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eal\Downloads\Estados financieros 2015\programática\"/>
    </mc:Choice>
  </mc:AlternateContent>
  <bookViews>
    <workbookView xWindow="0" yWindow="0" windowWidth="24000" windowHeight="9510" activeTab="3"/>
  </bookViews>
  <sheets>
    <sheet name="1er trimestre 2015" sheetId="1" r:id="rId1"/>
    <sheet name="2do trimestre 2015" sheetId="2" r:id="rId2"/>
    <sheet name="3er trimestre 2015" sheetId="3" r:id="rId3"/>
    <sheet name="4to trimestre 2015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4" l="1"/>
  <c r="F30" i="4" s="1"/>
  <c r="H30" i="4"/>
  <c r="V29" i="4"/>
  <c r="F29" i="4"/>
  <c r="V27" i="4"/>
  <c r="F27" i="4" s="1"/>
  <c r="V26" i="4"/>
  <c r="F26" i="4"/>
  <c r="V24" i="4"/>
  <c r="F24" i="4" s="1"/>
  <c r="T22" i="4"/>
  <c r="S22" i="4"/>
  <c r="R22" i="4"/>
  <c r="Q22" i="4"/>
  <c r="P22" i="4"/>
  <c r="O22" i="4"/>
  <c r="N22" i="4"/>
  <c r="M22" i="4"/>
  <c r="L22" i="4"/>
  <c r="K22" i="4"/>
  <c r="J22" i="4"/>
  <c r="I22" i="4"/>
  <c r="V22" i="4" s="1"/>
  <c r="F22" i="4" s="1"/>
  <c r="V20" i="4"/>
  <c r="F20" i="4" s="1"/>
  <c r="H20" i="4"/>
  <c r="V18" i="4"/>
  <c r="F18" i="4"/>
  <c r="V17" i="4"/>
  <c r="H17" i="4"/>
  <c r="F17" i="4"/>
  <c r="F16" i="4"/>
  <c r="T15" i="4"/>
  <c r="S15" i="4"/>
  <c r="R15" i="4"/>
  <c r="P15" i="4"/>
  <c r="O15" i="4"/>
  <c r="N15" i="4"/>
  <c r="M15" i="4"/>
  <c r="L15" i="4"/>
  <c r="K15" i="4"/>
  <c r="J15" i="4"/>
  <c r="I15" i="4"/>
  <c r="V15" i="4" s="1"/>
  <c r="F15" i="4" s="1"/>
  <c r="H15" i="4"/>
  <c r="V12" i="4"/>
  <c r="F12" i="4"/>
</calcChain>
</file>

<file path=xl/sharedStrings.xml><?xml version="1.0" encoding="utf-8"?>
<sst xmlns="http://schemas.openxmlformats.org/spreadsheetml/2006/main" count="224" uniqueCount="52">
  <si>
    <t>INFORME DEL AVANCE  PROGRAMÁTICO AL MES DE MARZO 2015</t>
  </si>
  <si>
    <t>INSTITUTO JALISCIENSE DE ASISTENCIA SOCIAL</t>
  </si>
  <si>
    <t>AVANCE</t>
  </si>
  <si>
    <t>PP</t>
  </si>
  <si>
    <t>Nombre Proyecto o Proceso</t>
  </si>
  <si>
    <t>Nombre Meta</t>
  </si>
  <si>
    <t>Unidad de Medida</t>
  </si>
  <si>
    <t>Situación Inicial</t>
  </si>
  <si>
    <t>Alcance al Término</t>
  </si>
  <si>
    <t>Programado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</si>
  <si>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</si>
  <si>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</si>
  <si>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</si>
  <si>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</si>
  <si>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</si>
  <si>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</si>
  <si>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</si>
  <si>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</si>
  <si>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</si>
  <si>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</si>
  <si>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</si>
  <si>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</si>
  <si>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Avance Acumulado</t>
  </si>
  <si>
    <t>Observ.</t>
  </si>
  <si>
    <t>Dependencias Directas IJAS</t>
  </si>
  <si>
    <t>Instalaciones del Instituto mejoradas.</t>
  </si>
  <si>
    <t>Inmueble</t>
  </si>
  <si>
    <t>Instituto Jalisciense de Asistencia Social</t>
  </si>
  <si>
    <t>Adultos mayores I ALKD</t>
  </si>
  <si>
    <t>1.-Número de mujeres de la tercera edad atendidas en el Asilos</t>
  </si>
  <si>
    <t>Personas</t>
  </si>
  <si>
    <t>Atención integral a grupos vulnerables en situación de calle (UAPI)</t>
  </si>
  <si>
    <t>1.-Número de Personas atendidas integralmente intra y extra muros en la Unidad Asistencial Para Indigentes</t>
  </si>
  <si>
    <t>2.-Número de personas reintegradas a su circulo socio-familiar.</t>
  </si>
  <si>
    <t>Servicios</t>
  </si>
  <si>
    <t>Atención a personas con problemas psicológicos en áreas específicas (Centro de Terapias Especiales)</t>
  </si>
  <si>
    <t>1. Número de terapias otorgadas</t>
  </si>
  <si>
    <t>Recinto Funerario</t>
  </si>
  <si>
    <t>1. Número de servicios funerarios prestados</t>
  </si>
  <si>
    <t>Centros de Capacitación para el Trabajo (CCT)</t>
  </si>
  <si>
    <t>1. Número de personas capacitadas en los centros de capacitación para el trabajo</t>
  </si>
  <si>
    <t>Apoyos a Organismos de personas ciegas en el Estado de Jalisco</t>
  </si>
  <si>
    <t>1.- Número de personas ciegas apoyadas a través de los Organismos reconocidos</t>
  </si>
  <si>
    <t>2.- Número de Organismos de la sociedad civil apoyados.</t>
  </si>
  <si>
    <t>Asociaciones</t>
  </si>
  <si>
    <t>Apoyos a organismos de la sociedad civil, a través del Instituto Jalisciense de Asistencia Social</t>
  </si>
  <si>
    <t>1.- Número de niños atendidos por el Organismo de Nutrición Infantil.</t>
  </si>
  <si>
    <t>2.-Número de Niñas atendidos integralmente en la Casa Hogar del Buen pastor.</t>
  </si>
  <si>
    <t>No.</t>
  </si>
  <si>
    <t>INFORME DEL AVANCE  PROGRAMÁTICO AL MES DE JUNIO 2015</t>
  </si>
  <si>
    <t>INFORME DEL AVANCE  PROGRAMÁTICO AL MES DE SEPTIEMBRE 2015</t>
  </si>
  <si>
    <t>INFORME DEL AVANCE  PROGRAMÁTICO AL MES DE DICIEMBRE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</si>
</sst>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0" fontId="7" fillId="2" borderId="0" xfId="2" applyFont="1" applyFill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right" vertical="center"/>
    </xf>
    <xf numFmtId="0" fontId="5" fillId="2" borderId="0" xfId="2" applyNumberFormat="1" applyFont="1" applyFill="1" applyAlignment="1">
      <alignment horizontal="center" vertical="center"/>
    </xf>
    <xf numFmtId="0" fontId="6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Border="1" applyAlignment="1">
      <alignment vertical="center" wrapText="1"/>
    </xf>
    <xf numFmtId="10" fontId="3" fillId="2" borderId="0" xfId="2" applyNumberFormat="1" applyFont="1" applyFill="1" applyBorder="1" applyAlignment="1">
      <alignment horizontal="center" vertical="center" wrapText="1"/>
    </xf>
    <xf numFmtId="49" fontId="8" fillId="2" borderId="0" xfId="2" applyNumberFormat="1" applyFont="1" applyFill="1" applyAlignment="1">
      <alignment horizontal="right"/>
    </xf>
    <xf numFmtId="0" fontId="9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2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2" fillId="3" borderId="4" xfId="2" applyFont="1" applyFill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0" xfId="2"/>
    <xf numFmtId="0" fontId="10" fillId="4" borderId="7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vertical="center"/>
    </xf>
    <xf numFmtId="0" fontId="10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 wrapText="1"/>
    </xf>
    <xf numFmtId="0" fontId="9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vertical="center" wrapText="1"/>
    </xf>
    <xf numFmtId="0" fontId="15" fillId="3" borderId="15" xfId="3" applyFont="1" applyFill="1" applyBorder="1" applyAlignment="1" applyProtection="1">
      <alignment horizontal="justify" wrapText="1"/>
    </xf>
    <xf numFmtId="0" fontId="2" fillId="0" borderId="16" xfId="2" applyFont="1" applyBorder="1" applyAlignment="1">
      <alignment horizontal="center" vertical="center"/>
    </xf>
    <xf numFmtId="164" fontId="2" fillId="0" borderId="17" xfId="4" applyNumberFormat="1" applyFont="1" applyBorder="1" applyAlignment="1">
      <alignment horizontal="center" vertical="center"/>
    </xf>
    <xf numFmtId="164" fontId="2" fillId="0" borderId="18" xfId="4" applyNumberFormat="1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64" fontId="2" fillId="3" borderId="19" xfId="4" applyNumberFormat="1" applyFont="1" applyFill="1" applyBorder="1" applyAlignment="1">
      <alignment horizontal="center" vertical="center"/>
    </xf>
    <xf numFmtId="164" fontId="2" fillId="0" borderId="20" xfId="4" applyNumberFormat="1" applyFont="1" applyBorder="1" applyAlignment="1">
      <alignment horizontal="center" vertical="center"/>
    </xf>
    <xf numFmtId="164" fontId="2" fillId="0" borderId="20" xfId="4" applyNumberFormat="1" applyFont="1" applyFill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164" fontId="2" fillId="3" borderId="19" xfId="2" applyNumberFormat="1" applyFont="1" applyFill="1" applyBorder="1" applyAlignment="1">
      <alignment horizontal="center" vertical="center"/>
    </xf>
    <xf numFmtId="9" fontId="2" fillId="0" borderId="21" xfId="5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 wrapText="1"/>
    </xf>
    <xf numFmtId="164" fontId="2" fillId="0" borderId="0" xfId="4" applyNumberFormat="1" applyFont="1" applyBorder="1" applyAlignment="1">
      <alignment horizontal="center" vertical="center"/>
    </xf>
    <xf numFmtId="164" fontId="2" fillId="0" borderId="22" xfId="4" applyNumberFormat="1" applyFont="1" applyBorder="1" applyAlignment="1">
      <alignment horizontal="center" vertical="center"/>
    </xf>
    <xf numFmtId="0" fontId="2" fillId="3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13" fillId="0" borderId="23" xfId="2" applyFont="1" applyBorder="1" applyAlignment="1">
      <alignment vertical="center" wrapText="1"/>
    </xf>
    <xf numFmtId="0" fontId="15" fillId="3" borderId="11" xfId="3" applyFont="1" applyFill="1" applyBorder="1" applyAlignment="1" applyProtection="1">
      <alignment horizontal="justify" wrapText="1"/>
    </xf>
    <xf numFmtId="0" fontId="1" fillId="0" borderId="24" xfId="2" applyFont="1" applyBorder="1" applyAlignment="1">
      <alignment horizontal="justify"/>
    </xf>
    <xf numFmtId="0" fontId="2" fillId="0" borderId="25" xfId="2" applyFont="1" applyBorder="1" applyAlignment="1">
      <alignment horizontal="center" vertical="center"/>
    </xf>
    <xf numFmtId="164" fontId="2" fillId="0" borderId="26" xfId="4" applyNumberFormat="1" applyFont="1" applyBorder="1" applyAlignment="1">
      <alignment horizontal="center" vertical="center"/>
    </xf>
    <xf numFmtId="164" fontId="2" fillId="0" borderId="27" xfId="4" applyNumberFormat="1" applyFont="1" applyBorder="1" applyAlignment="1">
      <alignment horizontal="center" vertical="center"/>
    </xf>
    <xf numFmtId="164" fontId="2" fillId="3" borderId="11" xfId="4" applyNumberFormat="1" applyFont="1" applyFill="1" applyBorder="1" applyAlignment="1">
      <alignment horizontal="center" vertical="center"/>
    </xf>
    <xf numFmtId="164" fontId="2" fillId="0" borderId="24" xfId="4" applyNumberFormat="1" applyFont="1" applyBorder="1" applyAlignment="1">
      <alignment horizontal="center" vertical="center"/>
    </xf>
    <xf numFmtId="164" fontId="2" fillId="0" borderId="24" xfId="4" applyNumberFormat="1" applyFont="1" applyFill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164" fontId="2" fillId="3" borderId="11" xfId="2" applyNumberFormat="1" applyFont="1" applyFill="1" applyBorder="1" applyAlignment="1">
      <alignment horizontal="center" vertical="center"/>
    </xf>
    <xf numFmtId="9" fontId="2" fillId="0" borderId="26" xfId="5" applyFont="1" applyBorder="1" applyAlignment="1">
      <alignment horizontal="center" vertical="center"/>
    </xf>
    <xf numFmtId="0" fontId="15" fillId="3" borderId="1" xfId="3" applyFont="1" applyFill="1" applyBorder="1" applyAlignment="1" applyProtection="1">
      <alignment horizontal="justify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2" fillId="3" borderId="0" xfId="2" applyFont="1" applyFill="1" applyAlignment="1">
      <alignment horizontal="center" vertical="center"/>
    </xf>
    <xf numFmtId="0" fontId="10" fillId="4" borderId="28" xfId="2" applyFont="1" applyFill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/>
    </xf>
    <xf numFmtId="9" fontId="2" fillId="0" borderId="21" xfId="1" applyFont="1" applyBorder="1" applyAlignment="1">
      <alignment horizontal="center" vertical="center"/>
    </xf>
    <xf numFmtId="9" fontId="2" fillId="0" borderId="26" xfId="1" applyFont="1" applyBorder="1" applyAlignment="1">
      <alignment horizontal="center" vertical="center"/>
    </xf>
  </cellXfs>
  <cellStyles count="6">
    <cellStyle name="Hipervínculo 2 2" xfId="3"/>
    <cellStyle name="Millares 2 2 3" xfId="4"/>
    <cellStyle name="Normal" xfId="0" builtinId="0"/>
    <cellStyle name="Normal 3 14" xfId="2"/>
    <cellStyle name="Porcentaje" xfId="1" builtinId="5"/>
    <cellStyle name="Porcentaj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209550</xdr:rowOff>
    </xdr:from>
    <xdr:to>
      <xdr:col>1</xdr:col>
      <xdr:colOff>577849</xdr:colOff>
      <xdr:row>9</xdr:row>
      <xdr:rowOff>91168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0B467BD-61AF-41D0-B5F6-AEB6B79C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00050"/>
          <a:ext cx="1292225" cy="1424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482947</xdr:colOff>
      <xdr:row>2</xdr:row>
      <xdr:rowOff>136073</xdr:rowOff>
    </xdr:from>
    <xdr:to>
      <xdr:col>18</xdr:col>
      <xdr:colOff>554324</xdr:colOff>
      <xdr:row>6</xdr:row>
      <xdr:rowOff>160564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B70CBA-FAC7-42D6-B9C5-53D17952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972" y="650423"/>
          <a:ext cx="3119377" cy="78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209550</xdr:rowOff>
    </xdr:from>
    <xdr:to>
      <xdr:col>1</xdr:col>
      <xdr:colOff>577849</xdr:colOff>
      <xdr:row>9</xdr:row>
      <xdr:rowOff>91168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B752494-E85D-4692-9EEB-A3E58797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00050"/>
          <a:ext cx="1292225" cy="1424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482947</xdr:colOff>
      <xdr:row>2</xdr:row>
      <xdr:rowOff>136073</xdr:rowOff>
    </xdr:from>
    <xdr:to>
      <xdr:col>18</xdr:col>
      <xdr:colOff>554324</xdr:colOff>
      <xdr:row>6</xdr:row>
      <xdr:rowOff>160564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8A4F1C-5C9A-471D-B7DF-560BD2E1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972" y="650423"/>
          <a:ext cx="3119377" cy="78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209550</xdr:rowOff>
    </xdr:from>
    <xdr:to>
      <xdr:col>1</xdr:col>
      <xdr:colOff>577849</xdr:colOff>
      <xdr:row>9</xdr:row>
      <xdr:rowOff>91168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B928DA8-F7DE-4FB9-99F5-D23D79E7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00050"/>
          <a:ext cx="1292225" cy="1424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482947</xdr:colOff>
      <xdr:row>2</xdr:row>
      <xdr:rowOff>136073</xdr:rowOff>
    </xdr:from>
    <xdr:to>
      <xdr:col>18</xdr:col>
      <xdr:colOff>554324</xdr:colOff>
      <xdr:row>6</xdr:row>
      <xdr:rowOff>160564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CFAA38-48A3-459A-A87A-8CA7F0C7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972" y="650423"/>
          <a:ext cx="3119377" cy="78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209550</xdr:rowOff>
    </xdr:from>
    <xdr:to>
      <xdr:col>1</xdr:col>
      <xdr:colOff>577849</xdr:colOff>
      <xdr:row>9</xdr:row>
      <xdr:rowOff>91168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751D48C-80AF-4A69-8672-86D04BB2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00050"/>
          <a:ext cx="1292225" cy="1424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482947</xdr:colOff>
      <xdr:row>2</xdr:row>
      <xdr:rowOff>136073</xdr:rowOff>
    </xdr:from>
    <xdr:to>
      <xdr:col>18</xdr:col>
      <xdr:colOff>554324</xdr:colOff>
      <xdr:row>6</xdr:row>
      <xdr:rowOff>160564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5F1FC2-7F36-40BE-A2A9-8A9DAAA6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972" y="650423"/>
          <a:ext cx="3119377" cy="78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C8" zoomScale="87" zoomScaleNormal="87" workbookViewId="0">
      <selection activeCell="C16" sqref="C16"/>
    </sheetView>
  </sheetViews>
  <sheetFormatPr baseColWidth="10" defaultRowHeight="15" x14ac:dyDescent="0.25"/>
  <cols>
    <col min="1" max="1" width="12" style="33" customWidth="1"/>
    <col min="2" max="2" width="36.7109375" style="33" customWidth="1"/>
    <col min="3" max="3" width="25.7109375" style="33" customWidth="1"/>
    <col min="4" max="5" width="11.42578125" style="33"/>
    <col min="6" max="6" width="0" style="33" hidden="1" customWidth="1"/>
    <col min="7" max="7" width="2.85546875" style="33" customWidth="1"/>
    <col min="8" max="16" width="11.42578125" style="33"/>
    <col min="17" max="17" width="13.140625" style="33" customWidth="1"/>
    <col min="18" max="18" width="11.42578125" style="33"/>
    <col min="19" max="19" width="13.28515625" style="33" customWidth="1"/>
    <col min="20" max="20" width="12.28515625" style="33" customWidth="1"/>
    <col min="21" max="21" width="3.28515625" style="33" customWidth="1"/>
    <col min="22" max="23" width="11.42578125" style="33"/>
  </cols>
  <sheetData>
    <row r="1" spans="1:23" x14ac:dyDescent="0.25">
      <c r="A1" s="1"/>
      <c r="B1" s="1"/>
      <c r="C1" s="1"/>
      <c r="D1" s="2"/>
      <c r="E1" s="2"/>
      <c r="F1" s="3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x14ac:dyDescent="0.35">
      <c r="A2" s="5"/>
      <c r="B2" s="6"/>
      <c r="C2" s="6"/>
      <c r="D2" s="7"/>
      <c r="E2" s="7"/>
      <c r="F2" s="8"/>
      <c r="G2" s="4"/>
      <c r="H2" s="7"/>
      <c r="I2" s="7"/>
      <c r="J2" s="7"/>
      <c r="K2" s="7"/>
      <c r="L2" s="7"/>
      <c r="M2" s="7"/>
      <c r="N2" s="7"/>
      <c r="O2" s="7"/>
      <c r="P2" s="9"/>
      <c r="Q2" s="9"/>
      <c r="R2" s="9"/>
      <c r="S2" s="2"/>
      <c r="T2" s="2"/>
      <c r="U2" s="2"/>
      <c r="V2" s="10"/>
      <c r="W2" s="11"/>
    </row>
    <row r="3" spans="1:23" ht="20.25" x14ac:dyDescent="0.3">
      <c r="A3" s="12"/>
      <c r="B3" s="6"/>
      <c r="C3" s="6"/>
      <c r="D3" s="7"/>
      <c r="E3" s="9"/>
      <c r="F3" s="13"/>
      <c r="G3" s="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</row>
    <row r="4" spans="1:23" ht="18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3" ht="15.75" x14ac:dyDescent="0.25">
      <c r="A5" s="18"/>
      <c r="B5" s="1"/>
      <c r="C5" s="19"/>
      <c r="D5" s="20"/>
      <c r="E5" s="4"/>
      <c r="F5" s="4"/>
      <c r="G5" s="4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  <c r="V5" s="2"/>
      <c r="W5" s="21"/>
    </row>
    <row r="6" spans="1:23" x14ac:dyDescent="0.25">
      <c r="A6" s="1"/>
      <c r="B6" s="1"/>
      <c r="C6" s="1"/>
      <c r="D6" s="2"/>
      <c r="E6" s="2"/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4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"/>
    </row>
    <row r="8" spans="1:23" ht="15.75" thickBot="1" x14ac:dyDescent="0.3">
      <c r="A8" s="1"/>
      <c r="B8" s="1"/>
      <c r="C8" s="1"/>
      <c r="D8" s="2"/>
      <c r="E8" s="2"/>
      <c r="F8" s="3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thickBot="1" x14ac:dyDescent="0.3">
      <c r="A9" s="1"/>
      <c r="B9" s="1"/>
      <c r="C9" s="1"/>
      <c r="D9" s="2"/>
      <c r="E9" s="2"/>
      <c r="F9" s="3"/>
      <c r="G9" s="1"/>
      <c r="H9" s="23" t="s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1:23" ht="15.75" thickBot="1" x14ac:dyDescent="0.3">
      <c r="A10" s="26"/>
      <c r="B10" s="26"/>
      <c r="C10" s="27"/>
      <c r="D10" s="27"/>
      <c r="E10" s="27"/>
      <c r="F10" s="28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2"/>
      <c r="V10" s="32"/>
    </row>
    <row r="11" spans="1:23" ht="36" thickBot="1" x14ac:dyDescent="0.3">
      <c r="A11" s="34" t="s">
        <v>3</v>
      </c>
      <c r="B11" s="35" t="s">
        <v>4</v>
      </c>
      <c r="C11" s="36" t="s">
        <v>5</v>
      </c>
      <c r="D11" s="37" t="s">
        <v>6</v>
      </c>
      <c r="E11" s="38" t="s">
        <v>7</v>
      </c>
      <c r="F11" s="39" t="s">
        <v>8</v>
      </c>
      <c r="G11" s="40"/>
      <c r="H11" s="35" t="s">
        <v>9</v>
      </c>
      <c r="I11" s="36" t="s">
        <v>10</v>
      </c>
      <c r="J11" s="36" t="s">
        <v>11</v>
      </c>
      <c r="K11" s="36" t="s">
        <v>12</v>
      </c>
      <c r="L11" s="36" t="s">
        <v>13</v>
      </c>
      <c r="M11" s="36" t="s">
        <v>14</v>
      </c>
      <c r="N11" s="36" t="s">
        <v>15</v>
      </c>
      <c r="O11" s="36" t="s">
        <v>16</v>
      </c>
      <c r="P11" s="36" t="s">
        <v>17</v>
      </c>
      <c r="Q11" s="36" t="s">
        <v>18</v>
      </c>
      <c r="R11" s="36" t="s">
        <v>19</v>
      </c>
      <c r="S11" s="36" t="s">
        <v>20</v>
      </c>
      <c r="T11" s="38" t="s">
        <v>21</v>
      </c>
      <c r="U11" s="41"/>
      <c r="V11" s="42" t="s">
        <v>22</v>
      </c>
      <c r="W11" s="43" t="s">
        <v>23</v>
      </c>
    </row>
    <row r="12" spans="1:23" ht="36.75" thickBot="1" x14ac:dyDescent="0.3">
      <c r="A12" s="44">
        <v>376</v>
      </c>
      <c r="B12" s="45" t="s">
        <v>24</v>
      </c>
      <c r="C12" s="46" t="s">
        <v>25</v>
      </c>
      <c r="D12" s="47" t="s">
        <v>26</v>
      </c>
      <c r="E12" s="48">
        <v>0</v>
      </c>
      <c r="F12" s="49">
        <v>0</v>
      </c>
      <c r="G12" s="50"/>
      <c r="H12" s="51">
        <v>6</v>
      </c>
      <c r="I12" s="52"/>
      <c r="J12" s="52"/>
      <c r="K12" s="52"/>
      <c r="L12" s="52"/>
      <c r="M12" s="52"/>
      <c r="N12" s="52"/>
      <c r="O12" s="52"/>
      <c r="P12" s="52"/>
      <c r="Q12" s="53"/>
      <c r="R12" s="54"/>
      <c r="S12" s="54"/>
      <c r="T12" s="55"/>
      <c r="U12" s="56"/>
      <c r="V12" s="57">
        <v>0</v>
      </c>
      <c r="W12" s="58"/>
    </row>
    <row r="13" spans="1:23" ht="15.75" thickBot="1" x14ac:dyDescent="0.3">
      <c r="A13" s="59"/>
      <c r="B13" s="60"/>
      <c r="C13" s="60"/>
      <c r="D13" s="59"/>
      <c r="E13" s="61"/>
      <c r="F13" s="62"/>
      <c r="G13" s="50"/>
      <c r="H13" s="63"/>
      <c r="I13" s="60"/>
      <c r="J13" s="60"/>
      <c r="K13" s="60"/>
      <c r="L13" s="60"/>
      <c r="M13" s="60"/>
      <c r="N13" s="60"/>
      <c r="O13" s="60"/>
      <c r="P13" s="60"/>
      <c r="Q13" s="64"/>
      <c r="R13" s="60"/>
      <c r="S13" s="60"/>
      <c r="T13" s="60"/>
      <c r="U13" s="56"/>
      <c r="V13" s="60"/>
      <c r="W13" s="60"/>
    </row>
    <row r="14" spans="1:23" ht="36.75" thickBot="1" x14ac:dyDescent="0.3">
      <c r="A14" s="44">
        <v>378</v>
      </c>
      <c r="B14" s="65" t="s">
        <v>27</v>
      </c>
      <c r="C14" s="60"/>
      <c r="D14" s="59"/>
      <c r="E14" s="61"/>
      <c r="F14" s="62"/>
      <c r="G14" s="50"/>
      <c r="H14" s="63"/>
      <c r="I14" s="60"/>
      <c r="J14" s="60"/>
      <c r="K14" s="60"/>
      <c r="L14" s="60"/>
      <c r="M14" s="60"/>
      <c r="N14" s="60"/>
      <c r="O14" s="60"/>
      <c r="P14" s="60"/>
      <c r="Q14" s="64"/>
      <c r="R14" s="60"/>
      <c r="S14" s="60"/>
      <c r="T14" s="60"/>
      <c r="U14" s="56"/>
      <c r="V14" s="60"/>
      <c r="W14" s="60"/>
    </row>
    <row r="15" spans="1:23" ht="45.75" thickBot="1" x14ac:dyDescent="0.3">
      <c r="A15" s="59"/>
      <c r="B15" s="66" t="s">
        <v>28</v>
      </c>
      <c r="C15" s="67" t="s">
        <v>29</v>
      </c>
      <c r="D15" s="68" t="s">
        <v>30</v>
      </c>
      <c r="E15" s="69">
        <v>0</v>
      </c>
      <c r="F15" s="70">
        <v>200</v>
      </c>
      <c r="G15" s="50"/>
      <c r="H15" s="71">
        <v>648</v>
      </c>
      <c r="I15" s="72">
        <v>59</v>
      </c>
      <c r="J15" s="72">
        <v>70</v>
      </c>
      <c r="K15" s="72">
        <v>71</v>
      </c>
      <c r="L15" s="72"/>
      <c r="M15" s="72"/>
      <c r="N15" s="72"/>
      <c r="O15" s="72"/>
      <c r="P15" s="72"/>
      <c r="Q15" s="73"/>
      <c r="R15" s="74"/>
      <c r="S15" s="74"/>
      <c r="T15" s="75"/>
      <c r="U15" s="56"/>
      <c r="V15" s="76">
        <v>200</v>
      </c>
      <c r="W15" s="77"/>
    </row>
    <row r="16" spans="1:23" ht="15.75" thickBot="1" x14ac:dyDescent="0.3">
      <c r="A16" s="59"/>
      <c r="B16" s="60"/>
      <c r="C16" s="60"/>
      <c r="D16" s="59"/>
      <c r="E16" s="61"/>
      <c r="F16" s="62">
        <v>0</v>
      </c>
      <c r="G16" s="50"/>
      <c r="H16" s="63"/>
      <c r="I16" s="60"/>
      <c r="J16" s="60"/>
      <c r="K16" s="60"/>
      <c r="L16" s="60"/>
      <c r="M16" s="60"/>
      <c r="N16" s="60"/>
      <c r="O16" s="60"/>
      <c r="P16" s="60"/>
      <c r="Q16" s="64"/>
      <c r="R16" s="60"/>
      <c r="S16" s="60"/>
      <c r="T16" s="60"/>
      <c r="U16" s="56"/>
      <c r="V16" s="60"/>
      <c r="W16" s="60"/>
    </row>
    <row r="17" spans="1:23" ht="75.75" thickBot="1" x14ac:dyDescent="0.3">
      <c r="A17" s="59"/>
      <c r="B17" s="66" t="s">
        <v>31</v>
      </c>
      <c r="C17" s="67" t="s">
        <v>32</v>
      </c>
      <c r="D17" s="68" t="s">
        <v>30</v>
      </c>
      <c r="E17" s="69">
        <v>0</v>
      </c>
      <c r="F17" s="70">
        <v>738</v>
      </c>
      <c r="G17" s="50"/>
      <c r="H17" s="71">
        <v>2376</v>
      </c>
      <c r="I17" s="72">
        <v>245</v>
      </c>
      <c r="J17" s="72">
        <v>248</v>
      </c>
      <c r="K17" s="72">
        <v>245</v>
      </c>
      <c r="L17" s="72"/>
      <c r="M17" s="72"/>
      <c r="N17" s="72"/>
      <c r="O17" s="72"/>
      <c r="P17" s="72"/>
      <c r="Q17" s="73"/>
      <c r="R17" s="74"/>
      <c r="S17" s="74"/>
      <c r="T17" s="75"/>
      <c r="U17" s="56"/>
      <c r="V17" s="76">
        <v>738</v>
      </c>
      <c r="W17" s="77"/>
    </row>
    <row r="18" spans="1:23" ht="45.75" thickBot="1" x14ac:dyDescent="0.3">
      <c r="A18" s="59"/>
      <c r="B18" s="66"/>
      <c r="C18" s="67" t="s">
        <v>33</v>
      </c>
      <c r="D18" s="68" t="s">
        <v>34</v>
      </c>
      <c r="E18" s="69"/>
      <c r="F18" s="70">
        <v>62</v>
      </c>
      <c r="G18" s="50"/>
      <c r="H18" s="71">
        <v>96</v>
      </c>
      <c r="I18" s="72">
        <v>22</v>
      </c>
      <c r="J18" s="72">
        <v>24</v>
      </c>
      <c r="K18" s="72">
        <v>16</v>
      </c>
      <c r="L18" s="72"/>
      <c r="M18" s="72"/>
      <c r="N18" s="72"/>
      <c r="O18" s="72"/>
      <c r="P18" s="72"/>
      <c r="Q18" s="73"/>
      <c r="R18" s="74"/>
      <c r="S18" s="74"/>
      <c r="T18" s="75"/>
      <c r="U18" s="56"/>
      <c r="V18" s="76">
        <v>62</v>
      </c>
      <c r="W18" s="77"/>
    </row>
    <row r="19" spans="1:23" ht="15.75" thickBot="1" x14ac:dyDescent="0.3">
      <c r="A19" s="59"/>
      <c r="B19" s="60"/>
      <c r="C19" s="60"/>
      <c r="D19" s="59"/>
      <c r="E19" s="61"/>
      <c r="F19" s="61"/>
      <c r="G19" s="50"/>
      <c r="H19" s="63"/>
      <c r="I19" s="60"/>
      <c r="J19" s="60"/>
      <c r="K19" s="60"/>
      <c r="L19" s="60"/>
      <c r="M19" s="60"/>
      <c r="N19" s="60"/>
      <c r="O19" s="60"/>
      <c r="P19" s="60"/>
      <c r="Q19" s="64"/>
      <c r="R19" s="60"/>
      <c r="S19" s="60"/>
      <c r="T19" s="60"/>
      <c r="U19" s="56"/>
      <c r="V19" s="60"/>
      <c r="W19" s="60"/>
    </row>
    <row r="20" spans="1:23" ht="45.75" thickBot="1" x14ac:dyDescent="0.3">
      <c r="A20" s="59"/>
      <c r="B20" s="66" t="s">
        <v>35</v>
      </c>
      <c r="C20" s="67" t="s">
        <v>36</v>
      </c>
      <c r="D20" s="68" t="s">
        <v>34</v>
      </c>
      <c r="E20" s="69">
        <v>0</v>
      </c>
      <c r="F20" s="70">
        <v>1003</v>
      </c>
      <c r="G20" s="50"/>
      <c r="H20" s="71">
        <v>1200</v>
      </c>
      <c r="I20" s="72">
        <v>315</v>
      </c>
      <c r="J20" s="72">
        <v>334</v>
      </c>
      <c r="K20" s="72">
        <v>354</v>
      </c>
      <c r="L20" s="72"/>
      <c r="M20" s="72"/>
      <c r="N20" s="72"/>
      <c r="O20" s="72"/>
      <c r="P20" s="72"/>
      <c r="Q20" s="73"/>
      <c r="R20" s="74"/>
      <c r="S20" s="74"/>
      <c r="T20" s="75"/>
      <c r="U20" s="56"/>
      <c r="V20" s="76">
        <v>1003</v>
      </c>
      <c r="W20" s="77"/>
    </row>
    <row r="21" spans="1:23" ht="15.75" thickBot="1" x14ac:dyDescent="0.3">
      <c r="A21" s="59"/>
      <c r="B21" s="60"/>
      <c r="C21" s="60"/>
      <c r="D21" s="59"/>
      <c r="E21" s="61"/>
      <c r="F21" s="61"/>
      <c r="G21" s="50"/>
      <c r="H21" s="63"/>
      <c r="I21" s="60"/>
      <c r="J21" s="60"/>
      <c r="K21" s="60"/>
      <c r="L21" s="60"/>
      <c r="M21" s="60"/>
      <c r="N21" s="60"/>
      <c r="O21" s="60"/>
      <c r="P21" s="60"/>
      <c r="Q21" s="64"/>
      <c r="R21" s="60"/>
      <c r="S21" s="60"/>
      <c r="T21" s="60"/>
      <c r="U21" s="56"/>
      <c r="V21" s="60"/>
      <c r="W21" s="60"/>
    </row>
    <row r="22" spans="1:23" ht="30.75" thickBot="1" x14ac:dyDescent="0.3">
      <c r="A22" s="59"/>
      <c r="B22" s="66" t="s">
        <v>37</v>
      </c>
      <c r="C22" s="67" t="s">
        <v>38</v>
      </c>
      <c r="D22" s="68" t="s">
        <v>34</v>
      </c>
      <c r="E22" s="69">
        <v>0</v>
      </c>
      <c r="F22" s="70">
        <v>280</v>
      </c>
      <c r="G22" s="50"/>
      <c r="H22" s="71">
        <v>1200</v>
      </c>
      <c r="I22" s="72">
        <v>94</v>
      </c>
      <c r="J22" s="72">
        <v>98</v>
      </c>
      <c r="K22" s="72">
        <v>88</v>
      </c>
      <c r="L22" s="72"/>
      <c r="M22" s="72"/>
      <c r="N22" s="72"/>
      <c r="O22" s="72"/>
      <c r="P22" s="72"/>
      <c r="Q22" s="73"/>
      <c r="R22" s="74"/>
      <c r="S22" s="74"/>
      <c r="T22" s="75"/>
      <c r="U22" s="56"/>
      <c r="V22" s="76">
        <v>280</v>
      </c>
      <c r="W22" s="77"/>
    </row>
    <row r="23" spans="1:23" ht="15.75" thickBot="1" x14ac:dyDescent="0.3">
      <c r="A23" s="59"/>
      <c r="B23" s="60"/>
      <c r="C23" s="60"/>
      <c r="D23" s="59"/>
      <c r="E23" s="61"/>
      <c r="F23" s="61"/>
      <c r="G23" s="50"/>
      <c r="H23" s="63"/>
      <c r="I23" s="60"/>
      <c r="J23" s="60"/>
      <c r="K23" s="60"/>
      <c r="L23" s="60"/>
      <c r="M23" s="60"/>
      <c r="N23" s="60"/>
      <c r="O23" s="60"/>
      <c r="P23" s="60"/>
      <c r="Q23" s="64"/>
      <c r="R23" s="60"/>
      <c r="S23" s="60"/>
      <c r="T23" s="60"/>
      <c r="U23" s="56"/>
      <c r="V23" s="60"/>
      <c r="W23" s="60"/>
    </row>
    <row r="24" spans="1:23" ht="60.75" thickBot="1" x14ac:dyDescent="0.3">
      <c r="A24" s="59"/>
      <c r="B24" s="66" t="s">
        <v>39</v>
      </c>
      <c r="C24" s="67" t="s">
        <v>40</v>
      </c>
      <c r="D24" s="68" t="s">
        <v>30</v>
      </c>
      <c r="E24" s="69">
        <v>0</v>
      </c>
      <c r="F24" s="70">
        <v>0</v>
      </c>
      <c r="G24" s="50"/>
      <c r="H24" s="71">
        <v>750</v>
      </c>
      <c r="I24" s="72">
        <v>728</v>
      </c>
      <c r="J24" s="72">
        <v>724</v>
      </c>
      <c r="K24" s="72">
        <v>684</v>
      </c>
      <c r="L24" s="72"/>
      <c r="M24" s="72"/>
      <c r="N24" s="72"/>
      <c r="O24" s="72"/>
      <c r="P24" s="72"/>
      <c r="Q24" s="73"/>
      <c r="R24" s="74"/>
      <c r="S24" s="74"/>
      <c r="T24" s="75"/>
      <c r="U24" s="56"/>
      <c r="V24" s="76">
        <v>0</v>
      </c>
      <c r="W24" s="77"/>
    </row>
    <row r="25" spans="1:23" ht="15.75" thickBot="1" x14ac:dyDescent="0.3">
      <c r="A25" s="59"/>
      <c r="B25" s="60"/>
      <c r="C25" s="60"/>
      <c r="D25" s="59"/>
      <c r="E25" s="61"/>
      <c r="F25" s="61"/>
      <c r="G25" s="50"/>
      <c r="H25" s="63"/>
      <c r="I25" s="60"/>
      <c r="J25" s="60"/>
      <c r="K25" s="60"/>
      <c r="L25" s="60"/>
      <c r="M25" s="60"/>
      <c r="N25" s="60"/>
      <c r="O25" s="60"/>
      <c r="P25" s="60"/>
      <c r="Q25" s="64"/>
      <c r="R25" s="60"/>
      <c r="S25" s="60"/>
      <c r="T25" s="60"/>
      <c r="U25" s="56"/>
      <c r="V25" s="60"/>
      <c r="W25" s="60"/>
    </row>
    <row r="26" spans="1:23" ht="60.75" thickBot="1" x14ac:dyDescent="0.3">
      <c r="A26" s="59"/>
      <c r="B26" s="66" t="s">
        <v>41</v>
      </c>
      <c r="C26" s="67" t="s">
        <v>42</v>
      </c>
      <c r="D26" s="68" t="s">
        <v>30</v>
      </c>
      <c r="E26" s="69">
        <v>0</v>
      </c>
      <c r="F26" s="70">
        <v>1281</v>
      </c>
      <c r="G26" s="50"/>
      <c r="H26" s="71">
        <v>4332</v>
      </c>
      <c r="I26" s="72">
        <v>427</v>
      </c>
      <c r="J26" s="72">
        <v>427</v>
      </c>
      <c r="K26" s="72">
        <v>427</v>
      </c>
      <c r="L26" s="72"/>
      <c r="M26" s="72"/>
      <c r="N26" s="72"/>
      <c r="O26" s="72"/>
      <c r="P26" s="72"/>
      <c r="Q26" s="73"/>
      <c r="R26" s="74"/>
      <c r="S26" s="74"/>
      <c r="T26" s="75"/>
      <c r="U26" s="56"/>
      <c r="V26" s="76">
        <v>1281</v>
      </c>
      <c r="W26" s="77"/>
    </row>
    <row r="27" spans="1:23" ht="45.75" thickBot="1" x14ac:dyDescent="0.3">
      <c r="A27" s="59"/>
      <c r="B27" s="60"/>
      <c r="C27" s="78" t="s">
        <v>43</v>
      </c>
      <c r="D27" s="74" t="s">
        <v>44</v>
      </c>
      <c r="E27" s="69">
        <v>0</v>
      </c>
      <c r="F27" s="70">
        <v>5</v>
      </c>
      <c r="G27" s="50"/>
      <c r="H27" s="71">
        <v>5</v>
      </c>
      <c r="I27" s="72">
        <v>5</v>
      </c>
      <c r="J27" s="72"/>
      <c r="K27" s="72"/>
      <c r="L27" s="72"/>
      <c r="M27" s="72"/>
      <c r="N27" s="72"/>
      <c r="O27" s="72"/>
      <c r="P27" s="72"/>
      <c r="Q27" s="73"/>
      <c r="R27" s="74"/>
      <c r="S27" s="74"/>
      <c r="T27" s="75"/>
      <c r="U27" s="56"/>
      <c r="V27" s="76">
        <v>5</v>
      </c>
      <c r="W27" s="77"/>
    </row>
    <row r="28" spans="1:23" ht="15.75" thickBot="1" x14ac:dyDescent="0.3">
      <c r="A28" s="59"/>
      <c r="B28" s="60"/>
      <c r="C28" s="60"/>
      <c r="D28" s="59"/>
      <c r="E28" s="61"/>
      <c r="F28" s="61"/>
      <c r="G28" s="50"/>
      <c r="H28" s="63"/>
      <c r="I28" s="60"/>
      <c r="J28" s="60"/>
      <c r="K28" s="60"/>
      <c r="L28" s="60"/>
      <c r="M28" s="60"/>
      <c r="N28" s="60"/>
      <c r="O28" s="60"/>
      <c r="P28" s="60"/>
      <c r="Q28" s="64"/>
      <c r="R28" s="60"/>
      <c r="S28" s="60"/>
      <c r="T28" s="60"/>
      <c r="U28" s="56"/>
      <c r="V28" s="60"/>
      <c r="W28" s="60"/>
    </row>
    <row r="29" spans="1:23" ht="45.75" thickBot="1" x14ac:dyDescent="0.3">
      <c r="A29" s="59"/>
      <c r="B29" s="66" t="s">
        <v>45</v>
      </c>
      <c r="C29" s="67" t="s">
        <v>46</v>
      </c>
      <c r="D29" s="68" t="s">
        <v>30</v>
      </c>
      <c r="E29" s="69">
        <v>0</v>
      </c>
      <c r="F29" s="70">
        <v>19713</v>
      </c>
      <c r="G29" s="50"/>
      <c r="H29" s="71">
        <v>66000</v>
      </c>
      <c r="I29" s="72">
        <v>6571</v>
      </c>
      <c r="J29" s="72">
        <v>6571</v>
      </c>
      <c r="K29" s="72">
        <v>6571</v>
      </c>
      <c r="L29" s="72"/>
      <c r="M29" s="72"/>
      <c r="N29" s="72"/>
      <c r="O29" s="72"/>
      <c r="P29" s="72"/>
      <c r="Q29" s="73"/>
      <c r="R29" s="74"/>
      <c r="S29" s="74"/>
      <c r="T29" s="75"/>
      <c r="U29" s="56"/>
      <c r="V29" s="76">
        <v>19713</v>
      </c>
      <c r="W29" s="77"/>
    </row>
    <row r="30" spans="1:23" ht="60.75" thickBot="1" x14ac:dyDescent="0.3">
      <c r="A30" s="59"/>
      <c r="B30" s="60"/>
      <c r="C30" s="78" t="s">
        <v>47</v>
      </c>
      <c r="D30" s="74" t="s">
        <v>30</v>
      </c>
      <c r="E30" s="69">
        <v>0</v>
      </c>
      <c r="F30" s="70">
        <v>120</v>
      </c>
      <c r="G30" s="50"/>
      <c r="H30" s="71">
        <v>480</v>
      </c>
      <c r="I30" s="72">
        <v>40</v>
      </c>
      <c r="J30" s="72">
        <v>40</v>
      </c>
      <c r="K30" s="72">
        <v>40</v>
      </c>
      <c r="L30" s="72"/>
      <c r="M30" s="72"/>
      <c r="N30" s="72"/>
      <c r="O30" s="72"/>
      <c r="P30" s="72"/>
      <c r="Q30" s="73"/>
      <c r="R30" s="74"/>
      <c r="S30" s="74"/>
      <c r="T30" s="75"/>
      <c r="U30" s="56"/>
      <c r="V30" s="76">
        <v>120</v>
      </c>
      <c r="W30" s="77"/>
    </row>
    <row r="31" spans="1:23" x14ac:dyDescent="0.25">
      <c r="A31" s="79"/>
      <c r="B31" s="80"/>
      <c r="C31" s="80"/>
      <c r="D31" s="80"/>
      <c r="E31" s="79"/>
      <c r="F31" s="79"/>
      <c r="G31" s="50"/>
      <c r="H31" s="81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x14ac:dyDescent="0.25">
      <c r="A32" s="82" t="s">
        <v>48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5">
      <c r="A33" s="8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5">
      <c r="A34" s="8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A35" s="83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A36" s="83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5">
      <c r="A37" s="83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4">
    <mergeCell ref="P3:W3"/>
    <mergeCell ref="A4:V4"/>
    <mergeCell ref="A7:V7"/>
    <mergeCell ref="H9:W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75" zoomScaleNormal="75" workbookViewId="0">
      <selection sqref="A1:W1048576"/>
    </sheetView>
  </sheetViews>
  <sheetFormatPr baseColWidth="10" defaultRowHeight="15" x14ac:dyDescent="0.25"/>
  <cols>
    <col min="1" max="1" width="12" style="33" customWidth="1"/>
    <col min="2" max="2" width="36.7109375" style="33" customWidth="1"/>
    <col min="3" max="3" width="25.7109375" style="33" customWidth="1"/>
    <col min="4" max="5" width="11.42578125" style="33"/>
    <col min="6" max="6" width="0" style="33" hidden="1" customWidth="1"/>
    <col min="7" max="7" width="2.85546875" style="33" customWidth="1"/>
    <col min="8" max="16" width="11.42578125" style="33"/>
    <col min="17" max="17" width="13.140625" style="33" customWidth="1"/>
    <col min="18" max="18" width="11.42578125" style="33"/>
    <col min="19" max="19" width="13.28515625" style="33" customWidth="1"/>
    <col min="20" max="20" width="12.28515625" style="33" customWidth="1"/>
    <col min="21" max="21" width="3.28515625" style="33" customWidth="1"/>
    <col min="22" max="23" width="11.42578125" style="33"/>
  </cols>
  <sheetData>
    <row r="1" spans="1:23" x14ac:dyDescent="0.25">
      <c r="A1" s="1"/>
      <c r="B1" s="1"/>
      <c r="C1" s="1"/>
      <c r="D1" s="2"/>
      <c r="E1" s="2"/>
      <c r="F1" s="3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x14ac:dyDescent="0.35">
      <c r="A2" s="5"/>
      <c r="B2" s="6"/>
      <c r="C2" s="6"/>
      <c r="D2" s="7"/>
      <c r="E2" s="7"/>
      <c r="F2" s="8"/>
      <c r="G2" s="4"/>
      <c r="H2" s="7"/>
      <c r="I2" s="7"/>
      <c r="J2" s="7"/>
      <c r="K2" s="7"/>
      <c r="L2" s="7"/>
      <c r="M2" s="7"/>
      <c r="N2" s="7"/>
      <c r="O2" s="7"/>
      <c r="P2" s="9"/>
      <c r="Q2" s="9"/>
      <c r="R2" s="9"/>
      <c r="S2" s="2"/>
      <c r="T2" s="2"/>
      <c r="U2" s="2"/>
      <c r="V2" s="10"/>
      <c r="W2" s="11"/>
    </row>
    <row r="3" spans="1:23" ht="20.25" x14ac:dyDescent="0.3">
      <c r="A3" s="12"/>
      <c r="B3" s="6"/>
      <c r="C3" s="6"/>
      <c r="D3" s="7"/>
      <c r="E3" s="9"/>
      <c r="F3" s="13"/>
      <c r="G3" s="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</row>
    <row r="4" spans="1:23" ht="18" x14ac:dyDescent="0.25">
      <c r="A4" s="16" t="s">
        <v>49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3" ht="15.75" x14ac:dyDescent="0.25">
      <c r="A5" s="18"/>
      <c r="B5" s="1"/>
      <c r="C5" s="19"/>
      <c r="D5" s="20"/>
      <c r="E5" s="4"/>
      <c r="F5" s="4"/>
      <c r="G5" s="4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  <c r="V5" s="2"/>
      <c r="W5" s="21"/>
    </row>
    <row r="6" spans="1:23" x14ac:dyDescent="0.25">
      <c r="A6" s="1"/>
      <c r="B6" s="1"/>
      <c r="C6" s="1"/>
      <c r="D6" s="2"/>
      <c r="E6" s="2"/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4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"/>
    </row>
    <row r="8" spans="1:23" ht="15.75" thickBot="1" x14ac:dyDescent="0.3">
      <c r="A8" s="1"/>
      <c r="B8" s="1"/>
      <c r="C8" s="1"/>
      <c r="D8" s="2"/>
      <c r="E8" s="2"/>
      <c r="F8" s="3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thickBot="1" x14ac:dyDescent="0.3">
      <c r="A9" s="1"/>
      <c r="B9" s="1"/>
      <c r="C9" s="1"/>
      <c r="D9" s="2"/>
      <c r="E9" s="2"/>
      <c r="F9" s="3"/>
      <c r="G9" s="1"/>
      <c r="H9" s="23" t="s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1:23" ht="15.75" thickBot="1" x14ac:dyDescent="0.3">
      <c r="A10" s="26"/>
      <c r="B10" s="26"/>
      <c r="C10" s="27"/>
      <c r="D10" s="27"/>
      <c r="E10" s="27"/>
      <c r="F10" s="28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2"/>
      <c r="V10" s="32"/>
    </row>
    <row r="11" spans="1:23" ht="36" thickBot="1" x14ac:dyDescent="0.3">
      <c r="A11" s="34" t="s">
        <v>3</v>
      </c>
      <c r="B11" s="35" t="s">
        <v>4</v>
      </c>
      <c r="C11" s="36" t="s">
        <v>5</v>
      </c>
      <c r="D11" s="37" t="s">
        <v>6</v>
      </c>
      <c r="E11" s="38" t="s">
        <v>7</v>
      </c>
      <c r="F11" s="39" t="s">
        <v>8</v>
      </c>
      <c r="G11" s="40"/>
      <c r="H11" s="35" t="s">
        <v>9</v>
      </c>
      <c r="I11" s="36" t="s">
        <v>10</v>
      </c>
      <c r="J11" s="36" t="s">
        <v>11</v>
      </c>
      <c r="K11" s="36" t="s">
        <v>12</v>
      </c>
      <c r="L11" s="36" t="s">
        <v>13</v>
      </c>
      <c r="M11" s="36" t="s">
        <v>14</v>
      </c>
      <c r="N11" s="36" t="s">
        <v>15</v>
      </c>
      <c r="O11" s="36" t="s">
        <v>16</v>
      </c>
      <c r="P11" s="36" t="s">
        <v>17</v>
      </c>
      <c r="Q11" s="36" t="s">
        <v>18</v>
      </c>
      <c r="R11" s="36" t="s">
        <v>19</v>
      </c>
      <c r="S11" s="36" t="s">
        <v>20</v>
      </c>
      <c r="T11" s="38" t="s">
        <v>21</v>
      </c>
      <c r="U11" s="41"/>
      <c r="V11" s="42" t="s">
        <v>22</v>
      </c>
      <c r="W11" s="43" t="s">
        <v>23</v>
      </c>
    </row>
    <row r="12" spans="1:23" ht="36.75" thickBot="1" x14ac:dyDescent="0.3">
      <c r="A12" s="44">
        <v>376</v>
      </c>
      <c r="B12" s="45" t="s">
        <v>24</v>
      </c>
      <c r="C12" s="46" t="s">
        <v>25</v>
      </c>
      <c r="D12" s="47" t="s">
        <v>26</v>
      </c>
      <c r="E12" s="48">
        <v>0</v>
      </c>
      <c r="F12" s="49">
        <v>0</v>
      </c>
      <c r="G12" s="50"/>
      <c r="H12" s="51">
        <v>6</v>
      </c>
      <c r="I12" s="52"/>
      <c r="J12" s="52"/>
      <c r="K12" s="52"/>
      <c r="L12" s="52"/>
      <c r="M12" s="52"/>
      <c r="N12" s="52"/>
      <c r="O12" s="52"/>
      <c r="P12" s="52"/>
      <c r="Q12" s="53"/>
      <c r="R12" s="54"/>
      <c r="S12" s="54"/>
      <c r="T12" s="55"/>
      <c r="U12" s="56"/>
      <c r="V12" s="57">
        <v>0</v>
      </c>
      <c r="W12" s="58"/>
    </row>
    <row r="13" spans="1:23" ht="15.75" thickBot="1" x14ac:dyDescent="0.3">
      <c r="A13" s="59"/>
      <c r="B13" s="60"/>
      <c r="C13" s="60"/>
      <c r="D13" s="59"/>
      <c r="E13" s="61"/>
      <c r="F13" s="62"/>
      <c r="G13" s="50"/>
      <c r="H13" s="63"/>
      <c r="I13" s="60"/>
      <c r="J13" s="60"/>
      <c r="K13" s="60"/>
      <c r="L13" s="60"/>
      <c r="M13" s="60"/>
      <c r="N13" s="60"/>
      <c r="O13" s="60"/>
      <c r="P13" s="60"/>
      <c r="Q13" s="64"/>
      <c r="R13" s="60"/>
      <c r="S13" s="60"/>
      <c r="T13" s="60"/>
      <c r="U13" s="56"/>
      <c r="V13" s="60"/>
      <c r="W13" s="60"/>
    </row>
    <row r="14" spans="1:23" ht="36.75" thickBot="1" x14ac:dyDescent="0.3">
      <c r="A14" s="44">
        <v>378</v>
      </c>
      <c r="B14" s="65" t="s">
        <v>27</v>
      </c>
      <c r="C14" s="60"/>
      <c r="D14" s="59"/>
      <c r="E14" s="61"/>
      <c r="F14" s="62"/>
      <c r="G14" s="50"/>
      <c r="H14" s="63"/>
      <c r="I14" s="60"/>
      <c r="J14" s="60"/>
      <c r="K14" s="60"/>
      <c r="L14" s="60"/>
      <c r="M14" s="60"/>
      <c r="N14" s="60"/>
      <c r="O14" s="60"/>
      <c r="P14" s="60"/>
      <c r="Q14" s="64"/>
      <c r="R14" s="60"/>
      <c r="S14" s="60"/>
      <c r="T14" s="60"/>
      <c r="U14" s="56"/>
      <c r="V14" s="60"/>
      <c r="W14" s="60"/>
    </row>
    <row r="15" spans="1:23" ht="45.75" thickBot="1" x14ac:dyDescent="0.3">
      <c r="A15" s="59"/>
      <c r="B15" s="66" t="s">
        <v>28</v>
      </c>
      <c r="C15" s="67" t="s">
        <v>29</v>
      </c>
      <c r="D15" s="68" t="s">
        <v>30</v>
      </c>
      <c r="E15" s="69">
        <v>0</v>
      </c>
      <c r="F15" s="70">
        <v>416</v>
      </c>
      <c r="G15" s="50"/>
      <c r="H15" s="71">
        <v>648</v>
      </c>
      <c r="I15" s="72">
        <v>59</v>
      </c>
      <c r="J15" s="72">
        <v>70</v>
      </c>
      <c r="K15" s="72">
        <v>71</v>
      </c>
      <c r="L15" s="72">
        <v>73</v>
      </c>
      <c r="M15" s="72">
        <v>72</v>
      </c>
      <c r="N15" s="72">
        <v>71</v>
      </c>
      <c r="O15" s="72"/>
      <c r="P15" s="72"/>
      <c r="Q15" s="73"/>
      <c r="R15" s="74"/>
      <c r="S15" s="74"/>
      <c r="T15" s="75"/>
      <c r="U15" s="56"/>
      <c r="V15" s="76">
        <v>416</v>
      </c>
      <c r="W15" s="77"/>
    </row>
    <row r="16" spans="1:23" ht="15.75" thickBot="1" x14ac:dyDescent="0.3">
      <c r="A16" s="59"/>
      <c r="B16" s="60"/>
      <c r="C16" s="60"/>
      <c r="D16" s="59"/>
      <c r="E16" s="61"/>
      <c r="F16" s="62">
        <v>0</v>
      </c>
      <c r="G16" s="50"/>
      <c r="H16" s="63"/>
      <c r="I16" s="60"/>
      <c r="J16" s="60"/>
      <c r="K16" s="60"/>
      <c r="L16" s="60"/>
      <c r="M16" s="60"/>
      <c r="N16" s="60"/>
      <c r="O16" s="60"/>
      <c r="P16" s="60"/>
      <c r="Q16" s="64"/>
      <c r="R16" s="60"/>
      <c r="S16" s="60"/>
      <c r="T16" s="60"/>
      <c r="U16" s="56"/>
      <c r="V16" s="60"/>
      <c r="W16" s="60"/>
    </row>
    <row r="17" spans="1:23" ht="75.75" thickBot="1" x14ac:dyDescent="0.3">
      <c r="A17" s="59"/>
      <c r="B17" s="66" t="s">
        <v>31</v>
      </c>
      <c r="C17" s="67" t="s">
        <v>32</v>
      </c>
      <c r="D17" s="68" t="s">
        <v>30</v>
      </c>
      <c r="E17" s="69">
        <v>0</v>
      </c>
      <c r="F17" s="70">
        <v>1461</v>
      </c>
      <c r="G17" s="50"/>
      <c r="H17" s="71">
        <v>2376</v>
      </c>
      <c r="I17" s="72">
        <v>245</v>
      </c>
      <c r="J17" s="72">
        <v>248</v>
      </c>
      <c r="K17" s="72">
        <v>245</v>
      </c>
      <c r="L17" s="72">
        <v>236</v>
      </c>
      <c r="M17" s="72">
        <v>234</v>
      </c>
      <c r="N17" s="72">
        <v>253</v>
      </c>
      <c r="O17" s="72"/>
      <c r="P17" s="72"/>
      <c r="Q17" s="73"/>
      <c r="R17" s="74"/>
      <c r="S17" s="74"/>
      <c r="T17" s="75"/>
      <c r="U17" s="56"/>
      <c r="V17" s="76">
        <v>1461</v>
      </c>
      <c r="W17" s="77"/>
    </row>
    <row r="18" spans="1:23" ht="45.75" thickBot="1" x14ac:dyDescent="0.3">
      <c r="A18" s="59"/>
      <c r="B18" s="66"/>
      <c r="C18" s="67" t="s">
        <v>33</v>
      </c>
      <c r="D18" s="68" t="s">
        <v>34</v>
      </c>
      <c r="E18" s="69"/>
      <c r="F18" s="70">
        <v>104</v>
      </c>
      <c r="G18" s="50"/>
      <c r="H18" s="71">
        <v>96</v>
      </c>
      <c r="I18" s="72">
        <v>22</v>
      </c>
      <c r="J18" s="72">
        <v>24</v>
      </c>
      <c r="K18" s="72">
        <v>16</v>
      </c>
      <c r="L18" s="72">
        <v>16</v>
      </c>
      <c r="M18" s="72">
        <v>15</v>
      </c>
      <c r="N18" s="72">
        <v>11</v>
      </c>
      <c r="O18" s="72"/>
      <c r="P18" s="72"/>
      <c r="Q18" s="73"/>
      <c r="R18" s="74"/>
      <c r="S18" s="74"/>
      <c r="T18" s="75"/>
      <c r="U18" s="56"/>
      <c r="V18" s="76">
        <v>104</v>
      </c>
      <c r="W18" s="77"/>
    </row>
    <row r="19" spans="1:23" ht="15.75" thickBot="1" x14ac:dyDescent="0.3">
      <c r="A19" s="59"/>
      <c r="B19" s="60"/>
      <c r="C19" s="60"/>
      <c r="D19" s="59"/>
      <c r="E19" s="61"/>
      <c r="F19" s="61"/>
      <c r="G19" s="50"/>
      <c r="H19" s="63"/>
      <c r="I19" s="60"/>
      <c r="J19" s="60"/>
      <c r="K19" s="60"/>
      <c r="L19" s="60"/>
      <c r="M19" s="60"/>
      <c r="N19" s="60"/>
      <c r="O19" s="60"/>
      <c r="P19" s="60"/>
      <c r="Q19" s="64"/>
      <c r="R19" s="60"/>
      <c r="S19" s="60"/>
      <c r="T19" s="60"/>
      <c r="U19" s="56"/>
      <c r="V19" s="60"/>
      <c r="W19" s="60"/>
    </row>
    <row r="20" spans="1:23" ht="45.75" thickBot="1" x14ac:dyDescent="0.3">
      <c r="A20" s="59"/>
      <c r="B20" s="66" t="s">
        <v>35</v>
      </c>
      <c r="C20" s="67" t="s">
        <v>36</v>
      </c>
      <c r="D20" s="68" t="s">
        <v>34</v>
      </c>
      <c r="E20" s="69">
        <v>0</v>
      </c>
      <c r="F20" s="70">
        <v>1568</v>
      </c>
      <c r="G20" s="50"/>
      <c r="H20" s="71">
        <v>1200</v>
      </c>
      <c r="I20" s="72">
        <v>315</v>
      </c>
      <c r="J20" s="72">
        <v>334</v>
      </c>
      <c r="K20" s="72">
        <v>354</v>
      </c>
      <c r="L20" s="72">
        <v>172</v>
      </c>
      <c r="M20" s="72">
        <v>203</v>
      </c>
      <c r="N20" s="72">
        <v>190</v>
      </c>
      <c r="O20" s="72"/>
      <c r="P20" s="72"/>
      <c r="Q20" s="73"/>
      <c r="R20" s="74"/>
      <c r="S20" s="74"/>
      <c r="T20" s="75"/>
      <c r="U20" s="56"/>
      <c r="V20" s="76">
        <v>1568</v>
      </c>
      <c r="W20" s="77"/>
    </row>
    <row r="21" spans="1:23" ht="15.75" thickBot="1" x14ac:dyDescent="0.3">
      <c r="A21" s="59"/>
      <c r="B21" s="60"/>
      <c r="C21" s="60"/>
      <c r="D21" s="59"/>
      <c r="E21" s="61"/>
      <c r="F21" s="61"/>
      <c r="G21" s="50"/>
      <c r="H21" s="63"/>
      <c r="I21" s="60"/>
      <c r="J21" s="60"/>
      <c r="K21" s="60"/>
      <c r="L21" s="60"/>
      <c r="M21" s="60"/>
      <c r="N21" s="60"/>
      <c r="O21" s="60"/>
      <c r="P21" s="60"/>
      <c r="Q21" s="64"/>
      <c r="R21" s="60"/>
      <c r="S21" s="60"/>
      <c r="T21" s="60"/>
      <c r="U21" s="56"/>
      <c r="V21" s="60"/>
      <c r="W21" s="60"/>
    </row>
    <row r="22" spans="1:23" ht="30.75" thickBot="1" x14ac:dyDescent="0.3">
      <c r="A22" s="59"/>
      <c r="B22" s="66" t="s">
        <v>37</v>
      </c>
      <c r="C22" s="67" t="s">
        <v>38</v>
      </c>
      <c r="D22" s="68" t="s">
        <v>34</v>
      </c>
      <c r="E22" s="69">
        <v>0</v>
      </c>
      <c r="F22" s="70">
        <v>536</v>
      </c>
      <c r="G22" s="50"/>
      <c r="H22" s="71">
        <v>1200</v>
      </c>
      <c r="I22" s="72">
        <v>94</v>
      </c>
      <c r="J22" s="72">
        <v>98</v>
      </c>
      <c r="K22" s="72">
        <v>88</v>
      </c>
      <c r="L22" s="72">
        <v>82</v>
      </c>
      <c r="M22" s="72">
        <v>89</v>
      </c>
      <c r="N22" s="72">
        <v>85</v>
      </c>
      <c r="O22" s="72"/>
      <c r="P22" s="72"/>
      <c r="Q22" s="73"/>
      <c r="R22" s="74"/>
      <c r="S22" s="74"/>
      <c r="T22" s="75"/>
      <c r="U22" s="56"/>
      <c r="V22" s="76">
        <v>536</v>
      </c>
      <c r="W22" s="77"/>
    </row>
    <row r="23" spans="1:23" ht="15.75" thickBot="1" x14ac:dyDescent="0.3">
      <c r="A23" s="59"/>
      <c r="B23" s="60"/>
      <c r="C23" s="60"/>
      <c r="D23" s="59"/>
      <c r="E23" s="61"/>
      <c r="F23" s="61"/>
      <c r="G23" s="50"/>
      <c r="H23" s="63"/>
      <c r="I23" s="60"/>
      <c r="J23" s="60"/>
      <c r="K23" s="60"/>
      <c r="L23" s="60"/>
      <c r="M23" s="60"/>
      <c r="N23" s="60"/>
      <c r="O23" s="60"/>
      <c r="P23" s="60"/>
      <c r="Q23" s="64"/>
      <c r="R23" s="60"/>
      <c r="S23" s="60"/>
      <c r="T23" s="60"/>
      <c r="U23" s="56"/>
      <c r="V23" s="60"/>
      <c r="W23" s="60"/>
    </row>
    <row r="24" spans="1:23" ht="60.75" thickBot="1" x14ac:dyDescent="0.3">
      <c r="A24" s="59"/>
      <c r="B24" s="66" t="s">
        <v>39</v>
      </c>
      <c r="C24" s="67" t="s">
        <v>40</v>
      </c>
      <c r="D24" s="68" t="s">
        <v>30</v>
      </c>
      <c r="E24" s="69">
        <v>0</v>
      </c>
      <c r="F24" s="70">
        <v>0</v>
      </c>
      <c r="G24" s="50"/>
      <c r="H24" s="71">
        <v>750</v>
      </c>
      <c r="I24" s="72">
        <v>728</v>
      </c>
      <c r="J24" s="72">
        <v>724</v>
      </c>
      <c r="K24" s="72">
        <v>684</v>
      </c>
      <c r="L24" s="72">
        <v>634</v>
      </c>
      <c r="M24" s="72">
        <v>592</v>
      </c>
      <c r="N24" s="72">
        <v>500</v>
      </c>
      <c r="O24" s="72"/>
      <c r="P24" s="72"/>
      <c r="Q24" s="73"/>
      <c r="R24" s="74"/>
      <c r="S24" s="74"/>
      <c r="T24" s="75"/>
      <c r="U24" s="56"/>
      <c r="V24" s="76">
        <v>0</v>
      </c>
      <c r="W24" s="77"/>
    </row>
    <row r="25" spans="1:23" ht="15.75" thickBot="1" x14ac:dyDescent="0.3">
      <c r="A25" s="59"/>
      <c r="B25" s="60"/>
      <c r="C25" s="60"/>
      <c r="D25" s="59"/>
      <c r="E25" s="61"/>
      <c r="F25" s="61"/>
      <c r="G25" s="50"/>
      <c r="H25" s="63"/>
      <c r="I25" s="60"/>
      <c r="J25" s="60"/>
      <c r="K25" s="60"/>
      <c r="L25" s="60"/>
      <c r="M25" s="60"/>
      <c r="N25" s="60"/>
      <c r="O25" s="60"/>
      <c r="P25" s="60"/>
      <c r="Q25" s="64"/>
      <c r="R25" s="60"/>
      <c r="S25" s="60"/>
      <c r="T25" s="60"/>
      <c r="U25" s="56"/>
      <c r="V25" s="60"/>
      <c r="W25" s="60"/>
    </row>
    <row r="26" spans="1:23" ht="60.75" thickBot="1" x14ac:dyDescent="0.3">
      <c r="A26" s="59"/>
      <c r="B26" s="66" t="s">
        <v>41</v>
      </c>
      <c r="C26" s="67" t="s">
        <v>42</v>
      </c>
      <c r="D26" s="68" t="s">
        <v>30</v>
      </c>
      <c r="E26" s="69">
        <v>0</v>
      </c>
      <c r="F26" s="70">
        <v>2562</v>
      </c>
      <c r="G26" s="50"/>
      <c r="H26" s="71">
        <v>4332</v>
      </c>
      <c r="I26" s="72">
        <v>427</v>
      </c>
      <c r="J26" s="72">
        <v>427</v>
      </c>
      <c r="K26" s="72">
        <v>427</v>
      </c>
      <c r="L26" s="72">
        <v>427</v>
      </c>
      <c r="M26" s="72">
        <v>427</v>
      </c>
      <c r="N26" s="72">
        <v>427</v>
      </c>
      <c r="O26" s="72"/>
      <c r="P26" s="72"/>
      <c r="Q26" s="73"/>
      <c r="R26" s="74"/>
      <c r="S26" s="74"/>
      <c r="T26" s="75"/>
      <c r="U26" s="56"/>
      <c r="V26" s="76">
        <v>2562</v>
      </c>
      <c r="W26" s="77"/>
    </row>
    <row r="27" spans="1:23" ht="45.75" thickBot="1" x14ac:dyDescent="0.3">
      <c r="A27" s="59"/>
      <c r="B27" s="60"/>
      <c r="C27" s="78" t="s">
        <v>43</v>
      </c>
      <c r="D27" s="74" t="s">
        <v>44</v>
      </c>
      <c r="E27" s="69">
        <v>0</v>
      </c>
      <c r="F27" s="70">
        <v>5</v>
      </c>
      <c r="G27" s="50"/>
      <c r="H27" s="71">
        <v>5</v>
      </c>
      <c r="I27" s="72">
        <v>5</v>
      </c>
      <c r="J27" s="72"/>
      <c r="K27" s="72"/>
      <c r="L27" s="72"/>
      <c r="M27" s="72"/>
      <c r="N27" s="72"/>
      <c r="O27" s="72"/>
      <c r="P27" s="72"/>
      <c r="Q27" s="73"/>
      <c r="R27" s="74"/>
      <c r="S27" s="74"/>
      <c r="T27" s="75"/>
      <c r="U27" s="56"/>
      <c r="V27" s="76">
        <v>5</v>
      </c>
      <c r="W27" s="77"/>
    </row>
    <row r="28" spans="1:23" ht="15.75" thickBot="1" x14ac:dyDescent="0.3">
      <c r="A28" s="59"/>
      <c r="B28" s="60"/>
      <c r="C28" s="60"/>
      <c r="D28" s="59"/>
      <c r="E28" s="61"/>
      <c r="F28" s="61"/>
      <c r="G28" s="50"/>
      <c r="H28" s="63"/>
      <c r="I28" s="60"/>
      <c r="J28" s="60"/>
      <c r="K28" s="60"/>
      <c r="L28" s="60"/>
      <c r="M28" s="60"/>
      <c r="N28" s="60"/>
      <c r="O28" s="60"/>
      <c r="P28" s="60"/>
      <c r="Q28" s="64"/>
      <c r="R28" s="60"/>
      <c r="S28" s="60"/>
      <c r="T28" s="60"/>
      <c r="U28" s="56"/>
      <c r="V28" s="60"/>
      <c r="W28" s="60"/>
    </row>
    <row r="29" spans="1:23" ht="45.75" thickBot="1" x14ac:dyDescent="0.3">
      <c r="A29" s="59"/>
      <c r="B29" s="66" t="s">
        <v>45</v>
      </c>
      <c r="C29" s="67" t="s">
        <v>46</v>
      </c>
      <c r="D29" s="68" t="s">
        <v>30</v>
      </c>
      <c r="E29" s="69">
        <v>0</v>
      </c>
      <c r="F29" s="70">
        <v>39426</v>
      </c>
      <c r="G29" s="50"/>
      <c r="H29" s="71">
        <v>66000</v>
      </c>
      <c r="I29" s="72">
        <v>6571</v>
      </c>
      <c r="J29" s="72">
        <v>6571</v>
      </c>
      <c r="K29" s="72">
        <v>6571</v>
      </c>
      <c r="L29" s="72">
        <v>6571</v>
      </c>
      <c r="M29" s="72">
        <v>6571</v>
      </c>
      <c r="N29" s="72">
        <v>6571</v>
      </c>
      <c r="O29" s="72"/>
      <c r="P29" s="72"/>
      <c r="Q29" s="73"/>
      <c r="R29" s="74"/>
      <c r="S29" s="74"/>
      <c r="T29" s="75"/>
      <c r="U29" s="56"/>
      <c r="V29" s="76">
        <v>39426</v>
      </c>
      <c r="W29" s="77"/>
    </row>
    <row r="30" spans="1:23" ht="60.75" thickBot="1" x14ac:dyDescent="0.3">
      <c r="A30" s="59"/>
      <c r="B30" s="60"/>
      <c r="C30" s="78" t="s">
        <v>47</v>
      </c>
      <c r="D30" s="74" t="s">
        <v>30</v>
      </c>
      <c r="E30" s="69">
        <v>0</v>
      </c>
      <c r="F30" s="70">
        <v>240</v>
      </c>
      <c r="G30" s="50"/>
      <c r="H30" s="71">
        <v>480</v>
      </c>
      <c r="I30" s="72">
        <v>40</v>
      </c>
      <c r="J30" s="72">
        <v>40</v>
      </c>
      <c r="K30" s="72">
        <v>40</v>
      </c>
      <c r="L30" s="72">
        <v>40</v>
      </c>
      <c r="M30" s="72">
        <v>40</v>
      </c>
      <c r="N30" s="72">
        <v>40</v>
      </c>
      <c r="O30" s="72"/>
      <c r="P30" s="72"/>
      <c r="Q30" s="73"/>
      <c r="R30" s="74"/>
      <c r="S30" s="74"/>
      <c r="T30" s="75"/>
      <c r="U30" s="56"/>
      <c r="V30" s="76">
        <v>240</v>
      </c>
      <c r="W30" s="77"/>
    </row>
    <row r="31" spans="1:23" x14ac:dyDescent="0.25">
      <c r="A31" s="79"/>
      <c r="B31" s="80"/>
      <c r="C31" s="80"/>
      <c r="D31" s="80"/>
      <c r="E31" s="79"/>
      <c r="F31" s="79"/>
      <c r="G31" s="50"/>
      <c r="H31" s="81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x14ac:dyDescent="0.25">
      <c r="A32" s="82" t="s">
        <v>48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5">
      <c r="A33" s="8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5">
      <c r="A34" s="8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A35" s="83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A36" s="83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5">
      <c r="A37" s="83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4">
    <mergeCell ref="P3:W3"/>
    <mergeCell ref="A4:V4"/>
    <mergeCell ref="A7:V7"/>
    <mergeCell ref="H9:W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62" zoomScaleNormal="62" workbookViewId="0">
      <selection sqref="A1:W1048576"/>
    </sheetView>
  </sheetViews>
  <sheetFormatPr baseColWidth="10" defaultRowHeight="15" x14ac:dyDescent="0.25"/>
  <cols>
    <col min="1" max="1" width="12" style="33" customWidth="1"/>
    <col min="2" max="2" width="36.7109375" style="33" customWidth="1"/>
    <col min="3" max="3" width="25.7109375" style="33" customWidth="1"/>
    <col min="4" max="5" width="11.42578125" style="33"/>
    <col min="6" max="6" width="0" style="33" hidden="1" customWidth="1"/>
    <col min="7" max="7" width="2.85546875" style="33" customWidth="1"/>
    <col min="8" max="16" width="11.42578125" style="33"/>
    <col min="17" max="17" width="13.140625" style="33" customWidth="1"/>
    <col min="18" max="18" width="11.42578125" style="33"/>
    <col min="19" max="19" width="13.28515625" style="33" customWidth="1"/>
    <col min="20" max="20" width="12.28515625" style="33" customWidth="1"/>
    <col min="21" max="21" width="3.28515625" style="33" customWidth="1"/>
    <col min="22" max="23" width="11.42578125" style="33"/>
  </cols>
  <sheetData>
    <row r="1" spans="1:23" x14ac:dyDescent="0.25">
      <c r="A1" s="1"/>
      <c r="B1" s="1"/>
      <c r="C1" s="1"/>
      <c r="D1" s="2"/>
      <c r="E1" s="2"/>
      <c r="F1" s="3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x14ac:dyDescent="0.35">
      <c r="A2" s="5"/>
      <c r="B2" s="6"/>
      <c r="C2" s="6"/>
      <c r="D2" s="7"/>
      <c r="E2" s="7"/>
      <c r="F2" s="8"/>
      <c r="G2" s="4"/>
      <c r="H2" s="7"/>
      <c r="I2" s="7"/>
      <c r="J2" s="7"/>
      <c r="K2" s="7"/>
      <c r="L2" s="7"/>
      <c r="M2" s="7"/>
      <c r="N2" s="7"/>
      <c r="O2" s="7"/>
      <c r="P2" s="9"/>
      <c r="Q2" s="9"/>
      <c r="R2" s="9"/>
      <c r="S2" s="2"/>
      <c r="T2" s="2"/>
      <c r="U2" s="2"/>
      <c r="V2" s="10"/>
      <c r="W2" s="11"/>
    </row>
    <row r="3" spans="1:23" ht="20.25" x14ac:dyDescent="0.3">
      <c r="A3" s="12"/>
      <c r="B3" s="6"/>
      <c r="C3" s="6"/>
      <c r="D3" s="7"/>
      <c r="E3" s="9"/>
      <c r="F3" s="13"/>
      <c r="G3" s="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</row>
    <row r="4" spans="1:23" ht="18" x14ac:dyDescent="0.25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3" ht="15.75" x14ac:dyDescent="0.25">
      <c r="A5" s="18"/>
      <c r="B5" s="1"/>
      <c r="C5" s="19"/>
      <c r="D5" s="20"/>
      <c r="E5" s="4"/>
      <c r="F5" s="4"/>
      <c r="G5" s="4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  <c r="V5" s="2"/>
      <c r="W5" s="21"/>
    </row>
    <row r="6" spans="1:23" x14ac:dyDescent="0.25">
      <c r="A6" s="1"/>
      <c r="B6" s="1"/>
      <c r="C6" s="1"/>
      <c r="D6" s="2"/>
      <c r="E6" s="2"/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4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"/>
    </row>
    <row r="8" spans="1:23" ht="15.75" thickBot="1" x14ac:dyDescent="0.3">
      <c r="A8" s="1"/>
      <c r="B8" s="1"/>
      <c r="C8" s="1"/>
      <c r="D8" s="2"/>
      <c r="E8" s="2"/>
      <c r="F8" s="3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thickBot="1" x14ac:dyDescent="0.3">
      <c r="A9" s="1"/>
      <c r="B9" s="1"/>
      <c r="C9" s="1"/>
      <c r="D9" s="2"/>
      <c r="E9" s="2"/>
      <c r="F9" s="3"/>
      <c r="G9" s="1"/>
      <c r="H9" s="23" t="s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1:23" ht="15.75" thickBot="1" x14ac:dyDescent="0.3">
      <c r="A10" s="26"/>
      <c r="B10" s="26"/>
      <c r="C10" s="27"/>
      <c r="D10" s="27"/>
      <c r="E10" s="27"/>
      <c r="F10" s="28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2"/>
      <c r="V10" s="32"/>
    </row>
    <row r="11" spans="1:23" ht="36" thickBot="1" x14ac:dyDescent="0.3">
      <c r="A11" s="34" t="s">
        <v>3</v>
      </c>
      <c r="B11" s="35" t="s">
        <v>4</v>
      </c>
      <c r="C11" s="36" t="s">
        <v>5</v>
      </c>
      <c r="D11" s="37" t="s">
        <v>6</v>
      </c>
      <c r="E11" s="38" t="s">
        <v>7</v>
      </c>
      <c r="F11" s="39" t="s">
        <v>8</v>
      </c>
      <c r="G11" s="40"/>
      <c r="H11" s="35" t="s">
        <v>9</v>
      </c>
      <c r="I11" s="36" t="s">
        <v>10</v>
      </c>
      <c r="J11" s="36" t="s">
        <v>11</v>
      </c>
      <c r="K11" s="36" t="s">
        <v>12</v>
      </c>
      <c r="L11" s="36" t="s">
        <v>13</v>
      </c>
      <c r="M11" s="36" t="s">
        <v>14</v>
      </c>
      <c r="N11" s="36" t="s">
        <v>15</v>
      </c>
      <c r="O11" s="36" t="s">
        <v>16</v>
      </c>
      <c r="P11" s="36" t="s">
        <v>17</v>
      </c>
      <c r="Q11" s="36" t="s">
        <v>18</v>
      </c>
      <c r="R11" s="36" t="s">
        <v>19</v>
      </c>
      <c r="S11" s="36" t="s">
        <v>20</v>
      </c>
      <c r="T11" s="38" t="s">
        <v>21</v>
      </c>
      <c r="U11" s="41"/>
      <c r="V11" s="42" t="s">
        <v>22</v>
      </c>
      <c r="W11" s="43" t="s">
        <v>23</v>
      </c>
    </row>
    <row r="12" spans="1:23" ht="36.75" thickBot="1" x14ac:dyDescent="0.3">
      <c r="A12" s="44">
        <v>376</v>
      </c>
      <c r="B12" s="45" t="s">
        <v>24</v>
      </c>
      <c r="C12" s="46" t="s">
        <v>25</v>
      </c>
      <c r="D12" s="47" t="s">
        <v>26</v>
      </c>
      <c r="E12" s="48">
        <v>0</v>
      </c>
      <c r="F12" s="49">
        <v>7</v>
      </c>
      <c r="G12" s="50"/>
      <c r="H12" s="51">
        <v>6</v>
      </c>
      <c r="I12" s="52"/>
      <c r="J12" s="52"/>
      <c r="K12" s="52"/>
      <c r="L12" s="52"/>
      <c r="M12" s="52"/>
      <c r="N12" s="52"/>
      <c r="O12" s="52"/>
      <c r="P12" s="52"/>
      <c r="Q12" s="53"/>
      <c r="R12" s="54"/>
      <c r="S12" s="54"/>
      <c r="T12" s="55">
        <v>7</v>
      </c>
      <c r="U12" s="56"/>
      <c r="V12" s="57">
        <v>7</v>
      </c>
      <c r="W12" s="58"/>
    </row>
    <row r="13" spans="1:23" ht="15.75" thickBot="1" x14ac:dyDescent="0.3">
      <c r="A13" s="59"/>
      <c r="B13" s="60"/>
      <c r="C13" s="60"/>
      <c r="D13" s="59"/>
      <c r="E13" s="61"/>
      <c r="F13" s="62"/>
      <c r="G13" s="50"/>
      <c r="H13" s="63"/>
      <c r="I13" s="60"/>
      <c r="J13" s="60"/>
      <c r="K13" s="60"/>
      <c r="L13" s="60"/>
      <c r="M13" s="60"/>
      <c r="N13" s="60"/>
      <c r="O13" s="60"/>
      <c r="P13" s="60"/>
      <c r="Q13" s="64"/>
      <c r="R13" s="60"/>
      <c r="S13" s="60"/>
      <c r="T13" s="60"/>
      <c r="U13" s="56"/>
      <c r="V13" s="60"/>
      <c r="W13" s="60"/>
    </row>
    <row r="14" spans="1:23" ht="36.75" thickBot="1" x14ac:dyDescent="0.3">
      <c r="A14" s="44">
        <v>378</v>
      </c>
      <c r="B14" s="65" t="s">
        <v>27</v>
      </c>
      <c r="C14" s="60"/>
      <c r="D14" s="59"/>
      <c r="E14" s="61"/>
      <c r="F14" s="62"/>
      <c r="G14" s="50"/>
      <c r="H14" s="63"/>
      <c r="I14" s="60"/>
      <c r="J14" s="60"/>
      <c r="K14" s="60"/>
      <c r="L14" s="60"/>
      <c r="M14" s="60"/>
      <c r="N14" s="60"/>
      <c r="O14" s="60"/>
      <c r="P14" s="60"/>
      <c r="Q14" s="64"/>
      <c r="R14" s="60"/>
      <c r="S14" s="60"/>
      <c r="T14" s="60"/>
      <c r="U14" s="56"/>
      <c r="V14" s="60"/>
      <c r="W14" s="60"/>
    </row>
    <row r="15" spans="1:23" ht="45.75" thickBot="1" x14ac:dyDescent="0.3">
      <c r="A15" s="59"/>
      <c r="B15" s="66" t="s">
        <v>28</v>
      </c>
      <c r="C15" s="67" t="s">
        <v>29</v>
      </c>
      <c r="D15" s="68" t="s">
        <v>30</v>
      </c>
      <c r="E15" s="69">
        <v>0</v>
      </c>
      <c r="F15" s="70">
        <v>628</v>
      </c>
      <c r="G15" s="50"/>
      <c r="H15" s="71">
        <v>648</v>
      </c>
      <c r="I15" s="72">
        <v>59</v>
      </c>
      <c r="J15" s="72">
        <v>70</v>
      </c>
      <c r="K15" s="72">
        <v>71</v>
      </c>
      <c r="L15" s="72">
        <v>73</v>
      </c>
      <c r="M15" s="72">
        <v>72</v>
      </c>
      <c r="N15" s="72">
        <v>71</v>
      </c>
      <c r="O15" s="72">
        <v>71</v>
      </c>
      <c r="P15" s="72">
        <v>69</v>
      </c>
      <c r="Q15" s="73">
        <v>72</v>
      </c>
      <c r="R15" s="74"/>
      <c r="S15" s="74"/>
      <c r="T15" s="75"/>
      <c r="U15" s="56"/>
      <c r="V15" s="76">
        <v>628</v>
      </c>
      <c r="W15" s="77"/>
    </row>
    <row r="16" spans="1:23" ht="15.75" thickBot="1" x14ac:dyDescent="0.3">
      <c r="A16" s="59"/>
      <c r="B16" s="60"/>
      <c r="C16" s="60"/>
      <c r="D16" s="59"/>
      <c r="E16" s="61"/>
      <c r="F16" s="62">
        <v>0</v>
      </c>
      <c r="G16" s="50"/>
      <c r="H16" s="63"/>
      <c r="I16" s="60"/>
      <c r="J16" s="60"/>
      <c r="K16" s="60"/>
      <c r="L16" s="60"/>
      <c r="M16" s="60"/>
      <c r="N16" s="60"/>
      <c r="O16" s="60"/>
      <c r="P16" s="60"/>
      <c r="Q16" s="64"/>
      <c r="R16" s="60"/>
      <c r="S16" s="60"/>
      <c r="T16" s="60"/>
      <c r="U16" s="56"/>
      <c r="V16" s="60"/>
      <c r="W16" s="60"/>
    </row>
    <row r="17" spans="1:23" ht="75.75" thickBot="1" x14ac:dyDescent="0.3">
      <c r="A17" s="59"/>
      <c r="B17" s="66" t="s">
        <v>31</v>
      </c>
      <c r="C17" s="67" t="s">
        <v>32</v>
      </c>
      <c r="D17" s="68" t="s">
        <v>30</v>
      </c>
      <c r="E17" s="69">
        <v>0</v>
      </c>
      <c r="F17" s="70">
        <v>2176</v>
      </c>
      <c r="G17" s="50"/>
      <c r="H17" s="71">
        <v>2376</v>
      </c>
      <c r="I17" s="72">
        <v>245</v>
      </c>
      <c r="J17" s="72">
        <v>248</v>
      </c>
      <c r="K17" s="72">
        <v>245</v>
      </c>
      <c r="L17" s="72">
        <v>236</v>
      </c>
      <c r="M17" s="72">
        <v>234</v>
      </c>
      <c r="N17" s="72">
        <v>253</v>
      </c>
      <c r="O17" s="72">
        <v>234</v>
      </c>
      <c r="P17" s="72">
        <v>239</v>
      </c>
      <c r="Q17" s="73">
        <v>242</v>
      </c>
      <c r="R17" s="74"/>
      <c r="S17" s="74"/>
      <c r="T17" s="75"/>
      <c r="U17" s="56"/>
      <c r="V17" s="76">
        <v>2176</v>
      </c>
      <c r="W17" s="77"/>
    </row>
    <row r="18" spans="1:23" ht="45.75" thickBot="1" x14ac:dyDescent="0.3">
      <c r="A18" s="59"/>
      <c r="B18" s="66"/>
      <c r="C18" s="67" t="s">
        <v>33</v>
      </c>
      <c r="D18" s="68" t="s">
        <v>34</v>
      </c>
      <c r="E18" s="69"/>
      <c r="F18" s="70">
        <v>127</v>
      </c>
      <c r="G18" s="50"/>
      <c r="H18" s="71">
        <v>96</v>
      </c>
      <c r="I18" s="72">
        <v>22</v>
      </c>
      <c r="J18" s="72">
        <v>24</v>
      </c>
      <c r="K18" s="72">
        <v>16</v>
      </c>
      <c r="L18" s="72">
        <v>16</v>
      </c>
      <c r="M18" s="72">
        <v>15</v>
      </c>
      <c r="N18" s="72">
        <v>11</v>
      </c>
      <c r="O18" s="72">
        <v>15</v>
      </c>
      <c r="P18" s="72">
        <v>8</v>
      </c>
      <c r="Q18" s="73"/>
      <c r="R18" s="74"/>
      <c r="S18" s="74"/>
      <c r="T18" s="75"/>
      <c r="U18" s="56"/>
      <c r="V18" s="76">
        <v>127</v>
      </c>
      <c r="W18" s="77"/>
    </row>
    <row r="19" spans="1:23" ht="15.75" thickBot="1" x14ac:dyDescent="0.3">
      <c r="A19" s="59"/>
      <c r="B19" s="60"/>
      <c r="C19" s="60"/>
      <c r="D19" s="59"/>
      <c r="E19" s="61"/>
      <c r="F19" s="61"/>
      <c r="G19" s="50"/>
      <c r="H19" s="63"/>
      <c r="I19" s="60"/>
      <c r="J19" s="60"/>
      <c r="K19" s="60"/>
      <c r="L19" s="60"/>
      <c r="M19" s="60"/>
      <c r="N19" s="60"/>
      <c r="O19" s="60"/>
      <c r="P19" s="60"/>
      <c r="Q19" s="64"/>
      <c r="R19" s="60"/>
      <c r="S19" s="60"/>
      <c r="T19" s="60"/>
      <c r="U19" s="56"/>
      <c r="V19" s="60"/>
      <c r="W19" s="60"/>
    </row>
    <row r="20" spans="1:23" ht="45.75" thickBot="1" x14ac:dyDescent="0.3">
      <c r="A20" s="59"/>
      <c r="B20" s="66" t="s">
        <v>35</v>
      </c>
      <c r="C20" s="67" t="s">
        <v>36</v>
      </c>
      <c r="D20" s="68" t="s">
        <v>34</v>
      </c>
      <c r="E20" s="69">
        <v>0</v>
      </c>
      <c r="F20" s="70">
        <v>2430</v>
      </c>
      <c r="G20" s="50"/>
      <c r="H20" s="71">
        <v>1200</v>
      </c>
      <c r="I20" s="72">
        <v>315</v>
      </c>
      <c r="J20" s="72">
        <v>334</v>
      </c>
      <c r="K20" s="72">
        <v>354</v>
      </c>
      <c r="L20" s="72">
        <v>172</v>
      </c>
      <c r="M20" s="72">
        <v>203</v>
      </c>
      <c r="N20" s="72">
        <v>190</v>
      </c>
      <c r="O20" s="72">
        <v>224</v>
      </c>
      <c r="P20" s="72">
        <v>194</v>
      </c>
      <c r="Q20" s="73">
        <v>444</v>
      </c>
      <c r="R20" s="74"/>
      <c r="S20" s="74"/>
      <c r="T20" s="75"/>
      <c r="U20" s="56"/>
      <c r="V20" s="76">
        <v>2430</v>
      </c>
      <c r="W20" s="77"/>
    </row>
    <row r="21" spans="1:23" ht="15.75" thickBot="1" x14ac:dyDescent="0.3">
      <c r="A21" s="59"/>
      <c r="B21" s="60"/>
      <c r="C21" s="60"/>
      <c r="D21" s="59"/>
      <c r="E21" s="61"/>
      <c r="F21" s="61"/>
      <c r="G21" s="50"/>
      <c r="H21" s="63"/>
      <c r="I21" s="60"/>
      <c r="J21" s="60"/>
      <c r="K21" s="60"/>
      <c r="L21" s="60"/>
      <c r="M21" s="60"/>
      <c r="N21" s="60"/>
      <c r="O21" s="60"/>
      <c r="P21" s="60"/>
      <c r="Q21" s="64"/>
      <c r="R21" s="60"/>
      <c r="S21" s="60"/>
      <c r="T21" s="60"/>
      <c r="U21" s="56"/>
      <c r="V21" s="60"/>
      <c r="W21" s="60"/>
    </row>
    <row r="22" spans="1:23" ht="30.75" thickBot="1" x14ac:dyDescent="0.3">
      <c r="A22" s="59"/>
      <c r="B22" s="66" t="s">
        <v>37</v>
      </c>
      <c r="C22" s="67" t="s">
        <v>38</v>
      </c>
      <c r="D22" s="68" t="s">
        <v>34</v>
      </c>
      <c r="E22" s="69">
        <v>0</v>
      </c>
      <c r="F22" s="70">
        <v>758</v>
      </c>
      <c r="G22" s="50"/>
      <c r="H22" s="71">
        <v>1200</v>
      </c>
      <c r="I22" s="72">
        <v>94</v>
      </c>
      <c r="J22" s="72">
        <v>98</v>
      </c>
      <c r="K22" s="72">
        <v>88</v>
      </c>
      <c r="L22" s="72">
        <v>82</v>
      </c>
      <c r="M22" s="72">
        <v>89</v>
      </c>
      <c r="N22" s="72">
        <v>85</v>
      </c>
      <c r="O22" s="72">
        <v>78</v>
      </c>
      <c r="P22" s="72">
        <v>63</v>
      </c>
      <c r="Q22" s="73">
        <v>81</v>
      </c>
      <c r="R22" s="74"/>
      <c r="S22" s="74"/>
      <c r="T22" s="75"/>
      <c r="U22" s="56"/>
      <c r="V22" s="76">
        <v>758</v>
      </c>
      <c r="W22" s="77"/>
    </row>
    <row r="23" spans="1:23" ht="15.75" thickBot="1" x14ac:dyDescent="0.3">
      <c r="A23" s="59"/>
      <c r="B23" s="60"/>
      <c r="C23" s="60"/>
      <c r="D23" s="59"/>
      <c r="E23" s="61"/>
      <c r="F23" s="61"/>
      <c r="G23" s="50"/>
      <c r="H23" s="63"/>
      <c r="I23" s="60"/>
      <c r="J23" s="60"/>
      <c r="K23" s="60"/>
      <c r="L23" s="60"/>
      <c r="M23" s="60"/>
      <c r="N23" s="60"/>
      <c r="O23" s="60"/>
      <c r="P23" s="60"/>
      <c r="Q23" s="64"/>
      <c r="R23" s="60"/>
      <c r="S23" s="60"/>
      <c r="T23" s="60"/>
      <c r="U23" s="56"/>
      <c r="V23" s="60"/>
      <c r="W23" s="60"/>
    </row>
    <row r="24" spans="1:23" ht="60.75" thickBot="1" x14ac:dyDescent="0.3">
      <c r="A24" s="59"/>
      <c r="B24" s="66" t="s">
        <v>39</v>
      </c>
      <c r="C24" s="67" t="s">
        <v>40</v>
      </c>
      <c r="D24" s="68" t="s">
        <v>30</v>
      </c>
      <c r="E24" s="69">
        <v>0</v>
      </c>
      <c r="F24" s="70">
        <v>759</v>
      </c>
      <c r="G24" s="50"/>
      <c r="H24" s="71">
        <v>750</v>
      </c>
      <c r="I24" s="72">
        <v>728</v>
      </c>
      <c r="J24" s="72">
        <v>724</v>
      </c>
      <c r="K24" s="72">
        <v>684</v>
      </c>
      <c r="L24" s="72">
        <v>634</v>
      </c>
      <c r="M24" s="72">
        <v>592</v>
      </c>
      <c r="N24" s="72">
        <v>500</v>
      </c>
      <c r="O24" s="72">
        <v>535</v>
      </c>
      <c r="P24" s="72">
        <v>313</v>
      </c>
      <c r="Q24" s="73">
        <v>759</v>
      </c>
      <c r="R24" s="74"/>
      <c r="S24" s="74"/>
      <c r="T24" s="75"/>
      <c r="U24" s="56"/>
      <c r="V24" s="76">
        <v>759</v>
      </c>
      <c r="W24" s="77"/>
    </row>
    <row r="25" spans="1:23" ht="15.75" thickBot="1" x14ac:dyDescent="0.3">
      <c r="A25" s="59"/>
      <c r="B25" s="60"/>
      <c r="C25" s="60"/>
      <c r="D25" s="59"/>
      <c r="E25" s="61"/>
      <c r="F25" s="61"/>
      <c r="G25" s="50"/>
      <c r="H25" s="63"/>
      <c r="I25" s="60"/>
      <c r="J25" s="60"/>
      <c r="K25" s="60"/>
      <c r="L25" s="60"/>
      <c r="M25" s="60"/>
      <c r="N25" s="60"/>
      <c r="O25" s="60"/>
      <c r="P25" s="60"/>
      <c r="Q25" s="64"/>
      <c r="R25" s="60"/>
      <c r="S25" s="60"/>
      <c r="T25" s="60"/>
      <c r="U25" s="56"/>
      <c r="V25" s="60"/>
      <c r="W25" s="60"/>
    </row>
    <row r="26" spans="1:23" ht="60.75" thickBot="1" x14ac:dyDescent="0.3">
      <c r="A26" s="59"/>
      <c r="B26" s="66" t="s">
        <v>41</v>
      </c>
      <c r="C26" s="67" t="s">
        <v>42</v>
      </c>
      <c r="D26" s="68" t="s">
        <v>30</v>
      </c>
      <c r="E26" s="69">
        <v>0</v>
      </c>
      <c r="F26" s="70">
        <v>3843</v>
      </c>
      <c r="G26" s="50"/>
      <c r="H26" s="71">
        <v>4332</v>
      </c>
      <c r="I26" s="72">
        <v>427</v>
      </c>
      <c r="J26" s="72">
        <v>427</v>
      </c>
      <c r="K26" s="72">
        <v>427</v>
      </c>
      <c r="L26" s="72">
        <v>427</v>
      </c>
      <c r="M26" s="72">
        <v>427</v>
      </c>
      <c r="N26" s="72">
        <v>427</v>
      </c>
      <c r="O26" s="72">
        <v>427</v>
      </c>
      <c r="P26" s="72">
        <v>427</v>
      </c>
      <c r="Q26" s="73">
        <v>427</v>
      </c>
      <c r="R26" s="74"/>
      <c r="S26" s="74"/>
      <c r="T26" s="75"/>
      <c r="U26" s="56"/>
      <c r="V26" s="76">
        <v>3843</v>
      </c>
      <c r="W26" s="77"/>
    </row>
    <row r="27" spans="1:23" ht="45.75" thickBot="1" x14ac:dyDescent="0.3">
      <c r="A27" s="59"/>
      <c r="B27" s="60"/>
      <c r="C27" s="78" t="s">
        <v>43</v>
      </c>
      <c r="D27" s="74" t="s">
        <v>44</v>
      </c>
      <c r="E27" s="69">
        <v>0</v>
      </c>
      <c r="F27" s="70">
        <v>5</v>
      </c>
      <c r="G27" s="50"/>
      <c r="H27" s="71">
        <v>5</v>
      </c>
      <c r="I27" s="72">
        <v>5</v>
      </c>
      <c r="J27" s="72"/>
      <c r="K27" s="72"/>
      <c r="L27" s="72"/>
      <c r="M27" s="72"/>
      <c r="N27" s="72"/>
      <c r="O27" s="72"/>
      <c r="P27" s="72"/>
      <c r="Q27" s="73"/>
      <c r="R27" s="74"/>
      <c r="S27" s="74"/>
      <c r="T27" s="75"/>
      <c r="U27" s="56"/>
      <c r="V27" s="76">
        <v>5</v>
      </c>
      <c r="W27" s="77"/>
    </row>
    <row r="28" spans="1:23" ht="15.75" thickBot="1" x14ac:dyDescent="0.3">
      <c r="A28" s="59"/>
      <c r="B28" s="60"/>
      <c r="C28" s="60"/>
      <c r="D28" s="59"/>
      <c r="E28" s="61"/>
      <c r="F28" s="61"/>
      <c r="G28" s="50"/>
      <c r="H28" s="63"/>
      <c r="I28" s="60"/>
      <c r="J28" s="60"/>
      <c r="K28" s="60"/>
      <c r="L28" s="60"/>
      <c r="M28" s="60"/>
      <c r="N28" s="60"/>
      <c r="O28" s="60"/>
      <c r="P28" s="60"/>
      <c r="Q28" s="64"/>
      <c r="R28" s="60"/>
      <c r="S28" s="60"/>
      <c r="T28" s="60"/>
      <c r="U28" s="56"/>
      <c r="V28" s="60"/>
      <c r="W28" s="60"/>
    </row>
    <row r="29" spans="1:23" ht="45.75" thickBot="1" x14ac:dyDescent="0.3">
      <c r="A29" s="59"/>
      <c r="B29" s="66" t="s">
        <v>45</v>
      </c>
      <c r="C29" s="67" t="s">
        <v>46</v>
      </c>
      <c r="D29" s="68" t="s">
        <v>30</v>
      </c>
      <c r="E29" s="69">
        <v>0</v>
      </c>
      <c r="F29" s="70">
        <v>59139</v>
      </c>
      <c r="G29" s="50"/>
      <c r="H29" s="71">
        <v>66000</v>
      </c>
      <c r="I29" s="72">
        <v>6571</v>
      </c>
      <c r="J29" s="72">
        <v>6571</v>
      </c>
      <c r="K29" s="72">
        <v>6571</v>
      </c>
      <c r="L29" s="72">
        <v>6571</v>
      </c>
      <c r="M29" s="72">
        <v>6571</v>
      </c>
      <c r="N29" s="72">
        <v>6571</v>
      </c>
      <c r="O29" s="72">
        <v>6571</v>
      </c>
      <c r="P29" s="72">
        <v>6571</v>
      </c>
      <c r="Q29" s="73">
        <v>6571</v>
      </c>
      <c r="R29" s="74"/>
      <c r="S29" s="74"/>
      <c r="T29" s="75"/>
      <c r="U29" s="56"/>
      <c r="V29" s="76">
        <v>59139</v>
      </c>
      <c r="W29" s="77"/>
    </row>
    <row r="30" spans="1:23" ht="60.75" thickBot="1" x14ac:dyDescent="0.3">
      <c r="A30" s="59"/>
      <c r="B30" s="60"/>
      <c r="C30" s="78" t="s">
        <v>47</v>
      </c>
      <c r="D30" s="74" t="s">
        <v>30</v>
      </c>
      <c r="E30" s="69">
        <v>0</v>
      </c>
      <c r="F30" s="70">
        <v>360</v>
      </c>
      <c r="G30" s="50"/>
      <c r="H30" s="71">
        <v>480</v>
      </c>
      <c r="I30" s="72">
        <v>40</v>
      </c>
      <c r="J30" s="72">
        <v>40</v>
      </c>
      <c r="K30" s="72">
        <v>40</v>
      </c>
      <c r="L30" s="72">
        <v>40</v>
      </c>
      <c r="M30" s="72">
        <v>40</v>
      </c>
      <c r="N30" s="72">
        <v>40</v>
      </c>
      <c r="O30" s="72">
        <v>40</v>
      </c>
      <c r="P30" s="72">
        <v>40</v>
      </c>
      <c r="Q30" s="73">
        <v>40</v>
      </c>
      <c r="R30" s="74"/>
      <c r="S30" s="74"/>
      <c r="T30" s="75"/>
      <c r="U30" s="56"/>
      <c r="V30" s="76">
        <v>360</v>
      </c>
      <c r="W30" s="77"/>
    </row>
    <row r="31" spans="1:23" x14ac:dyDescent="0.25">
      <c r="A31" s="79"/>
      <c r="B31" s="80"/>
      <c r="C31" s="80"/>
      <c r="D31" s="80"/>
      <c r="E31" s="79"/>
      <c r="F31" s="79"/>
      <c r="G31" s="50"/>
      <c r="H31" s="81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x14ac:dyDescent="0.25">
      <c r="A32" s="82" t="s">
        <v>48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5">
      <c r="A33" s="8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5">
      <c r="A34" s="8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A35" s="83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A36" s="83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5">
      <c r="A37" s="83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4">
    <mergeCell ref="P3:W3"/>
    <mergeCell ref="A4:V4"/>
    <mergeCell ref="A7:V7"/>
    <mergeCell ref="H9:W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="71" zoomScaleNormal="71" workbookViewId="0">
      <selection activeCell="O18" sqref="O18"/>
    </sheetView>
  </sheetViews>
  <sheetFormatPr baseColWidth="10" defaultRowHeight="15" x14ac:dyDescent="0.25"/>
  <cols>
    <col min="1" max="1" width="12" customWidth="1"/>
    <col min="2" max="2" width="36.7109375" customWidth="1"/>
    <col min="3" max="3" width="25.7109375" customWidth="1"/>
    <col min="6" max="6" width="0" hidden="1" customWidth="1"/>
    <col min="7" max="7" width="2.85546875" customWidth="1"/>
    <col min="17" max="17" width="13.140625" customWidth="1"/>
    <col min="19" max="19" width="13.28515625" customWidth="1"/>
    <col min="20" max="20" width="12.28515625" customWidth="1"/>
    <col min="21" max="21" width="3.28515625" customWidth="1"/>
  </cols>
  <sheetData>
    <row r="1" spans="1:23" x14ac:dyDescent="0.25">
      <c r="A1" s="1"/>
      <c r="B1" s="1"/>
      <c r="C1" s="1"/>
      <c r="D1" s="2"/>
      <c r="E1" s="2"/>
      <c r="F1" s="3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x14ac:dyDescent="0.35">
      <c r="A2" s="5"/>
      <c r="B2" s="6"/>
      <c r="C2" s="6"/>
      <c r="D2" s="7"/>
      <c r="E2" s="7"/>
      <c r="F2" s="8"/>
      <c r="G2" s="4"/>
      <c r="H2" s="7"/>
      <c r="I2" s="7"/>
      <c r="J2" s="7"/>
      <c r="K2" s="7"/>
      <c r="L2" s="7"/>
      <c r="M2" s="7"/>
      <c r="N2" s="7"/>
      <c r="O2" s="7"/>
      <c r="P2" s="9"/>
      <c r="Q2" s="9"/>
      <c r="R2" s="9"/>
      <c r="S2" s="2"/>
      <c r="T2" s="2"/>
      <c r="U2" s="2"/>
      <c r="V2" s="10"/>
      <c r="W2" s="11"/>
    </row>
    <row r="3" spans="1:23" ht="20.25" x14ac:dyDescent="0.3">
      <c r="A3" s="12"/>
      <c r="B3" s="6"/>
      <c r="C3" s="6"/>
      <c r="D3" s="7"/>
      <c r="E3" s="9"/>
      <c r="F3" s="13"/>
      <c r="G3" s="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</row>
    <row r="4" spans="1:23" ht="18" x14ac:dyDescent="0.25">
      <c r="A4" s="16" t="s">
        <v>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3" ht="15.75" x14ac:dyDescent="0.25">
      <c r="A5" s="18"/>
      <c r="B5" s="1"/>
      <c r="C5" s="19"/>
      <c r="D5" s="20"/>
      <c r="E5" s="4"/>
      <c r="F5" s="4"/>
      <c r="G5" s="4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  <c r="V5" s="2"/>
      <c r="W5" s="21"/>
    </row>
    <row r="6" spans="1:23" x14ac:dyDescent="0.25">
      <c r="A6" s="1"/>
      <c r="B6" s="1"/>
      <c r="C6" s="1"/>
      <c r="D6" s="2"/>
      <c r="E6" s="2"/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4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"/>
    </row>
    <row r="8" spans="1:23" ht="15.75" thickBot="1" x14ac:dyDescent="0.3">
      <c r="A8" s="1"/>
      <c r="B8" s="1"/>
      <c r="C8" s="1"/>
      <c r="D8" s="2"/>
      <c r="E8" s="2"/>
      <c r="F8" s="3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thickBot="1" x14ac:dyDescent="0.3">
      <c r="A9" s="1"/>
      <c r="B9" s="1"/>
      <c r="C9" s="1"/>
      <c r="D9" s="2"/>
      <c r="E9" s="2"/>
      <c r="F9" s="3"/>
      <c r="G9" s="1"/>
      <c r="H9" s="23" t="s">
        <v>2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1:23" ht="15.75" thickBot="1" x14ac:dyDescent="0.3">
      <c r="A10" s="26"/>
      <c r="B10" s="26"/>
      <c r="C10" s="27"/>
      <c r="D10" s="27"/>
      <c r="E10" s="27"/>
      <c r="F10" s="28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2"/>
      <c r="V10" s="32"/>
    </row>
    <row r="11" spans="1:23" ht="36" thickBot="1" x14ac:dyDescent="0.3">
      <c r="A11" s="34" t="s">
        <v>3</v>
      </c>
      <c r="B11" s="35" t="s">
        <v>4</v>
      </c>
      <c r="C11" s="36" t="s">
        <v>5</v>
      </c>
      <c r="D11" s="37" t="s">
        <v>6</v>
      </c>
      <c r="E11" s="38" t="s">
        <v>7</v>
      </c>
      <c r="F11" s="39" t="s">
        <v>8</v>
      </c>
      <c r="G11" s="40"/>
      <c r="H11" s="35" t="s">
        <v>9</v>
      </c>
      <c r="I11" s="36" t="s">
        <v>10</v>
      </c>
      <c r="J11" s="36" t="s">
        <v>11</v>
      </c>
      <c r="K11" s="36" t="s">
        <v>12</v>
      </c>
      <c r="L11" s="36" t="s">
        <v>13</v>
      </c>
      <c r="M11" s="36" t="s">
        <v>14</v>
      </c>
      <c r="N11" s="36" t="s">
        <v>15</v>
      </c>
      <c r="O11" s="36" t="s">
        <v>16</v>
      </c>
      <c r="P11" s="36" t="s">
        <v>17</v>
      </c>
      <c r="Q11" s="36" t="s">
        <v>18</v>
      </c>
      <c r="R11" s="36" t="s">
        <v>19</v>
      </c>
      <c r="S11" s="36" t="s">
        <v>20</v>
      </c>
      <c r="T11" s="38" t="s">
        <v>21</v>
      </c>
      <c r="U11" s="41"/>
      <c r="V11" s="42" t="s">
        <v>22</v>
      </c>
      <c r="W11" s="43" t="s">
        <v>23</v>
      </c>
    </row>
    <row r="12" spans="1:23" ht="36.75" thickBot="1" x14ac:dyDescent="0.3">
      <c r="A12" s="44">
        <v>376</v>
      </c>
      <c r="B12" s="45" t="s">
        <v>24</v>
      </c>
      <c r="C12" s="46" t="s">
        <v>25</v>
      </c>
      <c r="D12" s="47" t="s">
        <v>26</v>
      </c>
      <c r="E12" s="48">
        <v>0</v>
      </c>
      <c r="F12" s="49">
        <f t="shared" ref="F12" si="0">+V12</f>
        <v>7</v>
      </c>
      <c r="G12" s="50"/>
      <c r="H12" s="51">
        <v>6</v>
      </c>
      <c r="I12" s="52"/>
      <c r="J12" s="52"/>
      <c r="K12" s="52"/>
      <c r="L12" s="52"/>
      <c r="M12" s="52"/>
      <c r="N12" s="52"/>
      <c r="O12" s="52"/>
      <c r="P12" s="52"/>
      <c r="Q12" s="53"/>
      <c r="R12" s="54"/>
      <c r="S12" s="54"/>
      <c r="T12" s="55">
        <v>7</v>
      </c>
      <c r="U12" s="56"/>
      <c r="V12" s="57">
        <f>SUM(I12:T12)</f>
        <v>7</v>
      </c>
      <c r="W12" s="84"/>
    </row>
    <row r="13" spans="1:23" ht="15.75" thickBot="1" x14ac:dyDescent="0.3">
      <c r="A13" s="59"/>
      <c r="B13" s="60"/>
      <c r="C13" s="60"/>
      <c r="D13" s="59"/>
      <c r="E13" s="61"/>
      <c r="F13" s="62"/>
      <c r="G13" s="50"/>
      <c r="H13" s="63"/>
      <c r="I13" s="60"/>
      <c r="J13" s="60"/>
      <c r="K13" s="60"/>
      <c r="L13" s="60"/>
      <c r="M13" s="60"/>
      <c r="N13" s="60"/>
      <c r="O13" s="60"/>
      <c r="P13" s="60"/>
      <c r="Q13" s="64"/>
      <c r="R13" s="60"/>
      <c r="S13" s="60"/>
      <c r="T13" s="60"/>
      <c r="U13" s="56"/>
      <c r="V13" s="60"/>
      <c r="W13" s="60"/>
    </row>
    <row r="14" spans="1:23" ht="36.75" thickBot="1" x14ac:dyDescent="0.3">
      <c r="A14" s="44">
        <v>378</v>
      </c>
      <c r="B14" s="65" t="s">
        <v>27</v>
      </c>
      <c r="C14" s="60"/>
      <c r="D14" s="59"/>
      <c r="E14" s="61"/>
      <c r="F14" s="62"/>
      <c r="G14" s="50"/>
      <c r="H14" s="63"/>
      <c r="I14" s="60"/>
      <c r="J14" s="60"/>
      <c r="K14" s="60"/>
      <c r="L14" s="60"/>
      <c r="M14" s="60"/>
      <c r="N14" s="60"/>
      <c r="O14" s="60"/>
      <c r="P14" s="60"/>
      <c r="Q14" s="64"/>
      <c r="R14" s="60"/>
      <c r="S14" s="60"/>
      <c r="T14" s="60"/>
      <c r="U14" s="56"/>
      <c r="V14" s="60"/>
      <c r="W14" s="60"/>
    </row>
    <row r="15" spans="1:23" ht="45.75" thickBot="1" x14ac:dyDescent="0.3">
      <c r="A15" s="59"/>
      <c r="B15" s="66" t="s">
        <v>28</v>
      </c>
      <c r="C15" s="67" t="s">
        <v>29</v>
      </c>
      <c r="D15" s="68" t="s">
        <v>30</v>
      </c>
      <c r="E15" s="69">
        <v>0</v>
      </c>
      <c r="F15" s="70">
        <f>+V15</f>
        <v>864</v>
      </c>
      <c r="G15" s="50"/>
      <c r="H15" s="71">
        <f>54*12</f>
        <v>648</v>
      </c>
      <c r="I15" s="72">
        <f>77-18</f>
        <v>59</v>
      </c>
      <c r="J15" s="72">
        <f>88-18</f>
        <v>70</v>
      </c>
      <c r="K15" s="72">
        <f>89-18</f>
        <v>71</v>
      </c>
      <c r="L15" s="72">
        <f>91-18</f>
        <v>73</v>
      </c>
      <c r="M15" s="72">
        <f>90-18</f>
        <v>72</v>
      </c>
      <c r="N15" s="72">
        <f>89-18</f>
        <v>71</v>
      </c>
      <c r="O15" s="72">
        <f>71</f>
        <v>71</v>
      </c>
      <c r="P15" s="72">
        <f>69</f>
        <v>69</v>
      </c>
      <c r="Q15" s="73">
        <v>72</v>
      </c>
      <c r="R15" s="74">
        <f>65+15</f>
        <v>80</v>
      </c>
      <c r="S15" s="74">
        <f>64+15</f>
        <v>79</v>
      </c>
      <c r="T15" s="75">
        <f>63+14</f>
        <v>77</v>
      </c>
      <c r="U15" s="56"/>
      <c r="V15" s="76">
        <f>SUM(I15:T15)</f>
        <v>864</v>
      </c>
      <c r="W15" s="85"/>
    </row>
    <row r="16" spans="1:23" ht="15.75" thickBot="1" x14ac:dyDescent="0.3">
      <c r="A16" s="59"/>
      <c r="B16" s="60"/>
      <c r="C16" s="60"/>
      <c r="D16" s="59"/>
      <c r="E16" s="61"/>
      <c r="F16" s="62">
        <f>+V16</f>
        <v>0</v>
      </c>
      <c r="G16" s="50"/>
      <c r="H16" s="63"/>
      <c r="I16" s="60"/>
      <c r="J16" s="60"/>
      <c r="K16" s="60"/>
      <c r="L16" s="60"/>
      <c r="M16" s="60"/>
      <c r="N16" s="60"/>
      <c r="O16" s="60"/>
      <c r="P16" s="60"/>
      <c r="Q16" s="64"/>
      <c r="R16" s="60"/>
      <c r="S16" s="60"/>
      <c r="T16" s="60"/>
      <c r="U16" s="56"/>
      <c r="V16" s="60"/>
      <c r="W16" s="60"/>
    </row>
    <row r="17" spans="1:23" ht="75.75" thickBot="1" x14ac:dyDescent="0.3">
      <c r="A17" s="59"/>
      <c r="B17" s="66" t="s">
        <v>31</v>
      </c>
      <c r="C17" s="67" t="s">
        <v>32</v>
      </c>
      <c r="D17" s="68" t="s">
        <v>30</v>
      </c>
      <c r="E17" s="69">
        <v>0</v>
      </c>
      <c r="F17" s="70">
        <f>+V17</f>
        <v>2929</v>
      </c>
      <c r="G17" s="50"/>
      <c r="H17" s="71">
        <f>198*12</f>
        <v>2376</v>
      </c>
      <c r="I17" s="72">
        <v>245</v>
      </c>
      <c r="J17" s="72">
        <v>248</v>
      </c>
      <c r="K17" s="72">
        <v>245</v>
      </c>
      <c r="L17" s="72">
        <v>236</v>
      </c>
      <c r="M17" s="72">
        <v>234</v>
      </c>
      <c r="N17" s="72">
        <v>253</v>
      </c>
      <c r="O17" s="72">
        <v>234</v>
      </c>
      <c r="P17" s="72">
        <v>239</v>
      </c>
      <c r="Q17" s="73">
        <v>242</v>
      </c>
      <c r="R17" s="74">
        <v>245</v>
      </c>
      <c r="S17" s="74">
        <v>253</v>
      </c>
      <c r="T17" s="75">
        <v>255</v>
      </c>
      <c r="U17" s="56"/>
      <c r="V17" s="76">
        <f>SUM(I17:T17)</f>
        <v>2929</v>
      </c>
      <c r="W17" s="85"/>
    </row>
    <row r="18" spans="1:23" ht="45.75" thickBot="1" x14ac:dyDescent="0.3">
      <c r="A18" s="59"/>
      <c r="B18" s="66"/>
      <c r="C18" s="67" t="s">
        <v>33</v>
      </c>
      <c r="D18" s="68" t="s">
        <v>34</v>
      </c>
      <c r="E18" s="69"/>
      <c r="F18" s="70">
        <f>+V18</f>
        <v>127</v>
      </c>
      <c r="G18" s="50"/>
      <c r="H18" s="71">
        <v>96</v>
      </c>
      <c r="I18" s="72">
        <v>22</v>
      </c>
      <c r="J18" s="72">
        <v>24</v>
      </c>
      <c r="K18" s="72">
        <v>16</v>
      </c>
      <c r="L18" s="72">
        <v>16</v>
      </c>
      <c r="M18" s="72">
        <v>15</v>
      </c>
      <c r="N18" s="72">
        <v>11</v>
      </c>
      <c r="O18" s="72">
        <v>15</v>
      </c>
      <c r="P18" s="72">
        <v>8</v>
      </c>
      <c r="Q18" s="73"/>
      <c r="R18" s="74"/>
      <c r="S18" s="74"/>
      <c r="T18" s="75"/>
      <c r="U18" s="56"/>
      <c r="V18" s="76">
        <f>SUM(I18:T18)</f>
        <v>127</v>
      </c>
      <c r="W18" s="85"/>
    </row>
    <row r="19" spans="1:23" ht="15.75" thickBot="1" x14ac:dyDescent="0.3">
      <c r="A19" s="59"/>
      <c r="B19" s="60"/>
      <c r="C19" s="60"/>
      <c r="D19" s="59"/>
      <c r="E19" s="61"/>
      <c r="F19" s="61"/>
      <c r="G19" s="50"/>
      <c r="H19" s="63"/>
      <c r="I19" s="60"/>
      <c r="J19" s="60"/>
      <c r="K19" s="60"/>
      <c r="L19" s="60"/>
      <c r="M19" s="60"/>
      <c r="N19" s="60"/>
      <c r="O19" s="60"/>
      <c r="P19" s="60"/>
      <c r="Q19" s="64"/>
      <c r="R19" s="60"/>
      <c r="S19" s="60"/>
      <c r="T19" s="60"/>
      <c r="U19" s="56"/>
      <c r="V19" s="60"/>
      <c r="W19" s="60"/>
    </row>
    <row r="20" spans="1:23" ht="45.75" thickBot="1" x14ac:dyDescent="0.3">
      <c r="A20" s="59"/>
      <c r="B20" s="66" t="s">
        <v>35</v>
      </c>
      <c r="C20" s="67" t="s">
        <v>36</v>
      </c>
      <c r="D20" s="68" t="s">
        <v>34</v>
      </c>
      <c r="E20" s="69">
        <v>0</v>
      </c>
      <c r="F20" s="70">
        <f>+V20</f>
        <v>3017</v>
      </c>
      <c r="G20" s="50"/>
      <c r="H20" s="71">
        <f>100*12</f>
        <v>1200</v>
      </c>
      <c r="I20" s="72">
        <v>315</v>
      </c>
      <c r="J20" s="72">
        <v>334</v>
      </c>
      <c r="K20" s="72">
        <v>354</v>
      </c>
      <c r="L20" s="72">
        <v>172</v>
      </c>
      <c r="M20" s="72">
        <v>203</v>
      </c>
      <c r="N20" s="72">
        <v>190</v>
      </c>
      <c r="O20" s="72">
        <v>224</v>
      </c>
      <c r="P20" s="72">
        <v>194</v>
      </c>
      <c r="Q20" s="73">
        <v>444</v>
      </c>
      <c r="R20" s="74">
        <v>229</v>
      </c>
      <c r="S20" s="74">
        <v>175</v>
      </c>
      <c r="T20" s="75">
        <v>183</v>
      </c>
      <c r="U20" s="56"/>
      <c r="V20" s="76">
        <f>SUM(I20:T20)</f>
        <v>3017</v>
      </c>
      <c r="W20" s="85"/>
    </row>
    <row r="21" spans="1:23" ht="15.75" thickBot="1" x14ac:dyDescent="0.3">
      <c r="A21" s="59"/>
      <c r="B21" s="60"/>
      <c r="C21" s="60"/>
      <c r="D21" s="59"/>
      <c r="E21" s="61"/>
      <c r="F21" s="61"/>
      <c r="G21" s="50"/>
      <c r="H21" s="63"/>
      <c r="I21" s="60"/>
      <c r="J21" s="60"/>
      <c r="K21" s="60"/>
      <c r="L21" s="60"/>
      <c r="M21" s="60"/>
      <c r="N21" s="60"/>
      <c r="O21" s="60"/>
      <c r="P21" s="60"/>
      <c r="Q21" s="64"/>
      <c r="R21" s="60"/>
      <c r="S21" s="60"/>
      <c r="T21" s="60"/>
      <c r="U21" s="56"/>
      <c r="V21" s="60"/>
      <c r="W21" s="60"/>
    </row>
    <row r="22" spans="1:23" ht="30.75" thickBot="1" x14ac:dyDescent="0.3">
      <c r="A22" s="59"/>
      <c r="B22" s="66" t="s">
        <v>37</v>
      </c>
      <c r="C22" s="67" t="s">
        <v>38</v>
      </c>
      <c r="D22" s="68" t="s">
        <v>34</v>
      </c>
      <c r="E22" s="69">
        <v>0</v>
      </c>
      <c r="F22" s="70">
        <f>+V22</f>
        <v>1001</v>
      </c>
      <c r="G22" s="50"/>
      <c r="H22" s="71">
        <v>1200</v>
      </c>
      <c r="I22" s="72">
        <f>84+10</f>
        <v>94</v>
      </c>
      <c r="J22" s="72">
        <f>94+4</f>
        <v>98</v>
      </c>
      <c r="K22" s="72">
        <f>76+12</f>
        <v>88</v>
      </c>
      <c r="L22" s="72">
        <f>79+3</f>
        <v>82</v>
      </c>
      <c r="M22" s="72">
        <f>79+10</f>
        <v>89</v>
      </c>
      <c r="N22" s="72">
        <f>71+14</f>
        <v>85</v>
      </c>
      <c r="O22" s="72">
        <f>71+7</f>
        <v>78</v>
      </c>
      <c r="P22" s="72">
        <f>52+11</f>
        <v>63</v>
      </c>
      <c r="Q22" s="73">
        <f>68+13</f>
        <v>81</v>
      </c>
      <c r="R22" s="74">
        <f>64+10</f>
        <v>74</v>
      </c>
      <c r="S22" s="74">
        <f>70+7</f>
        <v>77</v>
      </c>
      <c r="T22" s="75">
        <f>70+22</f>
        <v>92</v>
      </c>
      <c r="U22" s="56"/>
      <c r="V22" s="76">
        <f>SUM(I22:T22)</f>
        <v>1001</v>
      </c>
      <c r="W22" s="85"/>
    </row>
    <row r="23" spans="1:23" ht="15.75" thickBot="1" x14ac:dyDescent="0.3">
      <c r="A23" s="59"/>
      <c r="B23" s="60"/>
      <c r="C23" s="60"/>
      <c r="D23" s="59"/>
      <c r="E23" s="61"/>
      <c r="F23" s="61"/>
      <c r="G23" s="50"/>
      <c r="H23" s="63"/>
      <c r="I23" s="60"/>
      <c r="J23" s="60"/>
      <c r="K23" s="60"/>
      <c r="L23" s="60"/>
      <c r="M23" s="60"/>
      <c r="N23" s="60"/>
      <c r="O23" s="60"/>
      <c r="P23" s="60"/>
      <c r="Q23" s="64"/>
      <c r="R23" s="60"/>
      <c r="S23" s="60"/>
      <c r="T23" s="60"/>
      <c r="U23" s="56"/>
      <c r="V23" s="60"/>
      <c r="W23" s="60"/>
    </row>
    <row r="24" spans="1:23" ht="60.75" thickBot="1" x14ac:dyDescent="0.3">
      <c r="A24" s="59"/>
      <c r="B24" s="66" t="s">
        <v>39</v>
      </c>
      <c r="C24" s="67" t="s">
        <v>40</v>
      </c>
      <c r="D24" s="68" t="s">
        <v>30</v>
      </c>
      <c r="E24" s="69">
        <v>0</v>
      </c>
      <c r="F24" s="70">
        <f>+V24</f>
        <v>759</v>
      </c>
      <c r="G24" s="50"/>
      <c r="H24" s="71">
        <v>750</v>
      </c>
      <c r="I24" s="72">
        <v>728</v>
      </c>
      <c r="J24" s="72">
        <v>724</v>
      </c>
      <c r="K24" s="72">
        <v>684</v>
      </c>
      <c r="L24" s="72">
        <v>634</v>
      </c>
      <c r="M24" s="72">
        <v>592</v>
      </c>
      <c r="N24" s="72">
        <v>500</v>
      </c>
      <c r="O24" s="72">
        <v>535</v>
      </c>
      <c r="P24" s="72">
        <v>313</v>
      </c>
      <c r="Q24" s="73">
        <v>759</v>
      </c>
      <c r="R24" s="74">
        <v>710</v>
      </c>
      <c r="S24" s="74">
        <v>641</v>
      </c>
      <c r="T24" s="75">
        <v>634</v>
      </c>
      <c r="U24" s="56"/>
      <c r="V24" s="76">
        <f>+Q24</f>
        <v>759</v>
      </c>
      <c r="W24" s="85"/>
    </row>
    <row r="25" spans="1:23" ht="15.75" thickBot="1" x14ac:dyDescent="0.3">
      <c r="A25" s="59"/>
      <c r="B25" s="60"/>
      <c r="C25" s="60"/>
      <c r="D25" s="59"/>
      <c r="E25" s="61"/>
      <c r="F25" s="61"/>
      <c r="G25" s="50"/>
      <c r="H25" s="63"/>
      <c r="I25" s="60"/>
      <c r="J25" s="60"/>
      <c r="K25" s="60"/>
      <c r="L25" s="60"/>
      <c r="M25" s="60"/>
      <c r="N25" s="60"/>
      <c r="O25" s="60"/>
      <c r="P25" s="60"/>
      <c r="Q25" s="64"/>
      <c r="R25" s="60"/>
      <c r="S25" s="60"/>
      <c r="T25" s="60"/>
      <c r="U25" s="56"/>
      <c r="V25" s="60"/>
      <c r="W25" s="60"/>
    </row>
    <row r="26" spans="1:23" ht="60.75" thickBot="1" x14ac:dyDescent="0.3">
      <c r="A26" s="59"/>
      <c r="B26" s="66" t="s">
        <v>41</v>
      </c>
      <c r="C26" s="67" t="s">
        <v>42</v>
      </c>
      <c r="D26" s="68" t="s">
        <v>30</v>
      </c>
      <c r="E26" s="69">
        <v>0</v>
      </c>
      <c r="F26" s="70">
        <f>+V26</f>
        <v>5124</v>
      </c>
      <c r="G26" s="50"/>
      <c r="H26" s="71">
        <v>4332</v>
      </c>
      <c r="I26" s="72">
        <v>427</v>
      </c>
      <c r="J26" s="72">
        <v>427</v>
      </c>
      <c r="K26" s="72">
        <v>427</v>
      </c>
      <c r="L26" s="72">
        <v>427</v>
      </c>
      <c r="M26" s="72">
        <v>427</v>
      </c>
      <c r="N26" s="72">
        <v>427</v>
      </c>
      <c r="O26" s="72">
        <v>427</v>
      </c>
      <c r="P26" s="72">
        <v>427</v>
      </c>
      <c r="Q26" s="73">
        <v>427</v>
      </c>
      <c r="R26" s="74">
        <v>427</v>
      </c>
      <c r="S26" s="74">
        <v>427</v>
      </c>
      <c r="T26" s="75">
        <v>427</v>
      </c>
      <c r="U26" s="56"/>
      <c r="V26" s="76">
        <f>SUM(I26:T26)</f>
        <v>5124</v>
      </c>
      <c r="W26" s="85"/>
    </row>
    <row r="27" spans="1:23" ht="45.75" thickBot="1" x14ac:dyDescent="0.3">
      <c r="A27" s="59"/>
      <c r="B27" s="60"/>
      <c r="C27" s="78" t="s">
        <v>43</v>
      </c>
      <c r="D27" s="74" t="s">
        <v>44</v>
      </c>
      <c r="E27" s="69">
        <v>0</v>
      </c>
      <c r="F27" s="70">
        <f>+V27</f>
        <v>5</v>
      </c>
      <c r="G27" s="50"/>
      <c r="H27" s="71">
        <v>5</v>
      </c>
      <c r="I27" s="72">
        <v>5</v>
      </c>
      <c r="J27" s="72"/>
      <c r="K27" s="72"/>
      <c r="L27" s="72"/>
      <c r="M27" s="72"/>
      <c r="N27" s="72"/>
      <c r="O27" s="72"/>
      <c r="P27" s="72"/>
      <c r="Q27" s="73"/>
      <c r="R27" s="74"/>
      <c r="S27" s="74"/>
      <c r="T27" s="75"/>
      <c r="U27" s="56"/>
      <c r="V27" s="76">
        <f>SUM(I27:T27)</f>
        <v>5</v>
      </c>
      <c r="W27" s="85"/>
    </row>
    <row r="28" spans="1:23" ht="15.75" thickBot="1" x14ac:dyDescent="0.3">
      <c r="A28" s="59"/>
      <c r="B28" s="60"/>
      <c r="C28" s="60"/>
      <c r="D28" s="59"/>
      <c r="E28" s="61"/>
      <c r="F28" s="61"/>
      <c r="G28" s="50"/>
      <c r="H28" s="63"/>
      <c r="I28" s="60"/>
      <c r="J28" s="60"/>
      <c r="K28" s="60"/>
      <c r="L28" s="60"/>
      <c r="M28" s="60"/>
      <c r="N28" s="60"/>
      <c r="O28" s="60"/>
      <c r="P28" s="60"/>
      <c r="Q28" s="64"/>
      <c r="R28" s="60"/>
      <c r="S28" s="60"/>
      <c r="T28" s="60"/>
      <c r="U28" s="56"/>
      <c r="V28" s="60"/>
      <c r="W28" s="60"/>
    </row>
    <row r="29" spans="1:23" ht="45.75" thickBot="1" x14ac:dyDescent="0.3">
      <c r="A29" s="59"/>
      <c r="B29" s="66" t="s">
        <v>45</v>
      </c>
      <c r="C29" s="67" t="s">
        <v>46</v>
      </c>
      <c r="D29" s="68" t="s">
        <v>30</v>
      </c>
      <c r="E29" s="69">
        <v>0</v>
      </c>
      <c r="F29" s="70">
        <f>+V29</f>
        <v>78852</v>
      </c>
      <c r="G29" s="50"/>
      <c r="H29" s="71">
        <v>66000</v>
      </c>
      <c r="I29" s="72">
        <v>6571</v>
      </c>
      <c r="J29" s="72">
        <v>6571</v>
      </c>
      <c r="K29" s="72">
        <v>6571</v>
      </c>
      <c r="L29" s="72">
        <v>6571</v>
      </c>
      <c r="M29" s="72">
        <v>6571</v>
      </c>
      <c r="N29" s="72">
        <v>6571</v>
      </c>
      <c r="O29" s="72">
        <v>6571</v>
      </c>
      <c r="P29" s="72">
        <v>6571</v>
      </c>
      <c r="Q29" s="73">
        <v>6571</v>
      </c>
      <c r="R29" s="74">
        <v>6571</v>
      </c>
      <c r="S29" s="74">
        <v>6571</v>
      </c>
      <c r="T29" s="75">
        <v>6571</v>
      </c>
      <c r="U29" s="56"/>
      <c r="V29" s="76">
        <f>SUM(I29:T29)</f>
        <v>78852</v>
      </c>
      <c r="W29" s="85"/>
    </row>
    <row r="30" spans="1:23" ht="60.75" thickBot="1" x14ac:dyDescent="0.3">
      <c r="A30" s="59"/>
      <c r="B30" s="60"/>
      <c r="C30" s="78" t="s">
        <v>47</v>
      </c>
      <c r="D30" s="74" t="s">
        <v>30</v>
      </c>
      <c r="E30" s="69">
        <v>0</v>
      </c>
      <c r="F30" s="70">
        <f>+V30</f>
        <v>480</v>
      </c>
      <c r="G30" s="50"/>
      <c r="H30" s="71">
        <f>40*12</f>
        <v>480</v>
      </c>
      <c r="I30" s="72">
        <v>40</v>
      </c>
      <c r="J30" s="72">
        <v>40</v>
      </c>
      <c r="K30" s="72">
        <v>40</v>
      </c>
      <c r="L30" s="72">
        <v>40</v>
      </c>
      <c r="M30" s="72">
        <v>40</v>
      </c>
      <c r="N30" s="72">
        <v>40</v>
      </c>
      <c r="O30" s="72">
        <v>40</v>
      </c>
      <c r="P30" s="72">
        <v>40</v>
      </c>
      <c r="Q30" s="73">
        <v>40</v>
      </c>
      <c r="R30" s="74">
        <v>40</v>
      </c>
      <c r="S30" s="74">
        <v>40</v>
      </c>
      <c r="T30" s="75">
        <v>40</v>
      </c>
      <c r="U30" s="56"/>
      <c r="V30" s="76">
        <f>SUM(I30:T30)</f>
        <v>480</v>
      </c>
      <c r="W30" s="85"/>
    </row>
    <row r="31" spans="1:23" x14ac:dyDescent="0.25">
      <c r="A31" s="79"/>
      <c r="B31" s="80"/>
      <c r="C31" s="80"/>
      <c r="D31" s="80"/>
      <c r="E31" s="79"/>
      <c r="F31" s="79"/>
      <c r="G31" s="50"/>
      <c r="H31" s="81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x14ac:dyDescent="0.25">
      <c r="A32" s="82" t="s">
        <v>48</v>
      </c>
    </row>
    <row r="33" spans="1:1" x14ac:dyDescent="0.25">
      <c r="A33" s="83"/>
    </row>
    <row r="34" spans="1:1" x14ac:dyDescent="0.25">
      <c r="A34" s="83"/>
    </row>
    <row r="35" spans="1:1" x14ac:dyDescent="0.25">
      <c r="A35" s="83"/>
    </row>
    <row r="36" spans="1:1" x14ac:dyDescent="0.25">
      <c r="A36" s="83"/>
    </row>
    <row r="37" spans="1:1" x14ac:dyDescent="0.25">
      <c r="A37" s="83"/>
    </row>
  </sheetData>
  <mergeCells count="4">
    <mergeCell ref="P3:W3"/>
    <mergeCell ref="A4:V4"/>
    <mergeCell ref="A7:V7"/>
    <mergeCell ref="H9:W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2015</vt:lpstr>
      <vt:lpstr>2do trimestre 2015</vt:lpstr>
      <vt:lpstr>3er trimestre 2015</vt:lpstr>
      <vt:lpstr>4to trimestre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Galeal</dc:creator>
  <cp:lastModifiedBy>Galeal</cp:lastModifiedBy>
  <dcterms:created xsi:type="dcterms:W3CDTF">2017-06-13T04:58:35Z</dcterms:created>
  <dcterms:modified xsi:type="dcterms:W3CDTF">2017-06-13T05:01:53Z</dcterms:modified>
</cp:coreProperties>
</file>