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ot ijas nuevo\8V\8Vi\Estados Financieros 2017\Información Presupuestaria\Estado Analítico de Ingresos\"/>
    </mc:Choice>
  </mc:AlternateContent>
  <bookViews>
    <workbookView xWindow="0" yWindow="0" windowWidth="24000" windowHeight="11025" activeTab="3"/>
  </bookViews>
  <sheets>
    <sheet name="1er trimestre 2017" sheetId="1" r:id="rId1"/>
    <sheet name="2do trimestre" sheetId="4" r:id="rId2"/>
    <sheet name="3er Trimestre" sheetId="3" r:id="rId3"/>
    <sheet name="4to Trimestre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DGráfico2" hidden="1">'[1]011'!#REF!</definedName>
    <definedName name="_Fill" hidden="1">#REF!</definedName>
    <definedName name="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Print_Area" localSheetId="2">'3er Trimestre'!$B$3:$J$59</definedName>
    <definedName name="b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Database">#REF!</definedName>
    <definedName name="cata">'[2]CATALOGO 2003'!$A$1:$C$244</definedName>
    <definedName name="CATA_CG_X_PG">#REF!</definedName>
    <definedName name="cata_cg_x_pg_08">#REF!</definedName>
    <definedName name="CATA_PRESUP_2009">'[3]CATALOGO PG X EJE GOB'!$A$7:$D$29</definedName>
    <definedName name="cata_x">#REF!</definedName>
    <definedName name="CATA_XX">#REF!</definedName>
    <definedName name="CATA2004">#REF!</definedName>
    <definedName name="CATALOGO">'[2]CATALOGO 2003'!$A$1:$C$244</definedName>
    <definedName name="dd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estruc">'[4]ESTR.FINANZAS 1999'!$A$15:$I$153</definedName>
    <definedName name="HOJ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m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EXICO">#REF!</definedName>
    <definedName name="MEXICO_NUEVO_X">#REF!</definedName>
    <definedName name="NUEVO_CATA">#REF!</definedName>
    <definedName name="NVO_CATA">#REF!</definedName>
    <definedName name="ñ">#REF!</definedName>
    <definedName name="part">[5]CLASIFIC!$C$4:$D$267</definedName>
    <definedName name="PART00">'[6]nuevas part'!$C$1:$D$264</definedName>
    <definedName name="po">#REF!</definedName>
    <definedName name="PRESU_XX">#REF!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>#REF!</definedName>
    <definedName name="prog">[10]programa!$A$8:$B$270</definedName>
    <definedName name="proy">[10]proyecto!$A$11:$B$47</definedName>
    <definedName name="RES">[11]UR!$A$9:$C$47</definedName>
    <definedName name="s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F">'[12]SF-01'!$F$18:$K$168</definedName>
    <definedName name="ur">[10]ur!$A$8:$F$33</definedName>
    <definedName name="wrn.Ana._.Comp._.del._.Ej._.del._.Presup." hidden="1">{"&gt;ADMON ANA 1",#N/A,TRUE,"ADMINISTRACION";"&gt;ADMON ANA 2",#N/A,TRUE,"ADMINISTRACION";"&gt;ADMON ANA 3",#N/A,TRUE,"ADMINISTRACION"}</definedName>
    <definedName name="wrn.Comp._.del._.Ej._.del._.Presup." hidden="1">{"&gt;ADMON 1",#N/A,TRUE,"ADMINISTRACION";"&gt;ADMON 2",#N/A,TRUE,"ADMINISTRACION";"&gt;ADMON 3",#N/A,TRUE,"ADMINISTRACION"}</definedName>
    <definedName name="wrn.Comp_Ej_Presup_IJAS.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PRESUPUESTO._.2003.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X">#REF!</definedName>
    <definedName name="Z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5" l="1"/>
  <c r="J55" i="5" s="1"/>
  <c r="I54" i="5"/>
  <c r="H54" i="5"/>
  <c r="G54" i="5"/>
  <c r="J54" i="5" s="1"/>
  <c r="J53" i="5" s="1"/>
  <c r="I53" i="5"/>
  <c r="H53" i="5"/>
  <c r="G53" i="5"/>
  <c r="F53" i="5"/>
  <c r="E53" i="5"/>
  <c r="I51" i="5"/>
  <c r="J51" i="5" s="1"/>
  <c r="H51" i="5"/>
  <c r="G51" i="5"/>
  <c r="I50" i="5"/>
  <c r="J50" i="5" s="1"/>
  <c r="H50" i="5"/>
  <c r="G50" i="5"/>
  <c r="E50" i="5"/>
  <c r="J49" i="5"/>
  <c r="G49" i="5"/>
  <c r="H48" i="5"/>
  <c r="G48" i="5"/>
  <c r="F48" i="5"/>
  <c r="E48" i="5"/>
  <c r="F46" i="5"/>
  <c r="G46" i="5" s="1"/>
  <c r="J46" i="5" s="1"/>
  <c r="G45" i="5"/>
  <c r="J45" i="5" s="1"/>
  <c r="G44" i="5"/>
  <c r="J44" i="5" s="1"/>
  <c r="E43" i="5"/>
  <c r="G43" i="5" s="1"/>
  <c r="G42" i="5" s="1"/>
  <c r="E42" i="5"/>
  <c r="E35" i="5" s="1"/>
  <c r="E56" i="5" s="1"/>
  <c r="G41" i="5"/>
  <c r="J41" i="5" s="1"/>
  <c r="G40" i="5"/>
  <c r="J40" i="5" s="1"/>
  <c r="I39" i="5"/>
  <c r="H39" i="5"/>
  <c r="E39" i="5"/>
  <c r="H38" i="5"/>
  <c r="I38" i="5" s="1"/>
  <c r="G38" i="5"/>
  <c r="G37" i="5"/>
  <c r="J36" i="5"/>
  <c r="G36" i="5"/>
  <c r="F35" i="5"/>
  <c r="F56" i="5" s="1"/>
  <c r="F27" i="5"/>
  <c r="G26" i="5"/>
  <c r="J26" i="5" s="1"/>
  <c r="J25" i="5"/>
  <c r="I25" i="5"/>
  <c r="G25" i="5"/>
  <c r="I24" i="5"/>
  <c r="J24" i="5" s="1"/>
  <c r="F24" i="5"/>
  <c r="G24" i="5" s="1"/>
  <c r="G23" i="5"/>
  <c r="J23" i="5" s="1"/>
  <c r="I22" i="5"/>
  <c r="J22" i="5" s="1"/>
  <c r="G22" i="5"/>
  <c r="J21" i="5"/>
  <c r="G21" i="5"/>
  <c r="I20" i="5"/>
  <c r="J20" i="5" s="1"/>
  <c r="J19" i="5" s="1"/>
  <c r="G20" i="5"/>
  <c r="G19" i="5" s="1"/>
  <c r="H19" i="5"/>
  <c r="H43" i="5" s="1"/>
  <c r="E19" i="5"/>
  <c r="G18" i="5"/>
  <c r="G16" i="5" s="1"/>
  <c r="J17" i="5"/>
  <c r="G17" i="5"/>
  <c r="H16" i="5"/>
  <c r="I16" i="5" s="1"/>
  <c r="F16" i="5"/>
  <c r="E16" i="5"/>
  <c r="E27" i="5" s="1"/>
  <c r="J15" i="5"/>
  <c r="I15" i="5"/>
  <c r="G15" i="5"/>
  <c r="G14" i="5"/>
  <c r="J14" i="5" s="1"/>
  <c r="G13" i="5"/>
  <c r="J13" i="5" s="1"/>
  <c r="G12" i="5"/>
  <c r="G35" i="5" l="1"/>
  <c r="G56" i="5" s="1"/>
  <c r="G27" i="5"/>
  <c r="I27" i="5"/>
  <c r="I43" i="5"/>
  <c r="H42" i="5"/>
  <c r="H35" i="5" s="1"/>
  <c r="H56" i="5" s="1"/>
  <c r="J38" i="5"/>
  <c r="J39" i="5"/>
  <c r="J48" i="5"/>
  <c r="I48" i="5"/>
  <c r="G39" i="5"/>
  <c r="J18" i="5"/>
  <c r="J16" i="5" s="1"/>
  <c r="I19" i="5"/>
  <c r="H27" i="5"/>
  <c r="J37" i="5"/>
  <c r="J12" i="5"/>
  <c r="F56" i="4"/>
  <c r="G54" i="4"/>
  <c r="J54" i="4" s="1"/>
  <c r="J53" i="4" s="1"/>
  <c r="I53" i="4"/>
  <c r="H53" i="4"/>
  <c r="G53" i="4"/>
  <c r="I51" i="4"/>
  <c r="J51" i="4" s="1"/>
  <c r="G51" i="4"/>
  <c r="I50" i="4"/>
  <c r="J50" i="4" s="1"/>
  <c r="H50" i="4"/>
  <c r="G50" i="4"/>
  <c r="G48" i="4" s="1"/>
  <c r="G56" i="4" s="1"/>
  <c r="G49" i="4"/>
  <c r="J49" i="4" s="1"/>
  <c r="I48" i="4"/>
  <c r="E48" i="4"/>
  <c r="J46" i="4"/>
  <c r="G46" i="4"/>
  <c r="G45" i="4"/>
  <c r="J45" i="4" s="1"/>
  <c r="J44" i="4"/>
  <c r="G44" i="4"/>
  <c r="I43" i="4"/>
  <c r="J43" i="4" s="1"/>
  <c r="J42" i="4" s="1"/>
  <c r="H43" i="4"/>
  <c r="G43" i="4"/>
  <c r="I42" i="4"/>
  <c r="H42" i="4"/>
  <c r="G42" i="4"/>
  <c r="G41" i="4"/>
  <c r="J41" i="4" s="1"/>
  <c r="J39" i="4" s="1"/>
  <c r="J40" i="4"/>
  <c r="I40" i="4"/>
  <c r="H40" i="4"/>
  <c r="G40" i="4"/>
  <c r="I39" i="4"/>
  <c r="G39" i="4"/>
  <c r="G38" i="4"/>
  <c r="J37" i="4"/>
  <c r="G37" i="4"/>
  <c r="G36" i="4"/>
  <c r="J36" i="4" s="1"/>
  <c r="G35" i="4"/>
  <c r="E35" i="4"/>
  <c r="E56" i="4" s="1"/>
  <c r="E27" i="4"/>
  <c r="J25" i="4"/>
  <c r="I24" i="4"/>
  <c r="J24" i="4" s="1"/>
  <c r="H24" i="4"/>
  <c r="H51" i="4" s="1"/>
  <c r="G24" i="4"/>
  <c r="G23" i="4"/>
  <c r="J23" i="4" s="1"/>
  <c r="J22" i="4"/>
  <c r="G22" i="4"/>
  <c r="G21" i="4"/>
  <c r="J21" i="4" s="1"/>
  <c r="I20" i="4"/>
  <c r="H20" i="4"/>
  <c r="G20" i="4"/>
  <c r="J20" i="4" s="1"/>
  <c r="I19" i="4"/>
  <c r="H19" i="4"/>
  <c r="G19" i="4"/>
  <c r="J18" i="4"/>
  <c r="G18" i="4"/>
  <c r="G17" i="4"/>
  <c r="J17" i="4" s="1"/>
  <c r="J16" i="4" s="1"/>
  <c r="I16" i="4"/>
  <c r="H16" i="4"/>
  <c r="H39" i="4" s="1"/>
  <c r="G16" i="4"/>
  <c r="H15" i="4"/>
  <c r="H38" i="4" s="1"/>
  <c r="H35" i="4" s="1"/>
  <c r="G15" i="4"/>
  <c r="G27" i="4" s="1"/>
  <c r="J14" i="4"/>
  <c r="J13" i="4"/>
  <c r="J12" i="4"/>
  <c r="J27" i="5" l="1"/>
  <c r="I42" i="5"/>
  <c r="I35" i="5" s="1"/>
  <c r="I56" i="5" s="1"/>
  <c r="J43" i="5"/>
  <c r="J42" i="5" s="1"/>
  <c r="J35" i="5" s="1"/>
  <c r="J56" i="5" s="1"/>
  <c r="J48" i="4"/>
  <c r="J19" i="4"/>
  <c r="H48" i="4"/>
  <c r="H56" i="4" s="1"/>
  <c r="H27" i="4"/>
  <c r="I15" i="4"/>
  <c r="B3" i="3"/>
  <c r="G12" i="3"/>
  <c r="J12" i="3" s="1"/>
  <c r="G13" i="3"/>
  <c r="J13" i="3" s="1"/>
  <c r="G14" i="3"/>
  <c r="J14" i="3" s="1"/>
  <c r="G15" i="3"/>
  <c r="J15" i="3" s="1"/>
  <c r="F16" i="3"/>
  <c r="G17" i="3"/>
  <c r="G16" i="3" s="1"/>
  <c r="J17" i="3"/>
  <c r="J16" i="3" s="1"/>
  <c r="G18" i="3"/>
  <c r="J18" i="3"/>
  <c r="G20" i="3"/>
  <c r="G19" i="3" s="1"/>
  <c r="J20" i="3"/>
  <c r="J19" i="3" s="1"/>
  <c r="G21" i="3"/>
  <c r="J21" i="3"/>
  <c r="G22" i="3"/>
  <c r="J22" i="3"/>
  <c r="G23" i="3"/>
  <c r="J23" i="3"/>
  <c r="G24" i="3"/>
  <c r="J24" i="3"/>
  <c r="G25" i="3"/>
  <c r="J25" i="3"/>
  <c r="E27" i="3"/>
  <c r="F27" i="3"/>
  <c r="H27" i="3"/>
  <c r="I27" i="3"/>
  <c r="E35" i="3"/>
  <c r="F35" i="3"/>
  <c r="H35" i="3"/>
  <c r="I35" i="3"/>
  <c r="G36" i="3"/>
  <c r="J36" i="3"/>
  <c r="G37" i="3"/>
  <c r="J37" i="3"/>
  <c r="G38" i="3"/>
  <c r="J38" i="3"/>
  <c r="G40" i="3"/>
  <c r="G39" i="3" s="1"/>
  <c r="J40" i="3"/>
  <c r="J39" i="3" s="1"/>
  <c r="G41" i="3"/>
  <c r="J41" i="3"/>
  <c r="G43" i="3"/>
  <c r="G42" i="3" s="1"/>
  <c r="J43" i="3"/>
  <c r="J42" i="3" s="1"/>
  <c r="G44" i="3"/>
  <c r="J44" i="3"/>
  <c r="G45" i="3"/>
  <c r="J45" i="3"/>
  <c r="G46" i="3"/>
  <c r="J46" i="3"/>
  <c r="E48" i="3"/>
  <c r="F48" i="3"/>
  <c r="G49" i="3"/>
  <c r="G48" i="3" s="1"/>
  <c r="J49" i="3"/>
  <c r="J48" i="3" s="1"/>
  <c r="G50" i="3"/>
  <c r="J50" i="3"/>
  <c r="G51" i="3"/>
  <c r="J51" i="3"/>
  <c r="E53" i="3"/>
  <c r="F53" i="3"/>
  <c r="G54" i="3"/>
  <c r="G53" i="3" s="1"/>
  <c r="J54" i="3"/>
  <c r="J53" i="3" s="1"/>
  <c r="E56" i="3"/>
  <c r="F56" i="3"/>
  <c r="H56" i="3"/>
  <c r="I56" i="3"/>
  <c r="I38" i="4" l="1"/>
  <c r="J15" i="4"/>
  <c r="J27" i="4" s="1"/>
  <c r="I27" i="4"/>
  <c r="J35" i="3"/>
  <c r="J56" i="3" s="1"/>
  <c r="J27" i="3"/>
  <c r="G35" i="3"/>
  <c r="G56" i="3" s="1"/>
  <c r="G27" i="3"/>
  <c r="I35" i="4" l="1"/>
  <c r="I56" i="4" s="1"/>
  <c r="J38" i="4"/>
  <c r="J35" i="4" s="1"/>
  <c r="J56" i="4" s="1"/>
</calcChain>
</file>

<file path=xl/sharedStrings.xml><?xml version="1.0" encoding="utf-8"?>
<sst xmlns="http://schemas.openxmlformats.org/spreadsheetml/2006/main" count="270" uniqueCount="43">
  <si>
    <t>Poder Ejecutivo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</si>
  <si>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</si>
  <si>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</si>
  <si>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</si>
  <si>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</si>
  <si>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</si>
  <si>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</si>
  <si>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</si>
  <si>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</si>
  <si>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</si>
  <si>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</si>
  <si>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</si>
  <si>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</si>
  <si>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</si>
  <si>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</si>
  <si>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</si>
  <si>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</si>
  <si>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</si>
  <si>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</si>
  <si>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</si>
  <si>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</si>
  <si>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</si>
  <si>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</si>
  <si>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</si>
  <si>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</si>
  <si>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</si>
  <si>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</si>
  <si>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</si>
  <si>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</si>
  <si>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</si>
  <si>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</si>
  <si>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</si>
  <si>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</si>
  <si>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</si>
  <si>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</si>
  <si>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</si>
  <si>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</si>
  <si>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Del 1° de Enero al 31 de Marzo de 2017</t>
  </si>
  <si>
    <t>Instituto Jalisciense de Asistencia Social</t>
  </si>
  <si>
    <t>Del 1° de Enero al 30 de Junio de 2017</t>
  </si>
  <si>
    <t>Del 1° de Enero al 30 de Septiembre  de 2017</t>
  </si>
  <si>
    <t>Del 1° de Enero al 31 de Diciembre de 2017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</si>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</sst>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_-;\-&quot;$&quot;* #,##0.0_-;_-&quot;$&quot;* &quot;-&quot;??_-;_-@_-"/>
    <numFmt numFmtId="166" formatCode="#,##0.00_ ;[Red]\-#,##0.00\ "/>
    <numFmt numFmtId="167" formatCode="#,##0.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1"/>
    <xf numFmtId="0" fontId="3" fillId="3" borderId="0" xfId="3" applyFont="1" applyFill="1"/>
    <xf numFmtId="0" fontId="4" fillId="3" borderId="0" xfId="1" applyFont="1" applyFill="1"/>
    <xf numFmtId="0" fontId="3" fillId="3" borderId="0" xfId="3" applyFont="1" applyFill="1" applyAlignment="1">
      <alignment horizontal="center"/>
    </xf>
    <xf numFmtId="37" fontId="2" fillId="2" borderId="12" xfId="2" applyNumberFormat="1" applyFont="1" applyFill="1" applyBorder="1" applyAlignment="1" applyProtection="1">
      <alignment horizontal="center" vertical="center"/>
    </xf>
    <xf numFmtId="37" fontId="2" fillId="2" borderId="12" xfId="2" applyNumberFormat="1" applyFont="1" applyFill="1" applyBorder="1" applyAlignment="1" applyProtection="1">
      <alignment horizontal="center" wrapText="1"/>
    </xf>
    <xf numFmtId="37" fontId="2" fillId="2" borderId="12" xfId="2" applyNumberFormat="1" applyFont="1" applyFill="1" applyBorder="1" applyAlignment="1" applyProtection="1">
      <alignment horizontal="center"/>
    </xf>
    <xf numFmtId="0" fontId="5" fillId="3" borderId="1" xfId="3" applyFont="1" applyFill="1" applyBorder="1"/>
    <xf numFmtId="0" fontId="5" fillId="3" borderId="2" xfId="3" applyFont="1" applyFill="1" applyBorder="1"/>
    <xf numFmtId="0" fontId="5" fillId="3" borderId="3" xfId="3" applyFont="1" applyFill="1" applyBorder="1"/>
    <xf numFmtId="0" fontId="5" fillId="3" borderId="3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1" fontId="5" fillId="3" borderId="5" xfId="4" applyNumberFormat="1" applyFont="1" applyFill="1" applyBorder="1" applyAlignment="1" applyProtection="1">
      <alignment horizontal="right"/>
      <protection locked="0"/>
    </xf>
    <xf numFmtId="1" fontId="5" fillId="3" borderId="5" xfId="4" applyNumberFormat="1" applyFont="1" applyFill="1" applyBorder="1" applyAlignment="1" applyProtection="1">
      <alignment horizontal="right"/>
    </xf>
    <xf numFmtId="0" fontId="5" fillId="3" borderId="4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wrapText="1"/>
    </xf>
    <xf numFmtId="164" fontId="5" fillId="3" borderId="8" xfId="4" applyNumberFormat="1" applyFont="1" applyFill="1" applyBorder="1" applyAlignment="1">
      <alignment horizontal="center"/>
    </xf>
    <xf numFmtId="0" fontId="8" fillId="3" borderId="9" xfId="3" applyFont="1" applyFill="1" applyBorder="1" applyAlignment="1">
      <alignment horizontal="centerContinuous"/>
    </xf>
    <xf numFmtId="0" fontId="8" fillId="3" borderId="10" xfId="3" applyFont="1" applyFill="1" applyBorder="1" applyAlignment="1">
      <alignment horizontal="centerContinuous"/>
    </xf>
    <xf numFmtId="0" fontId="8" fillId="3" borderId="11" xfId="3" applyFont="1" applyFill="1" applyBorder="1" applyAlignment="1">
      <alignment horizontal="left" wrapText="1"/>
    </xf>
    <xf numFmtId="3" fontId="8" fillId="3" borderId="12" xfId="3" applyNumberFormat="1" applyFont="1" applyFill="1" applyBorder="1" applyAlignment="1" applyProtection="1">
      <alignment horizontal="right"/>
    </xf>
    <xf numFmtId="1" fontId="8" fillId="3" borderId="13" xfId="3" applyNumberFormat="1" applyFont="1" applyFill="1" applyBorder="1" applyAlignment="1"/>
    <xf numFmtId="43" fontId="1" fillId="0" borderId="0" xfId="1" applyNumberFormat="1"/>
    <xf numFmtId="38" fontId="9" fillId="0" borderId="0" xfId="1" applyNumberFormat="1" applyFont="1"/>
    <xf numFmtId="0" fontId="9" fillId="0" borderId="0" xfId="1" applyFont="1"/>
    <xf numFmtId="1" fontId="8" fillId="3" borderId="14" xfId="3" applyNumberFormat="1" applyFont="1" applyFill="1" applyBorder="1" applyAlignment="1"/>
    <xf numFmtId="1" fontId="1" fillId="0" borderId="0" xfId="1" applyNumberFormat="1"/>
    <xf numFmtId="165" fontId="0" fillId="0" borderId="0" xfId="5" applyNumberFormat="1" applyFont="1"/>
    <xf numFmtId="0" fontId="12" fillId="3" borderId="1" xfId="3" applyFont="1" applyFill="1" applyBorder="1"/>
    <xf numFmtId="0" fontId="12" fillId="3" borderId="2" xfId="3" applyFont="1" applyFill="1" applyBorder="1"/>
    <xf numFmtId="0" fontId="12" fillId="3" borderId="3" xfId="3" applyFont="1" applyFill="1" applyBorder="1"/>
    <xf numFmtId="0" fontId="12" fillId="3" borderId="1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left"/>
    </xf>
    <xf numFmtId="0" fontId="13" fillId="3" borderId="0" xfId="3" applyFont="1" applyFill="1" applyBorder="1" applyAlignment="1">
      <alignment horizontal="left"/>
    </xf>
    <xf numFmtId="0" fontId="4" fillId="0" borderId="5" xfId="1" applyFont="1" applyBorder="1"/>
    <xf numFmtId="1" fontId="13" fillId="3" borderId="15" xfId="3" applyNumberFormat="1" applyFont="1" applyFill="1" applyBorder="1" applyAlignment="1">
      <alignment horizontal="right"/>
    </xf>
    <xf numFmtId="0" fontId="12" fillId="3" borderId="4" xfId="3" applyFont="1" applyFill="1" applyBorder="1" applyAlignment="1">
      <alignment horizontal="center" vertical="center"/>
    </xf>
    <xf numFmtId="1" fontId="14" fillId="3" borderId="15" xfId="1" applyNumberFormat="1" applyFont="1" applyFill="1" applyBorder="1" applyAlignment="1" applyProtection="1">
      <alignment horizontal="right" vertical="center" wrapText="1"/>
      <protection locked="0"/>
    </xf>
    <xf numFmtId="1" fontId="14" fillId="3" borderId="15" xfId="1" applyNumberFormat="1" applyFont="1" applyFill="1" applyBorder="1" applyAlignment="1">
      <alignment horizontal="right" vertical="center" wrapText="1"/>
    </xf>
    <xf numFmtId="0" fontId="4" fillId="0" borderId="0" xfId="1" applyFont="1" applyBorder="1"/>
    <xf numFmtId="0" fontId="14" fillId="3" borderId="5" xfId="1" applyFont="1" applyFill="1" applyBorder="1" applyAlignment="1">
      <alignment vertical="center" wrapText="1"/>
    </xf>
    <xf numFmtId="1" fontId="15" fillId="3" borderId="15" xfId="1" applyNumberFormat="1" applyFont="1" applyFill="1" applyBorder="1" applyAlignment="1">
      <alignment horizontal="right" vertical="center" wrapText="1"/>
    </xf>
    <xf numFmtId="0" fontId="13" fillId="3" borderId="4" xfId="3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5" xfId="1" applyFont="1" applyBorder="1"/>
    <xf numFmtId="1" fontId="13" fillId="3" borderId="15" xfId="4" applyNumberFormat="1" applyFont="1" applyFill="1" applyBorder="1" applyAlignment="1">
      <alignment horizontal="right"/>
    </xf>
    <xf numFmtId="0" fontId="12" fillId="3" borderId="0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wrapText="1"/>
    </xf>
    <xf numFmtId="1" fontId="12" fillId="3" borderId="14" xfId="4" applyNumberFormat="1" applyFont="1" applyFill="1" applyBorder="1" applyAlignment="1">
      <alignment horizontal="right"/>
    </xf>
    <xf numFmtId="0" fontId="13" fillId="3" borderId="9" xfId="3" applyFont="1" applyFill="1" applyBorder="1" applyAlignment="1">
      <alignment horizontal="centerContinuous"/>
    </xf>
    <xf numFmtId="0" fontId="13" fillId="3" borderId="10" xfId="3" applyFont="1" applyFill="1" applyBorder="1" applyAlignment="1">
      <alignment horizontal="centerContinuous"/>
    </xf>
    <xf numFmtId="0" fontId="13" fillId="3" borderId="11" xfId="3" applyFont="1" applyFill="1" applyBorder="1" applyAlignment="1">
      <alignment horizontal="left" wrapText="1" indent="1"/>
    </xf>
    <xf numFmtId="1" fontId="13" fillId="3" borderId="12" xfId="3" applyNumberFormat="1" applyFont="1" applyFill="1" applyBorder="1" applyAlignment="1">
      <alignment horizontal="right"/>
    </xf>
    <xf numFmtId="8" fontId="16" fillId="3" borderId="2" xfId="5" applyNumberFormat="1" applyFont="1" applyFill="1" applyBorder="1" applyAlignment="1">
      <alignment vertical="top" wrapText="1"/>
    </xf>
    <xf numFmtId="0" fontId="16" fillId="3" borderId="2" xfId="1" applyFont="1" applyFill="1" applyBorder="1" applyAlignment="1">
      <alignment vertical="top" wrapText="1"/>
    </xf>
    <xf numFmtId="40" fontId="1" fillId="0" borderId="0" xfId="1" applyNumberFormat="1"/>
    <xf numFmtId="0" fontId="19" fillId="3" borderId="0" xfId="1" applyFont="1" applyFill="1"/>
    <xf numFmtId="166" fontId="1" fillId="0" borderId="0" xfId="1" applyNumberFormat="1"/>
    <xf numFmtId="1" fontId="4" fillId="3" borderId="0" xfId="1" applyNumberFormat="1" applyFont="1" applyFill="1"/>
    <xf numFmtId="0" fontId="1" fillId="0" borderId="0" xfId="6"/>
    <xf numFmtId="0" fontId="4" fillId="3" borderId="0" xfId="6" applyFont="1" applyFill="1"/>
    <xf numFmtId="37" fontId="2" fillId="2" borderId="29" xfId="2" applyNumberFormat="1" applyFont="1" applyFill="1" applyBorder="1" applyAlignment="1" applyProtection="1">
      <alignment horizontal="center"/>
    </xf>
    <xf numFmtId="0" fontId="5" fillId="3" borderId="31" xfId="3" applyFont="1" applyFill="1" applyBorder="1"/>
    <xf numFmtId="0" fontId="5" fillId="3" borderId="32" xfId="3" applyFont="1" applyFill="1" applyBorder="1" applyAlignment="1">
      <alignment horizontal="center"/>
    </xf>
    <xf numFmtId="1" fontId="5" fillId="3" borderId="20" xfId="4" applyNumberFormat="1" applyFont="1" applyFill="1" applyBorder="1" applyAlignment="1" applyProtection="1">
      <alignment horizontal="right"/>
    </xf>
    <xf numFmtId="3" fontId="5" fillId="3" borderId="5" xfId="4" applyNumberFormat="1" applyFont="1" applyFill="1" applyBorder="1" applyAlignment="1" applyProtection="1">
      <alignment horizontal="right"/>
      <protection locked="0"/>
    </xf>
    <xf numFmtId="3" fontId="5" fillId="3" borderId="5" xfId="4" applyNumberFormat="1" applyFont="1" applyFill="1" applyBorder="1" applyAlignment="1" applyProtection="1">
      <alignment horizontal="right"/>
    </xf>
    <xf numFmtId="3" fontId="5" fillId="3" borderId="20" xfId="4" applyNumberFormat="1" applyFont="1" applyFill="1" applyBorder="1" applyAlignment="1" applyProtection="1">
      <alignment horizontal="right"/>
    </xf>
    <xf numFmtId="0" fontId="5" fillId="3" borderId="19" xfId="3" applyFont="1" applyFill="1" applyBorder="1" applyAlignment="1">
      <alignment horizontal="center" vertical="center"/>
    </xf>
    <xf numFmtId="0" fontId="5" fillId="3" borderId="21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33" xfId="3" applyFont="1" applyFill="1" applyBorder="1" applyAlignment="1">
      <alignment wrapText="1"/>
    </xf>
    <xf numFmtId="164" fontId="5" fillId="3" borderId="33" xfId="4" applyNumberFormat="1" applyFont="1" applyFill="1" applyBorder="1" applyAlignment="1">
      <alignment horizontal="center"/>
    </xf>
    <xf numFmtId="164" fontId="5" fillId="3" borderId="23" xfId="4" applyNumberFormat="1" applyFont="1" applyFill="1" applyBorder="1" applyAlignment="1">
      <alignment horizontal="center"/>
    </xf>
    <xf numFmtId="0" fontId="8" fillId="3" borderId="6" xfId="3" applyFont="1" applyFill="1" applyBorder="1" applyAlignment="1">
      <alignment horizontal="centerContinuous"/>
    </xf>
    <xf numFmtId="0" fontId="8" fillId="3" borderId="7" xfId="3" applyFont="1" applyFill="1" applyBorder="1" applyAlignment="1">
      <alignment horizontal="centerContinuous"/>
    </xf>
    <xf numFmtId="0" fontId="8" fillId="3" borderId="8" xfId="3" applyFont="1" applyFill="1" applyBorder="1" applyAlignment="1">
      <alignment horizontal="left" wrapText="1"/>
    </xf>
    <xf numFmtId="3" fontId="8" fillId="3" borderId="14" xfId="3" applyNumberFormat="1" applyFont="1" applyFill="1" applyBorder="1" applyAlignment="1" applyProtection="1">
      <alignment horizontal="right"/>
    </xf>
    <xf numFmtId="38" fontId="9" fillId="0" borderId="0" xfId="6" applyNumberFormat="1" applyFont="1"/>
    <xf numFmtId="0" fontId="9" fillId="0" borderId="0" xfId="6" applyFont="1"/>
    <xf numFmtId="3" fontId="1" fillId="0" borderId="0" xfId="6" applyNumberFormat="1"/>
    <xf numFmtId="37" fontId="2" fillId="2" borderId="38" xfId="2" applyNumberFormat="1" applyFont="1" applyFill="1" applyBorder="1" applyAlignment="1" applyProtection="1">
      <alignment horizontal="center"/>
    </xf>
    <xf numFmtId="37" fontId="2" fillId="2" borderId="39" xfId="2" applyNumberFormat="1" applyFont="1" applyFill="1" applyBorder="1" applyAlignment="1" applyProtection="1">
      <alignment horizontal="center"/>
    </xf>
    <xf numFmtId="0" fontId="12" fillId="3" borderId="24" xfId="3" applyFont="1" applyFill="1" applyBorder="1"/>
    <xf numFmtId="0" fontId="12" fillId="3" borderId="25" xfId="3" applyFont="1" applyFill="1" applyBorder="1"/>
    <xf numFmtId="0" fontId="12" fillId="3" borderId="40" xfId="3" applyFont="1" applyFill="1" applyBorder="1"/>
    <xf numFmtId="0" fontId="12" fillId="3" borderId="34" xfId="3" applyFont="1" applyFill="1" applyBorder="1" applyAlignment="1">
      <alignment horizontal="center"/>
    </xf>
    <xf numFmtId="0" fontId="12" fillId="3" borderId="41" xfId="3" applyFont="1" applyFill="1" applyBorder="1" applyAlignment="1">
      <alignment horizontal="center"/>
    </xf>
    <xf numFmtId="0" fontId="4" fillId="0" borderId="5" xfId="6" applyFont="1" applyBorder="1"/>
    <xf numFmtId="1" fontId="14" fillId="3" borderId="15" xfId="6" applyNumberFormat="1" applyFont="1" applyFill="1" applyBorder="1" applyAlignment="1" applyProtection="1">
      <alignment horizontal="right" vertical="center" wrapText="1"/>
      <protection locked="0"/>
    </xf>
    <xf numFmtId="1" fontId="14" fillId="3" borderId="15" xfId="6" applyNumberFormat="1" applyFont="1" applyFill="1" applyBorder="1" applyAlignment="1">
      <alignment horizontal="right" vertical="center" wrapText="1"/>
    </xf>
    <xf numFmtId="0" fontId="4" fillId="0" borderId="0" xfId="6" applyFont="1" applyBorder="1"/>
    <xf numFmtId="0" fontId="14" fillId="3" borderId="5" xfId="6" applyFont="1" applyFill="1" applyBorder="1" applyAlignment="1">
      <alignment vertical="center" wrapText="1"/>
    </xf>
    <xf numFmtId="1" fontId="15" fillId="3" borderId="15" xfId="6" applyNumberFormat="1" applyFont="1" applyFill="1" applyBorder="1" applyAlignment="1">
      <alignment horizontal="right" vertical="center" wrapText="1"/>
    </xf>
    <xf numFmtId="0" fontId="3" fillId="0" borderId="0" xfId="6" applyFont="1" applyBorder="1"/>
    <xf numFmtId="0" fontId="3" fillId="0" borderId="5" xfId="6" applyFont="1" applyBorder="1"/>
    <xf numFmtId="0" fontId="16" fillId="3" borderId="2" xfId="6" applyFont="1" applyFill="1" applyBorder="1" applyAlignment="1">
      <alignment vertical="top" wrapText="1"/>
    </xf>
    <xf numFmtId="0" fontId="19" fillId="3" borderId="0" xfId="6" applyFont="1" applyFill="1"/>
    <xf numFmtId="1" fontId="1" fillId="0" borderId="0" xfId="6" applyNumberFormat="1"/>
    <xf numFmtId="1" fontId="4" fillId="3" borderId="0" xfId="6" applyNumberFormat="1" applyFont="1" applyFill="1"/>
    <xf numFmtId="167" fontId="1" fillId="0" borderId="0" xfId="6" applyNumberFormat="1"/>
    <xf numFmtId="0" fontId="10" fillId="0" borderId="0" xfId="7" applyFont="1" applyBorder="1" applyAlignment="1">
      <alignment horizontal="right"/>
    </xf>
    <xf numFmtId="0" fontId="10" fillId="3" borderId="0" xfId="7" applyFont="1" applyFill="1" applyBorder="1" applyAlignment="1">
      <alignment horizontal="left"/>
    </xf>
    <xf numFmtId="0" fontId="10" fillId="0" borderId="0" xfId="7" applyFont="1" applyBorder="1" applyAlignment="1">
      <alignment horizontal="left"/>
    </xf>
    <xf numFmtId="0" fontId="13" fillId="3" borderId="10" xfId="3" applyFont="1" applyFill="1" applyBorder="1" applyAlignment="1">
      <alignment horizontal="center"/>
    </xf>
    <xf numFmtId="0" fontId="13" fillId="3" borderId="9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/>
    </xf>
    <xf numFmtId="0" fontId="8" fillId="3" borderId="9" xfId="3" applyFont="1" applyFill="1" applyBorder="1" applyAlignment="1">
      <alignment horizontal="center"/>
    </xf>
    <xf numFmtId="0" fontId="16" fillId="3" borderId="0" xfId="1" applyFont="1" applyFill="1" applyAlignment="1">
      <alignment horizontal="left" vertical="top" wrapText="1"/>
    </xf>
    <xf numFmtId="0" fontId="14" fillId="3" borderId="0" xfId="1" applyFont="1" applyFill="1" applyBorder="1" applyAlignment="1">
      <alignment horizontal="left" vertical="center" wrapText="1"/>
    </xf>
    <xf numFmtId="0" fontId="14" fillId="3" borderId="5" xfId="1" applyFont="1" applyFill="1" applyBorder="1" applyAlignment="1">
      <alignment horizontal="left" vertical="center" wrapText="1"/>
    </xf>
    <xf numFmtId="1" fontId="13" fillId="3" borderId="13" xfId="3" applyNumberFormat="1" applyFont="1" applyFill="1" applyBorder="1" applyAlignment="1"/>
    <xf numFmtId="1" fontId="13" fillId="3" borderId="14" xfId="3" applyNumberFormat="1" applyFont="1" applyFill="1" applyBorder="1" applyAlignment="1"/>
    <xf numFmtId="0" fontId="17" fillId="0" borderId="9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center" vertical="top" wrapText="1"/>
    </xf>
    <xf numFmtId="0" fontId="6" fillId="3" borderId="4" xfId="1" applyFont="1" applyFill="1" applyBorder="1" applyAlignment="1">
      <alignment horizontal="left" vertical="center" wrapText="1"/>
    </xf>
    <xf numFmtId="0" fontId="6" fillId="3" borderId="0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37" fontId="2" fillId="2" borderId="0" xfId="2" applyNumberFormat="1" applyFont="1" applyFill="1" applyBorder="1" applyAlignment="1" applyProtection="1">
      <alignment horizontal="center" vertical="center" wrapText="1"/>
    </xf>
    <xf numFmtId="37" fontId="2" fillId="2" borderId="0" xfId="2" applyNumberFormat="1" applyFont="1" applyFill="1" applyBorder="1" applyAlignment="1" applyProtection="1">
      <alignment horizontal="center" vertical="center"/>
    </xf>
    <xf numFmtId="37" fontId="2" fillId="2" borderId="7" xfId="2" applyNumberFormat="1" applyFont="1" applyFill="1" applyBorder="1" applyAlignment="1" applyProtection="1">
      <alignment horizontal="center" vertical="center"/>
    </xf>
    <xf numFmtId="37" fontId="2" fillId="2" borderId="9" xfId="2" applyNumberFormat="1" applyFont="1" applyFill="1" applyBorder="1" applyAlignment="1" applyProtection="1">
      <alignment horizontal="center"/>
    </xf>
    <xf numFmtId="37" fontId="2" fillId="2" borderId="10" xfId="2" applyNumberFormat="1" applyFont="1" applyFill="1" applyBorder="1" applyAlignment="1" applyProtection="1">
      <alignment horizontal="center"/>
    </xf>
    <xf numFmtId="37" fontId="2" fillId="2" borderId="11" xfId="2" applyNumberFormat="1" applyFont="1" applyFill="1" applyBorder="1" applyAlignment="1" applyProtection="1">
      <alignment horizontal="center"/>
    </xf>
    <xf numFmtId="37" fontId="2" fillId="2" borderId="12" xfId="2" applyNumberFormat="1" applyFont="1" applyFill="1" applyBorder="1" applyAlignment="1" applyProtection="1">
      <alignment horizontal="center" vertical="center" wrapText="1"/>
    </xf>
    <xf numFmtId="37" fontId="2" fillId="2" borderId="1" xfId="2" applyNumberFormat="1" applyFont="1" applyFill="1" applyBorder="1" applyAlignment="1" applyProtection="1">
      <alignment horizontal="center"/>
    </xf>
    <xf numFmtId="37" fontId="2" fillId="2" borderId="2" xfId="2" applyNumberFormat="1" applyFont="1" applyFill="1" applyBorder="1" applyAlignment="1" applyProtection="1">
      <alignment horizontal="center"/>
    </xf>
    <xf numFmtId="37" fontId="2" fillId="2" borderId="3" xfId="2" applyNumberFormat="1" applyFont="1" applyFill="1" applyBorder="1" applyAlignment="1" applyProtection="1">
      <alignment horizontal="center"/>
    </xf>
    <xf numFmtId="37" fontId="2" fillId="2" borderId="4" xfId="2" applyNumberFormat="1" applyFont="1" applyFill="1" applyBorder="1" applyAlignment="1" applyProtection="1">
      <alignment horizontal="center"/>
      <protection locked="0"/>
    </xf>
    <xf numFmtId="37" fontId="2" fillId="2" borderId="0" xfId="2" applyNumberFormat="1" applyFont="1" applyFill="1" applyBorder="1" applyAlignment="1" applyProtection="1">
      <alignment horizontal="center"/>
      <protection locked="0"/>
    </xf>
    <xf numFmtId="37" fontId="2" fillId="2" borderId="5" xfId="2" applyNumberFormat="1" applyFont="1" applyFill="1" applyBorder="1" applyAlignment="1" applyProtection="1">
      <alignment horizontal="center"/>
      <protection locked="0"/>
    </xf>
    <xf numFmtId="37" fontId="2" fillId="2" borderId="4" xfId="2" applyNumberFormat="1" applyFont="1" applyFill="1" applyBorder="1" applyAlignment="1" applyProtection="1">
      <alignment horizontal="center"/>
    </xf>
    <xf numFmtId="37" fontId="2" fillId="2" borderId="0" xfId="2" applyNumberFormat="1" applyFont="1" applyFill="1" applyBorder="1" applyAlignment="1" applyProtection="1">
      <alignment horizontal="center"/>
    </xf>
    <xf numFmtId="37" fontId="2" fillId="2" borderId="5" xfId="2" applyNumberFormat="1" applyFont="1" applyFill="1" applyBorder="1" applyAlignment="1" applyProtection="1">
      <alignment horizontal="center"/>
    </xf>
    <xf numFmtId="37" fontId="2" fillId="2" borderId="6" xfId="2" applyNumberFormat="1" applyFont="1" applyFill="1" applyBorder="1" applyAlignment="1" applyProtection="1">
      <alignment horizontal="center"/>
    </xf>
    <xf numFmtId="37" fontId="2" fillId="2" borderId="7" xfId="2" applyNumberFormat="1" applyFont="1" applyFill="1" applyBorder="1" applyAlignment="1" applyProtection="1">
      <alignment horizontal="center"/>
    </xf>
    <xf numFmtId="37" fontId="2" fillId="2" borderId="8" xfId="2" applyNumberFormat="1" applyFont="1" applyFill="1" applyBorder="1" applyAlignment="1" applyProtection="1">
      <alignment horizontal="center"/>
    </xf>
    <xf numFmtId="0" fontId="16" fillId="3" borderId="0" xfId="6" applyFont="1" applyFill="1" applyAlignment="1">
      <alignment horizontal="left" vertical="top" wrapText="1"/>
    </xf>
    <xf numFmtId="0" fontId="14" fillId="3" borderId="0" xfId="6" applyFont="1" applyFill="1" applyBorder="1" applyAlignment="1">
      <alignment horizontal="left" vertical="center" wrapText="1"/>
    </xf>
    <xf numFmtId="0" fontId="14" fillId="3" borderId="5" xfId="6" applyFont="1" applyFill="1" applyBorder="1" applyAlignment="1">
      <alignment horizontal="left" vertical="center" wrapText="1"/>
    </xf>
    <xf numFmtId="0" fontId="17" fillId="0" borderId="9" xfId="6" applyFont="1" applyBorder="1" applyAlignment="1">
      <alignment horizontal="center" vertical="top" wrapText="1"/>
    </xf>
    <xf numFmtId="0" fontId="17" fillId="0" borderId="11" xfId="6" applyFont="1" applyBorder="1" applyAlignment="1">
      <alignment horizontal="center" vertical="top" wrapText="1"/>
    </xf>
    <xf numFmtId="0" fontId="6" fillId="3" borderId="19" xfId="6" applyFont="1" applyFill="1" applyBorder="1" applyAlignment="1">
      <alignment horizontal="left" vertical="center" wrapText="1"/>
    </xf>
    <xf numFmtId="0" fontId="6" fillId="3" borderId="0" xfId="6" applyFont="1" applyFill="1" applyBorder="1" applyAlignment="1">
      <alignment horizontal="left" vertical="center" wrapText="1"/>
    </xf>
    <xf numFmtId="0" fontId="6" fillId="3" borderId="5" xfId="6" applyFont="1" applyFill="1" applyBorder="1" applyAlignment="1">
      <alignment horizontal="left" vertical="center" wrapText="1"/>
    </xf>
    <xf numFmtId="1" fontId="8" fillId="3" borderId="34" xfId="3" applyNumberFormat="1" applyFont="1" applyFill="1" applyBorder="1" applyAlignment="1">
      <alignment horizontal="right"/>
    </xf>
    <xf numFmtId="1" fontId="8" fillId="3" borderId="14" xfId="3" applyNumberFormat="1" applyFont="1" applyFill="1" applyBorder="1" applyAlignment="1">
      <alignment horizontal="right"/>
    </xf>
    <xf numFmtId="0" fontId="10" fillId="0" borderId="9" xfId="6" applyFont="1" applyBorder="1" applyAlignment="1">
      <alignment horizontal="center" vertical="top" wrapText="1"/>
    </xf>
    <xf numFmtId="0" fontId="10" fillId="0" borderId="11" xfId="6" applyFont="1" applyBorder="1" applyAlignment="1">
      <alignment horizontal="center" vertical="top" wrapText="1"/>
    </xf>
    <xf numFmtId="37" fontId="2" fillId="2" borderId="35" xfId="2" applyNumberFormat="1" applyFont="1" applyFill="1" applyBorder="1" applyAlignment="1" applyProtection="1">
      <alignment horizontal="center"/>
    </xf>
    <xf numFmtId="37" fontId="2" fillId="2" borderId="36" xfId="2" applyNumberFormat="1" applyFont="1" applyFill="1" applyBorder="1" applyAlignment="1" applyProtection="1">
      <alignment horizontal="center"/>
    </xf>
    <xf numFmtId="37" fontId="2" fillId="2" borderId="37" xfId="2" applyNumberFormat="1" applyFont="1" applyFill="1" applyBorder="1" applyAlignment="1" applyProtection="1">
      <alignment horizontal="center"/>
    </xf>
    <xf numFmtId="37" fontId="2" fillId="2" borderId="24" xfId="2" applyNumberFormat="1" applyFont="1" applyFill="1" applyBorder="1" applyAlignment="1" applyProtection="1">
      <alignment horizontal="center" vertical="center" wrapText="1"/>
    </xf>
    <xf numFmtId="37" fontId="2" fillId="2" borderId="25" xfId="2" applyNumberFormat="1" applyFont="1" applyFill="1" applyBorder="1" applyAlignment="1" applyProtection="1">
      <alignment horizontal="center" vertical="center"/>
    </xf>
    <xf numFmtId="37" fontId="2" fillId="2" borderId="19" xfId="2" applyNumberFormat="1" applyFont="1" applyFill="1" applyBorder="1" applyAlignment="1" applyProtection="1">
      <alignment horizontal="center" vertical="center"/>
    </xf>
    <xf numFmtId="37" fontId="2" fillId="2" borderId="21" xfId="2" applyNumberFormat="1" applyFont="1" applyFill="1" applyBorder="1" applyAlignment="1" applyProtection="1">
      <alignment horizontal="center" vertical="center"/>
    </xf>
    <xf numFmtId="37" fontId="2" fillId="2" borderId="22" xfId="2" applyNumberFormat="1" applyFont="1" applyFill="1" applyBorder="1" applyAlignment="1" applyProtection="1">
      <alignment horizontal="center" vertical="center"/>
    </xf>
    <xf numFmtId="37" fontId="2" fillId="2" borderId="26" xfId="2" applyNumberFormat="1" applyFont="1" applyFill="1" applyBorder="1" applyAlignment="1" applyProtection="1">
      <alignment horizontal="center"/>
    </xf>
    <xf numFmtId="37" fontId="2" fillId="2" borderId="17" xfId="2" applyNumberFormat="1" applyFont="1" applyFill="1" applyBorder="1" applyAlignment="1" applyProtection="1">
      <alignment horizontal="center"/>
    </xf>
    <xf numFmtId="37" fontId="2" fillId="2" borderId="27" xfId="2" applyNumberFormat="1" applyFont="1" applyFill="1" applyBorder="1" applyAlignment="1" applyProtection="1">
      <alignment horizontal="center"/>
    </xf>
    <xf numFmtId="37" fontId="2" fillId="2" borderId="28" xfId="2" applyNumberFormat="1" applyFont="1" applyFill="1" applyBorder="1" applyAlignment="1" applyProtection="1">
      <alignment horizontal="center" vertical="center" wrapText="1"/>
    </xf>
    <xf numFmtId="37" fontId="2" fillId="2" borderId="29" xfId="2" applyNumberFormat="1" applyFont="1" applyFill="1" applyBorder="1" applyAlignment="1" applyProtection="1">
      <alignment horizontal="center" vertical="center" wrapText="1"/>
    </xf>
    <xf numFmtId="37" fontId="2" fillId="2" borderId="16" xfId="2" applyNumberFormat="1" applyFont="1" applyFill="1" applyBorder="1" applyAlignment="1" applyProtection="1">
      <alignment horizontal="center"/>
    </xf>
    <xf numFmtId="37" fontId="2" fillId="2" borderId="18" xfId="2" applyNumberFormat="1" applyFont="1" applyFill="1" applyBorder="1" applyAlignment="1" applyProtection="1">
      <alignment horizontal="center"/>
    </xf>
    <xf numFmtId="37" fontId="2" fillId="2" borderId="19" xfId="2" applyNumberFormat="1" applyFont="1" applyFill="1" applyBorder="1" applyAlignment="1" applyProtection="1">
      <alignment horizontal="center"/>
      <protection locked="0"/>
    </xf>
    <xf numFmtId="37" fontId="2" fillId="2" borderId="20" xfId="2" applyNumberFormat="1" applyFont="1" applyFill="1" applyBorder="1" applyAlignment="1" applyProtection="1">
      <alignment horizontal="center"/>
      <protection locked="0"/>
    </xf>
    <xf numFmtId="37" fontId="2" fillId="2" borderId="19" xfId="2" applyNumberFormat="1" applyFont="1" applyFill="1" applyBorder="1" applyAlignment="1" applyProtection="1">
      <alignment horizontal="center"/>
    </xf>
    <xf numFmtId="37" fontId="2" fillId="2" borderId="20" xfId="2" applyNumberFormat="1" applyFont="1" applyFill="1" applyBorder="1" applyAlignment="1" applyProtection="1">
      <alignment horizontal="center"/>
    </xf>
    <xf numFmtId="37" fontId="2" fillId="2" borderId="21" xfId="2" applyNumberFormat="1" applyFont="1" applyFill="1" applyBorder="1" applyAlignment="1" applyProtection="1">
      <alignment horizontal="center"/>
    </xf>
    <xf numFmtId="37" fontId="2" fillId="2" borderId="22" xfId="2" applyNumberFormat="1" applyFont="1" applyFill="1" applyBorder="1" applyAlignment="1" applyProtection="1">
      <alignment horizontal="center"/>
    </xf>
    <xf numFmtId="37" fontId="2" fillId="2" borderId="23" xfId="2" applyNumberFormat="1" applyFont="1" applyFill="1" applyBorder="1" applyAlignment="1" applyProtection="1">
      <alignment horizontal="center"/>
    </xf>
    <xf numFmtId="37" fontId="2" fillId="2" borderId="30" xfId="2" applyNumberFormat="1" applyFont="1" applyFill="1" applyBorder="1" applyAlignment="1" applyProtection="1">
      <alignment horizontal="center" vertical="center"/>
    </xf>
    <xf numFmtId="0" fontId="6" fillId="3" borderId="4" xfId="6" applyFont="1" applyFill="1" applyBorder="1" applyAlignment="1">
      <alignment horizontal="left" vertical="center" wrapText="1"/>
    </xf>
    <xf numFmtId="1" fontId="8" fillId="3" borderId="13" xfId="3" applyNumberFormat="1" applyFont="1" applyFill="1" applyBorder="1" applyAlignment="1">
      <alignment horizontal="right"/>
    </xf>
    <xf numFmtId="37" fontId="2" fillId="2" borderId="5" xfId="2" applyNumberFormat="1" applyFont="1" applyFill="1" applyBorder="1" applyAlignment="1" applyProtection="1">
      <alignment horizontal="center" vertical="center" wrapText="1"/>
    </xf>
    <xf numFmtId="37" fontId="2" fillId="2" borderId="7" xfId="2" applyNumberFormat="1" applyFont="1" applyFill="1" applyBorder="1" applyAlignment="1" applyProtection="1">
      <alignment horizontal="center" vertical="center" wrapText="1"/>
    </xf>
    <xf numFmtId="37" fontId="2" fillId="2" borderId="8" xfId="2" applyNumberFormat="1" applyFont="1" applyFill="1" applyBorder="1" applyAlignment="1" applyProtection="1">
      <alignment horizontal="center" vertical="center" wrapText="1"/>
    </xf>
    <xf numFmtId="37" fontId="2" fillId="2" borderId="13" xfId="2" applyNumberFormat="1" applyFont="1" applyFill="1" applyBorder="1" applyAlignment="1" applyProtection="1">
      <alignment horizontal="center" vertical="center" wrapText="1"/>
    </xf>
    <xf numFmtId="37" fontId="2" fillId="2" borderId="14" xfId="2" applyNumberFormat="1" applyFont="1" applyFill="1" applyBorder="1" applyAlignment="1" applyProtection="1">
      <alignment horizontal="center" vertical="center" wrapText="1"/>
    </xf>
    <xf numFmtId="41" fontId="2" fillId="2" borderId="1" xfId="2" applyNumberFormat="1" applyFont="1" applyFill="1" applyBorder="1" applyAlignment="1" applyProtection="1">
      <alignment horizontal="center"/>
    </xf>
    <xf numFmtId="41" fontId="2" fillId="2" borderId="2" xfId="2" applyNumberFormat="1" applyFont="1" applyFill="1" applyBorder="1" applyAlignment="1" applyProtection="1">
      <alignment horizontal="center"/>
    </xf>
    <xf numFmtId="41" fontId="2" fillId="2" borderId="3" xfId="2" applyNumberFormat="1" applyFont="1" applyFill="1" applyBorder="1" applyAlignment="1" applyProtection="1">
      <alignment horizontal="center"/>
    </xf>
    <xf numFmtId="164" fontId="5" fillId="3" borderId="5" xfId="8" applyNumberFormat="1" applyFont="1" applyFill="1" applyBorder="1" applyAlignment="1" applyProtection="1">
      <alignment horizontal="right"/>
      <protection locked="0"/>
    </xf>
  </cellXfs>
  <cellStyles count="9">
    <cellStyle name="Millares" xfId="8" builtinId="3"/>
    <cellStyle name="Millares 2 2 2 2" xfId="4"/>
    <cellStyle name="Millares 38" xfId="2"/>
    <cellStyle name="Moneda 9" xfId="5"/>
    <cellStyle name="Normal" xfId="0" builtinId="0"/>
    <cellStyle name="Normal 2" xfId="7"/>
    <cellStyle name="Normal 45" xfId="6"/>
    <cellStyle name="Normal 47" xfId="1"/>
    <cellStyle name="Normal 9 1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740834</xdr:colOff>
      <xdr:row>2</xdr:row>
      <xdr:rowOff>74084</xdr:rowOff>
    </xdr:from>
    <xdr:ext cx="833438" cy="635000"/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4259" y="397934"/>
          <a:ext cx="833438" cy="635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31751</xdr:colOff>
      <xdr:row>2</xdr:row>
      <xdr:rowOff>105833</xdr:rowOff>
    </xdr:from>
    <xdr:ext cx="1100666" cy="613834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1" y="429683"/>
          <a:ext cx="1100666" cy="61383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740834</xdr:colOff>
      <xdr:row>2</xdr:row>
      <xdr:rowOff>74084</xdr:rowOff>
    </xdr:from>
    <xdr:to>
      <xdr:col>10</xdr:col>
      <xdr:colOff>45510</xdr:colOff>
      <xdr:row>5</xdr:row>
      <xdr:rowOff>137584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4259" y="455084"/>
          <a:ext cx="828676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31751</xdr:colOff>
      <xdr:row>2</xdr:row>
      <xdr:rowOff>105833</xdr:rowOff>
    </xdr:from>
    <xdr:to>
      <xdr:col>2</xdr:col>
      <xdr:colOff>370417</xdr:colOff>
      <xdr:row>5</xdr:row>
      <xdr:rowOff>148167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1" y="486833"/>
          <a:ext cx="1100666" cy="6138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sup.lap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00.-%20SEFIN\e).-%20Presupuesto%202010\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-%20PRESUPUESTO\2007\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06.-%20JUN%20'07\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10.-%20DGAI_Jose%20Luis%20Velasco%20G&#243;mez\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celi.reyes\Documents\Estados%20Financieros\Junio%20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celi.reyes\Documents\Estados%20Financieros\Septiem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Presupuestaria"/>
      <sheetName val="a) Analítico Ingresos"/>
      <sheetName val="b) 1. Clasificación Admva"/>
      <sheetName val="b) 1. Clasificación Económica"/>
      <sheetName val="b) 3. Clasificación COG"/>
      <sheetName val="b) 4. Clasificación Funcional"/>
      <sheetName val="c) Endeudamiento Neto"/>
      <sheetName val="d) Intereses de la Deuda"/>
      <sheetName val="e)Indicadores de Postura Fiscal"/>
      <sheetName val="PORTADA PROGRAMATICA"/>
      <sheetName val="a) Gto x Cat Programatica"/>
      <sheetName val="b) Pg y Py de Inversión"/>
      <sheetName val="c) Indicadores Resultados Dic"/>
      <sheetName val="PORTADA_Anexos"/>
      <sheetName val="B. Muebles"/>
      <sheetName val="B. Inmuebles"/>
      <sheetName val="Rel Ctas Bancarias"/>
      <sheetName val="Comp CTE"/>
      <sheetName val="Comp CCT"/>
      <sheetName val="Comp ALKD"/>
      <sheetName val="Comp UAPI"/>
      <sheetName val="Comp SALAS"/>
      <sheetName val="DD"/>
      <sheetName val="Comp OGA"/>
      <sheetName val="Comp DEP"/>
      <sheetName val="Comp OG"/>
      <sheetName val="CompACUM"/>
      <sheetName val="Subsidio"/>
      <sheetName val="CompACUM (capitulo"/>
      <sheetName val="Modific x cuenta"/>
      <sheetName val="Modificaciones presupuestales"/>
      <sheetName val="PORTADA_Contable"/>
      <sheetName val="a) EA"/>
      <sheetName val="b) ESF"/>
      <sheetName val="c) EVHP"/>
      <sheetName val="d) ECSF"/>
      <sheetName val="e) EFE"/>
      <sheetName val="f) Pasivos Contingentes"/>
      <sheetName val="g) Notas E.F. (2)"/>
      <sheetName val="h) EAA"/>
      <sheetName val="i) EAD"/>
      <sheetName val="SF Dic2014"/>
      <sheetName val="Activos 2016"/>
      <sheetName val="GASTO"/>
      <sheetName val="INGRESOS"/>
      <sheetName val="x GASTOSG"/>
      <sheetName val="PRESENTACIÓN Comparativo"/>
      <sheetName val="Comparativo Real vs Ppto"/>
      <sheetName val="Comparativo Real vs Ppto (2)"/>
      <sheetName val="I-E DHM"/>
      <sheetName val="PRESENTACIÓN"/>
      <sheetName val="ING Y GTOS AGO 15"/>
      <sheetName val="SFDic2013"/>
      <sheetName val="X ASISMES"/>
      <sheetName val="Carga"/>
      <sheetName val="x ADMON"/>
      <sheetName val="ASISACUM"/>
      <sheetName val="1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6">
          <cell r="E6">
            <v>4470622.76</v>
          </cell>
        </row>
        <row r="15">
          <cell r="E15">
            <v>14925999.950000001</v>
          </cell>
        </row>
        <row r="18">
          <cell r="E18">
            <v>1084480.22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7">
          <cell r="E17">
            <v>31727991.09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Presupuestaria"/>
      <sheetName val="a) Analítico Ingresos"/>
      <sheetName val="b) 1. Clasificación Admva"/>
      <sheetName val="b) 1. Clasificación Económica"/>
      <sheetName val="b) 3. Clasificación COG"/>
      <sheetName val="b) 4. Clasificación Funcional"/>
      <sheetName val="c) Endeudamiento Neto"/>
      <sheetName val="d) Intereses de la Deuda"/>
      <sheetName val="e)Indicadores de Postura Fiscal"/>
      <sheetName val="PORTADA PROGRAMATICA"/>
      <sheetName val="a) Gto x Cat Programatica"/>
      <sheetName val="b) Pg y Py de Inversión"/>
      <sheetName val="c) Indicadores Resultados Dic"/>
      <sheetName val="PORTADA_Anexos"/>
      <sheetName val="B. Muebles"/>
      <sheetName val="B. Inmuebles"/>
      <sheetName val="Rel Ctas Bancarias"/>
      <sheetName val="Comp CTE"/>
      <sheetName val="Comp CCT"/>
      <sheetName val="Comp ALKD"/>
      <sheetName val="Comp UAPI"/>
      <sheetName val="Comp SALAS"/>
      <sheetName val="DD"/>
      <sheetName val="Comp OGA"/>
      <sheetName val="Comp DEP"/>
      <sheetName val="Comp OG"/>
      <sheetName val="CompACUM"/>
      <sheetName val="Subsidio"/>
      <sheetName val="CompACUM (capitulo"/>
      <sheetName val="Modific x cuenta"/>
      <sheetName val="Modificaciones presupuestales"/>
      <sheetName val="PORTADA_Contable"/>
      <sheetName val="a) EA"/>
      <sheetName val="b) ESF"/>
      <sheetName val="c) EVHP"/>
      <sheetName val="d) ECSF"/>
      <sheetName val="e) EFE"/>
      <sheetName val="f) Pasivos Contingentes"/>
      <sheetName val="g) Notas E.F. (2)"/>
      <sheetName val="Notas Corregidas"/>
      <sheetName val="h) EAA"/>
      <sheetName val="i) EAD"/>
      <sheetName val="SF Dic2014"/>
      <sheetName val="Activos 2016"/>
      <sheetName val="GASTO"/>
      <sheetName val="INGRESOS"/>
      <sheetName val="x GASTOSG"/>
      <sheetName val="PRESENTACIÓN Comparativo"/>
      <sheetName val="Comparativo Real vs Ppto"/>
      <sheetName val="Comparativo Real vs Ppto (2)"/>
      <sheetName val="I-E DHM"/>
      <sheetName val="PRESENTACIÓN"/>
      <sheetName val="ING Y GTOS AGO 15"/>
      <sheetName val="SFDic2013"/>
      <sheetName val="X ASISMES"/>
      <sheetName val="Carga"/>
      <sheetName val="x ADMON"/>
      <sheetName val="ASISACUM"/>
      <sheetName val="1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D2" t="str">
            <v xml:space="preserve">INGRESOS Y GASTOS 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workbookViewId="0">
      <selection activeCell="B7" sqref="B7"/>
    </sheetView>
  </sheetViews>
  <sheetFormatPr baseColWidth="10" defaultRowHeight="15" x14ac:dyDescent="0.25"/>
  <cols>
    <col min="1" max="1" width="11.42578125" style="1" customWidth="1"/>
    <col min="2" max="3" width="11.42578125" style="1"/>
    <col min="4" max="4" width="31.5703125" style="1" customWidth="1"/>
    <col min="5" max="7" width="21" style="1" customWidth="1"/>
    <col min="8" max="8" width="13" style="1" customWidth="1"/>
    <col min="9" max="9" width="21" style="1" customWidth="1"/>
    <col min="10" max="10" width="13.140625" style="1" customWidth="1"/>
    <col min="11" max="11" width="19.28515625" style="1" customWidth="1"/>
  </cols>
  <sheetData>
    <row r="3" spans="2:10" x14ac:dyDescent="0.25">
      <c r="B3" s="132"/>
      <c r="C3" s="133"/>
      <c r="D3" s="133"/>
      <c r="E3" s="133"/>
      <c r="F3" s="133"/>
      <c r="G3" s="133"/>
      <c r="H3" s="133"/>
      <c r="I3" s="133"/>
      <c r="J3" s="134"/>
    </row>
    <row r="4" spans="2:10" x14ac:dyDescent="0.25">
      <c r="B4" s="135" t="s">
        <v>0</v>
      </c>
      <c r="C4" s="136"/>
      <c r="D4" s="136"/>
      <c r="E4" s="136"/>
      <c r="F4" s="136"/>
      <c r="G4" s="136"/>
      <c r="H4" s="136"/>
      <c r="I4" s="136"/>
      <c r="J4" s="137"/>
    </row>
    <row r="5" spans="2:10" x14ac:dyDescent="0.25">
      <c r="B5" s="138" t="s">
        <v>1</v>
      </c>
      <c r="C5" s="139"/>
      <c r="D5" s="139"/>
      <c r="E5" s="139"/>
      <c r="F5" s="139"/>
      <c r="G5" s="139"/>
      <c r="H5" s="139"/>
      <c r="I5" s="139"/>
      <c r="J5" s="140"/>
    </row>
    <row r="6" spans="2:10" x14ac:dyDescent="0.25">
      <c r="B6" s="141" t="s">
        <v>37</v>
      </c>
      <c r="C6" s="142"/>
      <c r="D6" s="142"/>
      <c r="E6" s="142"/>
      <c r="F6" s="142"/>
      <c r="G6" s="142"/>
      <c r="H6" s="142"/>
      <c r="I6" s="142"/>
      <c r="J6" s="143"/>
    </row>
    <row r="7" spans="2:10" x14ac:dyDescent="0.25">
      <c r="B7" s="2"/>
      <c r="C7" s="2"/>
      <c r="D7" s="2"/>
      <c r="E7" s="3"/>
      <c r="F7" s="4"/>
      <c r="G7" s="4"/>
      <c r="H7" s="4"/>
      <c r="I7" s="4"/>
      <c r="J7" s="4"/>
    </row>
    <row r="8" spans="2:10" x14ac:dyDescent="0.25">
      <c r="B8" s="125" t="s">
        <v>2</v>
      </c>
      <c r="C8" s="126"/>
      <c r="D8" s="126"/>
      <c r="E8" s="128" t="s">
        <v>3</v>
      </c>
      <c r="F8" s="129"/>
      <c r="G8" s="129"/>
      <c r="H8" s="129"/>
      <c r="I8" s="130"/>
      <c r="J8" s="131" t="s">
        <v>4</v>
      </c>
    </row>
    <row r="9" spans="2:10" ht="24.75" x14ac:dyDescent="0.25">
      <c r="B9" s="126"/>
      <c r="C9" s="126"/>
      <c r="D9" s="126"/>
      <c r="E9" s="5" t="s">
        <v>5</v>
      </c>
      <c r="F9" s="6" t="s">
        <v>6</v>
      </c>
      <c r="G9" s="5" t="s">
        <v>7</v>
      </c>
      <c r="H9" s="5" t="s">
        <v>8</v>
      </c>
      <c r="I9" s="5" t="s">
        <v>9</v>
      </c>
      <c r="J9" s="131"/>
    </row>
    <row r="10" spans="2:10" x14ac:dyDescent="0.25">
      <c r="B10" s="127"/>
      <c r="C10" s="127"/>
      <c r="D10" s="127"/>
      <c r="E10" s="7" t="s">
        <v>10</v>
      </c>
      <c r="F10" s="7" t="s">
        <v>11</v>
      </c>
      <c r="G10" s="7" t="s">
        <v>12</v>
      </c>
      <c r="H10" s="7" t="s">
        <v>13</v>
      </c>
      <c r="I10" s="7" t="s">
        <v>14</v>
      </c>
      <c r="J10" s="7" t="s">
        <v>15</v>
      </c>
    </row>
    <row r="11" spans="2:10" x14ac:dyDescent="0.25">
      <c r="B11" s="8"/>
      <c r="C11" s="9"/>
      <c r="D11" s="10"/>
      <c r="E11" s="11"/>
      <c r="F11" s="12"/>
      <c r="G11" s="12"/>
      <c r="H11" s="12"/>
      <c r="I11" s="12"/>
      <c r="J11" s="12"/>
    </row>
    <row r="12" spans="2:10" x14ac:dyDescent="0.25">
      <c r="B12" s="120" t="s">
        <v>16</v>
      </c>
      <c r="C12" s="121"/>
      <c r="D12" s="122"/>
      <c r="E12" s="13"/>
      <c r="F12" s="13"/>
      <c r="G12" s="14">
        <v>0</v>
      </c>
      <c r="H12" s="13"/>
      <c r="I12" s="13"/>
      <c r="J12" s="14">
        <v>0</v>
      </c>
    </row>
    <row r="13" spans="2:10" x14ac:dyDescent="0.25">
      <c r="B13" s="120" t="s">
        <v>17</v>
      </c>
      <c r="C13" s="121"/>
      <c r="D13" s="122"/>
      <c r="E13" s="13"/>
      <c r="F13" s="13"/>
      <c r="G13" s="14">
        <v>0</v>
      </c>
      <c r="H13" s="13"/>
      <c r="I13" s="13"/>
      <c r="J13" s="14">
        <v>0</v>
      </c>
    </row>
    <row r="14" spans="2:10" x14ac:dyDescent="0.25">
      <c r="B14" s="120" t="s">
        <v>18</v>
      </c>
      <c r="C14" s="121"/>
      <c r="D14" s="122"/>
      <c r="E14" s="13"/>
      <c r="F14" s="13"/>
      <c r="G14" s="14">
        <v>0</v>
      </c>
      <c r="H14" s="13"/>
      <c r="I14" s="13"/>
      <c r="J14" s="14">
        <v>0</v>
      </c>
    </row>
    <row r="15" spans="2:10" x14ac:dyDescent="0.25">
      <c r="B15" s="120" t="s">
        <v>19</v>
      </c>
      <c r="C15" s="121"/>
      <c r="D15" s="122"/>
      <c r="E15" s="13">
        <v>105177534.22575076</v>
      </c>
      <c r="F15" s="13">
        <v>0</v>
      </c>
      <c r="G15" s="14">
        <v>105177534.22575076</v>
      </c>
      <c r="H15" s="13">
        <v>21401279.689999998</v>
      </c>
      <c r="I15" s="13">
        <v>21401279.689999998</v>
      </c>
      <c r="J15" s="14">
        <v>-83776254.535750762</v>
      </c>
    </row>
    <row r="16" spans="2:10" x14ac:dyDescent="0.25">
      <c r="B16" s="120" t="s">
        <v>20</v>
      </c>
      <c r="C16" s="121"/>
      <c r="D16" s="122"/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</row>
    <row r="17" spans="2:11" x14ac:dyDescent="0.25">
      <c r="B17" s="15"/>
      <c r="C17" s="121" t="s">
        <v>21</v>
      </c>
      <c r="D17" s="122"/>
      <c r="E17" s="13"/>
      <c r="F17" s="13"/>
      <c r="G17" s="14">
        <v>0</v>
      </c>
      <c r="H17" s="13"/>
      <c r="I17" s="13"/>
      <c r="J17" s="14">
        <v>0</v>
      </c>
    </row>
    <row r="18" spans="2:11" x14ac:dyDescent="0.25">
      <c r="B18" s="15"/>
      <c r="C18" s="121" t="s">
        <v>22</v>
      </c>
      <c r="D18" s="122"/>
      <c r="E18" s="13"/>
      <c r="F18" s="13"/>
      <c r="G18" s="14">
        <v>0</v>
      </c>
      <c r="H18" s="13"/>
      <c r="I18" s="13"/>
      <c r="J18" s="14">
        <v>0</v>
      </c>
    </row>
    <row r="19" spans="2:11" x14ac:dyDescent="0.25">
      <c r="B19" s="120" t="s">
        <v>23</v>
      </c>
      <c r="C19" s="121"/>
      <c r="D19" s="122"/>
      <c r="E19" s="14">
        <v>2000000</v>
      </c>
      <c r="F19" s="14"/>
      <c r="G19" s="14">
        <v>2000000</v>
      </c>
      <c r="H19" s="14">
        <v>484810.3</v>
      </c>
      <c r="I19" s="14">
        <v>484810.3</v>
      </c>
      <c r="J19" s="14">
        <v>-1515189.7</v>
      </c>
    </row>
    <row r="20" spans="2:11" x14ac:dyDescent="0.25">
      <c r="B20" s="15"/>
      <c r="C20" s="121" t="s">
        <v>21</v>
      </c>
      <c r="D20" s="122"/>
      <c r="E20" s="13">
        <v>2000000</v>
      </c>
      <c r="F20" s="13"/>
      <c r="G20" s="14">
        <v>2000000</v>
      </c>
      <c r="H20" s="13">
        <v>484810.3</v>
      </c>
      <c r="I20" s="13">
        <v>484810.3</v>
      </c>
      <c r="J20" s="14">
        <v>-1515189.7</v>
      </c>
    </row>
    <row r="21" spans="2:11" x14ac:dyDescent="0.25">
      <c r="B21" s="15"/>
      <c r="C21" s="121" t="s">
        <v>22</v>
      </c>
      <c r="D21" s="122"/>
      <c r="E21" s="13"/>
      <c r="F21" s="13"/>
      <c r="G21" s="14">
        <v>0</v>
      </c>
      <c r="H21" s="13"/>
      <c r="I21" s="13"/>
      <c r="J21" s="14">
        <v>0</v>
      </c>
    </row>
    <row r="22" spans="2:11" x14ac:dyDescent="0.25">
      <c r="B22" s="120" t="s">
        <v>24</v>
      </c>
      <c r="C22" s="121"/>
      <c r="D22" s="122"/>
      <c r="E22" s="13">
        <v>9206065.4484015387</v>
      </c>
      <c r="F22" s="13"/>
      <c r="G22" s="14">
        <v>9206065.4484015387</v>
      </c>
      <c r="H22" s="13">
        <v>2206468.3400000003</v>
      </c>
      <c r="I22" s="13">
        <v>2206468.3400000003</v>
      </c>
      <c r="J22" s="14">
        <v>-6999597.1084015388</v>
      </c>
    </row>
    <row r="23" spans="2:11" x14ac:dyDescent="0.25">
      <c r="B23" s="120" t="s">
        <v>25</v>
      </c>
      <c r="C23" s="121"/>
      <c r="D23" s="122"/>
      <c r="E23" s="13"/>
      <c r="F23" s="13"/>
      <c r="G23" s="14">
        <v>0</v>
      </c>
      <c r="H23" s="13"/>
      <c r="I23" s="13"/>
      <c r="J23" s="14">
        <v>0</v>
      </c>
    </row>
    <row r="24" spans="2:11" x14ac:dyDescent="0.25">
      <c r="B24" s="120" t="s">
        <v>26</v>
      </c>
      <c r="C24" s="121"/>
      <c r="D24" s="122"/>
      <c r="E24" s="13">
        <v>39155000</v>
      </c>
      <c r="F24" s="13"/>
      <c r="G24" s="14">
        <v>39155000</v>
      </c>
      <c r="H24" s="13">
        <v>12623436.770000001</v>
      </c>
      <c r="I24" s="13">
        <v>12623436.770000001</v>
      </c>
      <c r="J24" s="14">
        <v>-26531563.229999997</v>
      </c>
    </row>
    <row r="25" spans="2:11" x14ac:dyDescent="0.25">
      <c r="B25" s="120" t="s">
        <v>27</v>
      </c>
      <c r="C25" s="121"/>
      <c r="D25" s="122"/>
      <c r="E25" s="13"/>
      <c r="F25" s="13"/>
      <c r="G25" s="14">
        <v>0</v>
      </c>
      <c r="H25" s="13"/>
      <c r="I25" s="13"/>
      <c r="J25" s="14">
        <v>0</v>
      </c>
    </row>
    <row r="26" spans="2:11" x14ac:dyDescent="0.25">
      <c r="B26" s="16"/>
      <c r="C26" s="17"/>
      <c r="D26" s="18"/>
      <c r="E26" s="19"/>
      <c r="F26" s="19"/>
      <c r="G26" s="19"/>
      <c r="H26" s="19"/>
      <c r="I26" s="19"/>
      <c r="J26" s="19"/>
    </row>
    <row r="27" spans="2:11" x14ac:dyDescent="0.25">
      <c r="B27" s="20"/>
      <c r="C27" s="21"/>
      <c r="D27" s="22" t="s">
        <v>28</v>
      </c>
      <c r="E27" s="23">
        <v>155538599.67415231</v>
      </c>
      <c r="F27" s="23">
        <v>0</v>
      </c>
      <c r="G27" s="23">
        <v>155538599.67415231</v>
      </c>
      <c r="H27" s="23">
        <v>36715995.100000001</v>
      </c>
      <c r="I27" s="23">
        <v>36715995.100000001</v>
      </c>
      <c r="J27" s="24">
        <v>-118822604.57415229</v>
      </c>
      <c r="K27" s="25"/>
    </row>
    <row r="28" spans="2:11" x14ac:dyDescent="0.25">
      <c r="E28" s="26"/>
      <c r="F28" s="27"/>
      <c r="G28" s="27"/>
      <c r="H28" s="123" t="s">
        <v>29</v>
      </c>
      <c r="I28" s="124"/>
      <c r="J28" s="28"/>
    </row>
    <row r="29" spans="2:11" x14ac:dyDescent="0.25">
      <c r="J29" s="29"/>
      <c r="K29" s="30"/>
    </row>
    <row r="30" spans="2:11" x14ac:dyDescent="0.25">
      <c r="E30" s="29"/>
    </row>
    <row r="31" spans="2:11" x14ac:dyDescent="0.25">
      <c r="B31" s="125" t="s">
        <v>30</v>
      </c>
      <c r="C31" s="126"/>
      <c r="D31" s="126"/>
      <c r="E31" s="128" t="s">
        <v>3</v>
      </c>
      <c r="F31" s="129"/>
      <c r="G31" s="129"/>
      <c r="H31" s="129"/>
      <c r="I31" s="130"/>
      <c r="J31" s="131" t="s">
        <v>4</v>
      </c>
    </row>
    <row r="32" spans="2:11" ht="24.75" x14ac:dyDescent="0.25">
      <c r="B32" s="126"/>
      <c r="C32" s="126"/>
      <c r="D32" s="126"/>
      <c r="E32" s="5" t="s">
        <v>5</v>
      </c>
      <c r="F32" s="6" t="s">
        <v>31</v>
      </c>
      <c r="G32" s="5" t="s">
        <v>7</v>
      </c>
      <c r="H32" s="5" t="s">
        <v>8</v>
      </c>
      <c r="I32" s="5" t="s">
        <v>9</v>
      </c>
      <c r="J32" s="131"/>
    </row>
    <row r="33" spans="2:10" x14ac:dyDescent="0.25">
      <c r="B33" s="127"/>
      <c r="C33" s="127"/>
      <c r="D33" s="127"/>
      <c r="E33" s="7" t="s">
        <v>10</v>
      </c>
      <c r="F33" s="7" t="s">
        <v>11</v>
      </c>
      <c r="G33" s="7" t="s">
        <v>12</v>
      </c>
      <c r="H33" s="7" t="s">
        <v>13</v>
      </c>
      <c r="I33" s="7">
        <v>-5</v>
      </c>
      <c r="J33" s="7" t="s">
        <v>15</v>
      </c>
    </row>
    <row r="34" spans="2:10" x14ac:dyDescent="0.25">
      <c r="B34" s="31"/>
      <c r="C34" s="32"/>
      <c r="D34" s="33"/>
      <c r="E34" s="34"/>
      <c r="F34" s="34"/>
      <c r="G34" s="34"/>
      <c r="H34" s="34"/>
      <c r="I34" s="34"/>
      <c r="J34" s="34"/>
    </row>
    <row r="35" spans="2:10" x14ac:dyDescent="0.25">
      <c r="B35" s="35" t="s">
        <v>32</v>
      </c>
      <c r="C35" s="36"/>
      <c r="D35" s="37"/>
      <c r="E35" s="38">
        <v>104578017.22575076</v>
      </c>
      <c r="F35" s="38">
        <v>0</v>
      </c>
      <c r="G35" s="38">
        <v>104578017.22575076</v>
      </c>
      <c r="H35" s="38">
        <v>21132295.379999999</v>
      </c>
      <c r="I35" s="38">
        <v>21132295.379999999</v>
      </c>
      <c r="J35" s="38">
        <v>-83445721.845750764</v>
      </c>
    </row>
    <row r="36" spans="2:10" x14ac:dyDescent="0.25">
      <c r="B36" s="39"/>
      <c r="C36" s="114" t="s">
        <v>16</v>
      </c>
      <c r="D36" s="115"/>
      <c r="E36" s="40"/>
      <c r="F36" s="40"/>
      <c r="G36" s="41">
        <v>0</v>
      </c>
      <c r="H36" s="40"/>
      <c r="I36" s="40"/>
      <c r="J36" s="41">
        <v>0</v>
      </c>
    </row>
    <row r="37" spans="2:10" x14ac:dyDescent="0.25">
      <c r="B37" s="39"/>
      <c r="C37" s="114" t="s">
        <v>18</v>
      </c>
      <c r="D37" s="115"/>
      <c r="E37" s="40"/>
      <c r="F37" s="40"/>
      <c r="G37" s="41">
        <v>0</v>
      </c>
      <c r="H37" s="40"/>
      <c r="I37" s="40"/>
      <c r="J37" s="41">
        <v>0</v>
      </c>
    </row>
    <row r="38" spans="2:10" x14ac:dyDescent="0.25">
      <c r="B38" s="39"/>
      <c r="C38" s="114" t="s">
        <v>19</v>
      </c>
      <c r="D38" s="115"/>
      <c r="E38" s="40">
        <v>102578017.22575076</v>
      </c>
      <c r="F38" s="40"/>
      <c r="G38" s="41">
        <v>102578017.22575076</v>
      </c>
      <c r="H38" s="40">
        <v>20647485.079999998</v>
      </c>
      <c r="I38" s="40">
        <v>20647485.079999998</v>
      </c>
      <c r="J38" s="41">
        <v>-81930532.145750761</v>
      </c>
    </row>
    <row r="39" spans="2:10" x14ac:dyDescent="0.25">
      <c r="B39" s="39"/>
      <c r="C39" s="114" t="s">
        <v>20</v>
      </c>
      <c r="D39" s="115"/>
      <c r="E39" s="41">
        <v>2000000</v>
      </c>
      <c r="F39" s="41"/>
      <c r="G39" s="41">
        <v>2000000</v>
      </c>
      <c r="H39" s="41">
        <v>484810.3</v>
      </c>
      <c r="I39" s="41">
        <v>484810.3</v>
      </c>
      <c r="J39" s="41">
        <v>-1515189.7</v>
      </c>
    </row>
    <row r="40" spans="2:10" x14ac:dyDescent="0.25">
      <c r="B40" s="39"/>
      <c r="C40" s="42"/>
      <c r="D40" s="43" t="s">
        <v>21</v>
      </c>
      <c r="E40" s="40">
        <v>2000000</v>
      </c>
      <c r="F40" s="40"/>
      <c r="G40" s="41">
        <v>2000000</v>
      </c>
      <c r="H40" s="40">
        <v>484810.3</v>
      </c>
      <c r="I40" s="40">
        <v>484810.3</v>
      </c>
      <c r="J40" s="41">
        <v>-1515189.7</v>
      </c>
    </row>
    <row r="41" spans="2:10" x14ac:dyDescent="0.25">
      <c r="B41" s="39"/>
      <c r="C41" s="42"/>
      <c r="D41" s="43" t="s">
        <v>22</v>
      </c>
      <c r="E41" s="40"/>
      <c r="F41" s="40"/>
      <c r="G41" s="41">
        <v>0</v>
      </c>
      <c r="H41" s="40"/>
      <c r="I41" s="40"/>
      <c r="J41" s="41">
        <v>0</v>
      </c>
    </row>
    <row r="42" spans="2:10" x14ac:dyDescent="0.25">
      <c r="B42" s="39"/>
      <c r="C42" s="114" t="s">
        <v>23</v>
      </c>
      <c r="D42" s="115"/>
      <c r="E42" s="41">
        <v>0</v>
      </c>
      <c r="F42" s="41"/>
      <c r="G42" s="41">
        <v>0</v>
      </c>
      <c r="H42" s="41">
        <v>0</v>
      </c>
      <c r="I42" s="41">
        <v>0</v>
      </c>
      <c r="J42" s="41">
        <v>0</v>
      </c>
    </row>
    <row r="43" spans="2:10" x14ac:dyDescent="0.25">
      <c r="B43" s="39"/>
      <c r="C43" s="42"/>
      <c r="D43" s="43" t="s">
        <v>21</v>
      </c>
      <c r="E43" s="40"/>
      <c r="F43" s="40"/>
      <c r="G43" s="41">
        <v>0</v>
      </c>
      <c r="H43" s="40"/>
      <c r="I43" s="40"/>
      <c r="J43" s="41">
        <v>0</v>
      </c>
    </row>
    <row r="44" spans="2:10" x14ac:dyDescent="0.25">
      <c r="B44" s="39"/>
      <c r="C44" s="42"/>
      <c r="D44" s="43" t="s">
        <v>22</v>
      </c>
      <c r="E44" s="40"/>
      <c r="F44" s="40"/>
      <c r="G44" s="41">
        <v>0</v>
      </c>
      <c r="H44" s="40"/>
      <c r="I44" s="40"/>
      <c r="J44" s="41">
        <v>0</v>
      </c>
    </row>
    <row r="45" spans="2:10" x14ac:dyDescent="0.25">
      <c r="B45" s="39"/>
      <c r="C45" s="114" t="s">
        <v>25</v>
      </c>
      <c r="D45" s="115"/>
      <c r="E45" s="40"/>
      <c r="F45" s="40"/>
      <c r="G45" s="41">
        <v>0</v>
      </c>
      <c r="H45" s="40"/>
      <c r="I45" s="40"/>
      <c r="J45" s="41">
        <v>0</v>
      </c>
    </row>
    <row r="46" spans="2:10" x14ac:dyDescent="0.25">
      <c r="B46" s="39"/>
      <c r="C46" s="114" t="s">
        <v>26</v>
      </c>
      <c r="D46" s="115"/>
      <c r="E46" s="40"/>
      <c r="F46" s="40"/>
      <c r="G46" s="41">
        <v>0</v>
      </c>
      <c r="H46" s="40"/>
      <c r="I46" s="40"/>
      <c r="J46" s="41">
        <v>0</v>
      </c>
    </row>
    <row r="47" spans="2:10" x14ac:dyDescent="0.25">
      <c r="B47" s="39"/>
      <c r="C47" s="42"/>
      <c r="D47" s="43"/>
      <c r="E47" s="41"/>
      <c r="F47" s="41"/>
      <c r="G47" s="41"/>
      <c r="H47" s="41"/>
      <c r="I47" s="41"/>
      <c r="J47" s="41"/>
    </row>
    <row r="48" spans="2:10" x14ac:dyDescent="0.25">
      <c r="B48" s="35" t="s">
        <v>33</v>
      </c>
      <c r="C48" s="36"/>
      <c r="D48" s="43"/>
      <c r="E48" s="44">
        <v>50960582.448401541</v>
      </c>
      <c r="F48" s="44">
        <v>0</v>
      </c>
      <c r="G48" s="44">
        <v>50960582.448401541</v>
      </c>
      <c r="H48" s="44">
        <v>15583699.720000003</v>
      </c>
      <c r="I48" s="44">
        <v>15583699.720000003</v>
      </c>
      <c r="J48" s="44">
        <v>-35376882.728401534</v>
      </c>
    </row>
    <row r="49" spans="2:11" x14ac:dyDescent="0.25">
      <c r="B49" s="35"/>
      <c r="C49" s="114" t="s">
        <v>17</v>
      </c>
      <c r="D49" s="115"/>
      <c r="E49" s="40"/>
      <c r="F49" s="40"/>
      <c r="G49" s="41">
        <v>0</v>
      </c>
      <c r="H49" s="40"/>
      <c r="I49" s="40"/>
      <c r="J49" s="41">
        <v>0</v>
      </c>
    </row>
    <row r="50" spans="2:11" x14ac:dyDescent="0.25">
      <c r="B50" s="39"/>
      <c r="C50" s="114" t="s">
        <v>24</v>
      </c>
      <c r="D50" s="115"/>
      <c r="E50" s="40">
        <v>11805582.448401539</v>
      </c>
      <c r="F50" s="40">
        <v>0</v>
      </c>
      <c r="G50" s="41">
        <v>11805582.448401539</v>
      </c>
      <c r="H50" s="40">
        <v>2960262.95</v>
      </c>
      <c r="I50" s="40">
        <v>2960262.95</v>
      </c>
      <c r="J50" s="41">
        <v>-8845319.4984015375</v>
      </c>
    </row>
    <row r="51" spans="2:11" x14ac:dyDescent="0.25">
      <c r="B51" s="39"/>
      <c r="C51" s="114" t="s">
        <v>26</v>
      </c>
      <c r="D51" s="115"/>
      <c r="E51" s="40">
        <v>39155000</v>
      </c>
      <c r="F51" s="40"/>
      <c r="G51" s="41">
        <v>39155000</v>
      </c>
      <c r="H51" s="40">
        <v>12623436.770000001</v>
      </c>
      <c r="I51" s="40">
        <v>12623436.770000001</v>
      </c>
      <c r="J51" s="41">
        <v>-26531563.229999997</v>
      </c>
    </row>
    <row r="52" spans="2:11" x14ac:dyDescent="0.25">
      <c r="B52" s="45"/>
      <c r="C52" s="46"/>
      <c r="D52" s="47"/>
      <c r="E52" s="48"/>
      <c r="F52" s="48"/>
      <c r="G52" s="48"/>
      <c r="H52" s="48"/>
      <c r="I52" s="48"/>
      <c r="J52" s="48"/>
    </row>
    <row r="53" spans="2:11" x14ac:dyDescent="0.25">
      <c r="B53" s="35" t="s">
        <v>34</v>
      </c>
      <c r="C53" s="49"/>
      <c r="D53" s="43"/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</row>
    <row r="54" spans="2:11" x14ac:dyDescent="0.25">
      <c r="B54" s="39"/>
      <c r="C54" s="114" t="s">
        <v>27</v>
      </c>
      <c r="D54" s="115"/>
      <c r="E54" s="40"/>
      <c r="F54" s="40"/>
      <c r="G54" s="41">
        <v>0</v>
      </c>
      <c r="H54" s="40"/>
      <c r="I54" s="40"/>
      <c r="J54" s="41">
        <v>0</v>
      </c>
    </row>
    <row r="55" spans="2:11" x14ac:dyDescent="0.25">
      <c r="B55" s="50"/>
      <c r="C55" s="51"/>
      <c r="D55" s="52"/>
      <c r="E55" s="53"/>
      <c r="F55" s="53"/>
      <c r="G55" s="53"/>
      <c r="H55" s="53"/>
      <c r="I55" s="53"/>
      <c r="J55" s="53"/>
    </row>
    <row r="56" spans="2:11" x14ac:dyDescent="0.25">
      <c r="B56" s="54"/>
      <c r="C56" s="55"/>
      <c r="D56" s="56" t="s">
        <v>28</v>
      </c>
      <c r="E56" s="57">
        <v>155538599.67415231</v>
      </c>
      <c r="F56" s="57">
        <v>0</v>
      </c>
      <c r="G56" s="57">
        <v>155538599.67415231</v>
      </c>
      <c r="H56" s="57">
        <v>36715995.100000001</v>
      </c>
      <c r="I56" s="57">
        <v>36715995.100000001</v>
      </c>
      <c r="J56" s="116">
        <v>-118822604.57415229</v>
      </c>
      <c r="K56" s="58"/>
    </row>
    <row r="57" spans="2:11" x14ac:dyDescent="0.25">
      <c r="B57" s="59"/>
      <c r="C57" s="59"/>
      <c r="D57" s="59"/>
      <c r="F57" s="59"/>
      <c r="G57" s="59"/>
      <c r="H57" s="118" t="s">
        <v>35</v>
      </c>
      <c r="I57" s="119"/>
      <c r="J57" s="117"/>
      <c r="K57" s="58"/>
    </row>
    <row r="58" spans="2:11" x14ac:dyDescent="0.25">
      <c r="B58" s="113"/>
      <c r="C58" s="113"/>
      <c r="D58" s="113"/>
      <c r="E58" s="113"/>
      <c r="F58" s="113"/>
      <c r="G58" s="113"/>
      <c r="H58" s="113"/>
      <c r="I58" s="113"/>
      <c r="J58" s="113"/>
      <c r="K58" s="60"/>
    </row>
    <row r="59" spans="2:11" x14ac:dyDescent="0.25">
      <c r="B59" s="61" t="s">
        <v>36</v>
      </c>
      <c r="C59" s="61"/>
      <c r="D59" s="3"/>
      <c r="E59" s="3"/>
      <c r="F59" s="3"/>
      <c r="G59" s="3"/>
      <c r="H59" s="3"/>
      <c r="I59" s="3"/>
      <c r="J59" s="29"/>
      <c r="K59" s="62"/>
    </row>
    <row r="60" spans="2:11" x14ac:dyDescent="0.25">
      <c r="B60" s="3"/>
      <c r="C60" s="3"/>
      <c r="D60" s="3"/>
      <c r="E60" s="63">
        <v>0</v>
      </c>
      <c r="F60" s="3"/>
      <c r="G60" s="3"/>
      <c r="H60" s="3"/>
      <c r="I60" s="3"/>
      <c r="J60" s="3"/>
    </row>
  </sheetData>
  <mergeCells count="39">
    <mergeCell ref="C17:D17"/>
    <mergeCell ref="B3:J3"/>
    <mergeCell ref="B4:J4"/>
    <mergeCell ref="B5:J5"/>
    <mergeCell ref="B6:J6"/>
    <mergeCell ref="B8:D10"/>
    <mergeCell ref="E8:I8"/>
    <mergeCell ref="J8:J9"/>
    <mergeCell ref="B12:D12"/>
    <mergeCell ref="B13:D13"/>
    <mergeCell ref="B14:D14"/>
    <mergeCell ref="B15:D15"/>
    <mergeCell ref="B16:D16"/>
    <mergeCell ref="J31:J32"/>
    <mergeCell ref="C18:D18"/>
    <mergeCell ref="B19:D19"/>
    <mergeCell ref="C20:D20"/>
    <mergeCell ref="C21:D21"/>
    <mergeCell ref="B22:D22"/>
    <mergeCell ref="B23:D23"/>
    <mergeCell ref="C45:D45"/>
    <mergeCell ref="B24:D24"/>
    <mergeCell ref="B25:D25"/>
    <mergeCell ref="H28:I28"/>
    <mergeCell ref="B31:D33"/>
    <mergeCell ref="E31:I31"/>
    <mergeCell ref="C36:D36"/>
    <mergeCell ref="C37:D37"/>
    <mergeCell ref="C38:D38"/>
    <mergeCell ref="C39:D39"/>
    <mergeCell ref="C42:D42"/>
    <mergeCell ref="B58:J58"/>
    <mergeCell ref="C46:D46"/>
    <mergeCell ref="C49:D49"/>
    <mergeCell ref="C50:D50"/>
    <mergeCell ref="C51:D51"/>
    <mergeCell ref="C54:D54"/>
    <mergeCell ref="J56:J57"/>
    <mergeCell ref="H57:I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G65" sqref="G65"/>
    </sheetView>
  </sheetViews>
  <sheetFormatPr baseColWidth="10" defaultRowHeight="15" x14ac:dyDescent="0.25"/>
  <sheetData>
    <row r="1" spans="1:10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ht="15.75" thickBo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25">
      <c r="A3" s="64"/>
      <c r="B3" s="169" t="s">
        <v>38</v>
      </c>
      <c r="C3" s="165"/>
      <c r="D3" s="165"/>
      <c r="E3" s="165"/>
      <c r="F3" s="165"/>
      <c r="G3" s="165"/>
      <c r="H3" s="165"/>
      <c r="I3" s="165"/>
      <c r="J3" s="170"/>
    </row>
    <row r="4" spans="1:10" x14ac:dyDescent="0.25">
      <c r="A4" s="64"/>
      <c r="B4" s="171" t="s">
        <v>0</v>
      </c>
      <c r="C4" s="136"/>
      <c r="D4" s="136"/>
      <c r="E4" s="136"/>
      <c r="F4" s="136"/>
      <c r="G4" s="136"/>
      <c r="H4" s="136"/>
      <c r="I4" s="136"/>
      <c r="J4" s="172"/>
    </row>
    <row r="5" spans="1:10" x14ac:dyDescent="0.25">
      <c r="A5" s="64"/>
      <c r="B5" s="173" t="s">
        <v>1</v>
      </c>
      <c r="C5" s="139"/>
      <c r="D5" s="139"/>
      <c r="E5" s="139"/>
      <c r="F5" s="139"/>
      <c r="G5" s="139"/>
      <c r="H5" s="139"/>
      <c r="I5" s="139"/>
      <c r="J5" s="174"/>
    </row>
    <row r="6" spans="1:10" ht="15.75" thickBot="1" x14ac:dyDescent="0.3">
      <c r="A6" s="64"/>
      <c r="B6" s="175" t="s">
        <v>39</v>
      </c>
      <c r="C6" s="176"/>
      <c r="D6" s="176"/>
      <c r="E6" s="176"/>
      <c r="F6" s="176"/>
      <c r="G6" s="176"/>
      <c r="H6" s="176"/>
      <c r="I6" s="176"/>
      <c r="J6" s="177"/>
    </row>
    <row r="7" spans="1:10" ht="15.75" thickBot="1" x14ac:dyDescent="0.3">
      <c r="A7" s="64"/>
      <c r="B7" s="2"/>
      <c r="C7" s="2"/>
      <c r="D7" s="2"/>
      <c r="E7" s="65"/>
      <c r="F7" s="4"/>
      <c r="G7" s="4"/>
      <c r="H7" s="4"/>
      <c r="I7" s="4"/>
      <c r="J7" s="4"/>
    </row>
    <row r="8" spans="1:10" x14ac:dyDescent="0.25">
      <c r="A8" s="64"/>
      <c r="B8" s="159" t="s">
        <v>2</v>
      </c>
      <c r="C8" s="160"/>
      <c r="D8" s="160"/>
      <c r="E8" s="164" t="s">
        <v>3</v>
      </c>
      <c r="F8" s="165"/>
      <c r="G8" s="165"/>
      <c r="H8" s="165"/>
      <c r="I8" s="166"/>
      <c r="J8" s="167" t="s">
        <v>4</v>
      </c>
    </row>
    <row r="9" spans="1:10" ht="48.75" x14ac:dyDescent="0.25">
      <c r="A9" s="64"/>
      <c r="B9" s="161"/>
      <c r="C9" s="126"/>
      <c r="D9" s="126"/>
      <c r="E9" s="5" t="s">
        <v>5</v>
      </c>
      <c r="F9" s="6" t="s">
        <v>6</v>
      </c>
      <c r="G9" s="5" t="s">
        <v>7</v>
      </c>
      <c r="H9" s="5" t="s">
        <v>8</v>
      </c>
      <c r="I9" s="5" t="s">
        <v>9</v>
      </c>
      <c r="J9" s="168"/>
    </row>
    <row r="10" spans="1:10" x14ac:dyDescent="0.25">
      <c r="A10" s="64"/>
      <c r="B10" s="178"/>
      <c r="C10" s="127"/>
      <c r="D10" s="127"/>
      <c r="E10" s="7" t="s">
        <v>10</v>
      </c>
      <c r="F10" s="7" t="s">
        <v>11</v>
      </c>
      <c r="G10" s="7" t="s">
        <v>12</v>
      </c>
      <c r="H10" s="7" t="s">
        <v>13</v>
      </c>
      <c r="I10" s="7" t="s">
        <v>14</v>
      </c>
      <c r="J10" s="66" t="s">
        <v>15</v>
      </c>
    </row>
    <row r="11" spans="1:10" x14ac:dyDescent="0.25">
      <c r="A11" s="64"/>
      <c r="B11" s="67"/>
      <c r="C11" s="9"/>
      <c r="D11" s="10"/>
      <c r="E11" s="11"/>
      <c r="F11" s="12"/>
      <c r="G11" s="12"/>
      <c r="H11" s="12"/>
      <c r="I11" s="12"/>
      <c r="J11" s="68"/>
    </row>
    <row r="12" spans="1:10" x14ac:dyDescent="0.25">
      <c r="A12" s="64"/>
      <c r="B12" s="149" t="s">
        <v>16</v>
      </c>
      <c r="C12" s="150"/>
      <c r="D12" s="151"/>
      <c r="E12" s="13"/>
      <c r="F12" s="13"/>
      <c r="G12" s="14">
        <v>0</v>
      </c>
      <c r="H12" s="13"/>
      <c r="I12" s="13"/>
      <c r="J12" s="69">
        <f t="shared" ref="J12:J14" si="0">+I12-E12</f>
        <v>0</v>
      </c>
    </row>
    <row r="13" spans="1:10" x14ac:dyDescent="0.25">
      <c r="A13" s="64"/>
      <c r="B13" s="149" t="s">
        <v>17</v>
      </c>
      <c r="C13" s="150"/>
      <c r="D13" s="151"/>
      <c r="E13" s="13"/>
      <c r="F13" s="13"/>
      <c r="G13" s="14">
        <v>0</v>
      </c>
      <c r="H13" s="13"/>
      <c r="I13" s="13"/>
      <c r="J13" s="69">
        <f t="shared" si="0"/>
        <v>0</v>
      </c>
    </row>
    <row r="14" spans="1:10" x14ac:dyDescent="0.25">
      <c r="A14" s="64"/>
      <c r="B14" s="149" t="s">
        <v>18</v>
      </c>
      <c r="C14" s="150"/>
      <c r="D14" s="151"/>
      <c r="E14" s="13"/>
      <c r="F14" s="13"/>
      <c r="G14" s="14">
        <v>0</v>
      </c>
      <c r="H14" s="13"/>
      <c r="I14" s="13"/>
      <c r="J14" s="69">
        <f t="shared" si="0"/>
        <v>0</v>
      </c>
    </row>
    <row r="15" spans="1:10" x14ac:dyDescent="0.25">
      <c r="A15" s="64"/>
      <c r="B15" s="149" t="s">
        <v>19</v>
      </c>
      <c r="C15" s="150"/>
      <c r="D15" s="151"/>
      <c r="E15" s="70">
        <v>88371412</v>
      </c>
      <c r="F15" s="70">
        <v>0</v>
      </c>
      <c r="G15" s="14">
        <f>E15+F15</f>
        <v>88371412</v>
      </c>
      <c r="H15" s="13">
        <f>+'[13]a) EA'!E17</f>
        <v>31727991.09</v>
      </c>
      <c r="I15" s="13">
        <f>+H15</f>
        <v>31727991.09</v>
      </c>
      <c r="J15" s="14">
        <f>I15-G15</f>
        <v>-56643420.909999996</v>
      </c>
    </row>
    <row r="16" spans="1:10" x14ac:dyDescent="0.25">
      <c r="A16" s="64"/>
      <c r="B16" s="149" t="s">
        <v>20</v>
      </c>
      <c r="C16" s="150"/>
      <c r="D16" s="151"/>
      <c r="E16" s="71">
        <v>0</v>
      </c>
      <c r="F16" s="71">
        <v>0</v>
      </c>
      <c r="G16" s="14">
        <f t="shared" ref="G16:J16" si="1">G17+G18</f>
        <v>0</v>
      </c>
      <c r="H16" s="14">
        <f t="shared" si="1"/>
        <v>888901</v>
      </c>
      <c r="I16" s="14">
        <f t="shared" si="1"/>
        <v>888901</v>
      </c>
      <c r="J16" s="14">
        <f t="shared" si="1"/>
        <v>888901</v>
      </c>
    </row>
    <row r="17" spans="1:10" x14ac:dyDescent="0.25">
      <c r="A17" s="64"/>
      <c r="B17" s="73"/>
      <c r="C17" s="150" t="s">
        <v>21</v>
      </c>
      <c r="D17" s="151"/>
      <c r="E17" s="70"/>
      <c r="F17" s="70"/>
      <c r="G17" s="14">
        <f>E17+F17</f>
        <v>0</v>
      </c>
      <c r="H17" s="13">
        <v>888901</v>
      </c>
      <c r="I17" s="13">
        <v>888901</v>
      </c>
      <c r="J17" s="14">
        <f>I17-G17</f>
        <v>888901</v>
      </c>
    </row>
    <row r="18" spans="1:10" x14ac:dyDescent="0.25">
      <c r="A18" s="64"/>
      <c r="B18" s="73"/>
      <c r="C18" s="150" t="s">
        <v>22</v>
      </c>
      <c r="D18" s="151"/>
      <c r="E18" s="70"/>
      <c r="F18" s="70"/>
      <c r="G18" s="14">
        <f>E18+F18</f>
        <v>0</v>
      </c>
      <c r="H18" s="13"/>
      <c r="I18" s="13"/>
      <c r="J18" s="14">
        <f>I18-G18</f>
        <v>0</v>
      </c>
    </row>
    <row r="19" spans="1:10" x14ac:dyDescent="0.25">
      <c r="A19" s="64"/>
      <c r="B19" s="149" t="s">
        <v>23</v>
      </c>
      <c r="C19" s="150"/>
      <c r="D19" s="151"/>
      <c r="E19" s="70">
        <v>2009881.4399999997</v>
      </c>
      <c r="F19" s="71"/>
      <c r="G19" s="14">
        <f t="shared" ref="G19:J19" si="2">G20+G21</f>
        <v>2009881.4399999997</v>
      </c>
      <c r="H19" s="14">
        <f t="shared" si="2"/>
        <v>929735.21</v>
      </c>
      <c r="I19" s="14">
        <f t="shared" si="2"/>
        <v>929735.21</v>
      </c>
      <c r="J19" s="14">
        <f t="shared" si="2"/>
        <v>-1080146.2299999997</v>
      </c>
    </row>
    <row r="20" spans="1:10" x14ac:dyDescent="0.25">
      <c r="A20" s="64"/>
      <c r="B20" s="73"/>
      <c r="C20" s="150" t="s">
        <v>21</v>
      </c>
      <c r="D20" s="151"/>
      <c r="E20" s="70">
        <v>2009881.4399999997</v>
      </c>
      <c r="F20" s="70"/>
      <c r="G20" s="14">
        <f t="shared" ref="G20:G24" si="3">E20+F20</f>
        <v>2009881.4399999997</v>
      </c>
      <c r="H20" s="13">
        <f>+[13]CompACUM!$E$18-154745.01</f>
        <v>929735.21</v>
      </c>
      <c r="I20" s="13">
        <f>+[13]CompACUM!$E$18-154745.01</f>
        <v>929735.21</v>
      </c>
      <c r="J20" s="14">
        <f t="shared" ref="J20:J24" si="4">I20-G20</f>
        <v>-1080146.2299999997</v>
      </c>
    </row>
    <row r="21" spans="1:10" x14ac:dyDescent="0.25">
      <c r="A21" s="64"/>
      <c r="B21" s="73"/>
      <c r="C21" s="150" t="s">
        <v>22</v>
      </c>
      <c r="D21" s="151"/>
      <c r="E21" s="70"/>
      <c r="F21" s="70"/>
      <c r="G21" s="14">
        <f t="shared" si="3"/>
        <v>0</v>
      </c>
      <c r="H21" s="13"/>
      <c r="I21" s="13"/>
      <c r="J21" s="14">
        <f t="shared" si="4"/>
        <v>0</v>
      </c>
    </row>
    <row r="22" spans="1:10" x14ac:dyDescent="0.25">
      <c r="A22" s="64"/>
      <c r="B22" s="149" t="s">
        <v>24</v>
      </c>
      <c r="C22" s="150"/>
      <c r="D22" s="151"/>
      <c r="E22" s="70">
        <v>5572532.8799999999</v>
      </c>
      <c r="F22" s="70"/>
      <c r="G22" s="14">
        <f t="shared" si="3"/>
        <v>5572532.8799999999</v>
      </c>
      <c r="H22" s="13">
        <v>4229238.21</v>
      </c>
      <c r="I22" s="13">
        <v>4229238.21</v>
      </c>
      <c r="J22" s="14">
        <f t="shared" si="4"/>
        <v>-1343294.67</v>
      </c>
    </row>
    <row r="23" spans="1:10" x14ac:dyDescent="0.25">
      <c r="A23" s="64"/>
      <c r="B23" s="149" t="s">
        <v>25</v>
      </c>
      <c r="C23" s="150"/>
      <c r="D23" s="151"/>
      <c r="E23" s="70"/>
      <c r="F23" s="70"/>
      <c r="G23" s="14">
        <f t="shared" si="3"/>
        <v>0</v>
      </c>
      <c r="H23" s="13"/>
      <c r="I23" s="13"/>
      <c r="J23" s="14">
        <f t="shared" si="4"/>
        <v>0</v>
      </c>
    </row>
    <row r="24" spans="1:10" x14ac:dyDescent="0.25">
      <c r="A24" s="64"/>
      <c r="B24" s="149" t="s">
        <v>26</v>
      </c>
      <c r="C24" s="150"/>
      <c r="D24" s="151"/>
      <c r="E24" s="70">
        <v>45352000</v>
      </c>
      <c r="F24" s="70"/>
      <c r="G24" s="14">
        <f t="shared" si="3"/>
        <v>45352000</v>
      </c>
      <c r="H24" s="13">
        <f>+[13]CompACUM!$E$6+[13]CompACUM!$E$15</f>
        <v>19396622.710000001</v>
      </c>
      <c r="I24" s="13">
        <f>+[13]CompACUM!$E$6+[13]CompACUM!$E$15</f>
        <v>19396622.710000001</v>
      </c>
      <c r="J24" s="14">
        <f t="shared" si="4"/>
        <v>-25955377.289999999</v>
      </c>
    </row>
    <row r="25" spans="1:10" x14ac:dyDescent="0.25">
      <c r="A25" s="64"/>
      <c r="B25" s="149" t="s">
        <v>27</v>
      </c>
      <c r="C25" s="150"/>
      <c r="D25" s="151"/>
      <c r="E25" s="70"/>
      <c r="F25" s="70"/>
      <c r="G25" s="71">
        <v>0</v>
      </c>
      <c r="H25" s="70"/>
      <c r="I25" s="70"/>
      <c r="J25" s="72">
        <f t="shared" ref="J25" si="5">+I25-E25</f>
        <v>0</v>
      </c>
    </row>
    <row r="26" spans="1:10" ht="15.75" thickBot="1" x14ac:dyDescent="0.3">
      <c r="A26" s="64"/>
      <c r="B26" s="74"/>
      <c r="C26" s="75"/>
      <c r="D26" s="76"/>
      <c r="E26" s="77"/>
      <c r="F26" s="77"/>
      <c r="G26" s="77"/>
      <c r="H26" s="77"/>
      <c r="I26" s="77"/>
      <c r="J26" s="78"/>
    </row>
    <row r="27" spans="1:10" x14ac:dyDescent="0.25">
      <c r="A27" s="64"/>
      <c r="B27" s="79"/>
      <c r="C27" s="80"/>
      <c r="D27" s="81" t="s">
        <v>28</v>
      </c>
      <c r="E27" s="82">
        <f>SUM(E12:E25)-E20</f>
        <v>141305826.31999999</v>
      </c>
      <c r="F27" s="82">
        <v>0</v>
      </c>
      <c r="G27" s="23">
        <f t="shared" ref="G27:I27" si="6">G12+G13+G14+G15+G16+G19+G22+G23+G24+G25</f>
        <v>141305826.31999999</v>
      </c>
      <c r="H27" s="23">
        <f t="shared" si="6"/>
        <v>57172488.219999999</v>
      </c>
      <c r="I27" s="23">
        <f t="shared" si="6"/>
        <v>57172488.219999999</v>
      </c>
      <c r="J27" s="152">
        <f>SUM(J11:J26)-J19-J16</f>
        <v>-84133338.099999979</v>
      </c>
    </row>
    <row r="28" spans="1:10" x14ac:dyDescent="0.25">
      <c r="A28" s="64"/>
      <c r="B28" s="64"/>
      <c r="C28" s="64"/>
      <c r="D28" s="64"/>
      <c r="E28" s="83"/>
      <c r="F28" s="84"/>
      <c r="G28" s="84"/>
      <c r="H28" s="154" t="s">
        <v>29</v>
      </c>
      <c r="I28" s="155"/>
      <c r="J28" s="153"/>
    </row>
    <row r="29" spans="1:10" ht="15.75" thickBot="1" x14ac:dyDescent="0.3">
      <c r="A29" s="64"/>
      <c r="B29" s="64"/>
      <c r="C29" s="64"/>
      <c r="D29" s="64"/>
      <c r="E29" s="64"/>
      <c r="F29" s="64"/>
      <c r="G29" s="64"/>
      <c r="H29" s="85"/>
      <c r="I29" s="64"/>
      <c r="J29" s="64"/>
    </row>
    <row r="30" spans="1:10" ht="15.75" thickBot="1" x14ac:dyDescent="0.3">
      <c r="A30" s="64"/>
      <c r="B30" s="156" t="s">
        <v>38</v>
      </c>
      <c r="C30" s="157"/>
      <c r="D30" s="157"/>
      <c r="E30" s="157"/>
      <c r="F30" s="157"/>
      <c r="G30" s="157"/>
      <c r="H30" s="157"/>
      <c r="I30" s="157"/>
      <c r="J30" s="158"/>
    </row>
    <row r="31" spans="1:10" x14ac:dyDescent="0.25">
      <c r="A31" s="64"/>
      <c r="B31" s="159" t="s">
        <v>30</v>
      </c>
      <c r="C31" s="160"/>
      <c r="D31" s="160"/>
      <c r="E31" s="164" t="s">
        <v>3</v>
      </c>
      <c r="F31" s="165"/>
      <c r="G31" s="165"/>
      <c r="H31" s="165"/>
      <c r="I31" s="166"/>
      <c r="J31" s="167" t="s">
        <v>4</v>
      </c>
    </row>
    <row r="32" spans="1:10" ht="48.75" x14ac:dyDescent="0.25">
      <c r="A32" s="64"/>
      <c r="B32" s="161"/>
      <c r="C32" s="126"/>
      <c r="D32" s="126"/>
      <c r="E32" s="5" t="s">
        <v>5</v>
      </c>
      <c r="F32" s="6" t="s">
        <v>31</v>
      </c>
      <c r="G32" s="5" t="s">
        <v>7</v>
      </c>
      <c r="H32" s="5" t="s">
        <v>8</v>
      </c>
      <c r="I32" s="5" t="s">
        <v>9</v>
      </c>
      <c r="J32" s="168"/>
    </row>
    <row r="33" spans="1:10" ht="15.75" thickBot="1" x14ac:dyDescent="0.3">
      <c r="A33" s="64"/>
      <c r="B33" s="162"/>
      <c r="C33" s="163"/>
      <c r="D33" s="163"/>
      <c r="E33" s="86" t="s">
        <v>10</v>
      </c>
      <c r="F33" s="86" t="s">
        <v>11</v>
      </c>
      <c r="G33" s="86" t="s">
        <v>12</v>
      </c>
      <c r="H33" s="86" t="s">
        <v>13</v>
      </c>
      <c r="I33" s="86">
        <v>-5</v>
      </c>
      <c r="J33" s="87" t="s">
        <v>15</v>
      </c>
    </row>
    <row r="34" spans="1:10" x14ac:dyDescent="0.25">
      <c r="A34" s="64"/>
      <c r="B34" s="88"/>
      <c r="C34" s="89"/>
      <c r="D34" s="90"/>
      <c r="E34" s="91"/>
      <c r="F34" s="91"/>
      <c r="G34" s="91"/>
      <c r="H34" s="91"/>
      <c r="I34" s="91"/>
      <c r="J34" s="92"/>
    </row>
    <row r="35" spans="1:10" x14ac:dyDescent="0.25">
      <c r="A35" s="64"/>
      <c r="B35" s="35" t="s">
        <v>32</v>
      </c>
      <c r="C35" s="36"/>
      <c r="D35" s="93"/>
      <c r="E35" s="38">
        <f>+E38+E42</f>
        <v>90381293.439999998</v>
      </c>
      <c r="F35" s="38">
        <v>0</v>
      </c>
      <c r="G35" s="38">
        <f t="shared" ref="G35:J35" si="7">G36+G37+G38+G39+G42+G45+G46</f>
        <v>90381293.439999998</v>
      </c>
      <c r="H35" s="38">
        <f t="shared" si="7"/>
        <v>33546627.300000001</v>
      </c>
      <c r="I35" s="38">
        <f t="shared" si="7"/>
        <v>33546627.300000001</v>
      </c>
      <c r="J35" s="38">
        <f t="shared" si="7"/>
        <v>-56834666.139999993</v>
      </c>
    </row>
    <row r="36" spans="1:10" x14ac:dyDescent="0.25">
      <c r="A36" s="64"/>
      <c r="B36" s="39"/>
      <c r="C36" s="145" t="s">
        <v>16</v>
      </c>
      <c r="D36" s="146"/>
      <c r="E36" s="94"/>
      <c r="F36" s="94"/>
      <c r="G36" s="95">
        <f>E36+F36</f>
        <v>0</v>
      </c>
      <c r="H36" s="94"/>
      <c r="I36" s="94"/>
      <c r="J36" s="95">
        <f>I36-G36</f>
        <v>0</v>
      </c>
    </row>
    <row r="37" spans="1:10" x14ac:dyDescent="0.25">
      <c r="A37" s="64"/>
      <c r="B37" s="39"/>
      <c r="C37" s="145" t="s">
        <v>18</v>
      </c>
      <c r="D37" s="146"/>
      <c r="E37" s="94"/>
      <c r="F37" s="94"/>
      <c r="G37" s="95">
        <f>E37+F37</f>
        <v>0</v>
      </c>
      <c r="H37" s="94"/>
      <c r="I37" s="94"/>
      <c r="J37" s="95">
        <f>I37-G37</f>
        <v>0</v>
      </c>
    </row>
    <row r="38" spans="1:10" x14ac:dyDescent="0.25">
      <c r="A38" s="64"/>
      <c r="B38" s="39"/>
      <c r="C38" s="145" t="s">
        <v>19</v>
      </c>
      <c r="D38" s="146"/>
      <c r="E38" s="94">
        <v>88371412</v>
      </c>
      <c r="F38" s="94"/>
      <c r="G38" s="95">
        <f>E38+F38</f>
        <v>88371412</v>
      </c>
      <c r="H38" s="94">
        <f t="shared" ref="H38:I40" si="8">+H15</f>
        <v>31727991.09</v>
      </c>
      <c r="I38" s="94">
        <f t="shared" si="8"/>
        <v>31727991.09</v>
      </c>
      <c r="J38" s="95">
        <f>I38-G38</f>
        <v>-56643420.909999996</v>
      </c>
    </row>
    <row r="39" spans="1:10" x14ac:dyDescent="0.25">
      <c r="A39" s="64"/>
      <c r="B39" s="39"/>
      <c r="C39" s="145" t="s">
        <v>20</v>
      </c>
      <c r="D39" s="146"/>
      <c r="E39" s="95">
        <v>0</v>
      </c>
      <c r="F39" s="95"/>
      <c r="G39" s="95">
        <f t="shared" ref="G39:J39" si="9">G40+G41</f>
        <v>0</v>
      </c>
      <c r="H39" s="95">
        <f t="shared" si="8"/>
        <v>888901</v>
      </c>
      <c r="I39" s="95">
        <f t="shared" si="8"/>
        <v>888901</v>
      </c>
      <c r="J39" s="95">
        <f t="shared" si="9"/>
        <v>888901</v>
      </c>
    </row>
    <row r="40" spans="1:10" x14ac:dyDescent="0.25">
      <c r="A40" s="64"/>
      <c r="B40" s="39"/>
      <c r="C40" s="96"/>
      <c r="D40" s="97" t="s">
        <v>21</v>
      </c>
      <c r="E40" s="94"/>
      <c r="F40" s="94"/>
      <c r="G40" s="95">
        <f>E40+F40</f>
        <v>0</v>
      </c>
      <c r="H40" s="95">
        <f t="shared" si="8"/>
        <v>888901</v>
      </c>
      <c r="I40" s="95">
        <f t="shared" si="8"/>
        <v>888901</v>
      </c>
      <c r="J40" s="95">
        <f>I40-G40</f>
        <v>888901</v>
      </c>
    </row>
    <row r="41" spans="1:10" x14ac:dyDescent="0.25">
      <c r="A41" s="64"/>
      <c r="B41" s="39"/>
      <c r="C41" s="96"/>
      <c r="D41" s="97" t="s">
        <v>22</v>
      </c>
      <c r="E41" s="94"/>
      <c r="F41" s="94"/>
      <c r="G41" s="95">
        <f>E41+F41</f>
        <v>0</v>
      </c>
      <c r="H41" s="94"/>
      <c r="I41" s="94"/>
      <c r="J41" s="95">
        <f>I41-G41</f>
        <v>0</v>
      </c>
    </row>
    <row r="42" spans="1:10" x14ac:dyDescent="0.25">
      <c r="A42" s="64"/>
      <c r="B42" s="39"/>
      <c r="C42" s="145" t="s">
        <v>23</v>
      </c>
      <c r="D42" s="146"/>
      <c r="E42" s="95">
        <v>2009881.4399999997</v>
      </c>
      <c r="F42" s="95"/>
      <c r="G42" s="95">
        <f t="shared" ref="G42:J42" si="10">G43+G44</f>
        <v>2009881.4399999997</v>
      </c>
      <c r="H42" s="95">
        <f t="shared" si="10"/>
        <v>929735.21</v>
      </c>
      <c r="I42" s="95">
        <f t="shared" si="10"/>
        <v>929735.21</v>
      </c>
      <c r="J42" s="95">
        <f t="shared" si="10"/>
        <v>-1080146.2299999997</v>
      </c>
    </row>
    <row r="43" spans="1:10" x14ac:dyDescent="0.25">
      <c r="A43" s="64"/>
      <c r="B43" s="39"/>
      <c r="C43" s="96"/>
      <c r="D43" s="97" t="s">
        <v>21</v>
      </c>
      <c r="E43" s="94">
        <v>2009881.4399999997</v>
      </c>
      <c r="F43" s="94"/>
      <c r="G43" s="95">
        <f>E43+F43</f>
        <v>2009881.4399999997</v>
      </c>
      <c r="H43" s="94">
        <f>+[13]CompACUM!$E$18-154745.01</f>
        <v>929735.21</v>
      </c>
      <c r="I43" s="94">
        <f>+[13]CompACUM!$E$18-154745.01</f>
        <v>929735.21</v>
      </c>
      <c r="J43" s="95">
        <f>I43-G43</f>
        <v>-1080146.2299999997</v>
      </c>
    </row>
    <row r="44" spans="1:10" x14ac:dyDescent="0.25">
      <c r="A44" s="64"/>
      <c r="B44" s="39"/>
      <c r="C44" s="96"/>
      <c r="D44" s="97" t="s">
        <v>22</v>
      </c>
      <c r="E44" s="94"/>
      <c r="F44" s="94"/>
      <c r="G44" s="95">
        <f>E44+F44</f>
        <v>0</v>
      </c>
      <c r="H44" s="94"/>
      <c r="I44" s="94"/>
      <c r="J44" s="95">
        <f>I44-G44</f>
        <v>0</v>
      </c>
    </row>
    <row r="45" spans="1:10" x14ac:dyDescent="0.25">
      <c r="A45" s="64"/>
      <c r="B45" s="39"/>
      <c r="C45" s="145" t="s">
        <v>25</v>
      </c>
      <c r="D45" s="146"/>
      <c r="E45" s="94"/>
      <c r="F45" s="94"/>
      <c r="G45" s="95">
        <f>E45+F45</f>
        <v>0</v>
      </c>
      <c r="H45" s="94"/>
      <c r="I45" s="94"/>
      <c r="J45" s="95">
        <f>I45-G45</f>
        <v>0</v>
      </c>
    </row>
    <row r="46" spans="1:10" x14ac:dyDescent="0.25">
      <c r="A46" s="64"/>
      <c r="B46" s="39"/>
      <c r="C46" s="145" t="s">
        <v>26</v>
      </c>
      <c r="D46" s="146"/>
      <c r="E46" s="94"/>
      <c r="F46" s="94"/>
      <c r="G46" s="95">
        <f>E46+F46</f>
        <v>0</v>
      </c>
      <c r="H46" s="94"/>
      <c r="I46" s="94"/>
      <c r="J46" s="95">
        <f>I46-G46</f>
        <v>0</v>
      </c>
    </row>
    <row r="47" spans="1:10" x14ac:dyDescent="0.25">
      <c r="A47" s="64"/>
      <c r="B47" s="39"/>
      <c r="C47" s="96"/>
      <c r="D47" s="97"/>
      <c r="E47" s="95"/>
      <c r="F47" s="95"/>
      <c r="G47" s="95"/>
      <c r="H47" s="95"/>
      <c r="I47" s="95"/>
      <c r="J47" s="95"/>
    </row>
    <row r="48" spans="1:10" x14ac:dyDescent="0.25">
      <c r="A48" s="64"/>
      <c r="B48" s="35" t="s">
        <v>33</v>
      </c>
      <c r="C48" s="36"/>
      <c r="D48" s="97"/>
      <c r="E48" s="98">
        <f>+E50+E51</f>
        <v>50924532.880000003</v>
      </c>
      <c r="F48" s="98">
        <v>0</v>
      </c>
      <c r="G48" s="98">
        <f t="shared" ref="G48:J48" si="11">G49+G50+G51</f>
        <v>50924532.880000003</v>
      </c>
      <c r="H48" s="98">
        <f>H49+H50+H51</f>
        <v>23625860.920000002</v>
      </c>
      <c r="I48" s="98">
        <f>I49+I50+I51</f>
        <v>23625860.920000002</v>
      </c>
      <c r="J48" s="98">
        <f t="shared" si="11"/>
        <v>-27298671.960000001</v>
      </c>
    </row>
    <row r="49" spans="1:10" x14ac:dyDescent="0.25">
      <c r="A49" s="64"/>
      <c r="B49" s="35"/>
      <c r="C49" s="145" t="s">
        <v>17</v>
      </c>
      <c r="D49" s="146"/>
      <c r="E49" s="94"/>
      <c r="F49" s="94"/>
      <c r="G49" s="95">
        <f>E49+F49</f>
        <v>0</v>
      </c>
      <c r="H49" s="94"/>
      <c r="I49" s="94"/>
      <c r="J49" s="95">
        <f>I49-G49</f>
        <v>0</v>
      </c>
    </row>
    <row r="50" spans="1:10" x14ac:dyDescent="0.25">
      <c r="A50" s="64"/>
      <c r="B50" s="39"/>
      <c r="C50" s="145" t="s">
        <v>24</v>
      </c>
      <c r="D50" s="146"/>
      <c r="E50" s="94">
        <v>5572532.8799999999</v>
      </c>
      <c r="F50" s="94">
        <v>0</v>
      </c>
      <c r="G50" s="95">
        <f>E50+F50</f>
        <v>5572532.8799999999</v>
      </c>
      <c r="H50" s="94">
        <f>+H22</f>
        <v>4229238.21</v>
      </c>
      <c r="I50" s="94">
        <f>+I22</f>
        <v>4229238.21</v>
      </c>
      <c r="J50" s="95">
        <f>I50-G50</f>
        <v>-1343294.67</v>
      </c>
    </row>
    <row r="51" spans="1:10" x14ac:dyDescent="0.25">
      <c r="A51" s="64"/>
      <c r="B51" s="39"/>
      <c r="C51" s="145" t="s">
        <v>26</v>
      </c>
      <c r="D51" s="146"/>
      <c r="E51" s="94">
        <v>45352000</v>
      </c>
      <c r="F51" s="94"/>
      <c r="G51" s="95">
        <f>E51+F51</f>
        <v>45352000</v>
      </c>
      <c r="H51" s="94">
        <f>+H24</f>
        <v>19396622.710000001</v>
      </c>
      <c r="I51" s="94">
        <f>+[13]CompACUM!$E$6+[13]CompACUM!$E$15</f>
        <v>19396622.710000001</v>
      </c>
      <c r="J51" s="95">
        <f>I51-G51</f>
        <v>-25955377.289999999</v>
      </c>
    </row>
    <row r="52" spans="1:10" x14ac:dyDescent="0.25">
      <c r="A52" s="64"/>
      <c r="B52" s="45"/>
      <c r="C52" s="99"/>
      <c r="D52" s="100"/>
      <c r="E52" s="48"/>
      <c r="F52" s="48"/>
      <c r="G52" s="48"/>
      <c r="H52" s="48"/>
      <c r="I52" s="48"/>
      <c r="J52" s="48"/>
    </row>
    <row r="53" spans="1:10" x14ac:dyDescent="0.25">
      <c r="A53" s="64"/>
      <c r="B53" s="35" t="s">
        <v>34</v>
      </c>
      <c r="C53" s="49"/>
      <c r="D53" s="97"/>
      <c r="E53" s="48">
        <v>0</v>
      </c>
      <c r="F53" s="48">
        <v>0</v>
      </c>
      <c r="G53" s="48">
        <f t="shared" ref="G53:J53" si="12">G54</f>
        <v>0</v>
      </c>
      <c r="H53" s="48">
        <f t="shared" si="12"/>
        <v>0</v>
      </c>
      <c r="I53" s="48">
        <f t="shared" si="12"/>
        <v>0</v>
      </c>
      <c r="J53" s="48">
        <f t="shared" si="12"/>
        <v>0</v>
      </c>
    </row>
    <row r="54" spans="1:10" x14ac:dyDescent="0.25">
      <c r="A54" s="64"/>
      <c r="B54" s="39"/>
      <c r="C54" s="145" t="s">
        <v>27</v>
      </c>
      <c r="D54" s="146"/>
      <c r="E54" s="94"/>
      <c r="F54" s="94"/>
      <c r="G54" s="95">
        <f>E54+F54</f>
        <v>0</v>
      </c>
      <c r="H54" s="94"/>
      <c r="I54" s="94"/>
      <c r="J54" s="95">
        <f>I54-G54</f>
        <v>0</v>
      </c>
    </row>
    <row r="55" spans="1:10" x14ac:dyDescent="0.25">
      <c r="A55" s="64"/>
      <c r="B55" s="50"/>
      <c r="C55" s="51"/>
      <c r="D55" s="52"/>
      <c r="E55" s="53"/>
      <c r="F55" s="53"/>
      <c r="G55" s="53"/>
      <c r="H55" s="53"/>
      <c r="I55" s="53"/>
      <c r="J55" s="53"/>
    </row>
    <row r="56" spans="1:10" x14ac:dyDescent="0.25">
      <c r="A56" s="64"/>
      <c r="B56" s="54"/>
      <c r="C56" s="55"/>
      <c r="D56" s="56" t="s">
        <v>28</v>
      </c>
      <c r="E56" s="57">
        <f t="shared" ref="E56:J56" si="13">E35+E48+E53</f>
        <v>141305826.31999999</v>
      </c>
      <c r="F56" s="57">
        <f t="shared" si="13"/>
        <v>0</v>
      </c>
      <c r="G56" s="57">
        <f t="shared" si="13"/>
        <v>141305826.31999999</v>
      </c>
      <c r="H56" s="57">
        <f t="shared" si="13"/>
        <v>57172488.219999999</v>
      </c>
      <c r="I56" s="57">
        <f t="shared" si="13"/>
        <v>57172488.219999999</v>
      </c>
      <c r="J56" s="116">
        <f t="shared" si="13"/>
        <v>-84133338.099999994</v>
      </c>
    </row>
    <row r="57" spans="1:10" x14ac:dyDescent="0.25">
      <c r="A57" s="64"/>
      <c r="B57" s="101"/>
      <c r="C57" s="101"/>
      <c r="D57" s="101"/>
      <c r="E57" s="64"/>
      <c r="F57" s="101"/>
      <c r="G57" s="101"/>
      <c r="H57" s="147" t="s">
        <v>35</v>
      </c>
      <c r="I57" s="148"/>
      <c r="J57" s="117"/>
    </row>
    <row r="58" spans="1:10" x14ac:dyDescent="0.25">
      <c r="A58" s="64"/>
      <c r="B58" s="144"/>
      <c r="C58" s="144"/>
      <c r="D58" s="144"/>
      <c r="E58" s="144"/>
      <c r="F58" s="144"/>
      <c r="G58" s="144"/>
      <c r="H58" s="144"/>
      <c r="I58" s="144"/>
      <c r="J58" s="144"/>
    </row>
    <row r="59" spans="1:10" x14ac:dyDescent="0.25">
      <c r="A59" s="64"/>
      <c r="B59" s="102" t="s">
        <v>36</v>
      </c>
      <c r="C59" s="102"/>
      <c r="D59" s="65"/>
      <c r="E59" s="65"/>
      <c r="F59" s="65"/>
      <c r="G59" s="65"/>
      <c r="H59" s="65"/>
      <c r="I59" s="65"/>
      <c r="J59" s="103"/>
    </row>
    <row r="60" spans="1:10" x14ac:dyDescent="0.25">
      <c r="A60" s="64"/>
      <c r="B60" s="65"/>
      <c r="C60" s="65"/>
      <c r="D60" s="65"/>
      <c r="E60" s="104"/>
      <c r="F60" s="65"/>
      <c r="G60" s="65"/>
      <c r="H60" s="65"/>
      <c r="I60" s="65"/>
      <c r="J60" s="65"/>
    </row>
    <row r="61" spans="1:10" x14ac:dyDescent="0.25">
      <c r="A61" s="64"/>
      <c r="B61" s="64"/>
      <c r="C61" s="64"/>
      <c r="D61" s="64"/>
      <c r="E61" s="105"/>
      <c r="F61" s="64"/>
      <c r="G61" s="64"/>
      <c r="H61" s="64"/>
      <c r="I61" s="64"/>
      <c r="J61" s="64"/>
    </row>
    <row r="62" spans="1:10" x14ac:dyDescent="0.25">
      <c r="A62" s="64"/>
      <c r="B62" s="64"/>
      <c r="C62" s="64"/>
      <c r="D62" s="64"/>
      <c r="E62" s="64"/>
      <c r="F62" s="64"/>
      <c r="G62" s="64"/>
      <c r="H62" s="64"/>
      <c r="I62" s="64"/>
      <c r="J62" s="64"/>
    </row>
    <row r="63" spans="1:10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</row>
  </sheetData>
  <mergeCells count="41">
    <mergeCell ref="B3:J3"/>
    <mergeCell ref="B4:J4"/>
    <mergeCell ref="B5:J5"/>
    <mergeCell ref="B6:J6"/>
    <mergeCell ref="B8:D10"/>
    <mergeCell ref="E8:I8"/>
    <mergeCell ref="J8:J9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C45:D45"/>
    <mergeCell ref="B24:D24"/>
    <mergeCell ref="B25:D25"/>
    <mergeCell ref="J27:J28"/>
    <mergeCell ref="H28:I28"/>
    <mergeCell ref="B30:J30"/>
    <mergeCell ref="B31:D33"/>
    <mergeCell ref="E31:I31"/>
    <mergeCell ref="J31:J32"/>
    <mergeCell ref="C36:D36"/>
    <mergeCell ref="C37:D37"/>
    <mergeCell ref="C38:D38"/>
    <mergeCell ref="C39:D39"/>
    <mergeCell ref="C42:D42"/>
    <mergeCell ref="B58:J58"/>
    <mergeCell ref="C46:D46"/>
    <mergeCell ref="C49:D49"/>
    <mergeCell ref="C50:D50"/>
    <mergeCell ref="C51:D51"/>
    <mergeCell ref="C54:D54"/>
    <mergeCell ref="J56:J57"/>
    <mergeCell ref="H57:I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B3:J65538"/>
  <sheetViews>
    <sheetView showGridLines="0" zoomScale="80" zoomScaleNormal="80" workbookViewId="0">
      <selection activeCell="M43" sqref="M43"/>
    </sheetView>
  </sheetViews>
  <sheetFormatPr baseColWidth="10" defaultColWidth="0" defaultRowHeight="15" x14ac:dyDescent="0.25"/>
  <cols>
    <col min="1" max="3" width="11.42578125" style="64" customWidth="1"/>
    <col min="4" max="4" width="21.5703125" style="64" customWidth="1"/>
    <col min="5" max="6" width="21" style="64" customWidth="1"/>
    <col min="7" max="7" width="13.5703125" style="64" bestFit="1" customWidth="1"/>
    <col min="8" max="9" width="13.85546875" style="64" bestFit="1" customWidth="1"/>
    <col min="10" max="10" width="13.140625" style="64" bestFit="1" customWidth="1"/>
    <col min="11" max="256" width="11.42578125" style="64" customWidth="1"/>
    <col min="257" max="257" width="36" style="64" customWidth="1"/>
    <col min="258" max="263" width="21" style="64" customWidth="1"/>
    <col min="264" max="264" width="11.42578125" style="64" customWidth="1"/>
    <col min="265" max="509" width="0" style="64" hidden="1"/>
    <col min="510" max="512" width="11.42578125" style="64" customWidth="1"/>
    <col min="513" max="513" width="36" style="64" customWidth="1"/>
    <col min="514" max="519" width="21" style="64" customWidth="1"/>
    <col min="520" max="520" width="11.42578125" style="64" customWidth="1"/>
    <col min="521" max="765" width="0" style="64" hidden="1"/>
    <col min="766" max="768" width="11.42578125" style="64" customWidth="1"/>
    <col min="769" max="769" width="36" style="64" customWidth="1"/>
    <col min="770" max="775" width="21" style="64" customWidth="1"/>
    <col min="776" max="776" width="11.42578125" style="64" customWidth="1"/>
    <col min="777" max="1021" width="0" style="64" hidden="1"/>
    <col min="1022" max="1024" width="11.42578125" style="64" customWidth="1"/>
    <col min="1025" max="1025" width="36" style="64" customWidth="1"/>
    <col min="1026" max="1031" width="21" style="64" customWidth="1"/>
    <col min="1032" max="1032" width="11.42578125" style="64" customWidth="1"/>
    <col min="1033" max="1277" width="0" style="64" hidden="1"/>
    <col min="1278" max="1280" width="11.42578125" style="64" customWidth="1"/>
    <col min="1281" max="1281" width="36" style="64" customWidth="1"/>
    <col min="1282" max="1287" width="21" style="64" customWidth="1"/>
    <col min="1288" max="1288" width="11.42578125" style="64" customWidth="1"/>
    <col min="1289" max="1533" width="0" style="64" hidden="1"/>
    <col min="1534" max="1536" width="11.42578125" style="64" customWidth="1"/>
    <col min="1537" max="1537" width="36" style="64" customWidth="1"/>
    <col min="1538" max="1543" width="21" style="64" customWidth="1"/>
    <col min="1544" max="1544" width="11.42578125" style="64" customWidth="1"/>
    <col min="1545" max="1789" width="0" style="64" hidden="1"/>
    <col min="1790" max="1792" width="11.42578125" style="64" customWidth="1"/>
    <col min="1793" max="1793" width="36" style="64" customWidth="1"/>
    <col min="1794" max="1799" width="21" style="64" customWidth="1"/>
    <col min="1800" max="1800" width="11.42578125" style="64" customWidth="1"/>
    <col min="1801" max="2045" width="0" style="64" hidden="1"/>
    <col min="2046" max="2048" width="11.42578125" style="64" customWidth="1"/>
    <col min="2049" max="2049" width="36" style="64" customWidth="1"/>
    <col min="2050" max="2055" width="21" style="64" customWidth="1"/>
    <col min="2056" max="2056" width="11.42578125" style="64" customWidth="1"/>
    <col min="2057" max="2301" width="0" style="64" hidden="1"/>
    <col min="2302" max="2304" width="11.42578125" style="64" customWidth="1"/>
    <col min="2305" max="2305" width="36" style="64" customWidth="1"/>
    <col min="2306" max="2311" width="21" style="64" customWidth="1"/>
    <col min="2312" max="2312" width="11.42578125" style="64" customWidth="1"/>
    <col min="2313" max="2557" width="0" style="64" hidden="1"/>
    <col min="2558" max="2560" width="11.42578125" style="64" customWidth="1"/>
    <col min="2561" max="2561" width="36" style="64" customWidth="1"/>
    <col min="2562" max="2567" width="21" style="64" customWidth="1"/>
    <col min="2568" max="2568" width="11.42578125" style="64" customWidth="1"/>
    <col min="2569" max="2813" width="0" style="64" hidden="1"/>
    <col min="2814" max="2816" width="11.42578125" style="64" customWidth="1"/>
    <col min="2817" max="2817" width="36" style="64" customWidth="1"/>
    <col min="2818" max="2823" width="21" style="64" customWidth="1"/>
    <col min="2824" max="2824" width="11.42578125" style="64" customWidth="1"/>
    <col min="2825" max="3069" width="0" style="64" hidden="1"/>
    <col min="3070" max="3072" width="11.42578125" style="64" customWidth="1"/>
    <col min="3073" max="3073" width="36" style="64" customWidth="1"/>
    <col min="3074" max="3079" width="21" style="64" customWidth="1"/>
    <col min="3080" max="3080" width="11.42578125" style="64" customWidth="1"/>
    <col min="3081" max="3325" width="0" style="64" hidden="1"/>
    <col min="3326" max="3328" width="11.42578125" style="64" customWidth="1"/>
    <col min="3329" max="3329" width="36" style="64" customWidth="1"/>
    <col min="3330" max="3335" width="21" style="64" customWidth="1"/>
    <col min="3336" max="3336" width="11.42578125" style="64" customWidth="1"/>
    <col min="3337" max="3581" width="0" style="64" hidden="1"/>
    <col min="3582" max="3584" width="11.42578125" style="64" customWidth="1"/>
    <col min="3585" max="3585" width="36" style="64" customWidth="1"/>
    <col min="3586" max="3591" width="21" style="64" customWidth="1"/>
    <col min="3592" max="3592" width="11.42578125" style="64" customWidth="1"/>
    <col min="3593" max="3837" width="0" style="64" hidden="1"/>
    <col min="3838" max="3840" width="11.42578125" style="64" customWidth="1"/>
    <col min="3841" max="3841" width="36" style="64" customWidth="1"/>
    <col min="3842" max="3847" width="21" style="64" customWidth="1"/>
    <col min="3848" max="3848" width="11.42578125" style="64" customWidth="1"/>
    <col min="3849" max="4093" width="0" style="64" hidden="1"/>
    <col min="4094" max="4096" width="11.42578125" style="64" customWidth="1"/>
    <col min="4097" max="4097" width="36" style="64" customWidth="1"/>
    <col min="4098" max="4103" width="21" style="64" customWidth="1"/>
    <col min="4104" max="4104" width="11.42578125" style="64" customWidth="1"/>
    <col min="4105" max="4349" width="0" style="64" hidden="1"/>
    <col min="4350" max="4352" width="11.42578125" style="64" customWidth="1"/>
    <col min="4353" max="4353" width="36" style="64" customWidth="1"/>
    <col min="4354" max="4359" width="21" style="64" customWidth="1"/>
    <col min="4360" max="4360" width="11.42578125" style="64" customWidth="1"/>
    <col min="4361" max="4605" width="0" style="64" hidden="1"/>
    <col min="4606" max="4608" width="11.42578125" style="64" customWidth="1"/>
    <col min="4609" max="4609" width="36" style="64" customWidth="1"/>
    <col min="4610" max="4615" width="21" style="64" customWidth="1"/>
    <col min="4616" max="4616" width="11.42578125" style="64" customWidth="1"/>
    <col min="4617" max="4861" width="0" style="64" hidden="1"/>
    <col min="4862" max="4864" width="11.42578125" style="64" customWidth="1"/>
    <col min="4865" max="4865" width="36" style="64" customWidth="1"/>
    <col min="4866" max="4871" width="21" style="64" customWidth="1"/>
    <col min="4872" max="4872" width="11.42578125" style="64" customWidth="1"/>
    <col min="4873" max="5117" width="0" style="64" hidden="1"/>
    <col min="5118" max="5120" width="11.42578125" style="64" customWidth="1"/>
    <col min="5121" max="5121" width="36" style="64" customWidth="1"/>
    <col min="5122" max="5127" width="21" style="64" customWidth="1"/>
    <col min="5128" max="5128" width="11.42578125" style="64" customWidth="1"/>
    <col min="5129" max="5373" width="0" style="64" hidden="1"/>
    <col min="5374" max="5376" width="11.42578125" style="64" customWidth="1"/>
    <col min="5377" max="5377" width="36" style="64" customWidth="1"/>
    <col min="5378" max="5383" width="21" style="64" customWidth="1"/>
    <col min="5384" max="5384" width="11.42578125" style="64" customWidth="1"/>
    <col min="5385" max="5629" width="0" style="64" hidden="1"/>
    <col min="5630" max="5632" width="11.42578125" style="64" customWidth="1"/>
    <col min="5633" max="5633" width="36" style="64" customWidth="1"/>
    <col min="5634" max="5639" width="21" style="64" customWidth="1"/>
    <col min="5640" max="5640" width="11.42578125" style="64" customWidth="1"/>
    <col min="5641" max="5885" width="0" style="64" hidden="1"/>
    <col min="5886" max="5888" width="11.42578125" style="64" customWidth="1"/>
    <col min="5889" max="5889" width="36" style="64" customWidth="1"/>
    <col min="5890" max="5895" width="21" style="64" customWidth="1"/>
    <col min="5896" max="5896" width="11.42578125" style="64" customWidth="1"/>
    <col min="5897" max="6141" width="0" style="64" hidden="1"/>
    <col min="6142" max="6144" width="11.42578125" style="64" customWidth="1"/>
    <col min="6145" max="6145" width="36" style="64" customWidth="1"/>
    <col min="6146" max="6151" width="21" style="64" customWidth="1"/>
    <col min="6152" max="6152" width="11.42578125" style="64" customWidth="1"/>
    <col min="6153" max="6397" width="0" style="64" hidden="1"/>
    <col min="6398" max="6400" width="11.42578125" style="64" customWidth="1"/>
    <col min="6401" max="6401" width="36" style="64" customWidth="1"/>
    <col min="6402" max="6407" width="21" style="64" customWidth="1"/>
    <col min="6408" max="6408" width="11.42578125" style="64" customWidth="1"/>
    <col min="6409" max="6653" width="0" style="64" hidden="1"/>
    <col min="6654" max="6656" width="11.42578125" style="64" customWidth="1"/>
    <col min="6657" max="6657" width="36" style="64" customWidth="1"/>
    <col min="6658" max="6663" width="21" style="64" customWidth="1"/>
    <col min="6664" max="6664" width="11.42578125" style="64" customWidth="1"/>
    <col min="6665" max="6909" width="0" style="64" hidden="1"/>
    <col min="6910" max="6912" width="11.42578125" style="64" customWidth="1"/>
    <col min="6913" max="6913" width="36" style="64" customWidth="1"/>
    <col min="6914" max="6919" width="21" style="64" customWidth="1"/>
    <col min="6920" max="6920" width="11.42578125" style="64" customWidth="1"/>
    <col min="6921" max="7165" width="0" style="64" hidden="1"/>
    <col min="7166" max="7168" width="11.42578125" style="64" customWidth="1"/>
    <col min="7169" max="7169" width="36" style="64" customWidth="1"/>
    <col min="7170" max="7175" width="21" style="64" customWidth="1"/>
    <col min="7176" max="7176" width="11.42578125" style="64" customWidth="1"/>
    <col min="7177" max="7421" width="0" style="64" hidden="1"/>
    <col min="7422" max="7424" width="11.42578125" style="64" customWidth="1"/>
    <col min="7425" max="7425" width="36" style="64" customWidth="1"/>
    <col min="7426" max="7431" width="21" style="64" customWidth="1"/>
    <col min="7432" max="7432" width="11.42578125" style="64" customWidth="1"/>
    <col min="7433" max="7677" width="0" style="64" hidden="1"/>
    <col min="7678" max="7680" width="11.42578125" style="64" customWidth="1"/>
    <col min="7681" max="7681" width="36" style="64" customWidth="1"/>
    <col min="7682" max="7687" width="21" style="64" customWidth="1"/>
    <col min="7688" max="7688" width="11.42578125" style="64" customWidth="1"/>
    <col min="7689" max="7933" width="0" style="64" hidden="1"/>
    <col min="7934" max="7936" width="11.42578125" style="64" customWidth="1"/>
    <col min="7937" max="7937" width="36" style="64" customWidth="1"/>
    <col min="7938" max="7943" width="21" style="64" customWidth="1"/>
    <col min="7944" max="7944" width="11.42578125" style="64" customWidth="1"/>
    <col min="7945" max="8189" width="0" style="64" hidden="1"/>
    <col min="8190" max="8192" width="11.42578125" style="64" customWidth="1"/>
    <col min="8193" max="8193" width="36" style="64" customWidth="1"/>
    <col min="8194" max="8199" width="21" style="64" customWidth="1"/>
    <col min="8200" max="8200" width="11.42578125" style="64" customWidth="1"/>
    <col min="8201" max="8445" width="0" style="64" hidden="1"/>
    <col min="8446" max="8448" width="11.42578125" style="64" customWidth="1"/>
    <col min="8449" max="8449" width="36" style="64" customWidth="1"/>
    <col min="8450" max="8455" width="21" style="64" customWidth="1"/>
    <col min="8456" max="8456" width="11.42578125" style="64" customWidth="1"/>
    <col min="8457" max="8701" width="0" style="64" hidden="1"/>
    <col min="8702" max="8704" width="11.42578125" style="64" customWidth="1"/>
    <col min="8705" max="8705" width="36" style="64" customWidth="1"/>
    <col min="8706" max="8711" width="21" style="64" customWidth="1"/>
    <col min="8712" max="8712" width="11.42578125" style="64" customWidth="1"/>
    <col min="8713" max="8957" width="0" style="64" hidden="1"/>
    <col min="8958" max="8960" width="11.42578125" style="64" customWidth="1"/>
    <col min="8961" max="8961" width="36" style="64" customWidth="1"/>
    <col min="8962" max="8967" width="21" style="64" customWidth="1"/>
    <col min="8968" max="8968" width="11.42578125" style="64" customWidth="1"/>
    <col min="8969" max="9213" width="0" style="64" hidden="1"/>
    <col min="9214" max="9216" width="11.42578125" style="64" customWidth="1"/>
    <col min="9217" max="9217" width="36" style="64" customWidth="1"/>
    <col min="9218" max="9223" width="21" style="64" customWidth="1"/>
    <col min="9224" max="9224" width="11.42578125" style="64" customWidth="1"/>
    <col min="9225" max="9469" width="0" style="64" hidden="1"/>
    <col min="9470" max="9472" width="11.42578125" style="64" customWidth="1"/>
    <col min="9473" max="9473" width="36" style="64" customWidth="1"/>
    <col min="9474" max="9479" width="21" style="64" customWidth="1"/>
    <col min="9480" max="9480" width="11.42578125" style="64" customWidth="1"/>
    <col min="9481" max="9725" width="0" style="64" hidden="1"/>
    <col min="9726" max="9728" width="11.42578125" style="64" customWidth="1"/>
    <col min="9729" max="9729" width="36" style="64" customWidth="1"/>
    <col min="9730" max="9735" width="21" style="64" customWidth="1"/>
    <col min="9736" max="9736" width="11.42578125" style="64" customWidth="1"/>
    <col min="9737" max="9981" width="0" style="64" hidden="1"/>
    <col min="9982" max="9984" width="11.42578125" style="64" customWidth="1"/>
    <col min="9985" max="9985" width="36" style="64" customWidth="1"/>
    <col min="9986" max="9991" width="21" style="64" customWidth="1"/>
    <col min="9992" max="9992" width="11.42578125" style="64" customWidth="1"/>
    <col min="9993" max="10237" width="0" style="64" hidden="1"/>
    <col min="10238" max="10240" width="11.42578125" style="64" customWidth="1"/>
    <col min="10241" max="10241" width="36" style="64" customWidth="1"/>
    <col min="10242" max="10247" width="21" style="64" customWidth="1"/>
    <col min="10248" max="10248" width="11.42578125" style="64" customWidth="1"/>
    <col min="10249" max="10493" width="0" style="64" hidden="1"/>
    <col min="10494" max="10496" width="11.42578125" style="64" customWidth="1"/>
    <col min="10497" max="10497" width="36" style="64" customWidth="1"/>
    <col min="10498" max="10503" width="21" style="64" customWidth="1"/>
    <col min="10504" max="10504" width="11.42578125" style="64" customWidth="1"/>
    <col min="10505" max="10749" width="0" style="64" hidden="1"/>
    <col min="10750" max="10752" width="11.42578125" style="64" customWidth="1"/>
    <col min="10753" max="10753" width="36" style="64" customWidth="1"/>
    <col min="10754" max="10759" width="21" style="64" customWidth="1"/>
    <col min="10760" max="10760" width="11.42578125" style="64" customWidth="1"/>
    <col min="10761" max="11005" width="0" style="64" hidden="1"/>
    <col min="11006" max="11008" width="11.42578125" style="64" customWidth="1"/>
    <col min="11009" max="11009" width="36" style="64" customWidth="1"/>
    <col min="11010" max="11015" width="21" style="64" customWidth="1"/>
    <col min="11016" max="11016" width="11.42578125" style="64" customWidth="1"/>
    <col min="11017" max="11261" width="0" style="64" hidden="1"/>
    <col min="11262" max="11264" width="11.42578125" style="64" customWidth="1"/>
    <col min="11265" max="11265" width="36" style="64" customWidth="1"/>
    <col min="11266" max="11271" width="21" style="64" customWidth="1"/>
    <col min="11272" max="11272" width="11.42578125" style="64" customWidth="1"/>
    <col min="11273" max="11517" width="0" style="64" hidden="1"/>
    <col min="11518" max="11520" width="11.42578125" style="64" customWidth="1"/>
    <col min="11521" max="11521" width="36" style="64" customWidth="1"/>
    <col min="11522" max="11527" width="21" style="64" customWidth="1"/>
    <col min="11528" max="11528" width="11.42578125" style="64" customWidth="1"/>
    <col min="11529" max="11773" width="0" style="64" hidden="1"/>
    <col min="11774" max="11776" width="11.42578125" style="64" customWidth="1"/>
    <col min="11777" max="11777" width="36" style="64" customWidth="1"/>
    <col min="11778" max="11783" width="21" style="64" customWidth="1"/>
    <col min="11784" max="11784" width="11.42578125" style="64" customWidth="1"/>
    <col min="11785" max="12029" width="0" style="64" hidden="1"/>
    <col min="12030" max="12032" width="11.42578125" style="64" customWidth="1"/>
    <col min="12033" max="12033" width="36" style="64" customWidth="1"/>
    <col min="12034" max="12039" width="21" style="64" customWidth="1"/>
    <col min="12040" max="12040" width="11.42578125" style="64" customWidth="1"/>
    <col min="12041" max="12285" width="0" style="64" hidden="1"/>
    <col min="12286" max="12288" width="11.42578125" style="64" customWidth="1"/>
    <col min="12289" max="12289" width="36" style="64" customWidth="1"/>
    <col min="12290" max="12295" width="21" style="64" customWidth="1"/>
    <col min="12296" max="12296" width="11.42578125" style="64" customWidth="1"/>
    <col min="12297" max="12541" width="0" style="64" hidden="1"/>
    <col min="12542" max="12544" width="11.42578125" style="64" customWidth="1"/>
    <col min="12545" max="12545" width="36" style="64" customWidth="1"/>
    <col min="12546" max="12551" width="21" style="64" customWidth="1"/>
    <col min="12552" max="12552" width="11.42578125" style="64" customWidth="1"/>
    <col min="12553" max="12797" width="0" style="64" hidden="1"/>
    <col min="12798" max="12800" width="11.42578125" style="64" customWidth="1"/>
    <col min="12801" max="12801" width="36" style="64" customWidth="1"/>
    <col min="12802" max="12807" width="21" style="64" customWidth="1"/>
    <col min="12808" max="12808" width="11.42578125" style="64" customWidth="1"/>
    <col min="12809" max="13053" width="0" style="64" hidden="1"/>
    <col min="13054" max="13056" width="11.42578125" style="64" customWidth="1"/>
    <col min="13057" max="13057" width="36" style="64" customWidth="1"/>
    <col min="13058" max="13063" width="21" style="64" customWidth="1"/>
    <col min="13064" max="13064" width="11.42578125" style="64" customWidth="1"/>
    <col min="13065" max="13309" width="0" style="64" hidden="1"/>
    <col min="13310" max="13312" width="11.42578125" style="64" customWidth="1"/>
    <col min="13313" max="13313" width="36" style="64" customWidth="1"/>
    <col min="13314" max="13319" width="21" style="64" customWidth="1"/>
    <col min="13320" max="13320" width="11.42578125" style="64" customWidth="1"/>
    <col min="13321" max="13565" width="0" style="64" hidden="1"/>
    <col min="13566" max="13568" width="11.42578125" style="64" customWidth="1"/>
    <col min="13569" max="13569" width="36" style="64" customWidth="1"/>
    <col min="13570" max="13575" width="21" style="64" customWidth="1"/>
    <col min="13576" max="13576" width="11.42578125" style="64" customWidth="1"/>
    <col min="13577" max="13821" width="0" style="64" hidden="1"/>
    <col min="13822" max="13824" width="11.42578125" style="64" customWidth="1"/>
    <col min="13825" max="13825" width="36" style="64" customWidth="1"/>
    <col min="13826" max="13831" width="21" style="64" customWidth="1"/>
    <col min="13832" max="13832" width="11.42578125" style="64" customWidth="1"/>
    <col min="13833" max="14077" width="0" style="64" hidden="1"/>
    <col min="14078" max="14080" width="11.42578125" style="64" customWidth="1"/>
    <col min="14081" max="14081" width="36" style="64" customWidth="1"/>
    <col min="14082" max="14087" width="21" style="64" customWidth="1"/>
    <col min="14088" max="14088" width="11.42578125" style="64" customWidth="1"/>
    <col min="14089" max="14333" width="0" style="64" hidden="1"/>
    <col min="14334" max="14336" width="11.42578125" style="64" customWidth="1"/>
    <col min="14337" max="14337" width="36" style="64" customWidth="1"/>
    <col min="14338" max="14343" width="21" style="64" customWidth="1"/>
    <col min="14344" max="14344" width="11.42578125" style="64" customWidth="1"/>
    <col min="14345" max="14589" width="0" style="64" hidden="1"/>
    <col min="14590" max="14592" width="11.42578125" style="64" customWidth="1"/>
    <col min="14593" max="14593" width="36" style="64" customWidth="1"/>
    <col min="14594" max="14599" width="21" style="64" customWidth="1"/>
    <col min="14600" max="14600" width="11.42578125" style="64" customWidth="1"/>
    <col min="14601" max="14845" width="0" style="64" hidden="1"/>
    <col min="14846" max="14848" width="11.42578125" style="64" customWidth="1"/>
    <col min="14849" max="14849" width="36" style="64" customWidth="1"/>
    <col min="14850" max="14855" width="21" style="64" customWidth="1"/>
    <col min="14856" max="14856" width="11.42578125" style="64" customWidth="1"/>
    <col min="14857" max="15101" width="0" style="64" hidden="1"/>
    <col min="15102" max="15104" width="11.42578125" style="64" customWidth="1"/>
    <col min="15105" max="15105" width="36" style="64" customWidth="1"/>
    <col min="15106" max="15111" width="21" style="64" customWidth="1"/>
    <col min="15112" max="15112" width="11.42578125" style="64" customWidth="1"/>
    <col min="15113" max="15357" width="0" style="64" hidden="1"/>
    <col min="15358" max="15360" width="11.42578125" style="64" customWidth="1"/>
    <col min="15361" max="15361" width="36" style="64" customWidth="1"/>
    <col min="15362" max="15367" width="21" style="64" customWidth="1"/>
    <col min="15368" max="15368" width="11.42578125" style="64" customWidth="1"/>
    <col min="15369" max="15613" width="0" style="64" hidden="1"/>
    <col min="15614" max="15616" width="11.42578125" style="64" customWidth="1"/>
    <col min="15617" max="15617" width="36" style="64" customWidth="1"/>
    <col min="15618" max="15623" width="21" style="64" customWidth="1"/>
    <col min="15624" max="15624" width="11.42578125" style="64" customWidth="1"/>
    <col min="15625" max="15869" width="0" style="64" hidden="1"/>
    <col min="15870" max="15872" width="11.42578125" style="64" customWidth="1"/>
    <col min="15873" max="15873" width="36" style="64" customWidth="1"/>
    <col min="15874" max="15879" width="21" style="64" customWidth="1"/>
    <col min="15880" max="15880" width="11.42578125" style="64" customWidth="1"/>
    <col min="15881" max="16125" width="0" style="64" hidden="1"/>
    <col min="16126" max="16128" width="11.42578125" style="64" customWidth="1"/>
    <col min="16129" max="16129" width="36" style="64" customWidth="1"/>
    <col min="16130" max="16135" width="21" style="64" customWidth="1"/>
    <col min="16136" max="16136" width="11.42578125" style="64" customWidth="1"/>
    <col min="16137" max="16384" width="0" style="64" hidden="1"/>
  </cols>
  <sheetData>
    <row r="3" spans="2:10" x14ac:dyDescent="0.25">
      <c r="B3" s="186">
        <f>+SUM('[14]b) ESF'!D2:J2)</f>
        <v>0</v>
      </c>
      <c r="C3" s="187"/>
      <c r="D3" s="187"/>
      <c r="E3" s="187"/>
      <c r="F3" s="187"/>
      <c r="G3" s="187"/>
      <c r="H3" s="187"/>
      <c r="I3" s="187"/>
      <c r="J3" s="188"/>
    </row>
    <row r="4" spans="2:10" x14ac:dyDescent="0.25">
      <c r="B4" s="135" t="s">
        <v>0</v>
      </c>
      <c r="C4" s="136"/>
      <c r="D4" s="136"/>
      <c r="E4" s="136"/>
      <c r="F4" s="136"/>
      <c r="G4" s="136"/>
      <c r="H4" s="136"/>
      <c r="I4" s="136"/>
      <c r="J4" s="137"/>
    </row>
    <row r="5" spans="2:10" x14ac:dyDescent="0.25">
      <c r="B5" s="138" t="s">
        <v>1</v>
      </c>
      <c r="C5" s="139"/>
      <c r="D5" s="139"/>
      <c r="E5" s="139"/>
      <c r="F5" s="139"/>
      <c r="G5" s="139"/>
      <c r="H5" s="139"/>
      <c r="I5" s="139"/>
      <c r="J5" s="140"/>
    </row>
    <row r="6" spans="2:10" x14ac:dyDescent="0.25">
      <c r="B6" s="141" t="s">
        <v>40</v>
      </c>
      <c r="C6" s="142"/>
      <c r="D6" s="142"/>
      <c r="E6" s="142"/>
      <c r="F6" s="142"/>
      <c r="G6" s="142"/>
      <c r="H6" s="142"/>
      <c r="I6" s="142"/>
      <c r="J6" s="143"/>
    </row>
    <row r="7" spans="2:10" x14ac:dyDescent="0.25">
      <c r="B7" s="2"/>
      <c r="C7" s="2"/>
      <c r="D7" s="2"/>
      <c r="E7" s="65"/>
      <c r="F7" s="4"/>
      <c r="G7" s="4"/>
      <c r="H7" s="4"/>
      <c r="I7" s="4"/>
      <c r="J7" s="4"/>
    </row>
    <row r="8" spans="2:10" ht="15" customHeight="1" x14ac:dyDescent="0.25">
      <c r="B8" s="125" t="s">
        <v>2</v>
      </c>
      <c r="C8" s="125"/>
      <c r="D8" s="181"/>
      <c r="E8" s="128" t="s">
        <v>3</v>
      </c>
      <c r="F8" s="129"/>
      <c r="G8" s="129"/>
      <c r="H8" s="129"/>
      <c r="I8" s="130"/>
      <c r="J8" s="184" t="s">
        <v>4</v>
      </c>
    </row>
    <row r="9" spans="2:10" ht="24.75" x14ac:dyDescent="0.25">
      <c r="B9" s="125"/>
      <c r="C9" s="125"/>
      <c r="D9" s="181"/>
      <c r="E9" s="5" t="s">
        <v>5</v>
      </c>
      <c r="F9" s="6" t="s">
        <v>6</v>
      </c>
      <c r="G9" s="5" t="s">
        <v>7</v>
      </c>
      <c r="H9" s="5" t="s">
        <v>8</v>
      </c>
      <c r="I9" s="5" t="s">
        <v>9</v>
      </c>
      <c r="J9" s="185"/>
    </row>
    <row r="10" spans="2:10" x14ac:dyDescent="0.25">
      <c r="B10" s="182"/>
      <c r="C10" s="182"/>
      <c r="D10" s="183"/>
      <c r="E10" s="7" t="s">
        <v>10</v>
      </c>
      <c r="F10" s="7">
        <v>-2</v>
      </c>
      <c r="G10" s="7" t="s">
        <v>12</v>
      </c>
      <c r="H10" s="7" t="s">
        <v>13</v>
      </c>
      <c r="I10" s="7" t="s">
        <v>14</v>
      </c>
      <c r="J10" s="7" t="s">
        <v>15</v>
      </c>
    </row>
    <row r="11" spans="2:10" x14ac:dyDescent="0.25">
      <c r="B11" s="8"/>
      <c r="C11" s="9"/>
      <c r="D11" s="10"/>
      <c r="E11" s="11"/>
      <c r="F11" s="12"/>
      <c r="G11" s="12"/>
      <c r="H11" s="12"/>
      <c r="I11" s="12"/>
      <c r="J11" s="12"/>
    </row>
    <row r="12" spans="2:10" x14ac:dyDescent="0.25">
      <c r="B12" s="179" t="s">
        <v>16</v>
      </c>
      <c r="C12" s="150"/>
      <c r="D12" s="151"/>
      <c r="E12" s="13"/>
      <c r="F12" s="13"/>
      <c r="G12" s="14">
        <f>E12+F12</f>
        <v>0</v>
      </c>
      <c r="H12" s="13"/>
      <c r="I12" s="13"/>
      <c r="J12" s="14">
        <f>I12-G12</f>
        <v>0</v>
      </c>
    </row>
    <row r="13" spans="2:10" ht="15" customHeight="1" x14ac:dyDescent="0.25">
      <c r="B13" s="179" t="s">
        <v>17</v>
      </c>
      <c r="C13" s="150"/>
      <c r="D13" s="151"/>
      <c r="E13" s="13"/>
      <c r="F13" s="13"/>
      <c r="G13" s="14">
        <f>E13+F13</f>
        <v>0</v>
      </c>
      <c r="H13" s="13"/>
      <c r="I13" s="13"/>
      <c r="J13" s="14">
        <f>I13-G13</f>
        <v>0</v>
      </c>
    </row>
    <row r="14" spans="2:10" ht="15" customHeight="1" x14ac:dyDescent="0.25">
      <c r="B14" s="179" t="s">
        <v>18</v>
      </c>
      <c r="C14" s="150"/>
      <c r="D14" s="151"/>
      <c r="E14" s="13"/>
      <c r="F14" s="13"/>
      <c r="G14" s="14">
        <f>E14+F14</f>
        <v>0</v>
      </c>
      <c r="H14" s="13"/>
      <c r="I14" s="13"/>
      <c r="J14" s="14">
        <f>I14-G14</f>
        <v>0</v>
      </c>
    </row>
    <row r="15" spans="2:10" x14ac:dyDescent="0.25">
      <c r="B15" s="179" t="s">
        <v>19</v>
      </c>
      <c r="C15" s="150"/>
      <c r="D15" s="151"/>
      <c r="E15" s="13">
        <v>88371412</v>
      </c>
      <c r="F15" s="13">
        <v>0</v>
      </c>
      <c r="G15" s="14">
        <f>E15+F15</f>
        <v>88371412</v>
      </c>
      <c r="H15" s="13">
        <v>57812673.68</v>
      </c>
      <c r="I15" s="13">
        <v>57812673.68</v>
      </c>
      <c r="J15" s="14">
        <f>I15-G15</f>
        <v>-30558738.32</v>
      </c>
    </row>
    <row r="16" spans="2:10" x14ac:dyDescent="0.25">
      <c r="B16" s="179" t="s">
        <v>20</v>
      </c>
      <c r="C16" s="150"/>
      <c r="D16" s="151"/>
      <c r="E16" s="14">
        <v>0</v>
      </c>
      <c r="F16" s="14">
        <f>F17+F18</f>
        <v>0</v>
      </c>
      <c r="G16" s="14">
        <f>G17+G18</f>
        <v>0</v>
      </c>
      <c r="H16" s="14">
        <v>0</v>
      </c>
      <c r="I16" s="14">
        <v>0</v>
      </c>
      <c r="J16" s="14">
        <f>J17+J18</f>
        <v>0</v>
      </c>
    </row>
    <row r="17" spans="2:10" x14ac:dyDescent="0.25">
      <c r="B17" s="15"/>
      <c r="C17" s="150" t="s">
        <v>21</v>
      </c>
      <c r="D17" s="151"/>
      <c r="E17" s="13"/>
      <c r="F17" s="13"/>
      <c r="G17" s="14">
        <f>E17+F17</f>
        <v>0</v>
      </c>
      <c r="H17" s="13"/>
      <c r="I17" s="13"/>
      <c r="J17" s="14">
        <f>I17-G17</f>
        <v>0</v>
      </c>
    </row>
    <row r="18" spans="2:10" x14ac:dyDescent="0.25">
      <c r="B18" s="15"/>
      <c r="C18" s="150" t="s">
        <v>22</v>
      </c>
      <c r="D18" s="151"/>
      <c r="E18" s="13"/>
      <c r="F18" s="13"/>
      <c r="G18" s="14">
        <f>E18+F18</f>
        <v>0</v>
      </c>
      <c r="H18" s="13"/>
      <c r="I18" s="13"/>
      <c r="J18" s="14">
        <f>I18-G18</f>
        <v>0</v>
      </c>
    </row>
    <row r="19" spans="2:10" ht="15" customHeight="1" x14ac:dyDescent="0.25">
      <c r="B19" s="179" t="s">
        <v>23</v>
      </c>
      <c r="C19" s="150"/>
      <c r="D19" s="151"/>
      <c r="E19" s="14">
        <v>2009881.4399999997</v>
      </c>
      <c r="F19" s="14"/>
      <c r="G19" s="14">
        <f>G20+G21</f>
        <v>2009881.4399999997</v>
      </c>
      <c r="H19" s="14">
        <v>1331458.7999999998</v>
      </c>
      <c r="I19" s="14">
        <v>1331458.7999999998</v>
      </c>
      <c r="J19" s="14">
        <f>J20+J21</f>
        <v>-678422.6399999999</v>
      </c>
    </row>
    <row r="20" spans="2:10" x14ac:dyDescent="0.25">
      <c r="B20" s="15"/>
      <c r="C20" s="150" t="s">
        <v>21</v>
      </c>
      <c r="D20" s="151"/>
      <c r="E20" s="13">
        <v>2009881.4399999997</v>
      </c>
      <c r="F20" s="13"/>
      <c r="G20" s="14">
        <f t="shared" ref="G20:G25" si="0">E20+F20</f>
        <v>2009881.4399999997</v>
      </c>
      <c r="H20" s="13">
        <v>1331458.7999999998</v>
      </c>
      <c r="I20" s="13">
        <v>1331458.7999999998</v>
      </c>
      <c r="J20" s="14">
        <f t="shared" ref="J20:J25" si="1">I20-G20</f>
        <v>-678422.6399999999</v>
      </c>
    </row>
    <row r="21" spans="2:10" x14ac:dyDescent="0.25">
      <c r="B21" s="15"/>
      <c r="C21" s="150" t="s">
        <v>22</v>
      </c>
      <c r="D21" s="151"/>
      <c r="E21" s="13"/>
      <c r="F21" s="13"/>
      <c r="G21" s="14">
        <f t="shared" si="0"/>
        <v>0</v>
      </c>
      <c r="H21" s="13"/>
      <c r="I21" s="13"/>
      <c r="J21" s="14">
        <f t="shared" si="1"/>
        <v>0</v>
      </c>
    </row>
    <row r="22" spans="2:10" ht="15" customHeight="1" x14ac:dyDescent="0.25">
      <c r="B22" s="179" t="s">
        <v>24</v>
      </c>
      <c r="C22" s="150"/>
      <c r="D22" s="151"/>
      <c r="E22" s="13">
        <v>5572532.8799999999</v>
      </c>
      <c r="F22" s="13"/>
      <c r="G22" s="14">
        <f t="shared" si="0"/>
        <v>5572532.8799999999</v>
      </c>
      <c r="H22" s="13">
        <v>6562815.8100000005</v>
      </c>
      <c r="I22" s="13">
        <v>6562815.8100000005</v>
      </c>
      <c r="J22" s="14">
        <f t="shared" si="1"/>
        <v>990282.93000000063</v>
      </c>
    </row>
    <row r="23" spans="2:10" ht="15" customHeight="1" x14ac:dyDescent="0.25">
      <c r="B23" s="179" t="s">
        <v>25</v>
      </c>
      <c r="C23" s="150"/>
      <c r="D23" s="151"/>
      <c r="E23" s="13"/>
      <c r="F23" s="13"/>
      <c r="G23" s="14">
        <f t="shared" si="0"/>
        <v>0</v>
      </c>
      <c r="H23" s="13"/>
      <c r="I23" s="13"/>
      <c r="J23" s="14">
        <f t="shared" si="1"/>
        <v>0</v>
      </c>
    </row>
    <row r="24" spans="2:10" ht="36.75" customHeight="1" x14ac:dyDescent="0.25">
      <c r="B24" s="179" t="s">
        <v>26</v>
      </c>
      <c r="C24" s="150"/>
      <c r="D24" s="151"/>
      <c r="E24" s="13">
        <v>45352000</v>
      </c>
      <c r="F24" s="13"/>
      <c r="G24" s="14">
        <f t="shared" si="0"/>
        <v>45352000</v>
      </c>
      <c r="H24" s="13">
        <v>32843038.109999999</v>
      </c>
      <c r="I24" s="13">
        <v>32843038.109999999</v>
      </c>
      <c r="J24" s="14">
        <f t="shared" si="1"/>
        <v>-12508961.890000001</v>
      </c>
    </row>
    <row r="25" spans="2:10" ht="15" customHeight="1" x14ac:dyDescent="0.25">
      <c r="B25" s="179" t="s">
        <v>27</v>
      </c>
      <c r="C25" s="150"/>
      <c r="D25" s="151"/>
      <c r="E25" s="13"/>
      <c r="F25" s="13"/>
      <c r="G25" s="14">
        <f t="shared" si="0"/>
        <v>0</v>
      </c>
      <c r="H25" s="13">
        <v>1578537.9100000001</v>
      </c>
      <c r="I25" s="13">
        <v>1578537.9100000001</v>
      </c>
      <c r="J25" s="14">
        <f t="shared" si="1"/>
        <v>1578537.9100000001</v>
      </c>
    </row>
    <row r="26" spans="2:10" x14ac:dyDescent="0.25">
      <c r="B26" s="16"/>
      <c r="C26" s="17"/>
      <c r="D26" s="18"/>
      <c r="E26" s="19"/>
      <c r="F26" s="19"/>
      <c r="G26" s="19"/>
      <c r="H26" s="19"/>
      <c r="I26" s="19"/>
      <c r="J26" s="19"/>
    </row>
    <row r="27" spans="2:10" x14ac:dyDescent="0.25">
      <c r="B27" s="112"/>
      <c r="C27" s="111"/>
      <c r="D27" s="22" t="s">
        <v>28</v>
      </c>
      <c r="E27" s="23">
        <f t="shared" ref="E27:J27" si="2">E12+E13+E14+E15+E16+E19+E22+E23+E24+E25</f>
        <v>141305826.31999999</v>
      </c>
      <c r="F27" s="23">
        <f t="shared" si="2"/>
        <v>0</v>
      </c>
      <c r="G27" s="23">
        <f t="shared" si="2"/>
        <v>141305826.31999999</v>
      </c>
      <c r="H27" s="23">
        <f t="shared" si="2"/>
        <v>100128524.31</v>
      </c>
      <c r="I27" s="23">
        <f t="shared" si="2"/>
        <v>100128524.31</v>
      </c>
      <c r="J27" s="180">
        <f t="shared" si="2"/>
        <v>-41177302.010000005</v>
      </c>
    </row>
    <row r="28" spans="2:10" ht="15" customHeight="1" x14ac:dyDescent="0.25">
      <c r="E28" s="83"/>
      <c r="F28" s="84"/>
      <c r="G28" s="84"/>
      <c r="H28" s="154" t="s">
        <v>29</v>
      </c>
      <c r="I28" s="155"/>
      <c r="J28" s="153"/>
    </row>
    <row r="29" spans="2:10" x14ac:dyDescent="0.25">
      <c r="H29" s="85"/>
      <c r="J29" s="103"/>
    </row>
    <row r="30" spans="2:10" x14ac:dyDescent="0.25">
      <c r="E30" s="103"/>
    </row>
    <row r="31" spans="2:10" ht="15" customHeight="1" x14ac:dyDescent="0.25">
      <c r="B31" s="125" t="s">
        <v>30</v>
      </c>
      <c r="C31" s="125"/>
      <c r="D31" s="181"/>
      <c r="E31" s="128" t="s">
        <v>3</v>
      </c>
      <c r="F31" s="129"/>
      <c r="G31" s="129"/>
      <c r="H31" s="129"/>
      <c r="I31" s="130"/>
      <c r="J31" s="184" t="s">
        <v>4</v>
      </c>
    </row>
    <row r="32" spans="2:10" ht="24.75" x14ac:dyDescent="0.25">
      <c r="B32" s="125"/>
      <c r="C32" s="125"/>
      <c r="D32" s="181"/>
      <c r="E32" s="5" t="s">
        <v>5</v>
      </c>
      <c r="F32" s="6" t="s">
        <v>31</v>
      </c>
      <c r="G32" s="5" t="s">
        <v>7</v>
      </c>
      <c r="H32" s="5" t="s">
        <v>8</v>
      </c>
      <c r="I32" s="5" t="s">
        <v>9</v>
      </c>
      <c r="J32" s="185"/>
    </row>
    <row r="33" spans="2:10" x14ac:dyDescent="0.25">
      <c r="B33" s="182"/>
      <c r="C33" s="182"/>
      <c r="D33" s="183"/>
      <c r="E33" s="7" t="s">
        <v>10</v>
      </c>
      <c r="F33" s="7" t="s">
        <v>11</v>
      </c>
      <c r="G33" s="7" t="s">
        <v>12</v>
      </c>
      <c r="H33" s="7" t="s">
        <v>13</v>
      </c>
      <c r="I33" s="7">
        <v>-5</v>
      </c>
      <c r="J33" s="7" t="s">
        <v>15</v>
      </c>
    </row>
    <row r="34" spans="2:10" x14ac:dyDescent="0.25">
      <c r="B34" s="31"/>
      <c r="C34" s="32"/>
      <c r="D34" s="33"/>
      <c r="E34" s="34"/>
      <c r="F34" s="34"/>
      <c r="G34" s="34"/>
      <c r="H34" s="34"/>
      <c r="I34" s="34"/>
      <c r="J34" s="34"/>
    </row>
    <row r="35" spans="2:10" x14ac:dyDescent="0.25">
      <c r="B35" s="35" t="s">
        <v>32</v>
      </c>
      <c r="C35" s="36"/>
      <c r="D35" s="93"/>
      <c r="E35" s="38">
        <f t="shared" ref="E35:J35" si="3">E36+E37+E38+E39+E42+E45+E46</f>
        <v>90381293.439999998</v>
      </c>
      <c r="F35" s="38">
        <f t="shared" si="3"/>
        <v>0</v>
      </c>
      <c r="G35" s="38">
        <f t="shared" si="3"/>
        <v>90381293.439999998</v>
      </c>
      <c r="H35" s="38">
        <f t="shared" si="3"/>
        <v>59144132.479999997</v>
      </c>
      <c r="I35" s="38">
        <f t="shared" si="3"/>
        <v>59144132.479999997</v>
      </c>
      <c r="J35" s="38">
        <f t="shared" si="3"/>
        <v>-31237160.960000001</v>
      </c>
    </row>
    <row r="36" spans="2:10" x14ac:dyDescent="0.25">
      <c r="B36" s="39"/>
      <c r="C36" s="145" t="s">
        <v>16</v>
      </c>
      <c r="D36" s="146"/>
      <c r="E36" s="94"/>
      <c r="F36" s="94"/>
      <c r="G36" s="95">
        <f>E36+F36</f>
        <v>0</v>
      </c>
      <c r="H36" s="94"/>
      <c r="I36" s="94"/>
      <c r="J36" s="95">
        <f>I36-G36</f>
        <v>0</v>
      </c>
    </row>
    <row r="37" spans="2:10" ht="15" customHeight="1" x14ac:dyDescent="0.25">
      <c r="B37" s="39"/>
      <c r="C37" s="145" t="s">
        <v>18</v>
      </c>
      <c r="D37" s="146"/>
      <c r="E37" s="94"/>
      <c r="F37" s="94"/>
      <c r="G37" s="95">
        <f>E37+F37</f>
        <v>0</v>
      </c>
      <c r="H37" s="94"/>
      <c r="I37" s="94"/>
      <c r="J37" s="95">
        <f>I37-G37</f>
        <v>0</v>
      </c>
    </row>
    <row r="38" spans="2:10" x14ac:dyDescent="0.25">
      <c r="B38" s="39"/>
      <c r="C38" s="145" t="s">
        <v>19</v>
      </c>
      <c r="D38" s="146"/>
      <c r="E38" s="94">
        <v>88371412</v>
      </c>
      <c r="F38" s="94"/>
      <c r="G38" s="95">
        <f>E38+F38</f>
        <v>88371412</v>
      </c>
      <c r="H38" s="94">
        <v>57812673.68</v>
      </c>
      <c r="I38" s="94">
        <v>57812673.68</v>
      </c>
      <c r="J38" s="95">
        <f>I38-G38</f>
        <v>-30558738.32</v>
      </c>
    </row>
    <row r="39" spans="2:10" x14ac:dyDescent="0.25">
      <c r="B39" s="39"/>
      <c r="C39" s="145" t="s">
        <v>20</v>
      </c>
      <c r="D39" s="146"/>
      <c r="E39" s="95">
        <v>0</v>
      </c>
      <c r="F39" s="95"/>
      <c r="G39" s="95">
        <f>G40+G41</f>
        <v>0</v>
      </c>
      <c r="H39" s="95">
        <v>0</v>
      </c>
      <c r="I39" s="95">
        <v>0</v>
      </c>
      <c r="J39" s="95">
        <f>J40+J41</f>
        <v>0</v>
      </c>
    </row>
    <row r="40" spans="2:10" x14ac:dyDescent="0.25">
      <c r="B40" s="39"/>
      <c r="C40" s="96"/>
      <c r="D40" s="97" t="s">
        <v>21</v>
      </c>
      <c r="E40" s="94"/>
      <c r="F40" s="94"/>
      <c r="G40" s="95">
        <f>E40+F40</f>
        <v>0</v>
      </c>
      <c r="H40" s="94"/>
      <c r="I40" s="94"/>
      <c r="J40" s="95">
        <f>I40-G40</f>
        <v>0</v>
      </c>
    </row>
    <row r="41" spans="2:10" x14ac:dyDescent="0.25">
      <c r="B41" s="39"/>
      <c r="C41" s="96"/>
      <c r="D41" s="97" t="s">
        <v>22</v>
      </c>
      <c r="E41" s="94"/>
      <c r="F41" s="94"/>
      <c r="G41" s="95">
        <f>E41+F41</f>
        <v>0</v>
      </c>
      <c r="H41" s="94"/>
      <c r="I41" s="94"/>
      <c r="J41" s="95">
        <f>I41-G41</f>
        <v>0</v>
      </c>
    </row>
    <row r="42" spans="2:10" ht="15" customHeight="1" x14ac:dyDescent="0.25">
      <c r="B42" s="39"/>
      <c r="C42" s="145" t="s">
        <v>23</v>
      </c>
      <c r="D42" s="146"/>
      <c r="E42" s="95">
        <v>2009881.4399999997</v>
      </c>
      <c r="F42" s="95"/>
      <c r="G42" s="95">
        <f>G43+G44</f>
        <v>2009881.4399999997</v>
      </c>
      <c r="H42" s="95">
        <v>1331458.7999999998</v>
      </c>
      <c r="I42" s="95">
        <v>1331458.7999999998</v>
      </c>
      <c r="J42" s="95">
        <f>J43+J44</f>
        <v>-678422.6399999999</v>
      </c>
    </row>
    <row r="43" spans="2:10" x14ac:dyDescent="0.25">
      <c r="B43" s="39"/>
      <c r="C43" s="96"/>
      <c r="D43" s="97" t="s">
        <v>21</v>
      </c>
      <c r="E43" s="94">
        <v>2009881.4399999997</v>
      </c>
      <c r="F43" s="94"/>
      <c r="G43" s="95">
        <f>E43+F43</f>
        <v>2009881.4399999997</v>
      </c>
      <c r="H43" s="94">
        <v>1331458.7999999998</v>
      </c>
      <c r="I43" s="94">
        <v>1331458.7999999998</v>
      </c>
      <c r="J43" s="95">
        <f>I43-G43</f>
        <v>-678422.6399999999</v>
      </c>
    </row>
    <row r="44" spans="2:10" x14ac:dyDescent="0.25">
      <c r="B44" s="39"/>
      <c r="C44" s="96"/>
      <c r="D44" s="97" t="s">
        <v>22</v>
      </c>
      <c r="E44" s="94"/>
      <c r="F44" s="94"/>
      <c r="G44" s="95">
        <f>E44+F44</f>
        <v>0</v>
      </c>
      <c r="H44" s="94"/>
      <c r="I44" s="94"/>
      <c r="J44" s="95">
        <f>I44-G44</f>
        <v>0</v>
      </c>
    </row>
    <row r="45" spans="2:10" ht="15" customHeight="1" x14ac:dyDescent="0.25">
      <c r="B45" s="39"/>
      <c r="C45" s="145" t="s">
        <v>25</v>
      </c>
      <c r="D45" s="146"/>
      <c r="E45" s="94"/>
      <c r="F45" s="94"/>
      <c r="G45" s="95">
        <f>E45+F45</f>
        <v>0</v>
      </c>
      <c r="H45" s="94"/>
      <c r="I45" s="94"/>
      <c r="J45" s="95">
        <f>I45-G45</f>
        <v>0</v>
      </c>
    </row>
    <row r="46" spans="2:10" ht="15" customHeight="1" x14ac:dyDescent="0.25">
      <c r="B46" s="39"/>
      <c r="C46" s="145" t="s">
        <v>26</v>
      </c>
      <c r="D46" s="146"/>
      <c r="E46" s="94"/>
      <c r="F46" s="94"/>
      <c r="G46" s="95">
        <f>E46+F46</f>
        <v>0</v>
      </c>
      <c r="H46" s="94"/>
      <c r="I46" s="94"/>
      <c r="J46" s="95">
        <f>I46-G46</f>
        <v>0</v>
      </c>
    </row>
    <row r="47" spans="2:10" x14ac:dyDescent="0.25">
      <c r="B47" s="39"/>
      <c r="C47" s="96"/>
      <c r="D47" s="97"/>
      <c r="E47" s="95"/>
      <c r="F47" s="95"/>
      <c r="G47" s="95"/>
      <c r="H47" s="95"/>
      <c r="I47" s="95"/>
      <c r="J47" s="95"/>
    </row>
    <row r="48" spans="2:10" x14ac:dyDescent="0.25">
      <c r="B48" s="35" t="s">
        <v>33</v>
      </c>
      <c r="C48" s="36"/>
      <c r="D48" s="97"/>
      <c r="E48" s="98">
        <f>E49+E50+E51</f>
        <v>50924532.880000003</v>
      </c>
      <c r="F48" s="98">
        <f>F49+F50+F51</f>
        <v>0</v>
      </c>
      <c r="G48" s="98">
        <f>G49+G50+G51</f>
        <v>50924532.880000003</v>
      </c>
      <c r="H48" s="98">
        <v>39405853.920000002</v>
      </c>
      <c r="I48" s="98">
        <v>39405853.920000002</v>
      </c>
      <c r="J48" s="98">
        <f>J49+J50+J51</f>
        <v>-11518678.960000001</v>
      </c>
    </row>
    <row r="49" spans="2:10" ht="15" customHeight="1" x14ac:dyDescent="0.25">
      <c r="B49" s="35"/>
      <c r="C49" s="145" t="s">
        <v>17</v>
      </c>
      <c r="D49" s="146"/>
      <c r="E49" s="94"/>
      <c r="F49" s="94"/>
      <c r="G49" s="95">
        <f>E49+F49</f>
        <v>0</v>
      </c>
      <c r="H49" s="94"/>
      <c r="I49" s="94"/>
      <c r="J49" s="95">
        <f>I49-G49</f>
        <v>0</v>
      </c>
    </row>
    <row r="50" spans="2:10" ht="15" customHeight="1" x14ac:dyDescent="0.25">
      <c r="B50" s="39"/>
      <c r="C50" s="145" t="s">
        <v>24</v>
      </c>
      <c r="D50" s="146"/>
      <c r="E50" s="94">
        <v>5572532.8799999999</v>
      </c>
      <c r="F50" s="94">
        <v>0</v>
      </c>
      <c r="G50" s="95">
        <f>E50+F50</f>
        <v>5572532.8799999999</v>
      </c>
      <c r="H50" s="94">
        <v>6562815.8100000005</v>
      </c>
      <c r="I50" s="94">
        <v>6562815.8100000005</v>
      </c>
      <c r="J50" s="95">
        <f>I50-G50</f>
        <v>990282.93000000063</v>
      </c>
    </row>
    <row r="51" spans="2:10" ht="21.75" customHeight="1" x14ac:dyDescent="0.25">
      <c r="B51" s="39"/>
      <c r="C51" s="145" t="s">
        <v>26</v>
      </c>
      <c r="D51" s="146"/>
      <c r="E51" s="94">
        <v>45352000</v>
      </c>
      <c r="F51" s="94"/>
      <c r="G51" s="95">
        <f>E51+F51</f>
        <v>45352000</v>
      </c>
      <c r="H51" s="94">
        <v>32843038.109999999</v>
      </c>
      <c r="I51" s="94">
        <v>32843038.109999999</v>
      </c>
      <c r="J51" s="95">
        <f>I51-G51</f>
        <v>-12508961.890000001</v>
      </c>
    </row>
    <row r="52" spans="2:10" x14ac:dyDescent="0.25">
      <c r="B52" s="45"/>
      <c r="C52" s="99"/>
      <c r="D52" s="100"/>
      <c r="E52" s="48"/>
      <c r="F52" s="48"/>
      <c r="G52" s="48"/>
      <c r="H52" s="48"/>
      <c r="I52" s="48"/>
      <c r="J52" s="48"/>
    </row>
    <row r="53" spans="2:10" x14ac:dyDescent="0.25">
      <c r="B53" s="35" t="s">
        <v>34</v>
      </c>
      <c r="C53" s="49"/>
      <c r="D53" s="97"/>
      <c r="E53" s="48">
        <f>E54</f>
        <v>0</v>
      </c>
      <c r="F53" s="48">
        <f>F54</f>
        <v>0</v>
      </c>
      <c r="G53" s="48">
        <f>G54</f>
        <v>0</v>
      </c>
      <c r="H53" s="48">
        <v>1578537.9100000001</v>
      </c>
      <c r="I53" s="48">
        <v>1578537.9100000001</v>
      </c>
      <c r="J53" s="48">
        <f>J54</f>
        <v>1578537.9100000001</v>
      </c>
    </row>
    <row r="54" spans="2:10" ht="15" hidden="1" customHeight="1" x14ac:dyDescent="0.25">
      <c r="B54" s="39"/>
      <c r="C54" s="145" t="s">
        <v>27</v>
      </c>
      <c r="D54" s="146"/>
      <c r="E54" s="94"/>
      <c r="F54" s="94"/>
      <c r="G54" s="95">
        <f>E54+F54</f>
        <v>0</v>
      </c>
      <c r="H54" s="94">
        <v>1578537.9100000001</v>
      </c>
      <c r="I54" s="94">
        <v>1578537.9100000001</v>
      </c>
      <c r="J54" s="95">
        <f>I54-G54</f>
        <v>1578537.9100000001</v>
      </c>
    </row>
    <row r="55" spans="2:10" x14ac:dyDescent="0.25">
      <c r="B55" s="50"/>
      <c r="C55" s="51"/>
      <c r="D55" s="52"/>
      <c r="E55" s="53"/>
      <c r="F55" s="53"/>
      <c r="G55" s="53"/>
      <c r="H55" s="53"/>
      <c r="I55" s="53"/>
      <c r="J55" s="53"/>
    </row>
    <row r="56" spans="2:10" x14ac:dyDescent="0.25">
      <c r="B56" s="110"/>
      <c r="C56" s="109"/>
      <c r="D56" s="56" t="s">
        <v>28</v>
      </c>
      <c r="E56" s="57">
        <f t="shared" ref="E56:J56" si="4">E35+E48+E53</f>
        <v>141305826.31999999</v>
      </c>
      <c r="F56" s="57">
        <f t="shared" si="4"/>
        <v>0</v>
      </c>
      <c r="G56" s="57">
        <f t="shared" si="4"/>
        <v>141305826.31999999</v>
      </c>
      <c r="H56" s="57">
        <f t="shared" si="4"/>
        <v>100128524.31</v>
      </c>
      <c r="I56" s="57">
        <f t="shared" si="4"/>
        <v>100128524.31</v>
      </c>
      <c r="J56" s="116">
        <f t="shared" si="4"/>
        <v>-41177302.010000005</v>
      </c>
    </row>
    <row r="57" spans="2:10" ht="15" customHeight="1" x14ac:dyDescent="0.25">
      <c r="B57" s="101"/>
      <c r="C57" s="101"/>
      <c r="D57" s="101"/>
      <c r="F57" s="101"/>
      <c r="G57" s="101"/>
      <c r="H57" s="147" t="s">
        <v>35</v>
      </c>
      <c r="I57" s="148"/>
      <c r="J57" s="117"/>
    </row>
    <row r="58" spans="2:10" x14ac:dyDescent="0.25">
      <c r="B58" s="144"/>
      <c r="C58" s="144"/>
      <c r="D58" s="144"/>
      <c r="E58" s="144"/>
      <c r="F58" s="144"/>
      <c r="G58" s="144"/>
      <c r="H58" s="144"/>
      <c r="I58" s="144"/>
      <c r="J58" s="144"/>
    </row>
    <row r="59" spans="2:10" x14ac:dyDescent="0.25">
      <c r="B59" s="102" t="s">
        <v>36</v>
      </c>
      <c r="C59" s="102"/>
      <c r="D59" s="65"/>
      <c r="E59" s="65"/>
      <c r="F59" s="65"/>
      <c r="G59" s="65"/>
      <c r="H59" s="65"/>
      <c r="I59" s="65"/>
      <c r="J59" s="103"/>
    </row>
    <row r="60" spans="2:10" x14ac:dyDescent="0.25">
      <c r="B60" s="65"/>
      <c r="C60" s="65"/>
      <c r="D60" s="65"/>
      <c r="E60" s="104"/>
      <c r="F60" s="65"/>
      <c r="G60" s="65"/>
      <c r="H60" s="65"/>
      <c r="I60" s="65"/>
      <c r="J60" s="65"/>
    </row>
    <row r="61" spans="2:10" x14ac:dyDescent="0.25">
      <c r="E61" s="105"/>
    </row>
    <row r="65538" spans="2:10" x14ac:dyDescent="0.25">
      <c r="B65538" s="108"/>
      <c r="E65538" s="107"/>
      <c r="J65538" s="106"/>
    </row>
  </sheetData>
  <mergeCells count="40">
    <mergeCell ref="B3:J3"/>
    <mergeCell ref="B4:J4"/>
    <mergeCell ref="B5:J5"/>
    <mergeCell ref="B6:J6"/>
    <mergeCell ref="B8:D10"/>
    <mergeCell ref="E8:I8"/>
    <mergeCell ref="J8:J9"/>
    <mergeCell ref="B23:D23"/>
    <mergeCell ref="B12:D12"/>
    <mergeCell ref="B13:D13"/>
    <mergeCell ref="B14:D14"/>
    <mergeCell ref="B15:D15"/>
    <mergeCell ref="B16:D16"/>
    <mergeCell ref="C17:D17"/>
    <mergeCell ref="C21:D21"/>
    <mergeCell ref="B22:D22"/>
    <mergeCell ref="C18:D18"/>
    <mergeCell ref="B19:D19"/>
    <mergeCell ref="C20:D20"/>
    <mergeCell ref="C45:D45"/>
    <mergeCell ref="B24:D24"/>
    <mergeCell ref="B25:D25"/>
    <mergeCell ref="J27:J28"/>
    <mergeCell ref="H28:I28"/>
    <mergeCell ref="B31:D33"/>
    <mergeCell ref="E31:I31"/>
    <mergeCell ref="J31:J32"/>
    <mergeCell ref="C36:D36"/>
    <mergeCell ref="C37:D37"/>
    <mergeCell ref="C38:D38"/>
    <mergeCell ref="C39:D39"/>
    <mergeCell ref="C42:D42"/>
    <mergeCell ref="B58:J58"/>
    <mergeCell ref="C46:D46"/>
    <mergeCell ref="C49:D49"/>
    <mergeCell ref="C50:D50"/>
    <mergeCell ref="C51:D51"/>
    <mergeCell ref="C54:D54"/>
    <mergeCell ref="J56:J57"/>
    <mergeCell ref="H57:I57"/>
  </mergeCells>
  <printOptions horizontalCentered="1"/>
  <pageMargins left="0" right="0" top="0.35433070866141736" bottom="0.35433070866141736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L20" sqref="L20"/>
    </sheetView>
  </sheetViews>
  <sheetFormatPr baseColWidth="10" defaultRowHeight="15" x14ac:dyDescent="0.25"/>
  <sheetData>
    <row r="1" spans="1:1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5">
      <c r="A3" s="64"/>
      <c r="B3" s="186">
        <v>0</v>
      </c>
      <c r="C3" s="187"/>
      <c r="D3" s="187"/>
      <c r="E3" s="187"/>
      <c r="F3" s="187"/>
      <c r="G3" s="187"/>
      <c r="H3" s="187"/>
      <c r="I3" s="187"/>
      <c r="J3" s="188"/>
      <c r="K3" s="64"/>
    </row>
    <row r="4" spans="1:11" x14ac:dyDescent="0.25">
      <c r="A4" s="64"/>
      <c r="B4" s="135" t="s">
        <v>0</v>
      </c>
      <c r="C4" s="136"/>
      <c r="D4" s="136"/>
      <c r="E4" s="136"/>
      <c r="F4" s="136"/>
      <c r="G4" s="136"/>
      <c r="H4" s="136"/>
      <c r="I4" s="136"/>
      <c r="J4" s="137"/>
      <c r="K4" s="64"/>
    </row>
    <row r="5" spans="1:11" x14ac:dyDescent="0.25">
      <c r="A5" s="64"/>
      <c r="B5" s="138" t="s">
        <v>1</v>
      </c>
      <c r="C5" s="139"/>
      <c r="D5" s="139"/>
      <c r="E5" s="139"/>
      <c r="F5" s="139"/>
      <c r="G5" s="139"/>
      <c r="H5" s="139"/>
      <c r="I5" s="139"/>
      <c r="J5" s="140"/>
      <c r="K5" s="64"/>
    </row>
    <row r="6" spans="1:11" x14ac:dyDescent="0.25">
      <c r="A6" s="64"/>
      <c r="B6" s="141" t="s">
        <v>41</v>
      </c>
      <c r="C6" s="142"/>
      <c r="D6" s="142"/>
      <c r="E6" s="142"/>
      <c r="F6" s="142"/>
      <c r="G6" s="142"/>
      <c r="H6" s="142"/>
      <c r="I6" s="142"/>
      <c r="J6" s="143"/>
      <c r="K6" s="64"/>
    </row>
    <row r="7" spans="1:11" x14ac:dyDescent="0.25">
      <c r="A7" s="64"/>
      <c r="B7" s="2"/>
      <c r="C7" s="2"/>
      <c r="D7" s="2"/>
      <c r="E7" s="65"/>
      <c r="F7" s="4"/>
      <c r="G7" s="4"/>
      <c r="H7" s="4"/>
      <c r="I7" s="4"/>
      <c r="J7" s="4"/>
      <c r="K7" s="64"/>
    </row>
    <row r="8" spans="1:11" x14ac:dyDescent="0.25">
      <c r="A8" s="64"/>
      <c r="B8" s="125" t="s">
        <v>2</v>
      </c>
      <c r="C8" s="125"/>
      <c r="D8" s="181"/>
      <c r="E8" s="128" t="s">
        <v>3</v>
      </c>
      <c r="F8" s="129"/>
      <c r="G8" s="129"/>
      <c r="H8" s="129"/>
      <c r="I8" s="130"/>
      <c r="J8" s="184" t="s">
        <v>4</v>
      </c>
      <c r="K8" s="64"/>
    </row>
    <row r="9" spans="1:11" ht="48.75" x14ac:dyDescent="0.25">
      <c r="A9" s="64"/>
      <c r="B9" s="125"/>
      <c r="C9" s="125"/>
      <c r="D9" s="181"/>
      <c r="E9" s="5" t="s">
        <v>5</v>
      </c>
      <c r="F9" s="6" t="s">
        <v>6</v>
      </c>
      <c r="G9" s="5" t="s">
        <v>7</v>
      </c>
      <c r="H9" s="5" t="s">
        <v>8</v>
      </c>
      <c r="I9" s="5" t="s">
        <v>9</v>
      </c>
      <c r="J9" s="185"/>
      <c r="K9" s="64"/>
    </row>
    <row r="10" spans="1:11" x14ac:dyDescent="0.25">
      <c r="A10" s="64"/>
      <c r="B10" s="182"/>
      <c r="C10" s="182"/>
      <c r="D10" s="183"/>
      <c r="E10" s="7" t="s">
        <v>10</v>
      </c>
      <c r="F10" s="7">
        <v>-2</v>
      </c>
      <c r="G10" s="7" t="s">
        <v>12</v>
      </c>
      <c r="H10" s="7" t="s">
        <v>13</v>
      </c>
      <c r="I10" s="7" t="s">
        <v>14</v>
      </c>
      <c r="J10" s="7" t="s">
        <v>15</v>
      </c>
      <c r="K10" s="64"/>
    </row>
    <row r="11" spans="1:11" x14ac:dyDescent="0.25">
      <c r="A11" s="64"/>
      <c r="B11" s="8"/>
      <c r="C11" s="9"/>
      <c r="D11" s="10"/>
      <c r="E11" s="11"/>
      <c r="F11" s="12"/>
      <c r="G11" s="12"/>
      <c r="H11" s="12"/>
      <c r="I11" s="12"/>
      <c r="J11" s="12"/>
      <c r="K11" s="64"/>
    </row>
    <row r="12" spans="1:11" x14ac:dyDescent="0.25">
      <c r="A12" s="64"/>
      <c r="B12" s="179" t="s">
        <v>16</v>
      </c>
      <c r="C12" s="150"/>
      <c r="D12" s="151"/>
      <c r="E12" s="13"/>
      <c r="F12" s="13"/>
      <c r="G12" s="14">
        <f>E12+F12</f>
        <v>0</v>
      </c>
      <c r="H12" s="13"/>
      <c r="I12" s="13"/>
      <c r="J12" s="14">
        <f>I12-G12</f>
        <v>0</v>
      </c>
      <c r="K12" s="64"/>
    </row>
    <row r="13" spans="1:11" x14ac:dyDescent="0.25">
      <c r="A13" s="64"/>
      <c r="B13" s="179" t="s">
        <v>17</v>
      </c>
      <c r="C13" s="150"/>
      <c r="D13" s="151"/>
      <c r="E13" s="13"/>
      <c r="F13" s="13"/>
      <c r="G13" s="14">
        <f>E13+F13</f>
        <v>0</v>
      </c>
      <c r="H13" s="13"/>
      <c r="I13" s="13"/>
      <c r="J13" s="14">
        <f>I13-G13</f>
        <v>0</v>
      </c>
      <c r="K13" s="64"/>
    </row>
    <row r="14" spans="1:11" x14ac:dyDescent="0.25">
      <c r="A14" s="64"/>
      <c r="B14" s="179" t="s">
        <v>18</v>
      </c>
      <c r="C14" s="150"/>
      <c r="D14" s="151"/>
      <c r="E14" s="13"/>
      <c r="F14" s="13"/>
      <c r="G14" s="14">
        <f>E14+F14</f>
        <v>0</v>
      </c>
      <c r="H14" s="13"/>
      <c r="I14" s="13"/>
      <c r="J14" s="14">
        <f>I14-G14</f>
        <v>0</v>
      </c>
      <c r="K14" s="64"/>
    </row>
    <row r="15" spans="1:11" x14ac:dyDescent="0.25">
      <c r="A15" s="64"/>
      <c r="B15" s="179" t="s">
        <v>19</v>
      </c>
      <c r="C15" s="150"/>
      <c r="D15" s="151"/>
      <c r="E15" s="13">
        <v>88371412</v>
      </c>
      <c r="F15" s="13">
        <v>0</v>
      </c>
      <c r="G15" s="14">
        <f>E15+F15</f>
        <v>88371412</v>
      </c>
      <c r="H15" s="13">
        <v>79687419.00999999</v>
      </c>
      <c r="I15" s="13">
        <f>+H15</f>
        <v>79687419.00999999</v>
      </c>
      <c r="J15" s="14">
        <f>I15-G15</f>
        <v>-8683992.9900000095</v>
      </c>
      <c r="K15" s="64"/>
    </row>
    <row r="16" spans="1:11" x14ac:dyDescent="0.25">
      <c r="A16" s="64"/>
      <c r="B16" s="179" t="s">
        <v>20</v>
      </c>
      <c r="C16" s="150"/>
      <c r="D16" s="151"/>
      <c r="E16" s="14">
        <f t="shared" ref="E16:J16" si="0">E17+E18</f>
        <v>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3">
        <f>+H16</f>
        <v>0</v>
      </c>
      <c r="J16" s="14">
        <f t="shared" si="0"/>
        <v>0</v>
      </c>
      <c r="K16" s="64"/>
    </row>
    <row r="17" spans="1:11" x14ac:dyDescent="0.25">
      <c r="A17" s="64"/>
      <c r="B17" s="15"/>
      <c r="C17" s="150" t="s">
        <v>21</v>
      </c>
      <c r="D17" s="151"/>
      <c r="E17" s="13"/>
      <c r="F17" s="13"/>
      <c r="G17" s="14">
        <f>E17+F17</f>
        <v>0</v>
      </c>
      <c r="H17" s="13"/>
      <c r="I17" s="13"/>
      <c r="J17" s="14">
        <f>I17-G17</f>
        <v>0</v>
      </c>
      <c r="K17" s="64"/>
    </row>
    <row r="18" spans="1:11" x14ac:dyDescent="0.25">
      <c r="A18" s="64"/>
      <c r="B18" s="15"/>
      <c r="C18" s="150" t="s">
        <v>22</v>
      </c>
      <c r="D18" s="151"/>
      <c r="E18" s="13"/>
      <c r="F18" s="13"/>
      <c r="G18" s="14">
        <f>E18+F18</f>
        <v>0</v>
      </c>
      <c r="H18" s="13"/>
      <c r="I18" s="13"/>
      <c r="J18" s="14">
        <f>I18-G18</f>
        <v>0</v>
      </c>
      <c r="K18" s="64"/>
    </row>
    <row r="19" spans="1:11" x14ac:dyDescent="0.25">
      <c r="A19" s="64"/>
      <c r="B19" s="179" t="s">
        <v>23</v>
      </c>
      <c r="C19" s="150"/>
      <c r="D19" s="151"/>
      <c r="E19" s="14">
        <f t="shared" ref="E19:J19" si="1">E20+E21</f>
        <v>2009881.4399999997</v>
      </c>
      <c r="F19" s="14"/>
      <c r="G19" s="14">
        <f t="shared" si="1"/>
        <v>2009881.4399999997</v>
      </c>
      <c r="H19" s="14">
        <f t="shared" si="1"/>
        <v>1789650.23</v>
      </c>
      <c r="I19" s="13">
        <f t="shared" ref="I19:I20" si="2">+H19</f>
        <v>1789650.23</v>
      </c>
      <c r="J19" s="14">
        <f t="shared" si="1"/>
        <v>-220231.20999999973</v>
      </c>
      <c r="K19" s="64"/>
    </row>
    <row r="20" spans="1:11" x14ac:dyDescent="0.25">
      <c r="A20" s="64"/>
      <c r="B20" s="15"/>
      <c r="C20" s="150" t="s">
        <v>21</v>
      </c>
      <c r="D20" s="151"/>
      <c r="E20" s="13">
        <v>2009881.4399999997</v>
      </c>
      <c r="F20" s="13"/>
      <c r="G20" s="14">
        <f t="shared" ref="G20:G26" si="3">E20+F20</f>
        <v>2009881.4399999997</v>
      </c>
      <c r="H20" s="13">
        <v>1789650.23</v>
      </c>
      <c r="I20" s="13">
        <f t="shared" si="2"/>
        <v>1789650.23</v>
      </c>
      <c r="J20" s="14">
        <f t="shared" ref="J20:J26" si="4">I20-G20</f>
        <v>-220231.20999999973</v>
      </c>
      <c r="K20" s="64"/>
    </row>
    <row r="21" spans="1:11" x14ac:dyDescent="0.25">
      <c r="A21" s="64"/>
      <c r="B21" s="15"/>
      <c r="C21" s="150" t="s">
        <v>22</v>
      </c>
      <c r="D21" s="151"/>
      <c r="E21" s="13"/>
      <c r="F21" s="13"/>
      <c r="G21" s="14">
        <f t="shared" si="3"/>
        <v>0</v>
      </c>
      <c r="H21" s="13"/>
      <c r="I21" s="13"/>
      <c r="J21" s="14">
        <f t="shared" si="4"/>
        <v>0</v>
      </c>
      <c r="K21" s="64"/>
    </row>
    <row r="22" spans="1:11" x14ac:dyDescent="0.25">
      <c r="A22" s="64"/>
      <c r="B22" s="179" t="s">
        <v>24</v>
      </c>
      <c r="C22" s="150"/>
      <c r="D22" s="151"/>
      <c r="E22" s="13">
        <v>5572532.8799999999</v>
      </c>
      <c r="F22" s="13"/>
      <c r="G22" s="14">
        <f t="shared" si="3"/>
        <v>5572532.8799999999</v>
      </c>
      <c r="H22" s="13">
        <v>8962414.2300000004</v>
      </c>
      <c r="I22" s="13">
        <f>+H22</f>
        <v>8962414.2300000004</v>
      </c>
      <c r="J22" s="14">
        <f t="shared" si="4"/>
        <v>3389881.3500000006</v>
      </c>
      <c r="K22" s="64"/>
    </row>
    <row r="23" spans="1:11" x14ac:dyDescent="0.25">
      <c r="A23" s="64"/>
      <c r="B23" s="179" t="s">
        <v>25</v>
      </c>
      <c r="C23" s="150"/>
      <c r="D23" s="151"/>
      <c r="E23" s="13"/>
      <c r="F23" s="13"/>
      <c r="G23" s="14">
        <f t="shared" si="3"/>
        <v>0</v>
      </c>
      <c r="H23" s="13"/>
      <c r="I23" s="13"/>
      <c r="J23" s="14">
        <f t="shared" si="4"/>
        <v>0</v>
      </c>
      <c r="K23" s="64"/>
    </row>
    <row r="24" spans="1:11" ht="22.5" customHeight="1" x14ac:dyDescent="0.25">
      <c r="A24" s="64"/>
      <c r="B24" s="179" t="s">
        <v>26</v>
      </c>
      <c r="C24" s="150"/>
      <c r="D24" s="151"/>
      <c r="E24" s="13">
        <v>45352000</v>
      </c>
      <c r="F24" s="189">
        <f>50000+500000+3991741</f>
        <v>4541741</v>
      </c>
      <c r="G24" s="14">
        <f t="shared" si="3"/>
        <v>49893741</v>
      </c>
      <c r="H24" s="13">
        <v>46639194.579999998</v>
      </c>
      <c r="I24" s="13">
        <f>+H24</f>
        <v>46639194.579999998</v>
      </c>
      <c r="J24" s="14">
        <f t="shared" si="4"/>
        <v>-3254546.4200000018</v>
      </c>
      <c r="K24" s="64"/>
    </row>
    <row r="25" spans="1:11" x14ac:dyDescent="0.25">
      <c r="A25" s="64"/>
      <c r="B25" s="179" t="s">
        <v>27</v>
      </c>
      <c r="C25" s="150"/>
      <c r="D25" s="151"/>
      <c r="E25" s="13"/>
      <c r="F25" s="13"/>
      <c r="G25" s="14">
        <f t="shared" si="3"/>
        <v>0</v>
      </c>
      <c r="H25" s="13">
        <v>2431151.44</v>
      </c>
      <c r="I25" s="13">
        <f>+H25</f>
        <v>2431151.44</v>
      </c>
      <c r="J25" s="14">
        <f t="shared" si="4"/>
        <v>2431151.44</v>
      </c>
      <c r="K25" s="64"/>
    </row>
    <row r="26" spans="1:11" x14ac:dyDescent="0.25">
      <c r="A26" s="64"/>
      <c r="B26" s="16" t="s">
        <v>42</v>
      </c>
      <c r="C26" s="17"/>
      <c r="D26" s="18"/>
      <c r="E26" s="19">
        <v>14359807.209999999</v>
      </c>
      <c r="F26" s="19"/>
      <c r="G26" s="14">
        <f t="shared" si="3"/>
        <v>14359807.209999999</v>
      </c>
      <c r="H26" s="19"/>
      <c r="I26" s="19"/>
      <c r="J26" s="14">
        <f t="shared" si="4"/>
        <v>-14359807.209999999</v>
      </c>
      <c r="K26" s="64"/>
    </row>
    <row r="27" spans="1:11" x14ac:dyDescent="0.25">
      <c r="A27" s="64"/>
      <c r="B27" s="112"/>
      <c r="C27" s="111"/>
      <c r="D27" s="22" t="s">
        <v>28</v>
      </c>
      <c r="E27" s="23">
        <f>E12+E13+E14+E15+E16+E19+E22+E23+E24+E25+E26</f>
        <v>155665633.53</v>
      </c>
      <c r="F27" s="23">
        <f t="shared" ref="F27:I27" si="5">F12+F13+F14+F15+F16+F19+F22+F23+F24+F25</f>
        <v>4541741</v>
      </c>
      <c r="G27" s="23">
        <f>G12+G13+G14+G15+G16+G19+G22+G23+G24+G25+G26</f>
        <v>160207374.53</v>
      </c>
      <c r="H27" s="23">
        <f t="shared" si="5"/>
        <v>139509829.49000001</v>
      </c>
      <c r="I27" s="23">
        <f t="shared" si="5"/>
        <v>139509829.49000001</v>
      </c>
      <c r="J27" s="180">
        <f>J12+J13+J14+J15+J16+J19+J22+J23+J24+J25+J26</f>
        <v>-20697545.04000001</v>
      </c>
      <c r="K27" s="64"/>
    </row>
    <row r="28" spans="1:11" x14ac:dyDescent="0.25">
      <c r="A28" s="64"/>
      <c r="B28" s="64"/>
      <c r="C28" s="64"/>
      <c r="D28" s="64"/>
      <c r="E28" s="83"/>
      <c r="F28" s="84"/>
      <c r="G28" s="84"/>
      <c r="H28" s="154" t="s">
        <v>29</v>
      </c>
      <c r="I28" s="155"/>
      <c r="J28" s="153"/>
      <c r="K28" s="64"/>
    </row>
    <row r="29" spans="1:11" x14ac:dyDescent="0.25">
      <c r="A29" s="64"/>
      <c r="B29" s="64"/>
      <c r="C29" s="64"/>
      <c r="D29" s="64"/>
      <c r="E29" s="64"/>
      <c r="F29" s="64"/>
      <c r="G29" s="64"/>
      <c r="H29" s="85"/>
      <c r="I29" s="85"/>
      <c r="J29" s="103"/>
      <c r="K29" s="64"/>
    </row>
    <row r="30" spans="1:11" x14ac:dyDescent="0.25">
      <c r="A30" s="64"/>
      <c r="B30" s="64"/>
      <c r="C30" s="64"/>
      <c r="D30" s="64"/>
      <c r="E30" s="103"/>
      <c r="F30" s="64"/>
      <c r="G30" s="64"/>
      <c r="H30" s="64"/>
      <c r="I30" s="64"/>
      <c r="J30" s="64"/>
      <c r="K30" s="64"/>
    </row>
    <row r="31" spans="1:11" x14ac:dyDescent="0.25">
      <c r="A31" s="64"/>
      <c r="B31" s="125" t="s">
        <v>30</v>
      </c>
      <c r="C31" s="125"/>
      <c r="D31" s="181"/>
      <c r="E31" s="128" t="s">
        <v>3</v>
      </c>
      <c r="F31" s="129"/>
      <c r="G31" s="129"/>
      <c r="H31" s="129"/>
      <c r="I31" s="130"/>
      <c r="J31" s="184" t="s">
        <v>4</v>
      </c>
      <c r="K31" s="64"/>
    </row>
    <row r="32" spans="1:11" ht="48.75" x14ac:dyDescent="0.25">
      <c r="A32" s="64"/>
      <c r="B32" s="125"/>
      <c r="C32" s="125"/>
      <c r="D32" s="181"/>
      <c r="E32" s="5" t="s">
        <v>5</v>
      </c>
      <c r="F32" s="6" t="s">
        <v>31</v>
      </c>
      <c r="G32" s="5" t="s">
        <v>7</v>
      </c>
      <c r="H32" s="5" t="s">
        <v>8</v>
      </c>
      <c r="I32" s="5" t="s">
        <v>9</v>
      </c>
      <c r="J32" s="185"/>
      <c r="K32" s="64"/>
    </row>
    <row r="33" spans="1:11" x14ac:dyDescent="0.25">
      <c r="A33" s="64"/>
      <c r="B33" s="182"/>
      <c r="C33" s="182"/>
      <c r="D33" s="183"/>
      <c r="E33" s="7" t="s">
        <v>10</v>
      </c>
      <c r="F33" s="7" t="s">
        <v>11</v>
      </c>
      <c r="G33" s="7" t="s">
        <v>12</v>
      </c>
      <c r="H33" s="7" t="s">
        <v>13</v>
      </c>
      <c r="I33" s="7">
        <v>-5</v>
      </c>
      <c r="J33" s="7" t="s">
        <v>15</v>
      </c>
      <c r="K33" s="64"/>
    </row>
    <row r="34" spans="1:11" x14ac:dyDescent="0.25">
      <c r="A34" s="64"/>
      <c r="B34" s="31"/>
      <c r="C34" s="32"/>
      <c r="D34" s="33"/>
      <c r="E34" s="34"/>
      <c r="F34" s="34"/>
      <c r="G34" s="34"/>
      <c r="H34" s="34"/>
      <c r="I34" s="34"/>
      <c r="J34" s="34"/>
      <c r="K34" s="64"/>
    </row>
    <row r="35" spans="1:11" x14ac:dyDescent="0.25">
      <c r="A35" s="64"/>
      <c r="B35" s="35" t="s">
        <v>32</v>
      </c>
      <c r="C35" s="36"/>
      <c r="D35" s="93"/>
      <c r="E35" s="38">
        <f t="shared" ref="E35:J35" si="6">E36+E37+E38+E39+E42+E45+E46</f>
        <v>90381293.439999998</v>
      </c>
      <c r="F35" s="38">
        <f t="shared" si="6"/>
        <v>4541741</v>
      </c>
      <c r="G35" s="38">
        <f t="shared" si="6"/>
        <v>94923034.439999998</v>
      </c>
      <c r="H35" s="38">
        <f t="shared" si="6"/>
        <v>81477069.239999995</v>
      </c>
      <c r="I35" s="38">
        <f t="shared" si="6"/>
        <v>81477069.239999995</v>
      </c>
      <c r="J35" s="38">
        <f t="shared" si="6"/>
        <v>-13445965.200000009</v>
      </c>
      <c r="K35" s="64"/>
    </row>
    <row r="36" spans="1:11" x14ac:dyDescent="0.25">
      <c r="A36" s="64"/>
      <c r="B36" s="39"/>
      <c r="C36" s="145" t="s">
        <v>16</v>
      </c>
      <c r="D36" s="146"/>
      <c r="E36" s="94"/>
      <c r="F36" s="94"/>
      <c r="G36" s="95">
        <f>E36+F36</f>
        <v>0</v>
      </c>
      <c r="H36" s="94"/>
      <c r="I36" s="94"/>
      <c r="J36" s="95">
        <f>I36-G36</f>
        <v>0</v>
      </c>
      <c r="K36" s="64"/>
    </row>
    <row r="37" spans="1:11" x14ac:dyDescent="0.25">
      <c r="A37" s="64"/>
      <c r="B37" s="39"/>
      <c r="C37" s="145" t="s">
        <v>18</v>
      </c>
      <c r="D37" s="146"/>
      <c r="E37" s="94"/>
      <c r="F37" s="94"/>
      <c r="G37" s="95">
        <f>E37+F37</f>
        <v>0</v>
      </c>
      <c r="H37" s="94"/>
      <c r="I37" s="94"/>
      <c r="J37" s="95">
        <f>I37-G37</f>
        <v>0</v>
      </c>
      <c r="K37" s="64"/>
    </row>
    <row r="38" spans="1:11" x14ac:dyDescent="0.25">
      <c r="A38" s="64"/>
      <c r="B38" s="39"/>
      <c r="C38" s="145" t="s">
        <v>19</v>
      </c>
      <c r="D38" s="146"/>
      <c r="E38" s="94">
        <v>88371412</v>
      </c>
      <c r="F38" s="94"/>
      <c r="G38" s="95">
        <f>E38+F38</f>
        <v>88371412</v>
      </c>
      <c r="H38" s="94">
        <f>+H15</f>
        <v>79687419.00999999</v>
      </c>
      <c r="I38" s="94">
        <f>+H38</f>
        <v>79687419.00999999</v>
      </c>
      <c r="J38" s="95">
        <f>I38-G38</f>
        <v>-8683992.9900000095</v>
      </c>
      <c r="K38" s="64"/>
    </row>
    <row r="39" spans="1:11" x14ac:dyDescent="0.25">
      <c r="A39" s="64"/>
      <c r="B39" s="39"/>
      <c r="C39" s="145" t="s">
        <v>20</v>
      </c>
      <c r="D39" s="146"/>
      <c r="E39" s="95">
        <f t="shared" ref="E39:J39" si="7">E40+E41</f>
        <v>0</v>
      </c>
      <c r="F39" s="95"/>
      <c r="G39" s="95">
        <f t="shared" si="7"/>
        <v>0</v>
      </c>
      <c r="H39" s="95">
        <f t="shared" si="7"/>
        <v>0</v>
      </c>
      <c r="I39" s="95">
        <f t="shared" si="7"/>
        <v>0</v>
      </c>
      <c r="J39" s="95">
        <f t="shared" si="7"/>
        <v>0</v>
      </c>
      <c r="K39" s="64"/>
    </row>
    <row r="40" spans="1:11" x14ac:dyDescent="0.25">
      <c r="A40" s="64"/>
      <c r="B40" s="39"/>
      <c r="C40" s="96"/>
      <c r="D40" s="97" t="s">
        <v>21</v>
      </c>
      <c r="E40" s="94"/>
      <c r="F40" s="94"/>
      <c r="G40" s="95">
        <f>E40+F40</f>
        <v>0</v>
      </c>
      <c r="H40" s="94"/>
      <c r="I40" s="94"/>
      <c r="J40" s="95">
        <f>I40-G40</f>
        <v>0</v>
      </c>
      <c r="K40" s="64"/>
    </row>
    <row r="41" spans="1:11" x14ac:dyDescent="0.25">
      <c r="A41" s="64"/>
      <c r="B41" s="39"/>
      <c r="C41" s="96"/>
      <c r="D41" s="97" t="s">
        <v>22</v>
      </c>
      <c r="E41" s="94"/>
      <c r="F41" s="94"/>
      <c r="G41" s="95">
        <f>E41+F41</f>
        <v>0</v>
      </c>
      <c r="H41" s="94"/>
      <c r="I41" s="94"/>
      <c r="J41" s="95">
        <f>I41-G41</f>
        <v>0</v>
      </c>
      <c r="K41" s="64"/>
    </row>
    <row r="42" spans="1:11" x14ac:dyDescent="0.25">
      <c r="A42" s="64"/>
      <c r="B42" s="39"/>
      <c r="C42" s="145" t="s">
        <v>23</v>
      </c>
      <c r="D42" s="146"/>
      <c r="E42" s="95">
        <f t="shared" ref="E42:J42" si="8">E43+E44</f>
        <v>2009881.4399999997</v>
      </c>
      <c r="F42" s="95"/>
      <c r="G42" s="95">
        <f t="shared" si="8"/>
        <v>2009881.4399999997</v>
      </c>
      <c r="H42" s="95">
        <f t="shared" si="8"/>
        <v>1789650.23</v>
      </c>
      <c r="I42" s="95">
        <f t="shared" si="8"/>
        <v>1789650.23</v>
      </c>
      <c r="J42" s="95">
        <f t="shared" si="8"/>
        <v>-220231.20999999973</v>
      </c>
      <c r="K42" s="64"/>
    </row>
    <row r="43" spans="1:11" x14ac:dyDescent="0.25">
      <c r="A43" s="64"/>
      <c r="B43" s="39"/>
      <c r="C43" s="96"/>
      <c r="D43" s="97" t="s">
        <v>21</v>
      </c>
      <c r="E43" s="94">
        <f>+E20</f>
        <v>2009881.4399999997</v>
      </c>
      <c r="F43" s="94"/>
      <c r="G43" s="95">
        <f>E43+F43</f>
        <v>2009881.4399999997</v>
      </c>
      <c r="H43" s="94">
        <f>+H19</f>
        <v>1789650.23</v>
      </c>
      <c r="I43" s="94">
        <f>+H43</f>
        <v>1789650.23</v>
      </c>
      <c r="J43" s="95">
        <f>I43-G43</f>
        <v>-220231.20999999973</v>
      </c>
      <c r="K43" s="64"/>
    </row>
    <row r="44" spans="1:11" x14ac:dyDescent="0.25">
      <c r="A44" s="64"/>
      <c r="B44" s="39"/>
      <c r="C44" s="96"/>
      <c r="D44" s="97" t="s">
        <v>22</v>
      </c>
      <c r="E44" s="94"/>
      <c r="F44" s="94"/>
      <c r="G44" s="95">
        <f>E44+F44</f>
        <v>0</v>
      </c>
      <c r="H44" s="94"/>
      <c r="I44" s="94"/>
      <c r="J44" s="95">
        <f>I44-G44</f>
        <v>0</v>
      </c>
      <c r="K44" s="64"/>
    </row>
    <row r="45" spans="1:11" x14ac:dyDescent="0.25">
      <c r="A45" s="64"/>
      <c r="B45" s="39"/>
      <c r="C45" s="145" t="s">
        <v>25</v>
      </c>
      <c r="D45" s="146"/>
      <c r="E45" s="94"/>
      <c r="F45" s="94"/>
      <c r="G45" s="95">
        <f>E45+F45</f>
        <v>0</v>
      </c>
      <c r="H45" s="94"/>
      <c r="I45" s="94"/>
      <c r="J45" s="95">
        <f>I45-G45</f>
        <v>0</v>
      </c>
      <c r="K45" s="64"/>
    </row>
    <row r="46" spans="1:11" x14ac:dyDescent="0.25">
      <c r="A46" s="64"/>
      <c r="B46" s="39"/>
      <c r="C46" s="145" t="s">
        <v>26</v>
      </c>
      <c r="D46" s="146"/>
      <c r="E46" s="94"/>
      <c r="F46" s="189">
        <f>50000+500000+3991741</f>
        <v>4541741</v>
      </c>
      <c r="G46" s="95">
        <f>E46+F46</f>
        <v>4541741</v>
      </c>
      <c r="H46" s="94"/>
      <c r="I46" s="94"/>
      <c r="J46" s="95">
        <f>I46-G46</f>
        <v>-4541741</v>
      </c>
      <c r="K46" s="64"/>
    </row>
    <row r="47" spans="1:11" x14ac:dyDescent="0.25">
      <c r="A47" s="64"/>
      <c r="B47" s="39"/>
      <c r="C47" s="96"/>
      <c r="D47" s="97"/>
      <c r="E47" s="95"/>
      <c r="F47" s="95"/>
      <c r="G47" s="95"/>
      <c r="H47" s="95"/>
      <c r="I47" s="95"/>
      <c r="J47" s="95"/>
      <c r="K47" s="64"/>
    </row>
    <row r="48" spans="1:11" x14ac:dyDescent="0.25">
      <c r="A48" s="64"/>
      <c r="B48" s="35" t="s">
        <v>33</v>
      </c>
      <c r="C48" s="36"/>
      <c r="D48" s="97"/>
      <c r="E48" s="98">
        <f t="shared" ref="E48:J48" si="9">E49+E50+E51</f>
        <v>50924532.880000003</v>
      </c>
      <c r="F48" s="98">
        <f t="shared" si="9"/>
        <v>0</v>
      </c>
      <c r="G48" s="98">
        <f t="shared" si="9"/>
        <v>50924532.880000003</v>
      </c>
      <c r="H48" s="98">
        <f>H49+H50+H51</f>
        <v>55601608.810000002</v>
      </c>
      <c r="I48" s="98">
        <f>I49+I50+I51</f>
        <v>55601608.810000002</v>
      </c>
      <c r="J48" s="98">
        <f t="shared" si="9"/>
        <v>4677075.9299999988</v>
      </c>
      <c r="K48" s="64"/>
    </row>
    <row r="49" spans="1:11" x14ac:dyDescent="0.25">
      <c r="A49" s="64"/>
      <c r="B49" s="35"/>
      <c r="C49" s="145" t="s">
        <v>17</v>
      </c>
      <c r="D49" s="146"/>
      <c r="E49" s="94"/>
      <c r="F49" s="94"/>
      <c r="G49" s="95">
        <f>E49+F49</f>
        <v>0</v>
      </c>
      <c r="H49" s="94"/>
      <c r="I49" s="94"/>
      <c r="J49" s="95">
        <f>I49-G49</f>
        <v>0</v>
      </c>
      <c r="K49" s="64"/>
    </row>
    <row r="50" spans="1:11" x14ac:dyDescent="0.25">
      <c r="A50" s="64"/>
      <c r="B50" s="39"/>
      <c r="C50" s="145" t="s">
        <v>24</v>
      </c>
      <c r="D50" s="146"/>
      <c r="E50" s="94">
        <f>+E22</f>
        <v>5572532.8799999999</v>
      </c>
      <c r="F50" s="94">
        <v>0</v>
      </c>
      <c r="G50" s="95">
        <f>E50+F50</f>
        <v>5572532.8799999999</v>
      </c>
      <c r="H50" s="94">
        <f>+H22</f>
        <v>8962414.2300000004</v>
      </c>
      <c r="I50" s="94">
        <f>+H50</f>
        <v>8962414.2300000004</v>
      </c>
      <c r="J50" s="95">
        <f>I50-G50</f>
        <v>3389881.3500000006</v>
      </c>
      <c r="K50" s="64"/>
    </row>
    <row r="51" spans="1:11" x14ac:dyDescent="0.25">
      <c r="A51" s="64"/>
      <c r="B51" s="39"/>
      <c r="C51" s="145" t="s">
        <v>26</v>
      </c>
      <c r="D51" s="146"/>
      <c r="E51" s="94">
        <v>45352000</v>
      </c>
      <c r="F51" s="189"/>
      <c r="G51" s="95">
        <f>E51+F51</f>
        <v>45352000</v>
      </c>
      <c r="H51" s="94">
        <f>+H24</f>
        <v>46639194.579999998</v>
      </c>
      <c r="I51" s="94">
        <f>+H51</f>
        <v>46639194.579999998</v>
      </c>
      <c r="J51" s="95">
        <f>I51-G51</f>
        <v>1287194.5799999982</v>
      </c>
      <c r="K51" s="64"/>
    </row>
    <row r="52" spans="1:11" x14ac:dyDescent="0.25">
      <c r="A52" s="64"/>
      <c r="B52" s="45"/>
      <c r="C52" s="145"/>
      <c r="D52" s="146"/>
      <c r="E52" s="48"/>
      <c r="F52" s="48"/>
      <c r="G52" s="48"/>
      <c r="H52" s="48"/>
      <c r="I52" s="48"/>
      <c r="J52" s="48"/>
      <c r="K52" s="64"/>
    </row>
    <row r="53" spans="1:11" x14ac:dyDescent="0.25">
      <c r="A53" s="64"/>
      <c r="B53" s="35" t="s">
        <v>34</v>
      </c>
      <c r="C53" s="49"/>
      <c r="D53" s="97"/>
      <c r="E53" s="48">
        <f t="shared" ref="E53:I53" si="10">E54</f>
        <v>0</v>
      </c>
      <c r="F53" s="48">
        <f t="shared" si="10"/>
        <v>0</v>
      </c>
      <c r="G53" s="48">
        <f t="shared" si="10"/>
        <v>0</v>
      </c>
      <c r="H53" s="48">
        <f t="shared" si="10"/>
        <v>2431151.44</v>
      </c>
      <c r="I53" s="48">
        <f t="shared" si="10"/>
        <v>2431151.44</v>
      </c>
      <c r="J53" s="48">
        <f>J54</f>
        <v>2431151.44</v>
      </c>
      <c r="K53" s="64"/>
    </row>
    <row r="54" spans="1:11" x14ac:dyDescent="0.25">
      <c r="A54" s="64"/>
      <c r="B54" s="39"/>
      <c r="C54" s="145" t="s">
        <v>27</v>
      </c>
      <c r="D54" s="146"/>
      <c r="E54" s="94"/>
      <c r="F54" s="94"/>
      <c r="G54" s="95">
        <f>E54+F54</f>
        <v>0</v>
      </c>
      <c r="H54" s="94">
        <f>+H25</f>
        <v>2431151.44</v>
      </c>
      <c r="I54" s="94">
        <f>+H54</f>
        <v>2431151.44</v>
      </c>
      <c r="J54" s="95">
        <f>I54-G54</f>
        <v>2431151.44</v>
      </c>
      <c r="K54" s="64"/>
    </row>
    <row r="55" spans="1:11" x14ac:dyDescent="0.25">
      <c r="A55" s="64"/>
      <c r="B55" s="50"/>
      <c r="C55" s="51" t="s">
        <v>42</v>
      </c>
      <c r="D55" s="52"/>
      <c r="E55" s="53">
        <v>14359807.209999999</v>
      </c>
      <c r="F55" s="53"/>
      <c r="G55" s="53">
        <f>+E55</f>
        <v>14359807.209999999</v>
      </c>
      <c r="H55" s="53"/>
      <c r="I55" s="53"/>
      <c r="J55" s="95">
        <f>I55-G55</f>
        <v>-14359807.209999999</v>
      </c>
      <c r="K55" s="64"/>
    </row>
    <row r="56" spans="1:11" x14ac:dyDescent="0.25">
      <c r="A56" s="64"/>
      <c r="B56" s="110"/>
      <c r="C56" s="109"/>
      <c r="D56" s="56" t="s">
        <v>28</v>
      </c>
      <c r="E56" s="57">
        <f>E35+E48+E53+E55</f>
        <v>155665633.53</v>
      </c>
      <c r="F56" s="57">
        <f t="shared" ref="F56:I56" si="11">F35+F48+F53</f>
        <v>4541741</v>
      </c>
      <c r="G56" s="57">
        <f>G35+G48+G53+G55</f>
        <v>160207374.53</v>
      </c>
      <c r="H56" s="57">
        <f t="shared" si="11"/>
        <v>139509829.49000001</v>
      </c>
      <c r="I56" s="57">
        <f t="shared" si="11"/>
        <v>139509829.49000001</v>
      </c>
      <c r="J56" s="116">
        <f>J35+J48+J53+J55</f>
        <v>-20697545.04000001</v>
      </c>
      <c r="K56" s="64"/>
    </row>
    <row r="57" spans="1:11" x14ac:dyDescent="0.25">
      <c r="A57" s="64"/>
      <c r="B57" s="101"/>
      <c r="C57" s="101"/>
      <c r="D57" s="101"/>
      <c r="E57" s="64"/>
      <c r="F57" s="101"/>
      <c r="G57" s="101"/>
      <c r="H57" s="147" t="s">
        <v>35</v>
      </c>
      <c r="I57" s="148"/>
      <c r="J57" s="117"/>
      <c r="K57" s="64"/>
    </row>
    <row r="58" spans="1:11" x14ac:dyDescent="0.25">
      <c r="A58" s="64"/>
      <c r="B58" s="144"/>
      <c r="C58" s="144"/>
      <c r="D58" s="144"/>
      <c r="E58" s="144"/>
      <c r="F58" s="144"/>
      <c r="G58" s="144"/>
      <c r="H58" s="144"/>
      <c r="I58" s="144"/>
      <c r="J58" s="144"/>
      <c r="K58" s="64"/>
    </row>
    <row r="59" spans="1:11" x14ac:dyDescent="0.25">
      <c r="A59" s="64"/>
      <c r="B59" s="102" t="s">
        <v>36</v>
      </c>
      <c r="C59" s="102"/>
      <c r="D59" s="65"/>
      <c r="E59" s="65"/>
      <c r="F59" s="65"/>
      <c r="G59" s="65"/>
      <c r="H59" s="65"/>
      <c r="I59" s="65"/>
      <c r="J59" s="103"/>
      <c r="K59" s="64"/>
    </row>
    <row r="60" spans="1:11" x14ac:dyDescent="0.25">
      <c r="A60" s="64"/>
      <c r="B60" s="65"/>
      <c r="C60" s="65"/>
      <c r="D60" s="65"/>
      <c r="E60" s="104"/>
      <c r="F60" s="65"/>
      <c r="G60" s="65"/>
      <c r="H60" s="65"/>
      <c r="I60" s="65"/>
      <c r="J60" s="65"/>
      <c r="K60" s="64"/>
    </row>
  </sheetData>
  <mergeCells count="41">
    <mergeCell ref="J56:J57"/>
    <mergeCell ref="H57:I57"/>
    <mergeCell ref="B58:J58"/>
    <mergeCell ref="C46:D46"/>
    <mergeCell ref="C49:D49"/>
    <mergeCell ref="C50:D50"/>
    <mergeCell ref="C51:D51"/>
    <mergeCell ref="C52:D52"/>
    <mergeCell ref="C54:D54"/>
    <mergeCell ref="C36:D36"/>
    <mergeCell ref="C37:D37"/>
    <mergeCell ref="C38:D38"/>
    <mergeCell ref="C39:D39"/>
    <mergeCell ref="C42:D42"/>
    <mergeCell ref="C45:D45"/>
    <mergeCell ref="B24:D24"/>
    <mergeCell ref="B25:D25"/>
    <mergeCell ref="J27:J28"/>
    <mergeCell ref="H28:I28"/>
    <mergeCell ref="B31:D33"/>
    <mergeCell ref="E31:I31"/>
    <mergeCell ref="J31:J32"/>
    <mergeCell ref="C18:D18"/>
    <mergeCell ref="B19:D19"/>
    <mergeCell ref="C20:D20"/>
    <mergeCell ref="C21:D21"/>
    <mergeCell ref="B22:D22"/>
    <mergeCell ref="B23:D23"/>
    <mergeCell ref="B12:D12"/>
    <mergeCell ref="B13:D13"/>
    <mergeCell ref="B14:D14"/>
    <mergeCell ref="B15:D15"/>
    <mergeCell ref="B16:D16"/>
    <mergeCell ref="C17:D17"/>
    <mergeCell ref="B3:J3"/>
    <mergeCell ref="B4:J4"/>
    <mergeCell ref="B5:J5"/>
    <mergeCell ref="B6:J6"/>
    <mergeCell ref="B8:D10"/>
    <mergeCell ref="E8:I8"/>
    <mergeCell ref="J8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1er trimestre 2017</vt:lpstr>
      <vt:lpstr>2do trimestre</vt:lpstr>
      <vt:lpstr>3er Trimestre</vt:lpstr>
      <vt:lpstr>4to Trimestre</vt:lpstr>
      <vt:lpstr>'3er Trimestre'!Área_de_impresión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Galeal</dc:creator>
  <cp:lastModifiedBy>David Reyes Uribe</cp:lastModifiedBy>
  <dcterms:created xsi:type="dcterms:W3CDTF">2017-06-13T04:29:43Z</dcterms:created>
  <dcterms:modified xsi:type="dcterms:W3CDTF">2018-02-20T22:14:50Z</dcterms:modified>
</cp:coreProperties>
</file>