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t ijas nuevo\8V\8Vi\Estados Financieros 2018\Información Contable\Notas a los Estados Financieros\"/>
    </mc:Choice>
  </mc:AlternateContent>
  <bookViews>
    <workbookView xWindow="0" yWindow="0" windowWidth="20490" windowHeight="7755" activeTab="2"/>
  </bookViews>
  <sheets>
    <sheet name="1er Trimestre 2018" sheetId="1" r:id="rId1"/>
    <sheet name="g) Notas E.F. (2)" sheetId="2" r:id="rId2"/>
    <sheet name="g) Notas E.F. (3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DGráfico2" hidden="1">'[1]011'!#REF!</definedName>
    <definedName name="_Fill" localSheetId="1" hidden="1">#REF!</definedName>
    <definedName name="_Fill" localSheetId="2" hidden="1">#REF!</definedName>
    <definedName name="_Fill" hidden="1">#REF!</definedName>
    <definedName name="a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a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Print_Area" localSheetId="0">'1er Trimestre 2018'!$A$1:$C$146</definedName>
    <definedName name="_xlnm.Print_Area" localSheetId="1">'g) Notas E.F. (2)'!$A$1:$C$117</definedName>
    <definedName name="_xlnm.Print_Area" localSheetId="2">'g) Notas E.F. (3)'!$A$1:$C$146</definedName>
    <definedName name="b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Database" localSheetId="1">#REF!</definedName>
    <definedName name="_xlnm.Database" localSheetId="2">#REF!</definedName>
    <definedName name="_xlnm.Database">#REF!</definedName>
    <definedName name="cata">'[2]CATALOGO 2003'!$A$1:$C$244</definedName>
    <definedName name="CATA_CG_X_PG" localSheetId="1">#REF!</definedName>
    <definedName name="CATA_CG_X_PG" localSheetId="2">#REF!</definedName>
    <definedName name="CATA_CG_X_PG">#REF!</definedName>
    <definedName name="cata_cg_x_pg_08" localSheetId="1">#REF!</definedName>
    <definedName name="cata_cg_x_pg_08">#REF!</definedName>
    <definedName name="CATA_PRESUP_2009">'[3]CATALOGO PG X EJE GOB'!$A$7:$D$29</definedName>
    <definedName name="cata_x" localSheetId="1">#REF!</definedName>
    <definedName name="cata_x" localSheetId="2">#REF!</definedName>
    <definedName name="cata_x">#REF!</definedName>
    <definedName name="CATA_XX" localSheetId="1">#REF!</definedName>
    <definedName name="CATA_XX">#REF!</definedName>
    <definedName name="CATA2004" localSheetId="1">#REF!</definedName>
    <definedName name="CATA2004">#REF!</definedName>
    <definedName name="CATALOGO">'[2]CATALOGO 2003'!$A$1:$C$244</definedName>
    <definedName name="dd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dd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dd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estruc">'[4]ESTR.FINANZAS 1999'!$A$15:$I$153</definedName>
    <definedName name="HOJA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m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EXICO" localSheetId="1">#REF!</definedName>
    <definedName name="MEXICO">#REF!</definedName>
    <definedName name="MEXICO_NUEVO_X" localSheetId="1">#REF!</definedName>
    <definedName name="MEXICO_NUEVO_X">#REF!</definedName>
    <definedName name="NUEVO_CATA" localSheetId="1">#REF!</definedName>
    <definedName name="NUEVO_CATA">#REF!</definedName>
    <definedName name="NVO_CATA">#REF!</definedName>
    <definedName name="ñ">#REF!</definedName>
    <definedName name="part">[5]CLASIFIC!$C$4:$D$267</definedName>
    <definedName name="PART00">'[6]nuevas part'!$C$1:$D$264</definedName>
    <definedName name="po" localSheetId="1">#REF!</definedName>
    <definedName name="po" localSheetId="2">#REF!</definedName>
    <definedName name="po">#REF!</definedName>
    <definedName name="PRESU_XX" localSheetId="1">#REF!</definedName>
    <definedName name="PRESU_XX" localSheetId="2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1">#REF!</definedName>
    <definedName name="PRESUPXCGYPG" localSheetId="2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F">'[12]SF-01'!$F$18:$K$168</definedName>
    <definedName name="_xlnm.Print_Titles" localSheetId="0">'1er Trimestre 2018'!$1:$5</definedName>
    <definedName name="_xlnm.Print_Titles" localSheetId="1">'g) Notas E.F. (2)'!$1:$5</definedName>
    <definedName name="_xlnm.Print_Titles" localSheetId="2">'g) Notas E.F. (3)'!$1:$5</definedName>
    <definedName name="ur">[10]ur!$A$8:$F$33</definedName>
    <definedName name="wrn.Ana._.Comp._.del._.Ej._.del._.Presup." localSheetId="1" hidden="1">{"&gt;ADMON ANA 1",#N/A,TRUE,"ADMINISTRACION";"&gt;ADMON ANA 2",#N/A,TRUE,"ADMINISTRACION";"&gt;ADMON ANA 3",#N/A,TRUE,"ADMINISTRACION"}</definedName>
    <definedName name="wrn.Ana._.Comp._.del._.Ej._.del._.Presup." localSheetId="2" hidden="1">{"&gt;ADMON ANA 1",#N/A,TRUE,"ADMINISTRACION";"&gt;ADMON ANA 2",#N/A,TRUE,"ADMINISTRACION";"&gt;ADMON ANA 3",#N/A,TRUE,"ADMINISTRACION"}</definedName>
    <definedName name="wrn.Ana._.Comp._.del._.Ej._.del._.Presup." hidden="1">{"&gt;ADMON ANA 1",#N/A,TRUE,"ADMINISTRACION";"&gt;ADMON ANA 2",#N/A,TRUE,"ADMINISTRACION";"&gt;ADMON ANA 3",#N/A,TRUE,"ADMINISTRACION"}</definedName>
    <definedName name="wrn.Comp._.del._.Ej._.del._.Presup." localSheetId="1" hidden="1">{"&gt;ADMON 1",#N/A,TRUE,"ADMINISTRACION";"&gt;ADMON 2",#N/A,TRUE,"ADMINISTRACION";"&gt;ADMON 3",#N/A,TRUE,"ADMINISTRACION"}</definedName>
    <definedName name="wrn.Comp._.del._.Ej._.del._.Presup." localSheetId="2" hidden="1">{"&gt;ADMON 1",#N/A,TRUE,"ADMINISTRACION";"&gt;ADMON 2",#N/A,TRUE,"ADMINISTRACION";"&gt;ADMON 3",#N/A,TRUE,"ADMINISTRACION"}</definedName>
    <definedName name="wrn.Comp._.del._.Ej._.del._.Presup." hidden="1">{"&gt;ADMON 1",#N/A,TRUE,"ADMINISTRACION";"&gt;ADMON 2",#N/A,TRUE,"ADMINISTRACION";"&gt;ADMON 3",#N/A,TRUE,"ADMINISTRACION"}</definedName>
    <definedName name="wrn.Comp_Ej_Presup_IJAS.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Comp_Ej_Presup_IJAS.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Comp_Ej_Presup_IJAS.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PRESUPUESTO._.2003.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wrn.PRESUPUESTO._.2003.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wrn.PRESUPUESTO._.2003.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X" localSheetId="1">#REF!</definedName>
    <definedName name="X" localSheetId="2">#REF!</definedName>
    <definedName name="X">#REF!</definedName>
    <definedName name="Z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B8" i="3" s="1"/>
  <c r="C8" i="3" s="1"/>
  <c r="B35" i="3"/>
  <c r="B45" i="3"/>
  <c r="B43" i="3" s="1"/>
  <c r="C43" i="3" s="1"/>
  <c r="B64" i="3"/>
  <c r="B53" i="3" s="1"/>
  <c r="C53" i="3" s="1"/>
  <c r="B82" i="3"/>
  <c r="C82" i="3" s="1"/>
  <c r="B102" i="3"/>
  <c r="C121" i="3"/>
  <c r="B123" i="3"/>
  <c r="B130" i="3"/>
  <c r="B129" i="3" s="1"/>
  <c r="C129" i="3" s="1"/>
  <c r="B137" i="3"/>
  <c r="C137" i="3"/>
  <c r="B158" i="3"/>
  <c r="B153" i="3" s="1"/>
  <c r="C153" i="3" s="1"/>
  <c r="B159" i="3"/>
  <c r="B169" i="3"/>
  <c r="B172" i="3"/>
  <c r="B175" i="3"/>
  <c r="B178" i="3"/>
  <c r="B121" i="3" l="1"/>
  <c r="B9" i="2"/>
  <c r="B8" i="2" s="1"/>
  <c r="C8" i="2" s="1"/>
  <c r="B32" i="2"/>
  <c r="B42" i="2"/>
  <c r="B52" i="2"/>
  <c r="B46" i="2" s="1"/>
  <c r="C46" i="2" s="1"/>
  <c r="B54" i="2"/>
  <c r="B55" i="2"/>
  <c r="B65" i="2"/>
  <c r="C65" i="2"/>
  <c r="C96" i="2"/>
  <c r="B98" i="2"/>
  <c r="B102" i="2"/>
  <c r="B101" i="2" s="1"/>
  <c r="C101" i="2" s="1"/>
  <c r="B107" i="2"/>
  <c r="C107" i="2"/>
  <c r="B127" i="2"/>
  <c r="B123" i="2" s="1"/>
  <c r="C123" i="2" s="1"/>
  <c r="B128" i="2"/>
  <c r="B138" i="2"/>
  <c r="B141" i="2"/>
  <c r="B144" i="2"/>
  <c r="B147" i="2"/>
  <c r="B96" i="2" l="1"/>
  <c r="B40" i="2"/>
  <c r="C40" i="2" s="1"/>
  <c r="B10" i="1"/>
  <c r="B9" i="1" s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4" i="1"/>
  <c r="B32" i="1" s="1"/>
  <c r="B35" i="1"/>
  <c r="B36" i="1"/>
  <c r="B37" i="1"/>
  <c r="B40" i="1"/>
  <c r="B42" i="1"/>
  <c r="B43" i="1"/>
  <c r="B49" i="1"/>
  <c r="B54" i="1"/>
  <c r="B55" i="1"/>
</calcChain>
</file>

<file path=xl/sharedStrings.xml><?xml version="1.0" encoding="utf-8"?>
<sst xmlns="http://schemas.openxmlformats.org/spreadsheetml/2006/main" count="469" uniqueCount="191">
  <si>
    <t>Jefe de Tesorería y Finanzas</t>
  </si>
  <si>
    <t>Director General</t>
  </si>
  <si>
    <t>L.C.P. Jorge Alberto Mendez Salcedo</t>
  </si>
  <si>
    <t>L.A.M. María Luisa Urrea Hernandez Dávila</t>
  </si>
  <si>
    <t>Estudio Actuarial sobre Prima de Antigüedad e indemnizaciones</t>
  </si>
  <si>
    <t>PROVISIONES A LARGO PLAZO</t>
  </si>
  <si>
    <t>Incluye Adeudo de años anteriores que se registraron en Diciembre 2017</t>
  </si>
  <si>
    <t>FINANZAS DEL ESTADO</t>
  </si>
  <si>
    <t>Adeudo de años anteriores que se registraron en Diciembre 2017</t>
  </si>
  <si>
    <t>SIAPA</t>
  </si>
  <si>
    <t>OTRAS CUENTAS POR PAGAR A CORTO PLAZO</t>
  </si>
  <si>
    <t>PASIVO</t>
  </si>
  <si>
    <t>BANAMEX FIDEICOMISO GRUAS</t>
  </si>
  <si>
    <t>BANSI PREMIO IJAS</t>
  </si>
  <si>
    <t>BANAMEX FIDEICOMISO 1068596 CIUDAD IJAS</t>
  </si>
  <si>
    <t>FIDEICOMISOS</t>
  </si>
  <si>
    <t>Inversión</t>
  </si>
  <si>
    <t>ACTINVER 7975576</t>
  </si>
  <si>
    <t>BANAMEX 131391086 SUBSIDIO</t>
  </si>
  <si>
    <t>BANAMEX 131391109 CD IJAS</t>
  </si>
  <si>
    <t>BANAMEX 131042872 DEPOSITOS INVERSION</t>
  </si>
  <si>
    <r>
      <t xml:space="preserve">HSBC 63326895623 </t>
    </r>
    <r>
      <rPr>
        <b/>
        <sz val="8"/>
        <color indexed="8"/>
        <rFont val="Arial"/>
        <family val="2"/>
      </rPr>
      <t>COMISION ASISTENCIAL</t>
    </r>
  </si>
  <si>
    <t>INV TEMPORALES - DE 3 MESES</t>
  </si>
  <si>
    <t>Remates dispersión de posturas</t>
  </si>
  <si>
    <t xml:space="preserve">BANAMEX 2949127 REMATE </t>
  </si>
  <si>
    <t>NOMINA</t>
  </si>
  <si>
    <t>BANAMEX 8064410 SUBSIDIO ESTATAL</t>
  </si>
  <si>
    <t>HSBC 4060055217 SUBSIDIO ESTATAL</t>
  </si>
  <si>
    <t>BANAMEX 4735381NOMINA</t>
  </si>
  <si>
    <t>BANAMEX 2581351 DEPOSITOS</t>
  </si>
  <si>
    <t>HSBC 4050282375 EGRESOS REMATES</t>
  </si>
  <si>
    <t>Remates recepción de posturas</t>
  </si>
  <si>
    <t>HSBC 4049865728 INGRESOS REMATES</t>
  </si>
  <si>
    <t>Pago a proveedores</t>
  </si>
  <si>
    <t>HSBC 4050281906 PROVISION</t>
  </si>
  <si>
    <t>Apoyos Asistenciales</t>
  </si>
  <si>
    <r>
      <t xml:space="preserve">HSBC 4049865744 </t>
    </r>
    <r>
      <rPr>
        <b/>
        <sz val="8"/>
        <color indexed="8"/>
        <rFont val="Arial"/>
        <family val="2"/>
      </rPr>
      <t>COMISION ASISTENCIAL</t>
    </r>
  </si>
  <si>
    <t>HSBC 6326893669 INTERCUENTA</t>
  </si>
  <si>
    <t>Nomina</t>
  </si>
  <si>
    <t>HSBC 4049865165 NOMINA</t>
  </si>
  <si>
    <t>Terapias Especiales</t>
  </si>
  <si>
    <t>HSBC 4047245444 CTE</t>
  </si>
  <si>
    <t>Subsidio Estatal</t>
  </si>
  <si>
    <t>HSBC 4047245428 SUBSIDIO</t>
  </si>
  <si>
    <t>Centros de Capacitación para el Trabajo</t>
  </si>
  <si>
    <t>HSBC 4047245436 CCT</t>
  </si>
  <si>
    <t>Asilo Leonidas K. Demos</t>
  </si>
  <si>
    <t>HSBC 4047143342 ALKD</t>
  </si>
  <si>
    <t>Unidad Asistencial Para Indigentes</t>
  </si>
  <si>
    <t>HSBC 4047143334 UAPI</t>
  </si>
  <si>
    <t>Salas de Velación</t>
  </si>
  <si>
    <t>HSBC 4047143326 SALAS</t>
  </si>
  <si>
    <t>Cuenta para aporataciones IPEJAL</t>
  </si>
  <si>
    <t>BANSI 97199841</t>
  </si>
  <si>
    <t>Canalización de donativos</t>
  </si>
  <si>
    <t>BANORTE 560964990</t>
  </si>
  <si>
    <t>BANORTE 126445514</t>
  </si>
  <si>
    <t>BANORTE 117611568</t>
  </si>
  <si>
    <t>CTAS. DE CHEQUES</t>
  </si>
  <si>
    <t>ACTIVO</t>
  </si>
  <si>
    <t>Comentarios</t>
  </si>
  <si>
    <t>IMPORTE</t>
  </si>
  <si>
    <t xml:space="preserve">N  O  M  B  R  E </t>
  </si>
  <si>
    <t>Instituto Jalisciense de Asistencia Social</t>
  </si>
  <si>
    <t>(Pesos)</t>
  </si>
  <si>
    <t>Marzo 2018</t>
  </si>
  <si>
    <t>Notas a los Estados Financieros</t>
  </si>
  <si>
    <t>Pasivo Prima de Antigüedad e indemnizaciones</t>
  </si>
  <si>
    <t>OTROS PASIVOS CIRCULANTES</t>
  </si>
  <si>
    <t>OTROS PASIVOS A CORTO PLAZO</t>
  </si>
  <si>
    <t>Depositos de proveedores para garantizar bienes o servicios</t>
  </si>
  <si>
    <t>FONDOS  EN GARANTIA  A CORTO PLAZO</t>
  </si>
  <si>
    <t>FONDOS Y BIENES DE TERCEROS EN ADMON Y EN GARANTIA A CORTO PLAZO</t>
  </si>
  <si>
    <t>PAGARE CFE</t>
  </si>
  <si>
    <t>DOCUMENTOS POR PAGAR A CORTO PLAZO</t>
  </si>
  <si>
    <t>ACREEDORES POR SORTEOS</t>
  </si>
  <si>
    <t>JUAN MANUEL DIAZ AVILA</t>
  </si>
  <si>
    <t>POSTURAS NO COBRADAS REMATE</t>
  </si>
  <si>
    <t>MARTIN FLORES GOMEZ</t>
  </si>
  <si>
    <t>VERONICA SALDOVAL RIOS</t>
  </si>
  <si>
    <t>MUJERES PARA RESCATAR TRABAJO POR ESFUERZO, AC</t>
  </si>
  <si>
    <t>RECURSOS DE INTERNOS UAPI PROGR 65 Y MAS INAPAM</t>
  </si>
  <si>
    <t>J. JESUS NAVARRO LOZA</t>
  </si>
  <si>
    <t>SEGUROS AC's</t>
  </si>
  <si>
    <t>Préstamo para pago de Aguinaldo 2007 y finiquitos 2008</t>
  </si>
  <si>
    <t>Secretaría de Planeación, Administración y Finanzas</t>
  </si>
  <si>
    <t>Cheques cancelados por vigencia</t>
  </si>
  <si>
    <t>CHEQUES CANCELADOS</t>
  </si>
  <si>
    <t>Depositos no identificados y registrados por depuración de conciliaciones.</t>
  </si>
  <si>
    <t>DEPOSITOS PARA DEVOLUCION</t>
  </si>
  <si>
    <t>Arrastres de grúa cobrados por el IJAS, para posterior pago a las compañías de grúa.</t>
  </si>
  <si>
    <t>COMPAÑIAS DE GRUAS</t>
  </si>
  <si>
    <t>APADRINA UN NIÑO DEL C.T.E. (DONATIVO)</t>
  </si>
  <si>
    <t>APORTACIONES VOLUNTARIAS</t>
  </si>
  <si>
    <t>IMPUESTO ESTATAL</t>
  </si>
  <si>
    <t>Cuenta revolvente</t>
  </si>
  <si>
    <t>IMSS DIFERENCIAS</t>
  </si>
  <si>
    <t>Aportaciones de empleados para la Cruz Roja descontadas via nómina</t>
  </si>
  <si>
    <t>APORTACION VOLUNTARIA CRUZ ROJA</t>
  </si>
  <si>
    <t>PENSION ALIMENTICIA</t>
  </si>
  <si>
    <t>INFONACOT</t>
  </si>
  <si>
    <t>SINDICATO</t>
  </si>
  <si>
    <t>IMSS</t>
  </si>
  <si>
    <t>IPEJAL</t>
  </si>
  <si>
    <t>IVA COBRADO</t>
  </si>
  <si>
    <t>10% ARRENDAMIENTO</t>
  </si>
  <si>
    <t>10% HONORARIOS</t>
  </si>
  <si>
    <t>ISPT</t>
  </si>
  <si>
    <t>RETENCIONES Y CONTRIBUCIONES POR PAGAR A CP</t>
  </si>
  <si>
    <t>GASTOS 2016</t>
  </si>
  <si>
    <t>GASTOS 2015</t>
  </si>
  <si>
    <t>Finiquito SAP BO programa de contabilidad gubernamental</t>
  </si>
  <si>
    <t>GASTOS 2012</t>
  </si>
  <si>
    <t>Incluye pasivo del SIAPA</t>
  </si>
  <si>
    <t>PROVEEDORES</t>
  </si>
  <si>
    <t>PROVEEDORES POR PAGAR A CORTO PLAZO</t>
  </si>
  <si>
    <t>Sueldos y salarios</t>
  </si>
  <si>
    <t>SERVICIOS PERSONALES POR PAGAR</t>
  </si>
  <si>
    <t>PASIVO NO CIRCULANTE</t>
  </si>
  <si>
    <t>ACTIVOS DIFERIDOS</t>
  </si>
  <si>
    <t>DEPRECIACIONES, DETERIOROS Y AMORTIZACIONES</t>
  </si>
  <si>
    <t>ACTIVOS INTANGIBLES</t>
  </si>
  <si>
    <t>BIENES MUEBLES</t>
  </si>
  <si>
    <t>BIENES INMUEBLES</t>
  </si>
  <si>
    <t>VALORES EN GARANTIA</t>
  </si>
  <si>
    <t>ALMACENES</t>
  </si>
  <si>
    <t>LEOPOLDO RAFAEL URIBE</t>
  </si>
  <si>
    <t>CONTINENTAL PAPER DE MEXICO, S.A. DE C.V.</t>
  </si>
  <si>
    <t>GRUCOMED S DE RL</t>
  </si>
  <si>
    <t>DISTRIBUIDORA CRISEL SA</t>
  </si>
  <si>
    <t>IMPLEMENTOS MEDICOS DE OCCIDENTE Y REACTIVOS</t>
  </si>
  <si>
    <t xml:space="preserve"> </t>
  </si>
  <si>
    <t>OMAR ALAN FARID</t>
  </si>
  <si>
    <t>C x C. ANTICIPO A PROVEEDORES</t>
  </si>
  <si>
    <t>FONDOS REVOLVENTES</t>
  </si>
  <si>
    <t>Cuenta revolvente del programa de 60 días, que consiste en pagar a las compañías los vehículos que no sean retirados de los patios en un periodo de 60 días a partir de la fecha de ingreso.</t>
  </si>
  <si>
    <t>Cuenta compuesta por daños patrimoniales, (observaciones de Contraloría del Estado), apoyos en pagos diferidos para capacitación y faltantes en caja. Se relaciona anexo</t>
  </si>
  <si>
    <t>FUNCIONARIOS Y EMPLEADOS</t>
  </si>
  <si>
    <t>Cheques a nombre del personal para pago de viáticos, reparaciones de vehículos, eventos, etc.</t>
  </si>
  <si>
    <t>GASTOS POR COMPROBAR</t>
  </si>
  <si>
    <t>GABRIEL GONZALEZ DELGADILLO</t>
  </si>
  <si>
    <t>Adeudo derivado del pago del primer premio de Sorteo y permiso.</t>
  </si>
  <si>
    <t>CORPORACION GUDU MEXICANA (SORTEO)</t>
  </si>
  <si>
    <t>REMESARE SA DE CV</t>
  </si>
  <si>
    <t xml:space="preserve">Adeudos </t>
  </si>
  <si>
    <t>ADEUDOS AC's y DEPENDENCIAS</t>
  </si>
  <si>
    <t>ROCKY LUCIANO BARRERA VALDIVIA</t>
  </si>
  <si>
    <t>REGINO RUIZ DEL CAMPO MEDINA</t>
  </si>
  <si>
    <t>Adeudos por arrendamiento</t>
  </si>
  <si>
    <t>EDGAR FRANCISCO GALVAN PEREZ</t>
  </si>
  <si>
    <t>AGUA Y CAMPO SA CV.(BROCSA, SA DE C.V.)</t>
  </si>
  <si>
    <t>Adeudo en proceso de recuperacion juridica</t>
  </si>
  <si>
    <t>MAUSOLEOS Y JARDINES FUNERALES</t>
  </si>
  <si>
    <t>DEUDORES DIVERSOS PARTICULARES</t>
  </si>
  <si>
    <t>Diferencias en el reembolso de las incapacidades de IMSS</t>
  </si>
  <si>
    <t>DIFERENCIAS IMSS</t>
  </si>
  <si>
    <t>DEUDORES DIVERSOS DEPENDENCIAS</t>
  </si>
  <si>
    <t>1-1-2-3-</t>
  </si>
  <si>
    <t>Mega Sorteo Humanitario</t>
  </si>
  <si>
    <t>SANTANDER 65506543806 MEGASORTEO HUMANITARIO</t>
  </si>
  <si>
    <t>BANAMEX 6719361 SUBSIDIO 2018</t>
  </si>
  <si>
    <t>Junio 2018</t>
  </si>
  <si>
    <t>PASIVO REMATES</t>
  </si>
  <si>
    <t>GASTOS 2017</t>
  </si>
  <si>
    <t>GASTOS 2014</t>
  </si>
  <si>
    <t>Aguinaldo</t>
  </si>
  <si>
    <t>Servicio Público</t>
  </si>
  <si>
    <t>Prima Vacacional</t>
  </si>
  <si>
    <t>ECO CONSTRUCCION Y ASOCIADOS, S.A  DE C.V.</t>
  </si>
  <si>
    <t>COGLOBALIX SA DE CV</t>
  </si>
  <si>
    <t>FRANCIA LIZETTE GASCON RAMOS</t>
  </si>
  <si>
    <t>GECTECH DE MEXICO, S.A. DE C.V.</t>
  </si>
  <si>
    <t>ORGANIZACION PAPELERA OMEGA, S.A. DE C.V.</t>
  </si>
  <si>
    <t>DISTRIBUIDORA CRISEL, S.A. DE C.V.</t>
  </si>
  <si>
    <t>DISTRIBUIDORA DE MEDICAMENTOS Y REACTIVOS, S.A. DE</t>
  </si>
  <si>
    <t>NUEVA FARMACIA Y DROGUERIA TOLEDO</t>
  </si>
  <si>
    <t>ALBERTO HERNANDEZ MARTINEZ</t>
  </si>
  <si>
    <t>CARLOS ROBERTO ESPINOSA HERNANDEZ</t>
  </si>
  <si>
    <t>GRUAS HALCON SA DE CV</t>
  </si>
  <si>
    <t>SERVICIO DE GRUAS FUERZA DIESEL, S.A. DE C.V.</t>
  </si>
  <si>
    <t>GRUAS MANOLO, S.A. DE C.V.</t>
  </si>
  <si>
    <t>ANGEL ADRIAN HERNANDEZ</t>
  </si>
  <si>
    <t>MONICA ISUNZA ROCHA</t>
  </si>
  <si>
    <t>Multa con cargo a ex empleado del Instituto</t>
  </si>
  <si>
    <t>LUIS RUBEN IÑIGUEZ GONZALEZ</t>
  </si>
  <si>
    <t>SEPAF Remates</t>
  </si>
  <si>
    <t>SUBSIDIO ISR</t>
  </si>
  <si>
    <t>Crédito al Salario</t>
  </si>
  <si>
    <t>Pago de incapacidades de Maternidad, el IMSS realiza el reembolso posteriormente</t>
  </si>
  <si>
    <t>Convenio IMSS Maternidad</t>
  </si>
  <si>
    <t>Septimbre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</si>
</sst>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00;[Red]\-#,##0.00000"/>
    <numFmt numFmtId="166" formatCode="_-* #,##0.00_-;\-* #,##0.00_-;_-* \-??_-;_-@_-"/>
    <numFmt numFmtId="167" formatCode="#,##0.000000000_ ;[Red]\-#,##0.000000000\ "/>
    <numFmt numFmtId="168" formatCode="_-* #,##0.00_-;\-\ #,##0.00_-;_-* &quot;-&quot;?_-;_-@_-"/>
    <numFmt numFmtId="169" formatCode="_-* #,##0_-;\-\ #,##0_-;_-* &quot;-&quot;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</font>
    <font>
      <b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72">
    <xf numFmtId="0" fontId="0" fillId="0" borderId="0" xfId="0"/>
    <xf numFmtId="0" fontId="1" fillId="0" borderId="0" xfId="1"/>
    <xf numFmtId="0" fontId="1" fillId="0" borderId="0" xfId="1" applyAlignment="1"/>
    <xf numFmtId="0" fontId="3" fillId="2" borderId="0" xfId="2" applyFont="1" applyFill="1"/>
    <xf numFmtId="0" fontId="4" fillId="2" borderId="0" xfId="2" applyFont="1" applyFill="1" applyBorder="1"/>
    <xf numFmtId="0" fontId="5" fillId="2" borderId="0" xfId="2" applyFont="1" applyFill="1"/>
    <xf numFmtId="0" fontId="1" fillId="2" borderId="0" xfId="1" applyFill="1"/>
    <xf numFmtId="0" fontId="6" fillId="2" borderId="0" xfId="2" applyFont="1" applyFill="1"/>
    <xf numFmtId="0" fontId="4" fillId="2" borderId="0" xfId="2" applyFont="1" applyFill="1"/>
    <xf numFmtId="164" fontId="1" fillId="0" borderId="0" xfId="1" applyNumberFormat="1" applyAlignment="1"/>
    <xf numFmtId="0" fontId="2" fillId="0" borderId="0" xfId="1" applyFont="1"/>
    <xf numFmtId="38" fontId="2" fillId="0" borderId="0" xfId="1" applyNumberFormat="1" applyFont="1" applyAlignment="1"/>
    <xf numFmtId="0" fontId="2" fillId="0" borderId="0" xfId="1" applyFont="1" applyAlignment="1"/>
    <xf numFmtId="0" fontId="7" fillId="2" borderId="0" xfId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Border="1" applyAlignment="1" applyProtection="1">
      <alignment horizontal="center" wrapText="1"/>
      <protection locked="0"/>
    </xf>
    <xf numFmtId="0" fontId="8" fillId="2" borderId="1" xfId="1" applyFont="1" applyFill="1" applyBorder="1" applyAlignment="1" applyProtection="1">
      <alignment horizontal="center"/>
      <protection locked="0"/>
    </xf>
    <xf numFmtId="40" fontId="9" fillId="3" borderId="0" xfId="3" applyNumberFormat="1" applyFont="1" applyFill="1" applyBorder="1" applyAlignment="1">
      <alignment horizontal="left" vertical="top"/>
    </xf>
    <xf numFmtId="38" fontId="9" fillId="3" borderId="0" xfId="3" applyNumberFormat="1" applyFont="1" applyFill="1" applyBorder="1" applyAlignment="1">
      <alignment horizontal="right"/>
    </xf>
    <xf numFmtId="49" fontId="9" fillId="3" borderId="0" xfId="3" applyNumberFormat="1" applyFont="1" applyFill="1" applyBorder="1" applyAlignment="1">
      <alignment horizontal="left"/>
    </xf>
    <xf numFmtId="38" fontId="9" fillId="0" borderId="0" xfId="3" applyNumberFormat="1" applyFont="1" applyFill="1" applyBorder="1" applyAlignment="1">
      <alignment horizontal="right"/>
    </xf>
    <xf numFmtId="49" fontId="9" fillId="0" borderId="0" xfId="3" applyNumberFormat="1" applyFont="1" applyFill="1" applyBorder="1" applyAlignment="1">
      <alignment horizontal="left"/>
    </xf>
    <xf numFmtId="40" fontId="9" fillId="3" borderId="2" xfId="3" applyNumberFormat="1" applyFont="1" applyFill="1" applyBorder="1" applyAlignment="1">
      <alignment horizontal="left" vertical="top"/>
    </xf>
    <xf numFmtId="38" fontId="9" fillId="0" borderId="3" xfId="3" applyNumberFormat="1" applyFont="1" applyFill="1" applyBorder="1" applyAlignment="1">
      <alignment horizontal="right"/>
    </xf>
    <xf numFmtId="49" fontId="9" fillId="0" borderId="4" xfId="3" applyNumberFormat="1" applyFont="1" applyFill="1" applyBorder="1" applyAlignment="1">
      <alignment horizontal="left"/>
    </xf>
    <xf numFmtId="40" fontId="5" fillId="2" borderId="5" xfId="2" applyNumberFormat="1" applyFont="1" applyFill="1" applyBorder="1" applyAlignment="1">
      <alignment horizontal="right"/>
    </xf>
    <xf numFmtId="38" fontId="10" fillId="0" borderId="5" xfId="2" applyNumberFormat="1" applyFont="1" applyFill="1" applyBorder="1" applyAlignment="1"/>
    <xf numFmtId="0" fontId="10" fillId="0" borderId="6" xfId="2" applyFont="1" applyFill="1" applyBorder="1" applyAlignment="1"/>
    <xf numFmtId="40" fontId="10" fillId="2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left"/>
    </xf>
    <xf numFmtId="0" fontId="10" fillId="2" borderId="0" xfId="2" applyFont="1" applyFill="1" applyBorder="1" applyAlignment="1">
      <alignment horizontal="center"/>
    </xf>
    <xf numFmtId="14" fontId="4" fillId="2" borderId="0" xfId="2" applyNumberFormat="1" applyFont="1" applyFill="1" applyBorder="1" applyAlignment="1">
      <alignment horizontal="left"/>
    </xf>
    <xf numFmtId="0" fontId="10" fillId="0" borderId="7" xfId="2" applyFont="1" applyFill="1" applyBorder="1" applyAlignment="1"/>
    <xf numFmtId="165" fontId="9" fillId="3" borderId="0" xfId="3" applyNumberFormat="1" applyFont="1" applyFill="1" applyBorder="1" applyAlignment="1">
      <alignment horizontal="right" vertical="top"/>
    </xf>
    <xf numFmtId="40" fontId="9" fillId="3" borderId="0" xfId="3" applyNumberFormat="1" applyFont="1" applyFill="1" applyBorder="1" applyAlignment="1">
      <alignment horizontal="right"/>
    </xf>
    <xf numFmtId="40" fontId="9" fillId="2" borderId="13" xfId="3" applyNumberFormat="1" applyFont="1" applyFill="1" applyBorder="1" applyAlignment="1">
      <alignment horizontal="right" vertical="top"/>
    </xf>
    <xf numFmtId="38" fontId="9" fillId="2" borderId="14" xfId="3" applyNumberFormat="1" applyFont="1" applyFill="1" applyBorder="1" applyAlignment="1">
      <alignment horizontal="right"/>
    </xf>
    <xf numFmtId="49" fontId="9" fillId="2" borderId="15" xfId="3" applyNumberFormat="1" applyFont="1" applyFill="1" applyBorder="1" applyAlignment="1">
      <alignment horizontal="left"/>
    </xf>
    <xf numFmtId="40" fontId="9" fillId="2" borderId="16" xfId="3" applyNumberFormat="1" applyFont="1" applyFill="1" applyBorder="1" applyAlignment="1">
      <alignment horizontal="right" vertical="top"/>
    </xf>
    <xf numFmtId="38" fontId="9" fillId="2" borderId="17" xfId="3" applyNumberFormat="1" applyFont="1" applyFill="1" applyBorder="1" applyAlignment="1">
      <alignment horizontal="right"/>
    </xf>
    <xf numFmtId="49" fontId="9" fillId="2" borderId="18" xfId="3" applyNumberFormat="1" applyFont="1" applyFill="1" applyBorder="1" applyAlignment="1">
      <alignment horizontal="left"/>
    </xf>
    <xf numFmtId="40" fontId="9" fillId="2" borderId="5" xfId="3" applyNumberFormat="1" applyFont="1" applyFill="1" applyBorder="1" applyAlignment="1">
      <alignment horizontal="right" vertical="top"/>
    </xf>
    <xf numFmtId="40" fontId="9" fillId="2" borderId="5" xfId="3" applyNumberFormat="1" applyFont="1" applyFill="1" applyBorder="1" applyAlignment="1">
      <alignment horizontal="right"/>
    </xf>
    <xf numFmtId="49" fontId="9" fillId="2" borderId="5" xfId="3" applyNumberFormat="1" applyFont="1" applyFill="1" applyBorder="1" applyAlignment="1">
      <alignment horizontal="left"/>
    </xf>
    <xf numFmtId="4" fontId="6" fillId="2" borderId="19" xfId="2" applyNumberFormat="1" applyFont="1" applyFill="1" applyBorder="1" applyAlignment="1"/>
    <xf numFmtId="38" fontId="10" fillId="2" borderId="19" xfId="2" applyNumberFormat="1" applyFont="1" applyFill="1" applyBorder="1" applyAlignment="1">
      <alignment horizontal="right"/>
    </xf>
    <xf numFmtId="0" fontId="10" fillId="2" borderId="20" xfId="2" applyFont="1" applyFill="1" applyBorder="1" applyAlignment="1">
      <alignment horizontal="left"/>
    </xf>
    <xf numFmtId="0" fontId="4" fillId="2" borderId="0" xfId="2" applyFont="1" applyFill="1" applyBorder="1" applyAlignment="1"/>
    <xf numFmtId="0" fontId="4" fillId="2" borderId="0" xfId="2" applyFont="1" applyFill="1" applyAlignment="1"/>
    <xf numFmtId="40" fontId="4" fillId="2" borderId="0" xfId="2" applyNumberFormat="1" applyFont="1" applyFill="1" applyBorder="1" applyAlignment="1">
      <alignment horizontal="right"/>
    </xf>
    <xf numFmtId="0" fontId="12" fillId="0" borderId="21" xfId="1" applyFont="1" applyBorder="1" applyAlignment="1" applyProtection="1">
      <alignment horizontal="justify" vertical="center" wrapText="1"/>
      <protection locked="0"/>
    </xf>
    <xf numFmtId="38" fontId="9" fillId="3" borderId="22" xfId="4" applyNumberFormat="1" applyFont="1" applyFill="1" applyBorder="1" applyAlignment="1">
      <alignment horizontal="right"/>
    </xf>
    <xf numFmtId="49" fontId="9" fillId="3" borderId="23" xfId="3" applyNumberFormat="1" applyFont="1" applyFill="1" applyBorder="1" applyAlignment="1">
      <alignment horizontal="left"/>
    </xf>
    <xf numFmtId="0" fontId="12" fillId="0" borderId="24" xfId="1" applyFont="1" applyBorder="1" applyAlignment="1" applyProtection="1">
      <alignment horizontal="justify" vertical="center" wrapText="1"/>
      <protection locked="0"/>
    </xf>
    <xf numFmtId="38" fontId="9" fillId="3" borderId="25" xfId="4" applyNumberFormat="1" applyFont="1" applyFill="1" applyBorder="1" applyAlignment="1">
      <alignment horizontal="right"/>
    </xf>
    <xf numFmtId="49" fontId="9" fillId="3" borderId="26" xfId="3" applyNumberFormat="1" applyFont="1" applyFill="1" applyBorder="1" applyAlignment="1">
      <alignment horizontal="left"/>
    </xf>
    <xf numFmtId="0" fontId="12" fillId="0" borderId="27" xfId="1" applyFont="1" applyBorder="1" applyAlignment="1" applyProtection="1">
      <alignment horizontal="justify" vertical="center" wrapText="1"/>
      <protection locked="0"/>
    </xf>
    <xf numFmtId="38" fontId="9" fillId="3" borderId="28" xfId="4" applyNumberFormat="1" applyFont="1" applyFill="1" applyBorder="1" applyAlignment="1">
      <alignment horizontal="right"/>
    </xf>
    <xf numFmtId="49" fontId="9" fillId="3" borderId="29" xfId="3" applyNumberFormat="1" applyFont="1" applyFill="1" applyBorder="1" applyAlignment="1">
      <alignment horizontal="left"/>
    </xf>
    <xf numFmtId="0" fontId="12" fillId="0" borderId="2" xfId="1" applyFont="1" applyBorder="1" applyAlignment="1" applyProtection="1">
      <alignment horizontal="justify" vertical="center" wrapText="1"/>
      <protection locked="0"/>
    </xf>
    <xf numFmtId="49" fontId="13" fillId="3" borderId="4" xfId="3" applyNumberFormat="1" applyFont="1" applyFill="1" applyBorder="1" applyAlignment="1">
      <alignment horizontal="left"/>
    </xf>
    <xf numFmtId="0" fontId="12" fillId="0" borderId="30" xfId="1" applyFont="1" applyBorder="1" applyAlignment="1" applyProtection="1">
      <alignment horizontal="justify" vertical="center" wrapText="1"/>
      <protection locked="0"/>
    </xf>
    <xf numFmtId="38" fontId="9" fillId="3" borderId="30" xfId="4" applyNumberFormat="1" applyFont="1" applyFill="1" applyBorder="1" applyAlignment="1">
      <alignment horizontal="right"/>
    </xf>
    <xf numFmtId="49" fontId="9" fillId="3" borderId="30" xfId="3" applyNumberFormat="1" applyFont="1" applyFill="1" applyBorder="1" applyAlignment="1">
      <alignment horizontal="left"/>
    </xf>
    <xf numFmtId="38" fontId="9" fillId="3" borderId="28" xfId="2" applyNumberFormat="1" applyFont="1" applyFill="1" applyBorder="1" applyAlignment="1">
      <alignment horizontal="right" vertical="top"/>
    </xf>
    <xf numFmtId="0" fontId="12" fillId="0" borderId="13" xfId="1" applyFont="1" applyBorder="1" applyAlignment="1" applyProtection="1">
      <alignment horizontal="justify" vertical="center" wrapText="1"/>
      <protection locked="0"/>
    </xf>
    <xf numFmtId="38" fontId="9" fillId="3" borderId="14" xfId="4" applyNumberFormat="1" applyFont="1" applyFill="1" applyBorder="1" applyAlignment="1">
      <alignment horizontal="right"/>
    </xf>
    <xf numFmtId="49" fontId="9" fillId="3" borderId="15" xfId="3" applyNumberFormat="1" applyFont="1" applyFill="1" applyBorder="1" applyAlignment="1">
      <alignment horizontal="left"/>
    </xf>
    <xf numFmtId="0" fontId="12" fillId="0" borderId="16" xfId="1" applyFont="1" applyBorder="1" applyAlignment="1" applyProtection="1">
      <alignment horizontal="justify" vertical="center" wrapText="1"/>
      <protection locked="0"/>
    </xf>
    <xf numFmtId="38" fontId="9" fillId="3" borderId="17" xfId="4" applyNumberFormat="1" applyFont="1" applyFill="1" applyBorder="1" applyAlignment="1">
      <alignment horizontal="right"/>
    </xf>
    <xf numFmtId="49" fontId="9" fillId="3" borderId="18" xfId="3" applyNumberFormat="1" applyFont="1" applyFill="1" applyBorder="1" applyAlignment="1">
      <alignment horizontal="left"/>
    </xf>
    <xf numFmtId="0" fontId="12" fillId="0" borderId="31" xfId="1" applyFont="1" applyBorder="1" applyAlignment="1" applyProtection="1">
      <alignment horizontal="justify" vertical="center" wrapText="1"/>
      <protection locked="0"/>
    </xf>
    <xf numFmtId="38" fontId="9" fillId="3" borderId="32" xfId="4" applyNumberFormat="1" applyFont="1" applyFill="1" applyBorder="1" applyAlignment="1">
      <alignment horizontal="right"/>
    </xf>
    <xf numFmtId="49" fontId="9" fillId="3" borderId="33" xfId="3" applyNumberFormat="1" applyFont="1" applyFill="1" applyBorder="1" applyAlignment="1">
      <alignment horizontal="left"/>
    </xf>
    <xf numFmtId="39" fontId="4" fillId="2" borderId="34" xfId="5" applyNumberFormat="1" applyFont="1" applyFill="1" applyBorder="1" applyAlignment="1">
      <alignment horizontal="right"/>
    </xf>
    <xf numFmtId="0" fontId="6" fillId="2" borderId="35" xfId="2" applyFont="1" applyFill="1" applyBorder="1" applyAlignment="1">
      <alignment horizontal="left"/>
    </xf>
    <xf numFmtId="41" fontId="5" fillId="2" borderId="2" xfId="2" applyNumberFormat="1" applyFont="1" applyFill="1" applyBorder="1" applyAlignment="1">
      <alignment horizontal="right"/>
    </xf>
    <xf numFmtId="40" fontId="10" fillId="2" borderId="3" xfId="2" applyNumberFormat="1" applyFont="1" applyFill="1" applyBorder="1" applyAlignment="1">
      <alignment horizontal="right"/>
    </xf>
    <xf numFmtId="0" fontId="10" fillId="2" borderId="4" xfId="2" applyFont="1" applyFill="1" applyBorder="1" applyAlignment="1">
      <alignment horizontal="center"/>
    </xf>
    <xf numFmtId="0" fontId="10" fillId="5" borderId="19" xfId="2" applyFont="1" applyFill="1" applyBorder="1" applyAlignment="1">
      <alignment horizontal="center"/>
    </xf>
    <xf numFmtId="40" fontId="10" fillId="5" borderId="19" xfId="2" applyNumberFormat="1" applyFont="1" applyFill="1" applyBorder="1" applyAlignment="1">
      <alignment horizontal="center"/>
    </xf>
    <xf numFmtId="0" fontId="10" fillId="2" borderId="0" xfId="1" applyFont="1" applyFill="1" applyBorder="1" applyAlignment="1">
      <alignment horizontal="right"/>
    </xf>
    <xf numFmtId="40" fontId="9" fillId="0" borderId="0" xfId="3" applyNumberFormat="1" applyFont="1" applyFill="1" applyBorder="1" applyAlignment="1">
      <alignment horizontal="right"/>
    </xf>
    <xf numFmtId="40" fontId="9" fillId="3" borderId="19" xfId="3" applyNumberFormat="1" applyFont="1" applyFill="1" applyBorder="1" applyAlignment="1">
      <alignment horizontal="left" vertical="top"/>
    </xf>
    <xf numFmtId="40" fontId="9" fillId="6" borderId="19" xfId="3" applyNumberFormat="1" applyFont="1" applyFill="1" applyBorder="1" applyAlignment="1">
      <alignment horizontal="right"/>
    </xf>
    <xf numFmtId="49" fontId="9" fillId="0" borderId="19" xfId="3" applyNumberFormat="1" applyFont="1" applyFill="1" applyBorder="1" applyAlignment="1">
      <alignment horizontal="left"/>
    </xf>
    <xf numFmtId="40" fontId="5" fillId="2" borderId="19" xfId="2" applyNumberFormat="1" applyFont="1" applyFill="1" applyBorder="1" applyAlignment="1">
      <alignment horizontal="right"/>
    </xf>
    <xf numFmtId="40" fontId="10" fillId="0" borderId="19" xfId="2" applyNumberFormat="1" applyFont="1" applyFill="1" applyBorder="1" applyAlignment="1"/>
    <xf numFmtId="40" fontId="9" fillId="7" borderId="19" xfId="3" applyNumberFormat="1" applyFont="1" applyFill="1" applyBorder="1" applyAlignment="1">
      <alignment horizontal="right"/>
    </xf>
    <xf numFmtId="40" fontId="5" fillId="2" borderId="2" xfId="2" applyNumberFormat="1" applyFont="1" applyFill="1" applyBorder="1" applyAlignment="1">
      <alignment horizontal="right"/>
    </xf>
    <xf numFmtId="40" fontId="10" fillId="8" borderId="19" xfId="2" applyNumberFormat="1" applyFont="1" applyFill="1" applyBorder="1" applyAlignment="1"/>
    <xf numFmtId="40" fontId="9" fillId="2" borderId="19" xfId="3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left"/>
    </xf>
    <xf numFmtId="40" fontId="13" fillId="0" borderId="19" xfId="3" applyNumberFormat="1" applyFont="1" applyFill="1" applyBorder="1" applyAlignment="1">
      <alignment horizontal="right"/>
    </xf>
    <xf numFmtId="40" fontId="9" fillId="2" borderId="19" xfId="3" applyNumberFormat="1" applyFont="1" applyFill="1" applyBorder="1" applyAlignment="1">
      <alignment horizontal="left" vertical="top"/>
    </xf>
    <xf numFmtId="40" fontId="9" fillId="0" borderId="19" xfId="3" applyNumberFormat="1" applyFont="1" applyFill="1" applyBorder="1" applyAlignment="1">
      <alignment horizontal="right"/>
    </xf>
    <xf numFmtId="40" fontId="13" fillId="2" borderId="19" xfId="3" applyNumberFormat="1" applyFont="1" applyFill="1" applyBorder="1" applyAlignment="1">
      <alignment horizontal="left" vertical="top"/>
    </xf>
    <xf numFmtId="40" fontId="9" fillId="9" borderId="19" xfId="3" applyNumberFormat="1" applyFont="1" applyFill="1" applyBorder="1" applyAlignment="1">
      <alignment horizontal="right"/>
    </xf>
    <xf numFmtId="49" fontId="13" fillId="0" borderId="19" xfId="3" applyNumberFormat="1" applyFont="1" applyFill="1" applyBorder="1" applyAlignment="1">
      <alignment horizontal="left"/>
    </xf>
    <xf numFmtId="40" fontId="13" fillId="2" borderId="19" xfId="3" applyNumberFormat="1" applyFont="1" applyFill="1" applyBorder="1" applyAlignment="1">
      <alignment horizontal="right"/>
    </xf>
    <xf numFmtId="40" fontId="13" fillId="8" borderId="19" xfId="3" applyNumberFormat="1" applyFont="1" applyFill="1" applyBorder="1" applyAlignment="1">
      <alignment horizontal="right"/>
    </xf>
    <xf numFmtId="166" fontId="10" fillId="2" borderId="20" xfId="2" applyNumberFormat="1" applyFont="1" applyFill="1" applyBorder="1" applyAlignment="1">
      <alignment horizontal="left"/>
    </xf>
    <xf numFmtId="40" fontId="10" fillId="0" borderId="0" xfId="2" applyNumberFormat="1" applyFont="1" applyFill="1" applyBorder="1" applyAlignment="1">
      <alignment horizontal="center"/>
    </xf>
    <xf numFmtId="4" fontId="14" fillId="0" borderId="19" xfId="2" applyNumberFormat="1" applyFont="1" applyFill="1" applyBorder="1" applyAlignment="1">
      <alignment horizontal="right" vertical="top"/>
    </xf>
    <xf numFmtId="4" fontId="9" fillId="8" borderId="38" xfId="2" applyNumberFormat="1" applyFont="1" applyFill="1" applyBorder="1" applyAlignment="1">
      <alignment horizontal="right" vertical="top"/>
    </xf>
    <xf numFmtId="40" fontId="9" fillId="8" borderId="19" xfId="3" applyNumberFormat="1" applyFont="1" applyFill="1" applyBorder="1" applyAlignment="1">
      <alignment horizontal="right"/>
    </xf>
    <xf numFmtId="40" fontId="6" fillId="2" borderId="2" xfId="2" applyNumberFormat="1" applyFont="1" applyFill="1" applyBorder="1" applyAlignment="1">
      <alignment horizontal="right"/>
    </xf>
    <xf numFmtId="40" fontId="10" fillId="0" borderId="19" xfId="2" applyNumberFormat="1" applyFont="1" applyFill="1" applyBorder="1" applyAlignment="1">
      <alignment horizontal="right"/>
    </xf>
    <xf numFmtId="40" fontId="9" fillId="3" borderId="19" xfId="3" applyNumberFormat="1" applyFont="1" applyFill="1" applyBorder="1" applyAlignment="1">
      <alignment horizontal="right" vertical="top"/>
    </xf>
    <xf numFmtId="43" fontId="6" fillId="2" borderId="19" xfId="6" applyFont="1" applyFill="1" applyBorder="1" applyAlignment="1"/>
    <xf numFmtId="40" fontId="10" fillId="8" borderId="19" xfId="2" applyNumberFormat="1" applyFont="1" applyFill="1" applyBorder="1" applyAlignment="1">
      <alignment horizontal="right"/>
    </xf>
    <xf numFmtId="0" fontId="10" fillId="0" borderId="20" xfId="2" applyFont="1" applyFill="1" applyBorder="1" applyAlignment="1">
      <alignment horizontal="left"/>
    </xf>
    <xf numFmtId="14" fontId="4" fillId="2" borderId="39" xfId="2" applyNumberFormat="1" applyFont="1" applyFill="1" applyBorder="1" applyAlignment="1">
      <alignment horizontal="left"/>
    </xf>
    <xf numFmtId="49" fontId="9" fillId="2" borderId="19" xfId="3" applyNumberFormat="1" applyFont="1" applyFill="1" applyBorder="1" applyAlignment="1">
      <alignment horizontal="left"/>
    </xf>
    <xf numFmtId="167" fontId="10" fillId="2" borderId="0" xfId="2" applyNumberFormat="1" applyFont="1" applyFill="1" applyBorder="1" applyAlignment="1">
      <alignment horizontal="center"/>
    </xf>
    <xf numFmtId="14" fontId="4" fillId="2" borderId="40" xfId="2" applyNumberFormat="1" applyFont="1" applyFill="1" applyBorder="1" applyAlignment="1">
      <alignment horizontal="left"/>
    </xf>
    <xf numFmtId="4" fontId="15" fillId="2" borderId="19" xfId="2" applyNumberFormat="1" applyFont="1" applyFill="1" applyBorder="1" applyAlignment="1"/>
    <xf numFmtId="40" fontId="9" fillId="2" borderId="19" xfId="3" applyNumberFormat="1" applyFont="1" applyFill="1" applyBorder="1" applyAlignment="1">
      <alignment horizontal="right" vertical="top"/>
    </xf>
    <xf numFmtId="40" fontId="10" fillId="2" borderId="19" xfId="2" applyNumberFormat="1" applyFont="1" applyFill="1" applyBorder="1" applyAlignment="1">
      <alignment horizontal="right"/>
    </xf>
    <xf numFmtId="40" fontId="5" fillId="2" borderId="0" xfId="2" applyNumberFormat="1" applyFont="1" applyFill="1" applyBorder="1" applyAlignment="1">
      <alignment horizontal="right"/>
    </xf>
    <xf numFmtId="0" fontId="10" fillId="2" borderId="0" xfId="2" applyFont="1" applyFill="1" applyBorder="1" applyAlignment="1"/>
    <xf numFmtId="0" fontId="3" fillId="2" borderId="19" xfId="2" applyFont="1" applyFill="1" applyBorder="1" applyAlignment="1"/>
    <xf numFmtId="0" fontId="10" fillId="2" borderId="42" xfId="2" applyFont="1" applyFill="1" applyBorder="1" applyAlignment="1">
      <alignment horizontal="left"/>
    </xf>
    <xf numFmtId="0" fontId="12" fillId="0" borderId="19" xfId="1" applyFont="1" applyBorder="1" applyAlignment="1" applyProtection="1">
      <alignment horizontal="justify" vertical="center" wrapText="1"/>
      <protection locked="0"/>
    </xf>
    <xf numFmtId="40" fontId="9" fillId="3" borderId="19" xfId="3" applyNumberFormat="1" applyFont="1" applyFill="1" applyBorder="1" applyAlignment="1">
      <alignment horizontal="right"/>
    </xf>
    <xf numFmtId="49" fontId="9" fillId="3" borderId="19" xfId="3" applyNumberFormat="1" applyFont="1" applyFill="1" applyBorder="1" applyAlignment="1">
      <alignment horizontal="left"/>
    </xf>
    <xf numFmtId="43" fontId="3" fillId="2" borderId="19" xfId="6" applyFont="1" applyFill="1" applyBorder="1" applyAlignment="1"/>
    <xf numFmtId="40" fontId="6" fillId="2" borderId="43" xfId="2" applyNumberFormat="1" applyFont="1" applyFill="1" applyBorder="1" applyAlignment="1">
      <alignment horizontal="right"/>
    </xf>
    <xf numFmtId="0" fontId="10" fillId="2" borderId="44" xfId="2" applyFont="1" applyFill="1" applyBorder="1" applyAlignment="1">
      <alignment horizontal="left"/>
    </xf>
    <xf numFmtId="40" fontId="13" fillId="3" borderId="19" xfId="3" applyNumberFormat="1" applyFont="1" applyFill="1" applyBorder="1" applyAlignment="1">
      <alignment horizontal="right"/>
    </xf>
    <xf numFmtId="49" fontId="13" fillId="3" borderId="19" xfId="3" applyNumberFormat="1" applyFont="1" applyFill="1" applyBorder="1" applyAlignment="1">
      <alignment horizontal="left"/>
    </xf>
    <xf numFmtId="164" fontId="4" fillId="2" borderId="0" xfId="2" applyNumberFormat="1" applyFont="1" applyFill="1" applyBorder="1" applyAlignment="1"/>
    <xf numFmtId="40" fontId="9" fillId="2" borderId="20" xfId="4" applyNumberFormat="1" applyFont="1" applyFill="1" applyBorder="1" applyAlignment="1">
      <alignment horizontal="right"/>
    </xf>
    <xf numFmtId="168" fontId="8" fillId="0" borderId="19" xfId="1" applyNumberFormat="1" applyFont="1" applyBorder="1" applyAlignment="1" applyProtection="1">
      <alignment horizontal="justify" vertical="center" wrapText="1"/>
      <protection locked="0"/>
    </xf>
    <xf numFmtId="0" fontId="6" fillId="2" borderId="45" xfId="2" applyFont="1" applyFill="1" applyBorder="1" applyAlignment="1"/>
    <xf numFmtId="49" fontId="4" fillId="2" borderId="44" xfId="2" applyNumberFormat="1" applyFont="1" applyFill="1" applyBorder="1" applyAlignment="1">
      <alignment horizontal="justify"/>
    </xf>
    <xf numFmtId="40" fontId="4" fillId="2" borderId="25" xfId="2" applyNumberFormat="1" applyFont="1" applyFill="1" applyBorder="1" applyAlignment="1">
      <alignment horizontal="right"/>
    </xf>
    <xf numFmtId="0" fontId="4" fillId="2" borderId="43" xfId="2" applyFont="1" applyFill="1" applyBorder="1" applyAlignment="1"/>
    <xf numFmtId="4" fontId="9" fillId="3" borderId="38" xfId="2" applyNumberFormat="1" applyFont="1" applyFill="1" applyBorder="1" applyAlignment="1">
      <alignment horizontal="right" vertical="top"/>
    </xf>
    <xf numFmtId="169" fontId="12" fillId="0" borderId="19" xfId="1" applyNumberFormat="1" applyFont="1" applyBorder="1" applyAlignment="1" applyProtection="1">
      <alignment horizontal="justify" vertical="center" wrapText="1"/>
      <protection locked="0"/>
    </xf>
    <xf numFmtId="4" fontId="4" fillId="2" borderId="0" xfId="2" applyNumberFormat="1" applyFont="1" applyFill="1" applyBorder="1" applyAlignment="1"/>
    <xf numFmtId="0" fontId="10" fillId="2" borderId="20" xfId="2" applyFont="1" applyFill="1" applyBorder="1" applyAlignment="1">
      <alignment horizontal="center"/>
    </xf>
    <xf numFmtId="40" fontId="9" fillId="3" borderId="20" xfId="4" applyNumberFormat="1" applyFont="1" applyFill="1" applyBorder="1" applyAlignment="1">
      <alignment horizontal="right"/>
    </xf>
    <xf numFmtId="0" fontId="12" fillId="0" borderId="23" xfId="1" applyFont="1" applyBorder="1" applyAlignment="1" applyProtection="1">
      <alignment horizontal="justify" vertical="center" wrapText="1"/>
      <protection locked="0"/>
    </xf>
    <xf numFmtId="40" fontId="13" fillId="3" borderId="20" xfId="3" applyNumberFormat="1" applyFont="1" applyFill="1" applyBorder="1" applyAlignment="1">
      <alignment horizontal="right"/>
    </xf>
    <xf numFmtId="49" fontId="9" fillId="3" borderId="46" xfId="3" applyNumberFormat="1" applyFont="1" applyFill="1" applyBorder="1" applyAlignment="1">
      <alignment horizontal="left"/>
    </xf>
    <xf numFmtId="39" fontId="4" fillId="2" borderId="19" xfId="5" applyNumberFormat="1" applyFont="1" applyFill="1" applyBorder="1" applyAlignment="1">
      <alignment horizontal="right"/>
    </xf>
    <xf numFmtId="40" fontId="6" fillId="2" borderId="20" xfId="2" applyNumberFormat="1" applyFont="1" applyFill="1" applyBorder="1" applyAlignment="1">
      <alignment horizontal="right"/>
    </xf>
    <xf numFmtId="0" fontId="6" fillId="2" borderId="19" xfId="2" applyFont="1" applyFill="1" applyBorder="1" applyAlignment="1">
      <alignment horizontal="left"/>
    </xf>
    <xf numFmtId="41" fontId="5" fillId="2" borderId="23" xfId="2" applyNumberFormat="1" applyFont="1" applyFill="1" applyBorder="1" applyAlignment="1">
      <alignment horizontal="right"/>
    </xf>
    <xf numFmtId="0" fontId="10" fillId="2" borderId="42" xfId="2" applyFont="1" applyFill="1" applyBorder="1" applyAlignment="1">
      <alignment horizontal="center"/>
    </xf>
    <xf numFmtId="0" fontId="11" fillId="4" borderId="6" xfId="2" applyFont="1" applyFill="1" applyBorder="1" applyAlignment="1">
      <alignment horizontal="center"/>
    </xf>
    <xf numFmtId="0" fontId="11" fillId="4" borderId="12" xfId="2" applyFont="1" applyFill="1" applyBorder="1" applyAlignment="1">
      <alignment horizontal="center"/>
    </xf>
    <xf numFmtId="0" fontId="11" fillId="4" borderId="11" xfId="2" applyFont="1" applyFill="1" applyBorder="1" applyAlignment="1">
      <alignment horizontal="center"/>
    </xf>
    <xf numFmtId="0" fontId="11" fillId="4" borderId="10" xfId="2" applyFont="1" applyFill="1" applyBorder="1" applyAlignment="1">
      <alignment horizontal="center"/>
    </xf>
    <xf numFmtId="0" fontId="11" fillId="4" borderId="9" xfId="2" applyFont="1" applyFill="1" applyBorder="1" applyAlignment="1">
      <alignment horizontal="center"/>
    </xf>
    <xf numFmtId="0" fontId="11" fillId="4" borderId="8" xfId="2" applyFont="1" applyFill="1" applyBorder="1" applyAlignment="1">
      <alignment horizontal="center"/>
    </xf>
    <xf numFmtId="0" fontId="10" fillId="2" borderId="0" xfId="3" applyFont="1" applyFill="1" applyBorder="1" applyAlignment="1">
      <alignment horizontal="center"/>
    </xf>
    <xf numFmtId="17" fontId="10" fillId="2" borderId="0" xfId="3" quotePrefix="1" applyNumberFormat="1" applyFont="1" applyFill="1" applyBorder="1" applyAlignment="1">
      <alignment horizontal="center"/>
    </xf>
    <xf numFmtId="0" fontId="10" fillId="2" borderId="9" xfId="1" applyNumberFormat="1" applyFont="1" applyFill="1" applyBorder="1" applyAlignment="1" applyProtection="1">
      <alignment horizontal="left"/>
      <protection locked="0"/>
    </xf>
    <xf numFmtId="0" fontId="11" fillId="4" borderId="37" xfId="2" applyFont="1" applyFill="1" applyBorder="1" applyAlignment="1">
      <alignment horizontal="center"/>
    </xf>
    <xf numFmtId="0" fontId="11" fillId="4" borderId="0" xfId="2" applyFont="1" applyFill="1" applyBorder="1" applyAlignment="1">
      <alignment horizontal="center"/>
    </xf>
    <xf numFmtId="0" fontId="11" fillId="4" borderId="36" xfId="2" applyFont="1" applyFill="1" applyBorder="1" applyAlignment="1">
      <alignment horizontal="center"/>
    </xf>
    <xf numFmtId="0" fontId="10" fillId="0" borderId="41" xfId="2" applyFont="1" applyFill="1" applyBorder="1" applyAlignment="1">
      <alignment horizontal="center"/>
    </xf>
    <xf numFmtId="0" fontId="10" fillId="0" borderId="20" xfId="2" applyFont="1" applyFill="1" applyBorder="1" applyAlignment="1">
      <alignment horizontal="center"/>
    </xf>
    <xf numFmtId="4" fontId="9" fillId="0" borderId="19" xfId="2" applyNumberFormat="1" applyFont="1" applyFill="1" applyBorder="1" applyAlignment="1">
      <alignment horizontal="right" vertical="top"/>
    </xf>
    <xf numFmtId="4" fontId="9" fillId="0" borderId="38" xfId="2" applyNumberFormat="1" applyFont="1" applyFill="1" applyBorder="1" applyAlignment="1">
      <alignment horizontal="right" vertical="top"/>
    </xf>
    <xf numFmtId="4" fontId="9" fillId="3" borderId="38" xfId="7" applyNumberFormat="1" applyFont="1" applyFill="1" applyBorder="1" applyAlignment="1">
      <alignment horizontal="right" vertical="top"/>
    </xf>
    <xf numFmtId="49" fontId="9" fillId="3" borderId="38" xfId="3" applyNumberFormat="1" applyFont="1" applyFill="1" applyBorder="1" applyAlignment="1">
      <alignment horizontal="left" vertical="top"/>
    </xf>
    <xf numFmtId="40" fontId="13" fillId="2" borderId="20" xfId="4" applyNumberFormat="1" applyFont="1" applyFill="1" applyBorder="1" applyAlignment="1">
      <alignment horizontal="right"/>
    </xf>
    <xf numFmtId="164" fontId="12" fillId="0" borderId="19" xfId="1" applyNumberFormat="1" applyFont="1" applyBorder="1" applyAlignment="1" applyProtection="1">
      <alignment horizontal="justify" vertical="center" wrapText="1"/>
      <protection locked="0"/>
    </xf>
  </cellXfs>
  <cellStyles count="8">
    <cellStyle name="Millares 2" xfId="6"/>
    <cellStyle name="Moneda 7" xfId="5"/>
    <cellStyle name="Normal" xfId="0" builtinId="0"/>
    <cellStyle name="Normal 10" xfId="2"/>
    <cellStyle name="Normal 2 10 2" xfId="7"/>
    <cellStyle name="Normal 2 2" xfId="3"/>
    <cellStyle name="Normal 25" xfId="4"/>
    <cellStyle name="Normal 4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Marzo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Anexos%20del%20CatalogoJun%201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Anexos%20del%20CatalogoSeptiembre%201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if.ramos\AppData\Local\Microsoft\Windows\Temporary%20Internet%20Files\Content.Outlook\0V4LKBYX\3ER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Comp CTE"/>
      <sheetName val="Comp CCT"/>
      <sheetName val="Comp ALKD"/>
      <sheetName val="Comp UAPI"/>
      <sheetName val="Comp SALAS"/>
      <sheetName val="DD"/>
      <sheetName val="Comp OGA"/>
      <sheetName val="Comp DEP"/>
      <sheetName val="Comp OG"/>
      <sheetName val="CompACUM"/>
      <sheetName val="Subsidio"/>
      <sheetName val="CompACUM (capitulo"/>
      <sheetName val="Modific x cuenta"/>
      <sheetName val="Modificaciones presupuestale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Notas Corregidas"/>
      <sheetName val="h) EAA"/>
      <sheetName val="i) EAD"/>
      <sheetName val="SF Dic2014"/>
      <sheetName val="Activos 2016"/>
      <sheetName val="GASTO"/>
      <sheetName val="INGRESOS"/>
      <sheetName val="x GASTOSG"/>
      <sheetName val="PRESENTACIÓN Comparativo"/>
      <sheetName val="Comparativo Real vs Ppto"/>
      <sheetName val="Comparativo Real vs Ppto (2)"/>
      <sheetName val="I-E DHM"/>
      <sheetName val="PRESENTACIÓN"/>
      <sheetName val="ING Y GTOS AGO 15"/>
      <sheetName val="SFDic2013"/>
      <sheetName val="X ASISMES"/>
      <sheetName val="Carga"/>
      <sheetName val="x ADMON"/>
      <sheetName val="ASISACUM"/>
      <sheetName val="1"/>
      <sheetName val="2"/>
    </sheetNames>
    <sheetDataSet>
      <sheetData sheetId="0" refreshError="1"/>
      <sheetData sheetId="1">
        <row r="3">
          <cell r="B3">
            <v>0</v>
          </cell>
        </row>
      </sheetData>
      <sheetData sheetId="2" refreshError="1"/>
      <sheetData sheetId="3" refreshError="1"/>
      <sheetData sheetId="4">
        <row r="84">
          <cell r="D84">
            <v>170819310.61882827</v>
          </cell>
        </row>
      </sheetData>
      <sheetData sheetId="5" refreshError="1"/>
      <sheetData sheetId="6" refreshError="1"/>
      <sheetData sheetId="7">
        <row r="2">
          <cell r="B2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A3" t="str">
            <v>Del 1° de Enero al 31 de Marzo de 2018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6">
          <cell r="D26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">
          <cell r="D4" t="str">
            <v>Al 31 de Marzo de 2018</v>
          </cell>
        </row>
      </sheetData>
      <sheetData sheetId="33">
        <row r="2">
          <cell r="D2" t="str">
            <v xml:space="preserve">INGRESOS Y GASTOS </v>
          </cell>
        </row>
      </sheetData>
      <sheetData sheetId="34">
        <row r="17">
          <cell r="E17">
            <v>2001142.62</v>
          </cell>
        </row>
      </sheetData>
      <sheetData sheetId="35"/>
      <sheetData sheetId="36" refreshError="1"/>
      <sheetData sheetId="37" refreshError="1"/>
      <sheetData sheetId="38">
        <row r="2">
          <cell r="A2" t="str">
            <v>Marzo 2018</v>
          </cell>
        </row>
        <row r="9">
          <cell r="A9" t="str">
            <v>CTAS. DE CHEQUES</v>
          </cell>
          <cell r="B9">
            <v>18923080.629999999</v>
          </cell>
        </row>
        <row r="10">
          <cell r="A10" t="str">
            <v>BANORTE 117611568</v>
          </cell>
          <cell r="B10">
            <v>634212.69999999995</v>
          </cell>
          <cell r="C10" t="str">
            <v>Pago a proveedores</v>
          </cell>
        </row>
        <row r="11">
          <cell r="A11" t="str">
            <v>BANORTE 126445514</v>
          </cell>
          <cell r="B11">
            <v>0</v>
          </cell>
          <cell r="C11" t="str">
            <v>Inversión</v>
          </cell>
        </row>
        <row r="12">
          <cell r="A12" t="str">
            <v>BANORTE 560964990</v>
          </cell>
          <cell r="B12">
            <v>682343.38</v>
          </cell>
          <cell r="C12" t="str">
            <v>Canalización de donativos</v>
          </cell>
        </row>
        <row r="13">
          <cell r="A13" t="str">
            <v>BANSI 97199841</v>
          </cell>
          <cell r="B13">
            <v>523.78</v>
          </cell>
          <cell r="C13" t="str">
            <v>Cuenta para aporataciones IPEJAL</v>
          </cell>
        </row>
        <row r="14">
          <cell r="A14" t="str">
            <v>HSBC 4047143326 SALAS</v>
          </cell>
          <cell r="B14">
            <v>284971.5</v>
          </cell>
          <cell r="C14" t="str">
            <v>Salas de Velación</v>
          </cell>
        </row>
        <row r="15">
          <cell r="A15" t="str">
            <v>HSBC 4047143334 UAPI</v>
          </cell>
          <cell r="B15">
            <v>0</v>
          </cell>
          <cell r="C15" t="str">
            <v>Unidad Asistencial Para Indigentes</v>
          </cell>
        </row>
        <row r="16">
          <cell r="A16" t="str">
            <v>HSBC 4047143342 ALKD</v>
          </cell>
          <cell r="B16">
            <v>61100</v>
          </cell>
          <cell r="C16" t="str">
            <v>Asilo Leonidas K. Demos</v>
          </cell>
        </row>
        <row r="17">
          <cell r="A17" t="str">
            <v>HSBC 4047245436 CCT</v>
          </cell>
          <cell r="B17">
            <v>141257.5</v>
          </cell>
          <cell r="C17" t="str">
            <v>Centros de Capacitación para el Trabajo</v>
          </cell>
        </row>
        <row r="18">
          <cell r="A18" t="str">
            <v>HSBC 4047245428 SUBSIDIO</v>
          </cell>
          <cell r="B18">
            <v>0</v>
          </cell>
          <cell r="C18" t="str">
            <v>Subsidio Estatal</v>
          </cell>
        </row>
        <row r="19">
          <cell r="A19" t="str">
            <v>HSBC 4047245444 CTE</v>
          </cell>
          <cell r="B19">
            <v>33051.5</v>
          </cell>
          <cell r="C19" t="str">
            <v>Terapias Especiales</v>
          </cell>
        </row>
        <row r="20">
          <cell r="A20" t="str">
            <v>HSBC 4049865165 NOMINA</v>
          </cell>
          <cell r="B20">
            <v>3905.17</v>
          </cell>
          <cell r="C20" t="str">
            <v>Nomina</v>
          </cell>
        </row>
        <row r="21">
          <cell r="A21" t="str">
            <v>HSBC 6326893669 INTERCUENTA</v>
          </cell>
          <cell r="B21">
            <v>1308966.53</v>
          </cell>
          <cell r="C21" t="str">
            <v>Inversión</v>
          </cell>
        </row>
        <row r="22">
          <cell r="A22" t="str">
            <v>HSBC 4049865744 COMISION ASISTENCIAL</v>
          </cell>
          <cell r="B22">
            <v>105000</v>
          </cell>
          <cell r="C22" t="str">
            <v>Apoyos Asistenciales</v>
          </cell>
        </row>
        <row r="23">
          <cell r="A23" t="str">
            <v>HSBC 4050281906 PROVISION</v>
          </cell>
          <cell r="B23">
            <v>34950.79</v>
          </cell>
          <cell r="C23" t="str">
            <v>Pago a proveedores</v>
          </cell>
        </row>
        <row r="24">
          <cell r="A24" t="str">
            <v>HSBC 4049865728 INGRESOS REMATES</v>
          </cell>
          <cell r="B24">
            <v>1919987</v>
          </cell>
          <cell r="C24" t="str">
            <v>Remates recepción de posturas</v>
          </cell>
        </row>
        <row r="25">
          <cell r="A25" t="str">
            <v>HSBC 4050282375 EGRESOS REMATES</v>
          </cell>
          <cell r="B25">
            <v>330930</v>
          </cell>
          <cell r="C25" t="str">
            <v>Remates dispersión de posturas</v>
          </cell>
        </row>
        <row r="26">
          <cell r="A26" t="str">
            <v>BANAMEX 2581351 DEPOSITOS</v>
          </cell>
          <cell r="B26">
            <v>7374862.9199999999</v>
          </cell>
          <cell r="C26" t="str">
            <v>Inversión</v>
          </cell>
        </row>
        <row r="27">
          <cell r="A27" t="str">
            <v>BANAMEX 4735381NOMINA</v>
          </cell>
          <cell r="B27">
            <v>127078.25</v>
          </cell>
          <cell r="C27" t="str">
            <v>NOMINA</v>
          </cell>
        </row>
        <row r="28">
          <cell r="A28" t="str">
            <v>HSBC 4060055217 SUBSIDIO ESTATAL</v>
          </cell>
          <cell r="B28">
            <v>0</v>
          </cell>
          <cell r="C28" t="str">
            <v>NOMINA</v>
          </cell>
        </row>
        <row r="29">
          <cell r="A29" t="str">
            <v>BANAMEX 8064410 SUBSIDIO ESTATAL</v>
          </cell>
          <cell r="B29">
            <v>39110.239999999998</v>
          </cell>
          <cell r="C29" t="str">
            <v>NOMINA</v>
          </cell>
        </row>
        <row r="30">
          <cell r="A30" t="str">
            <v xml:space="preserve">BANAMEX 2949127 REMATE </v>
          </cell>
          <cell r="B30">
            <v>0</v>
          </cell>
          <cell r="C30" t="str">
            <v>Remates dispersión de posturas</v>
          </cell>
        </row>
        <row r="31">
          <cell r="A31" t="str">
            <v>BANAMEX 6719361 SUBSIDIO 2018</v>
          </cell>
          <cell r="B31">
            <v>5840829.3700000001</v>
          </cell>
          <cell r="C31" t="str">
            <v>Subsidio Estatal</v>
          </cell>
        </row>
        <row r="33">
          <cell r="A33" t="str">
            <v>INV TEMPORALES - DE 3 MESES</v>
          </cell>
          <cell r="B33">
            <v>18574066.309999999</v>
          </cell>
        </row>
        <row r="34">
          <cell r="A34" t="str">
            <v>HSBC 63326895623 COMISION ASISTENCIAL</v>
          </cell>
          <cell r="B34">
            <v>0.01</v>
          </cell>
          <cell r="C34" t="str">
            <v>Inversión</v>
          </cell>
        </row>
        <row r="35">
          <cell r="A35" t="str">
            <v>BANAMEX 131042872 DEPOSITOS INVERSION</v>
          </cell>
          <cell r="B35">
            <v>336539.81</v>
          </cell>
          <cell r="C35" t="str">
            <v>Inversión</v>
          </cell>
        </row>
        <row r="36">
          <cell r="A36" t="str">
            <v>BANAMEX 131391109 CD IJAS</v>
          </cell>
          <cell r="B36">
            <v>0</v>
          </cell>
          <cell r="C36" t="str">
            <v>Inversión</v>
          </cell>
        </row>
        <row r="37">
          <cell r="A37" t="str">
            <v>BANAMEX 131391086 SUBSIDIO</v>
          </cell>
          <cell r="B37">
            <v>0</v>
          </cell>
          <cell r="C37" t="str">
            <v>Inversión</v>
          </cell>
        </row>
        <row r="38">
          <cell r="A38" t="str">
            <v>ACTINVER 7975576</v>
          </cell>
          <cell r="B38">
            <v>18237526.489999998</v>
          </cell>
          <cell r="C38" t="str">
            <v>Inversión</v>
          </cell>
        </row>
        <row r="41">
          <cell r="B41">
            <v>47976915.549999997</v>
          </cell>
          <cell r="C41">
            <v>-9.9999979138374329E-3</v>
          </cell>
        </row>
        <row r="42">
          <cell r="A42" t="str">
            <v>1-1-2-3-</v>
          </cell>
        </row>
        <row r="43">
          <cell r="A43" t="str">
            <v>DEUDORES DIVERSOS DEPENDENCIAS</v>
          </cell>
          <cell r="B43">
            <v>41349912</v>
          </cell>
        </row>
        <row r="44">
          <cell r="A44" t="str">
            <v>Convenio IMSS Maternidad</v>
          </cell>
          <cell r="C44" t="str">
            <v>Pago de incapacidades de Maternidad, el IMSS realiza el reembolso posteriormente</v>
          </cell>
        </row>
        <row r="45">
          <cell r="A45" t="str">
            <v>Crédito al Salario</v>
          </cell>
          <cell r="B45">
            <v>0</v>
          </cell>
        </row>
        <row r="46">
          <cell r="A46" t="str">
            <v>SUBSIDIO ISR</v>
          </cell>
          <cell r="B46">
            <v>0</v>
          </cell>
        </row>
        <row r="47">
          <cell r="A47" t="str">
            <v>DIFERENCIAS IMSS</v>
          </cell>
          <cell r="B47">
            <v>0</v>
          </cell>
          <cell r="C47" t="str">
            <v>Diferencias en el reembolso de las incapacidades de IMSS</v>
          </cell>
        </row>
        <row r="48">
          <cell r="A48" t="str">
            <v>SEPAF Remates</v>
          </cell>
          <cell r="B48">
            <v>41349912</v>
          </cell>
        </row>
        <row r="51">
          <cell r="A51" t="str">
            <v>DEUDORES DIVERSOS PARTICULARES</v>
          </cell>
          <cell r="B51">
            <v>5673627.1799999997</v>
          </cell>
          <cell r="C51">
            <v>-9.9999997764825821E-3</v>
          </cell>
        </row>
        <row r="52">
          <cell r="A52" t="str">
            <v>MAUSOLEOS Y JARDINES FUNERALES</v>
          </cell>
          <cell r="B52">
            <v>1839044.98</v>
          </cell>
          <cell r="C52" t="str">
            <v>Adeudo en proceso de recuperacion juridica</v>
          </cell>
        </row>
        <row r="53">
          <cell r="A53" t="str">
            <v>AGUA Y CAMPO SA CV.(BROCSA, SA DE C.V.)</v>
          </cell>
          <cell r="B53">
            <v>12561.92</v>
          </cell>
        </row>
        <row r="54">
          <cell r="A54" t="str">
            <v>LUIS RUBEN IÑIGUEZ GONZALEZ</v>
          </cell>
          <cell r="B54">
            <v>3487.8</v>
          </cell>
          <cell r="C54" t="str">
            <v>Multa con cargo a ex empleado del Instituto</v>
          </cell>
        </row>
        <row r="55">
          <cell r="A55" t="str">
            <v>EDGAR FRANCISCO GALVAN PEREZ</v>
          </cell>
          <cell r="B55">
            <v>32217.73</v>
          </cell>
          <cell r="C55" t="str">
            <v>Adeudos por arrendamiento</v>
          </cell>
        </row>
        <row r="57">
          <cell r="A57" t="str">
            <v>MONICA ISUNZA ROCHA</v>
          </cell>
          <cell r="B57">
            <v>12574.45</v>
          </cell>
          <cell r="C57" t="str">
            <v>Adeudo en proceso de recuperacion juridica</v>
          </cell>
        </row>
        <row r="58">
          <cell r="A58" t="str">
            <v>ANGEL ADRIAN HERNANDEZ</v>
          </cell>
          <cell r="B58">
            <v>27238</v>
          </cell>
          <cell r="C58" t="str">
            <v>Adeudo en proceso de recuperacion juridica</v>
          </cell>
        </row>
        <row r="59">
          <cell r="A59" t="str">
            <v>REGINO RUIZ DEL CAMPO MEDINA</v>
          </cell>
          <cell r="B59">
            <v>684.26</v>
          </cell>
        </row>
        <row r="60">
          <cell r="A60" t="str">
            <v>ROCKY LUCIANO BARRERA VALDIVIA</v>
          </cell>
          <cell r="B60">
            <v>21710.27</v>
          </cell>
        </row>
        <row r="61">
          <cell r="A61" t="str">
            <v>EDWIN ALTAMIRANO SEGURA</v>
          </cell>
          <cell r="B61">
            <v>0</v>
          </cell>
        </row>
        <row r="62">
          <cell r="A62" t="str">
            <v>ADEUDOS AC's y DEPENDENCIAS</v>
          </cell>
          <cell r="B62">
            <v>1189329.21</v>
          </cell>
          <cell r="C62" t="str">
            <v xml:space="preserve">Adeudos </v>
          </cell>
        </row>
        <row r="63">
          <cell r="A63" t="str">
            <v>JOSE HUMBERTO MURO CORTES (Teul Zacatecas)</v>
          </cell>
          <cell r="B63">
            <v>0</v>
          </cell>
          <cell r="C63" t="str">
            <v>Adeudos correspondiente a Guarda y Custodia</v>
          </cell>
        </row>
        <row r="64">
          <cell r="A64" t="str">
            <v>ANGELICA PATRICIA JIMENEZ HARO</v>
          </cell>
          <cell r="B64">
            <v>0</v>
          </cell>
        </row>
        <row r="65">
          <cell r="A65" t="str">
            <v>GRUAS EVC SA DE CV</v>
          </cell>
          <cell r="B65">
            <v>0</v>
          </cell>
        </row>
        <row r="66">
          <cell r="A66" t="str">
            <v>REMESARE SA DE CV</v>
          </cell>
          <cell r="B66">
            <v>374307.8</v>
          </cell>
        </row>
        <row r="67">
          <cell r="A67" t="str">
            <v>CORPORACION GUDU MEXICANA (SORTEO)</v>
          </cell>
          <cell r="B67">
            <v>2103600</v>
          </cell>
          <cell r="C67" t="str">
            <v>Adeudo derivado del pago del primer premio de Sorteo y permiso.</v>
          </cell>
        </row>
        <row r="68">
          <cell r="A68" t="str">
            <v>CARLOS ROBERTO ESPINOSA HERNANDEZ</v>
          </cell>
          <cell r="B68">
            <v>0</v>
          </cell>
        </row>
        <row r="69">
          <cell r="A69" t="str">
            <v>GABRIEL GONZALEZ DELGADILLO</v>
          </cell>
          <cell r="B69">
            <v>56870.759999999995</v>
          </cell>
          <cell r="C69" t="str">
            <v>Adeudo derivado del pago del primer premio de Sorteo y permiso.</v>
          </cell>
        </row>
        <row r="70">
          <cell r="A70" t="str">
            <v>ALBERTO HERNANDEZ MARTINEZ</v>
          </cell>
          <cell r="B70">
            <v>0</v>
          </cell>
          <cell r="C70" t="str">
            <v>Adeudo derivado del pago del primer premio de Sorteo y permiso.</v>
          </cell>
        </row>
        <row r="72">
          <cell r="A72" t="str">
            <v>GASTOS POR COMPROBAR</v>
          </cell>
          <cell r="B72">
            <v>89814.44</v>
          </cell>
          <cell r="C72" t="str">
            <v>Cheques a nombre del personal para pago de viáticos, reparaciones de vehículos, eventos, etc.</v>
          </cell>
        </row>
        <row r="74">
          <cell r="A74" t="str">
            <v>FUNCIONARIOS Y EMPLEADOS</v>
          </cell>
          <cell r="B74">
            <v>111849.93</v>
          </cell>
          <cell r="C74" t="str">
            <v>Cuenta compuesta por daños patrimoniales, (observaciones de Contraloría del Estado), apoyos en pagos diferidos para capacitación y faltantes en caja. Se relaciona anexo</v>
          </cell>
        </row>
        <row r="76">
          <cell r="A76" t="str">
            <v>COMPAÑIAS DE GRUAS</v>
          </cell>
          <cell r="B76">
            <v>657142.57999999996</v>
          </cell>
          <cell r="C76" t="str">
            <v>Cuenta revolvente del programa de 60 días, que consiste en pagar a las compañías los vehículos que no sean retirados de los patios en un periodo de 60 días a partir de la fecha de ingreso.</v>
          </cell>
        </row>
        <row r="78">
          <cell r="A78" t="str">
            <v>FONDOS REVOLVENTES</v>
          </cell>
          <cell r="B78">
            <v>94569.42</v>
          </cell>
        </row>
        <row r="80">
          <cell r="A80" t="str">
            <v>C x C. ANTICIPO A PROVEEDORES</v>
          </cell>
          <cell r="B80">
            <v>122729.66</v>
          </cell>
          <cell r="C80">
            <v>0</v>
          </cell>
        </row>
        <row r="81">
          <cell r="A81" t="str">
            <v>OMAR ALAN FARID</v>
          </cell>
          <cell r="B81">
            <v>4823.28</v>
          </cell>
          <cell r="C81" t="str">
            <v xml:space="preserve"> </v>
          </cell>
        </row>
        <row r="82">
          <cell r="A82" t="str">
            <v>NUEVA FARMACIA Y DROGUERIA TOLEDO</v>
          </cell>
        </row>
        <row r="83">
          <cell r="A83" t="str">
            <v>DISTRIBUIDORA DE MEDICAMENTOS Y REACTIVOS, S.A. DE</v>
          </cell>
        </row>
        <row r="84">
          <cell r="A84" t="str">
            <v>IMPLEMENTOS MEDICOS DE OCCIDENTE Y REACTIVOS</v>
          </cell>
          <cell r="B84">
            <v>11929.730000000001</v>
          </cell>
        </row>
        <row r="85">
          <cell r="A85" t="str">
            <v>DISTRIBUIDORA CRISEL SA</v>
          </cell>
          <cell r="B85">
            <v>0</v>
          </cell>
        </row>
        <row r="86">
          <cell r="A86" t="str">
            <v>GRUCOMED S DE RL</v>
          </cell>
          <cell r="B86">
            <v>4377.95</v>
          </cell>
        </row>
        <row r="87">
          <cell r="A87" t="str">
            <v>DISTRIBUIDORA CRISEL, S.A. DE C.V.</v>
          </cell>
        </row>
        <row r="88">
          <cell r="A88" t="str">
            <v>ORGANIZACION PAPELERA OMEGA, S.A. DE C.V.</v>
          </cell>
        </row>
        <row r="89">
          <cell r="A89" t="str">
            <v>GECTECH DE MEXICO, S.A. DE C.V.</v>
          </cell>
        </row>
        <row r="90">
          <cell r="A90" t="str">
            <v>FRANCIA LIZETTE GASCON RAMOS</v>
          </cell>
        </row>
        <row r="91">
          <cell r="A91" t="str">
            <v>CONTINENTAL PAPER DE MEXICO, S.A. DE C.V.</v>
          </cell>
          <cell r="B91">
            <v>92359.2</v>
          </cell>
        </row>
        <row r="92">
          <cell r="A92" t="str">
            <v>COGLOBALIX SA DE CV</v>
          </cell>
        </row>
        <row r="93">
          <cell r="A93" t="str">
            <v>LEOPOLDO RAFAEL URIBE</v>
          </cell>
          <cell r="B93">
            <v>9239.5</v>
          </cell>
        </row>
        <row r="94">
          <cell r="A94" t="str">
            <v>DISTRIBUIDORA PM DE OCCIDENTE</v>
          </cell>
        </row>
        <row r="96">
          <cell r="A96" t="str">
            <v>ALMACENES</v>
          </cell>
          <cell r="B96">
            <v>2019653.19</v>
          </cell>
        </row>
        <row r="98">
          <cell r="A98" t="str">
            <v>VALORES EN GARANTIA</v>
          </cell>
          <cell r="B98">
            <v>279270.61</v>
          </cell>
        </row>
        <row r="100">
          <cell r="A100" t="str">
            <v>FIDEICOMISOS</v>
          </cell>
          <cell r="B100">
            <v>1916068.08</v>
          </cell>
        </row>
        <row r="101">
          <cell r="A101" t="str">
            <v>BANAMEX FIDEICOMISO 1068596 CIUDAD IJAS</v>
          </cell>
          <cell r="B101">
            <v>0</v>
          </cell>
        </row>
        <row r="102">
          <cell r="A102" t="str">
            <v>BANSI PREMIO IJAS</v>
          </cell>
          <cell r="B102">
            <v>1916068.08</v>
          </cell>
        </row>
        <row r="103">
          <cell r="A103" t="str">
            <v>BANAMEX FIDEICOMISO GRUAS</v>
          </cell>
          <cell r="B103">
            <v>0</v>
          </cell>
        </row>
        <row r="105">
          <cell r="A105" t="str">
            <v>BIENES INMUEBLES</v>
          </cell>
          <cell r="B105">
            <v>144035711.66</v>
          </cell>
        </row>
        <row r="107">
          <cell r="A107" t="str">
            <v>BIENES MUEBLES</v>
          </cell>
          <cell r="B107">
            <v>15308485.26</v>
          </cell>
        </row>
        <row r="109">
          <cell r="A109" t="str">
            <v>ACTIVOS INTANGIBLES</v>
          </cell>
          <cell r="B109">
            <v>3941703.97</v>
          </cell>
        </row>
        <row r="111">
          <cell r="A111" t="str">
            <v>DEPRECIACIONES, DETERIOROS Y AMORTIZACIONES</v>
          </cell>
          <cell r="B111">
            <v>-30168721.670000002</v>
          </cell>
        </row>
        <row r="113">
          <cell r="A113" t="str">
            <v>ACTIVOS DIFERIDOS</v>
          </cell>
          <cell r="B113">
            <v>2107224.2400000002</v>
          </cell>
        </row>
        <row r="115">
          <cell r="A115" t="str">
            <v>PASIVO</v>
          </cell>
        </row>
        <row r="117">
          <cell r="A117" t="str">
            <v>PASIVO NO CIRCULANTE</v>
          </cell>
        </row>
        <row r="119">
          <cell r="A119" t="str">
            <v>PASIVO NO CIRCULANTE</v>
          </cell>
          <cell r="B119">
            <v>101371179.11</v>
          </cell>
          <cell r="C119">
            <v>101371179.11</v>
          </cell>
        </row>
        <row r="121">
          <cell r="A121" t="str">
            <v>SERVICIOS PERSONALES POR PAGAR</v>
          </cell>
          <cell r="B121">
            <v>0</v>
          </cell>
        </row>
        <row r="122">
          <cell r="A122" t="str">
            <v>Sueldos y salarios</v>
          </cell>
          <cell r="B122">
            <v>0</v>
          </cell>
        </row>
        <row r="123">
          <cell r="A123" t="str">
            <v>Prima Vacacional</v>
          </cell>
          <cell r="B123">
            <v>0</v>
          </cell>
        </row>
        <row r="124">
          <cell r="A124" t="str">
            <v>Servicio Público</v>
          </cell>
          <cell r="B124">
            <v>0</v>
          </cell>
        </row>
        <row r="125">
          <cell r="A125" t="str">
            <v>Aguinaldo</v>
          </cell>
          <cell r="B125">
            <v>0</v>
          </cell>
        </row>
        <row r="127">
          <cell r="A127" t="str">
            <v>PROVEEDORES POR PAGAR A CORTO PLAZO</v>
          </cell>
          <cell r="B127">
            <v>18359352.969999999</v>
          </cell>
          <cell r="C127">
            <v>0</v>
          </cell>
        </row>
        <row r="128">
          <cell r="A128" t="str">
            <v>PROVEEDORES</v>
          </cell>
          <cell r="B128">
            <v>16131363.74</v>
          </cell>
          <cell r="C128" t="str">
            <v>Incluye pasivo del SIAPA</v>
          </cell>
        </row>
        <row r="129">
          <cell r="A129" t="str">
            <v>GASTOS 2012</v>
          </cell>
          <cell r="B129">
            <v>458375.59</v>
          </cell>
          <cell r="C129" t="str">
            <v>Finiquito SAP BO programa de contabilidad gubernamental</v>
          </cell>
        </row>
        <row r="130">
          <cell r="A130" t="str">
            <v>GASTOS 2014</v>
          </cell>
        </row>
        <row r="131">
          <cell r="A131" t="str">
            <v>GASTOS 2015</v>
          </cell>
          <cell r="B131">
            <v>51660.160000000003</v>
          </cell>
        </row>
        <row r="132">
          <cell r="A132" t="str">
            <v>GASTOS 2016</v>
          </cell>
          <cell r="B132">
            <v>1666738.32</v>
          </cell>
        </row>
        <row r="133">
          <cell r="A133" t="str">
            <v>GASTOS 2017</v>
          </cell>
          <cell r="B133">
            <v>51215.16</v>
          </cell>
        </row>
        <row r="135">
          <cell r="A135" t="str">
            <v>RETENCIONES Y CONTRIBUCIONES POR PAGAR A CP</v>
          </cell>
          <cell r="B135">
            <v>1649270.4099999997</v>
          </cell>
          <cell r="C135">
            <v>0</v>
          </cell>
        </row>
        <row r="136">
          <cell r="A136" t="str">
            <v>ISPT</v>
          </cell>
          <cell r="B136">
            <v>1184563.73</v>
          </cell>
          <cell r="C136" t="str">
            <v>Cuenta revolvente</v>
          </cell>
        </row>
        <row r="137">
          <cell r="A137" t="str">
            <v>10% HONORARIOS</v>
          </cell>
          <cell r="B137">
            <v>0</v>
          </cell>
          <cell r="C137" t="str">
            <v>Cuenta revolvente</v>
          </cell>
        </row>
        <row r="138">
          <cell r="A138" t="str">
            <v>10% ARRENDAMIENTO</v>
          </cell>
          <cell r="B138">
            <v>27884.9</v>
          </cell>
          <cell r="C138" t="str">
            <v>Cuenta revolvente</v>
          </cell>
        </row>
        <row r="139">
          <cell r="A139" t="str">
            <v>IVA COBRADO</v>
          </cell>
          <cell r="B139">
            <v>18739.189999999999</v>
          </cell>
          <cell r="C139" t="str">
            <v>Cuenta revolvente</v>
          </cell>
        </row>
        <row r="140">
          <cell r="A140" t="str">
            <v>IPEJAL</v>
          </cell>
          <cell r="B140">
            <v>86266.17</v>
          </cell>
          <cell r="C140" t="str">
            <v>Cuenta revolvente</v>
          </cell>
        </row>
        <row r="141">
          <cell r="A141" t="str">
            <v>IMSS</v>
          </cell>
          <cell r="B141">
            <v>265478.76</v>
          </cell>
          <cell r="C141" t="str">
            <v>Cuenta revolvente</v>
          </cell>
        </row>
        <row r="142">
          <cell r="A142" t="str">
            <v>SINDICATO</v>
          </cell>
          <cell r="B142">
            <v>28605.21</v>
          </cell>
          <cell r="C142" t="str">
            <v>Cuenta revolvente</v>
          </cell>
        </row>
        <row r="143">
          <cell r="A143" t="str">
            <v>INFONACOT</v>
          </cell>
          <cell r="B143">
            <v>7992.59</v>
          </cell>
          <cell r="C143" t="str">
            <v>Cuenta revolvente</v>
          </cell>
        </row>
        <row r="144">
          <cell r="A144" t="str">
            <v>PENSION ALIMENTICIA</v>
          </cell>
          <cell r="B144">
            <v>8780.48</v>
          </cell>
          <cell r="C144" t="str">
            <v>Cuenta revolvente</v>
          </cell>
        </row>
        <row r="145">
          <cell r="A145" t="str">
            <v>APORTACION VOLUNTARIA CRUZ ROJA</v>
          </cell>
          <cell r="B145">
            <v>2639.43</v>
          </cell>
          <cell r="C145" t="str">
            <v>Aportaciones de empleados para la Cruz Roja descontadas via nómina</v>
          </cell>
        </row>
        <row r="146">
          <cell r="A146" t="str">
            <v>IMSS DIFERENCIAS</v>
          </cell>
          <cell r="B146">
            <v>1050.4100000000001</v>
          </cell>
          <cell r="C146" t="str">
            <v>Cuenta revolvente</v>
          </cell>
        </row>
        <row r="147">
          <cell r="A147" t="str">
            <v>IMPUESTO ESTATAL</v>
          </cell>
          <cell r="B147">
            <v>16269.54</v>
          </cell>
        </row>
        <row r="148">
          <cell r="A148" t="str">
            <v>APORTACIONES VOLUNTARIAS</v>
          </cell>
          <cell r="B148">
            <v>1000</v>
          </cell>
        </row>
        <row r="150">
          <cell r="A150" t="str">
            <v>OTRAS CUENTAS POR PAGAR A CORTO PLAZO</v>
          </cell>
          <cell r="B150">
            <v>81362555.730000004</v>
          </cell>
          <cell r="C150">
            <v>0</v>
          </cell>
        </row>
        <row r="151">
          <cell r="A151" t="str">
            <v>COMPAÑIAS DE GRUAS</v>
          </cell>
          <cell r="B151">
            <v>1676594.05</v>
          </cell>
          <cell r="C151" t="str">
            <v>Arrastres de grúa cobrados por el IJAS, para posterior pago a las compañías de grúa.</v>
          </cell>
        </row>
        <row r="152">
          <cell r="A152" t="str">
            <v>DEPOSITOS PARA DEVOLUCION</v>
          </cell>
          <cell r="B152">
            <v>328327.57</v>
          </cell>
          <cell r="C152" t="str">
            <v>Depositos no identificados y registrados por depuración de conciliaciones.</v>
          </cell>
        </row>
        <row r="153">
          <cell r="A153" t="str">
            <v>PASIVO REMATES</v>
          </cell>
          <cell r="B153">
            <v>45253743</v>
          </cell>
          <cell r="C153" t="str">
            <v>Partidas para entrega y validación del Remate 67 a la SEPAF</v>
          </cell>
        </row>
        <row r="154">
          <cell r="A154" t="str">
            <v>CHEQUES CANCELADOS</v>
          </cell>
          <cell r="B154">
            <v>1308833.3799999999</v>
          </cell>
          <cell r="C154" t="str">
            <v>Cheques cancelados por vigencia</v>
          </cell>
        </row>
        <row r="155">
          <cell r="A155" t="str">
            <v>Secretaría de Planeación, Administración y Finanzas</v>
          </cell>
          <cell r="B155">
            <v>32756311.34</v>
          </cell>
          <cell r="C155" t="str">
            <v>Préstamo para pago de Aguinaldo 2007 y finiquitos 2008</v>
          </cell>
        </row>
        <row r="156">
          <cell r="A156" t="str">
            <v>SEGUROS AC's</v>
          </cell>
          <cell r="B156">
            <v>4548</v>
          </cell>
        </row>
        <row r="157">
          <cell r="A157" t="str">
            <v>J. JESUS NAVARRO LOZA</v>
          </cell>
          <cell r="B157">
            <v>28710.06</v>
          </cell>
        </row>
        <row r="158">
          <cell r="A158" t="str">
            <v>MUJERES PARA RESCATAR TRABAJO POR ESFUERZO, AC</v>
          </cell>
          <cell r="B158">
            <v>500</v>
          </cell>
        </row>
        <row r="159">
          <cell r="A159" t="str">
            <v>VERONICA SALDOVAL RIOS</v>
          </cell>
          <cell r="B159">
            <v>3000</v>
          </cell>
        </row>
        <row r="160">
          <cell r="A160" t="str">
            <v>MARTIN FLORES GOMEZ</v>
          </cell>
          <cell r="B160">
            <v>1932</v>
          </cell>
        </row>
        <row r="161">
          <cell r="A161" t="str">
            <v>JOSE AURELIO GONZALEZ</v>
          </cell>
          <cell r="B161">
            <v>0</v>
          </cell>
        </row>
        <row r="162">
          <cell r="A162" t="str">
            <v>JUAN MANUEL DIAZ AVILA</v>
          </cell>
          <cell r="B162">
            <v>56.33</v>
          </cell>
        </row>
        <row r="163">
          <cell r="A163" t="str">
            <v>ACREEDORES POR RECLAMACIONES</v>
          </cell>
          <cell r="B163">
            <v>0</v>
          </cell>
        </row>
        <row r="165">
          <cell r="A165" t="str">
            <v>DOCUMENTOS POR PAGAR A CORTO PLAZO</v>
          </cell>
          <cell r="B165">
            <v>0</v>
          </cell>
        </row>
        <row r="166">
          <cell r="A166" t="str">
            <v>PAGARE CFE</v>
          </cell>
          <cell r="B166">
            <v>0</v>
          </cell>
          <cell r="C166" t="str">
            <v>Depositos de proveedores para garantizar bienes o servicios</v>
          </cell>
        </row>
        <row r="168">
          <cell r="A168" t="str">
            <v>FONDOS Y BIENES DE TERCEROS EN ADMON Y EN GARANTIA A CORTO PLAZO</v>
          </cell>
          <cell r="B168">
            <v>239196.28</v>
          </cell>
        </row>
        <row r="169">
          <cell r="A169" t="str">
            <v>FONDOS  EN GARANTIA  A CORTO PLAZO</v>
          </cell>
          <cell r="B169">
            <v>239196.28</v>
          </cell>
          <cell r="C169" t="str">
            <v>Depositos de proveedores para garantizar bienes o servicios</v>
          </cell>
        </row>
        <row r="171">
          <cell r="A171" t="str">
            <v>OTROS PASIVOS A CORTO PLAZO</v>
          </cell>
          <cell r="B171">
            <v>2250</v>
          </cell>
        </row>
        <row r="172">
          <cell r="A172" t="str">
            <v>OTROS PASIVOS CIRCULANTES</v>
          </cell>
          <cell r="B172">
            <v>2250</v>
          </cell>
        </row>
        <row r="174">
          <cell r="A174" t="str">
            <v>PROVISIONES A LARGO PLAZO</v>
          </cell>
          <cell r="B174">
            <v>10848306.560000001</v>
          </cell>
        </row>
        <row r="175">
          <cell r="A175" t="str">
            <v>Pasivo Prima de Antigüedad e indemnizaciones</v>
          </cell>
          <cell r="B175">
            <v>10848306.560000001</v>
          </cell>
        </row>
        <row r="181">
          <cell r="A181" t="str">
            <v>L.A.M. María Luisa Urrea Hernandez Dávila</v>
          </cell>
          <cell r="C181" t="str">
            <v>L.C.P. Jorge Alberto Mendez Salcedo</v>
          </cell>
        </row>
        <row r="182">
          <cell r="A182" t="str">
            <v>Director General</v>
          </cell>
          <cell r="C182" t="str">
            <v>Jefe de Tesorería y Finanzas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/>
      <sheetData sheetId="44">
        <row r="155">
          <cell r="E155">
            <v>30465291.669999994</v>
          </cell>
        </row>
      </sheetData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Anexos del Catálogo (2)"/>
      <sheetName val="Pasivos"/>
      <sheetName val="Ingresos"/>
      <sheetName val="Gasto"/>
      <sheetName val="Hoja2"/>
    </sheetNames>
    <sheetDataSet>
      <sheetData sheetId="0">
        <row r="8">
          <cell r="G8">
            <v>32280685.890000001</v>
          </cell>
        </row>
        <row r="51">
          <cell r="G51">
            <v>6678573.46</v>
          </cell>
        </row>
        <row r="63">
          <cell r="G63">
            <v>5722919.1399999997</v>
          </cell>
        </row>
        <row r="660">
          <cell r="G660">
            <v>115257.81</v>
          </cell>
        </row>
        <row r="5930">
          <cell r="H5930">
            <v>51104947.759999998</v>
          </cell>
        </row>
        <row r="5937">
          <cell r="H5937">
            <v>18018816.199999999</v>
          </cell>
        </row>
        <row r="6072">
          <cell r="H6072">
            <v>1957856.07</v>
          </cell>
        </row>
        <row r="6091">
          <cell r="H6091">
            <v>31128279.18</v>
          </cell>
        </row>
        <row r="6251">
          <cell r="H6251">
            <v>19617122.579999998</v>
          </cell>
        </row>
        <row r="6252">
          <cell r="H6252">
            <v>7390800</v>
          </cell>
        </row>
      </sheetData>
      <sheetData sheetId="1"/>
      <sheetData sheetId="2"/>
      <sheetData sheetId="3"/>
      <sheetData sheetId="4"/>
      <sheetData sheetId="5">
        <row r="7">
          <cell r="J7">
            <v>4780083.3500000015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Anexos del Catálogo (2)"/>
      <sheetName val="Pasivos"/>
      <sheetName val="Ingresos"/>
      <sheetName val="Gasto"/>
      <sheetName val="Hoja2"/>
    </sheetNames>
    <sheetDataSet>
      <sheetData sheetId="0">
        <row r="8">
          <cell r="G8">
            <v>50759303.240000002</v>
          </cell>
        </row>
        <row r="51">
          <cell r="G51">
            <v>6996992.6299999999</v>
          </cell>
        </row>
        <row r="63">
          <cell r="G63">
            <v>5842985.6399999997</v>
          </cell>
        </row>
        <row r="664">
          <cell r="G664">
            <v>280419.71999999997</v>
          </cell>
        </row>
        <row r="5989">
          <cell r="H5989">
            <v>50386959.079999998</v>
          </cell>
        </row>
        <row r="5996">
          <cell r="H5996">
            <v>17882170.039999999</v>
          </cell>
        </row>
        <row r="6131">
          <cell r="H6131">
            <v>1779670.3</v>
          </cell>
        </row>
        <row r="6150">
          <cell r="H6150">
            <v>30725122.43</v>
          </cell>
        </row>
        <row r="6312">
          <cell r="H6312">
            <v>19617122.579999998</v>
          </cell>
        </row>
        <row r="6313">
          <cell r="H6313">
            <v>7390800</v>
          </cell>
        </row>
      </sheetData>
      <sheetData sheetId="1"/>
      <sheetData sheetId="2"/>
      <sheetData sheetId="3"/>
      <sheetData sheetId="4"/>
      <sheetData sheetId="5">
        <row r="7">
          <cell r="J7">
            <v>-13698534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PORTADA_Anexos"/>
      <sheetName val="B. Muebles"/>
      <sheetName val="B. Inmuebles"/>
      <sheetName val="Rel Ctas Bancarias"/>
      <sheetName val="PORTADA_Contable"/>
      <sheetName val="a) EA"/>
      <sheetName val="Hoja1"/>
      <sheetName val="e) EF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42"/>
  <sheetViews>
    <sheetView showGridLines="0" zoomScaleNormal="100" workbookViewId="0">
      <selection activeCell="A48" sqref="A48"/>
    </sheetView>
  </sheetViews>
  <sheetFormatPr baseColWidth="10" defaultRowHeight="15" x14ac:dyDescent="0.25"/>
  <cols>
    <col min="1" max="1" width="55.7109375" style="2" customWidth="1"/>
    <col min="2" max="2" width="17.140625" style="2" customWidth="1"/>
    <col min="3" max="3" width="61.7109375" style="1" bestFit="1" customWidth="1"/>
    <col min="4" max="4" width="17.85546875" style="1" bestFit="1" customWidth="1"/>
    <col min="5" max="16384" width="11.42578125" style="1"/>
  </cols>
  <sheetData>
    <row r="1" spans="1:3" ht="15.75" x14ac:dyDescent="0.25">
      <c r="A1" s="158" t="s">
        <v>66</v>
      </c>
      <c r="B1" s="158"/>
      <c r="C1" s="158"/>
    </row>
    <row r="2" spans="1:3" ht="15.75" x14ac:dyDescent="0.25">
      <c r="A2" s="159" t="s">
        <v>65</v>
      </c>
      <c r="B2" s="159"/>
      <c r="C2" s="159"/>
    </row>
    <row r="3" spans="1:3" ht="15.75" x14ac:dyDescent="0.25">
      <c r="A3" s="158" t="s">
        <v>64</v>
      </c>
      <c r="B3" s="158"/>
      <c r="C3" s="158"/>
    </row>
    <row r="4" spans="1:3" ht="16.5" thickBot="1" x14ac:dyDescent="0.3">
      <c r="A4" s="81"/>
      <c r="B4" s="160" t="s">
        <v>63</v>
      </c>
      <c r="C4" s="160"/>
    </row>
    <row r="5" spans="1:3" ht="16.5" thickBot="1" x14ac:dyDescent="0.3">
      <c r="A5" s="79" t="s">
        <v>62</v>
      </c>
      <c r="B5" s="80" t="s">
        <v>61</v>
      </c>
      <c r="C5" s="79" t="s">
        <v>60</v>
      </c>
    </row>
    <row r="6" spans="1:3" ht="9.9499999999999993" customHeight="1" x14ac:dyDescent="0.25">
      <c r="A6" s="152" t="s">
        <v>59</v>
      </c>
      <c r="B6" s="153"/>
      <c r="C6" s="154"/>
    </row>
    <row r="7" spans="1:3" ht="9.9499999999999993" customHeight="1" thickBot="1" x14ac:dyDescent="0.3">
      <c r="A7" s="161"/>
      <c r="B7" s="162"/>
      <c r="C7" s="163"/>
    </row>
    <row r="8" spans="1:3" ht="16.5" thickBot="1" x14ac:dyDescent="0.3">
      <c r="A8" s="78"/>
      <c r="B8" s="77"/>
      <c r="C8" s="76"/>
    </row>
    <row r="9" spans="1:3" ht="16.5" thickBot="1" x14ac:dyDescent="0.3">
      <c r="A9" s="75" t="s">
        <v>58</v>
      </c>
      <c r="B9" s="45">
        <f>SUM(B10:B30)</f>
        <v>13082251.26</v>
      </c>
      <c r="C9" s="74"/>
    </row>
    <row r="10" spans="1:3" x14ac:dyDescent="0.25">
      <c r="A10" s="70" t="s">
        <v>57</v>
      </c>
      <c r="B10" s="69">
        <f>VLOOKUP(A10,'[13]g) Notas E.F. (2)'!A9:C214,2,0)</f>
        <v>634212.69999999995</v>
      </c>
      <c r="C10" s="68" t="s">
        <v>33</v>
      </c>
    </row>
    <row r="11" spans="1:3" ht="15.75" thickBot="1" x14ac:dyDescent="0.3">
      <c r="A11" s="73" t="s">
        <v>56</v>
      </c>
      <c r="B11" s="72">
        <v>0</v>
      </c>
      <c r="C11" s="71" t="s">
        <v>16</v>
      </c>
    </row>
    <row r="12" spans="1:3" x14ac:dyDescent="0.25">
      <c r="A12" s="70" t="s">
        <v>55</v>
      </c>
      <c r="B12" s="69">
        <f>VLOOKUP(A12,'[13]g) Notas E.F. (2)'!A11:C216,2,0)</f>
        <v>682343.38</v>
      </c>
      <c r="C12" s="68" t="s">
        <v>54</v>
      </c>
    </row>
    <row r="13" spans="1:3" x14ac:dyDescent="0.25">
      <c r="A13" s="55" t="s">
        <v>53</v>
      </c>
      <c r="B13" s="54">
        <f>VLOOKUP(A13,'[13]g) Notas E.F. (2)'!A12:C217,2,0)</f>
        <v>523.78</v>
      </c>
      <c r="C13" s="53" t="s">
        <v>52</v>
      </c>
    </row>
    <row r="14" spans="1:3" x14ac:dyDescent="0.25">
      <c r="A14" s="55" t="s">
        <v>51</v>
      </c>
      <c r="B14" s="54">
        <f>VLOOKUP(A14,'[13]g) Notas E.F. (2)'!A13:C218,2,0)</f>
        <v>284971.5</v>
      </c>
      <c r="C14" s="53" t="s">
        <v>50</v>
      </c>
    </row>
    <row r="15" spans="1:3" x14ac:dyDescent="0.25">
      <c r="A15" s="55" t="s">
        <v>49</v>
      </c>
      <c r="B15" s="54">
        <f>VLOOKUP(A15,'[13]g) Notas E.F. (2)'!A14:C219,2,0)</f>
        <v>0</v>
      </c>
      <c r="C15" s="53" t="s">
        <v>48</v>
      </c>
    </row>
    <row r="16" spans="1:3" x14ac:dyDescent="0.25">
      <c r="A16" s="55" t="s">
        <v>47</v>
      </c>
      <c r="B16" s="54">
        <f>VLOOKUP(A16,'[13]g) Notas E.F. (2)'!A15:C220,2,0)</f>
        <v>61100</v>
      </c>
      <c r="C16" s="53" t="s">
        <v>46</v>
      </c>
    </row>
    <row r="17" spans="1:4" x14ac:dyDescent="0.25">
      <c r="A17" s="55" t="s">
        <v>45</v>
      </c>
      <c r="B17" s="54">
        <f>VLOOKUP(A17,'[13]g) Notas E.F. (2)'!A16:C221,2,0)</f>
        <v>141257.5</v>
      </c>
      <c r="C17" s="53" t="s">
        <v>44</v>
      </c>
    </row>
    <row r="18" spans="1:4" x14ac:dyDescent="0.25">
      <c r="A18" s="55" t="s">
        <v>43</v>
      </c>
      <c r="B18" s="54">
        <f>VLOOKUP(A18,'[13]g) Notas E.F. (2)'!A17:C222,2,0)</f>
        <v>0</v>
      </c>
      <c r="C18" s="53" t="s">
        <v>42</v>
      </c>
    </row>
    <row r="19" spans="1:4" x14ac:dyDescent="0.25">
      <c r="A19" s="55" t="s">
        <v>41</v>
      </c>
      <c r="B19" s="54">
        <f>VLOOKUP(A19,'[13]g) Notas E.F. (2)'!A18:C223,2,0)</f>
        <v>33051.5</v>
      </c>
      <c r="C19" s="53" t="s">
        <v>40</v>
      </c>
    </row>
    <row r="20" spans="1:4" x14ac:dyDescent="0.25">
      <c r="A20" s="55" t="s">
        <v>39</v>
      </c>
      <c r="B20" s="54">
        <f>VLOOKUP(A20,'[13]g) Notas E.F. (2)'!A19:C224,2,0)</f>
        <v>3905.17</v>
      </c>
      <c r="C20" s="53" t="s">
        <v>38</v>
      </c>
    </row>
    <row r="21" spans="1:4" x14ac:dyDescent="0.25">
      <c r="A21" s="55" t="s">
        <v>37</v>
      </c>
      <c r="B21" s="54">
        <f>VLOOKUP(A21,'[13]g) Notas E.F. (2)'!A20:C225,2,0)</f>
        <v>1308966.53</v>
      </c>
      <c r="C21" s="53" t="s">
        <v>16</v>
      </c>
    </row>
    <row r="22" spans="1:4" x14ac:dyDescent="0.25">
      <c r="A22" s="55" t="s">
        <v>36</v>
      </c>
      <c r="B22" s="54">
        <f>VLOOKUP(A22,'[13]g) Notas E.F. (2)'!A21:C226,2,0)</f>
        <v>105000</v>
      </c>
      <c r="C22" s="53" t="s">
        <v>35</v>
      </c>
    </row>
    <row r="23" spans="1:4" x14ac:dyDescent="0.25">
      <c r="A23" s="55" t="s">
        <v>34</v>
      </c>
      <c r="B23" s="54">
        <f>VLOOKUP(A23,'[13]g) Notas E.F. (2)'!A22:C227,2,0)</f>
        <v>34950.79</v>
      </c>
      <c r="C23" s="53" t="s">
        <v>33</v>
      </c>
    </row>
    <row r="24" spans="1:4" x14ac:dyDescent="0.25">
      <c r="A24" s="55" t="s">
        <v>32</v>
      </c>
      <c r="B24" s="54">
        <f>VLOOKUP(A24,'[13]g) Notas E.F. (2)'!A23:C228,2,0)</f>
        <v>1919987</v>
      </c>
      <c r="C24" s="53" t="s">
        <v>31</v>
      </c>
    </row>
    <row r="25" spans="1:4" x14ac:dyDescent="0.25">
      <c r="A25" s="55" t="s">
        <v>30</v>
      </c>
      <c r="B25" s="54">
        <f>VLOOKUP(A25,'[13]g) Notas E.F. (2)'!A24:C229,2,0)</f>
        <v>330930</v>
      </c>
      <c r="C25" s="53" t="s">
        <v>23</v>
      </c>
    </row>
    <row r="26" spans="1:4" x14ac:dyDescent="0.25">
      <c r="A26" s="55" t="s">
        <v>29</v>
      </c>
      <c r="B26" s="54">
        <f>VLOOKUP(A26,'[13]g) Notas E.F. (2)'!A25:C230,2,0)</f>
        <v>7374862.9199999999</v>
      </c>
      <c r="C26" s="53" t="s">
        <v>16</v>
      </c>
    </row>
    <row r="27" spans="1:4" x14ac:dyDescent="0.25">
      <c r="A27" s="55" t="s">
        <v>28</v>
      </c>
      <c r="B27" s="54">
        <f>VLOOKUP(A27,'[13]g) Notas E.F. (2)'!A26:C231,2,0)</f>
        <v>127078.25</v>
      </c>
      <c r="C27" s="53" t="s">
        <v>25</v>
      </c>
    </row>
    <row r="28" spans="1:4" x14ac:dyDescent="0.25">
      <c r="A28" s="55" t="s">
        <v>27</v>
      </c>
      <c r="B28" s="54">
        <f>VLOOKUP(A28,'[13]g) Notas E.F. (2)'!A27:C232,2,0)</f>
        <v>0</v>
      </c>
      <c r="C28" s="53" t="s">
        <v>25</v>
      </c>
    </row>
    <row r="29" spans="1:4" s="10" customFormat="1" ht="15.75" customHeight="1" thickBot="1" x14ac:dyDescent="0.3">
      <c r="A29" s="67" t="s">
        <v>26</v>
      </c>
      <c r="B29" s="66">
        <f>VLOOKUP(A29,'[13]g) Notas E.F. (2)'!A28:C233,2,0)</f>
        <v>39110.239999999998</v>
      </c>
      <c r="C29" s="65" t="s">
        <v>25</v>
      </c>
      <c r="D29" s="1"/>
    </row>
    <row r="30" spans="1:4" ht="24.75" hidden="1" customHeight="1" thickBot="1" x14ac:dyDescent="0.3">
      <c r="A30" s="58" t="s">
        <v>24</v>
      </c>
      <c r="B30" s="64">
        <v>0</v>
      </c>
      <c r="C30" s="56" t="s">
        <v>23</v>
      </c>
    </row>
    <row r="31" spans="1:4" ht="15.75" hidden="1" customHeight="1" thickBot="1" x14ac:dyDescent="0.3">
      <c r="A31" s="63"/>
      <c r="B31" s="62"/>
      <c r="C31" s="61"/>
    </row>
    <row r="32" spans="1:4" ht="16.5" thickBot="1" x14ac:dyDescent="0.3">
      <c r="A32" s="60" t="s">
        <v>22</v>
      </c>
      <c r="B32" s="45">
        <f>SUM(B33:B37)</f>
        <v>18574066.309999999</v>
      </c>
      <c r="C32" s="59"/>
    </row>
    <row r="33" spans="1:4" x14ac:dyDescent="0.25">
      <c r="A33" s="58" t="s">
        <v>21</v>
      </c>
      <c r="B33" s="57">
        <v>0.01</v>
      </c>
      <c r="C33" s="56" t="s">
        <v>16</v>
      </c>
    </row>
    <row r="34" spans="1:4" x14ac:dyDescent="0.25">
      <c r="A34" s="55" t="s">
        <v>20</v>
      </c>
      <c r="B34" s="54">
        <f>VLOOKUP(A34,'[13]g) Notas E.F. (2)'!A34:C238,2,0)</f>
        <v>336539.81</v>
      </c>
      <c r="C34" s="53" t="s">
        <v>16</v>
      </c>
    </row>
    <row r="35" spans="1:4" x14ac:dyDescent="0.25">
      <c r="A35" s="55" t="s">
        <v>19</v>
      </c>
      <c r="B35" s="54">
        <f>VLOOKUP(A35,'[13]g) Notas E.F. (2)'!A35:C239,2,0)</f>
        <v>0</v>
      </c>
      <c r="C35" s="53" t="s">
        <v>16</v>
      </c>
    </row>
    <row r="36" spans="1:4" ht="15" customHeight="1" x14ac:dyDescent="0.25">
      <c r="A36" s="55" t="s">
        <v>18</v>
      </c>
      <c r="B36" s="54">
        <f>VLOOKUP(A36,'[13]g) Notas E.F. (2)'!A35:C239,2,0)</f>
        <v>0</v>
      </c>
      <c r="C36" s="53" t="s">
        <v>16</v>
      </c>
    </row>
    <row r="37" spans="1:4" ht="15.75" customHeight="1" thickBot="1" x14ac:dyDescent="0.3">
      <c r="A37" s="52" t="s">
        <v>17</v>
      </c>
      <c r="B37" s="51">
        <f>VLOOKUP(A37,'[13]g) Notas E.F. (2)'!A36:C240,2,0)</f>
        <v>18237526.489999998</v>
      </c>
      <c r="C37" s="50" t="s">
        <v>16</v>
      </c>
    </row>
    <row r="38" spans="1:4" ht="15.75" customHeight="1" x14ac:dyDescent="0.25">
      <c r="A38" s="48"/>
      <c r="B38" s="49"/>
      <c r="C38" s="48"/>
    </row>
    <row r="39" spans="1:4" ht="16.5" thickBot="1" x14ac:dyDescent="0.3">
      <c r="A39" s="30"/>
      <c r="B39" s="27"/>
      <c r="C39" s="47"/>
    </row>
    <row r="40" spans="1:4" ht="16.5" thickBot="1" x14ac:dyDescent="0.3">
      <c r="A40" s="46" t="s">
        <v>15</v>
      </c>
      <c r="B40" s="45">
        <f>SUM(B41:B43)</f>
        <v>1916068.08</v>
      </c>
      <c r="C40" s="44"/>
    </row>
    <row r="41" spans="1:4" ht="15.75" thickBot="1" x14ac:dyDescent="0.3">
      <c r="A41" s="43" t="s">
        <v>14</v>
      </c>
      <c r="B41" s="42">
        <v>0</v>
      </c>
      <c r="C41" s="41"/>
    </row>
    <row r="42" spans="1:4" x14ac:dyDescent="0.25">
      <c r="A42" s="40" t="s">
        <v>13</v>
      </c>
      <c r="B42" s="39">
        <f>VLOOKUP(A42,'[13]g) Notas E.F. (2)'!A42:C245,2,0)</f>
        <v>1916068.08</v>
      </c>
      <c r="C42" s="38"/>
    </row>
    <row r="43" spans="1:4" ht="15.75" thickBot="1" x14ac:dyDescent="0.3">
      <c r="A43" s="37" t="s">
        <v>12</v>
      </c>
      <c r="B43" s="36">
        <f>VLOOKUP(A43,'[13]g) Notas E.F. (2)'!A43:C246,2,0)</f>
        <v>0</v>
      </c>
      <c r="C43" s="35"/>
    </row>
    <row r="44" spans="1:4" x14ac:dyDescent="0.25">
      <c r="A44" s="18"/>
      <c r="B44" s="34"/>
      <c r="C44" s="33"/>
    </row>
    <row r="45" spans="1:4" ht="16.5" thickBot="1" x14ac:dyDescent="0.3">
      <c r="A45" s="31"/>
      <c r="B45" s="30"/>
      <c r="C45" s="27"/>
      <c r="D45" s="4"/>
    </row>
    <row r="46" spans="1:4" x14ac:dyDescent="0.25">
      <c r="A46" s="152" t="s">
        <v>11</v>
      </c>
      <c r="B46" s="153"/>
      <c r="C46" s="154"/>
      <c r="D46" s="8"/>
    </row>
    <row r="47" spans="1:4" ht="15.75" thickBot="1" x14ac:dyDescent="0.3">
      <c r="A47" s="155"/>
      <c r="B47" s="156"/>
      <c r="C47" s="157"/>
      <c r="D47" s="4"/>
    </row>
    <row r="48" spans="1:4" ht="15.75" thickBot="1" x14ac:dyDescent="0.3">
      <c r="A48" s="18"/>
      <c r="B48" s="34"/>
      <c r="C48" s="33"/>
    </row>
    <row r="49" spans="1:4" ht="16.5" thickBot="1" x14ac:dyDescent="0.3">
      <c r="A49" s="32" t="s">
        <v>10</v>
      </c>
      <c r="B49" s="25">
        <f>+B50+B51</f>
        <v>28821734.719999999</v>
      </c>
      <c r="C49" s="24"/>
      <c r="D49" s="3"/>
    </row>
    <row r="50" spans="1:4" ht="15.75" thickBot="1" x14ac:dyDescent="0.3">
      <c r="A50" s="23" t="s">
        <v>9</v>
      </c>
      <c r="B50" s="22">
        <v>14346249.720000001</v>
      </c>
      <c r="C50" s="21" t="s">
        <v>8</v>
      </c>
    </row>
    <row r="51" spans="1:4" ht="15.75" thickBot="1" x14ac:dyDescent="0.3">
      <c r="A51" s="23" t="s">
        <v>7</v>
      </c>
      <c r="B51" s="22">
        <v>14475485</v>
      </c>
      <c r="C51" s="21" t="s">
        <v>6</v>
      </c>
    </row>
    <row r="52" spans="1:4" ht="15.75" x14ac:dyDescent="0.25">
      <c r="A52" s="31"/>
      <c r="B52" s="30"/>
      <c r="C52" s="27"/>
      <c r="D52" s="4"/>
    </row>
    <row r="53" spans="1:4" ht="16.5" thickBot="1" x14ac:dyDescent="0.3">
      <c r="A53" s="29"/>
      <c r="B53" s="28"/>
      <c r="C53" s="27"/>
      <c r="D53" s="4"/>
    </row>
    <row r="54" spans="1:4" ht="16.5" thickBot="1" x14ac:dyDescent="0.3">
      <c r="A54" s="26" t="s">
        <v>5</v>
      </c>
      <c r="B54" s="25">
        <f>+B55</f>
        <v>10848306.560000001</v>
      </c>
      <c r="C54" s="24"/>
      <c r="D54" s="3"/>
    </row>
    <row r="55" spans="1:4" ht="15.75" thickBot="1" x14ac:dyDescent="0.3">
      <c r="A55" s="23" t="s">
        <v>4</v>
      </c>
      <c r="B55" s="22">
        <f>+'[13]g) Notas E.F. (2)'!B175</f>
        <v>10848306.560000001</v>
      </c>
      <c r="C55" s="21"/>
    </row>
    <row r="56" spans="1:4" x14ac:dyDescent="0.25">
      <c r="A56" s="20"/>
      <c r="B56" s="19"/>
      <c r="C56" s="16"/>
    </row>
    <row r="57" spans="1:4" x14ac:dyDescent="0.25">
      <c r="A57" s="20"/>
      <c r="B57" s="19"/>
      <c r="C57" s="16"/>
    </row>
    <row r="58" spans="1:4" x14ac:dyDescent="0.25">
      <c r="A58" s="18"/>
      <c r="B58" s="17"/>
      <c r="C58" s="16"/>
    </row>
    <row r="59" spans="1:4" x14ac:dyDescent="0.25">
      <c r="A59" s="18"/>
      <c r="B59" s="17"/>
      <c r="C59" s="16"/>
    </row>
    <row r="60" spans="1:4" x14ac:dyDescent="0.25">
      <c r="A60" s="12"/>
      <c r="B60" s="11"/>
      <c r="C60" s="10"/>
    </row>
    <row r="61" spans="1:4" x14ac:dyDescent="0.25">
      <c r="A61" s="15" t="s">
        <v>3</v>
      </c>
      <c r="B61" s="11"/>
      <c r="C61" s="15" t="s">
        <v>2</v>
      </c>
    </row>
    <row r="62" spans="1:4" x14ac:dyDescent="0.25">
      <c r="A62" s="14" t="s">
        <v>1</v>
      </c>
      <c r="B62" s="11"/>
      <c r="C62" s="13" t="s">
        <v>0</v>
      </c>
    </row>
    <row r="63" spans="1:4" x14ac:dyDescent="0.25">
      <c r="A63" s="12"/>
      <c r="B63" s="11"/>
      <c r="C63" s="10"/>
    </row>
    <row r="66" spans="1:4" x14ac:dyDescent="0.25">
      <c r="B66" s="9"/>
    </row>
    <row r="74" spans="1:4" s="4" customFormat="1" x14ac:dyDescent="0.25">
      <c r="A74" s="2"/>
      <c r="B74" s="2"/>
      <c r="C74" s="1"/>
      <c r="D74" s="1"/>
    </row>
    <row r="76" spans="1:4" s="3" customFormat="1" x14ac:dyDescent="0.25">
      <c r="A76" s="2"/>
      <c r="B76" s="2"/>
      <c r="C76" s="1"/>
      <c r="D76" s="1"/>
    </row>
    <row r="83" spans="1:4" s="4" customFormat="1" x14ac:dyDescent="0.25">
      <c r="A83" s="2"/>
      <c r="B83" s="2"/>
      <c r="C83" s="1"/>
      <c r="D83" s="1"/>
    </row>
    <row r="85" spans="1:4" s="4" customFormat="1" x14ac:dyDescent="0.25">
      <c r="A85" s="2"/>
      <c r="B85" s="2"/>
      <c r="C85" s="1"/>
      <c r="D85" s="1"/>
    </row>
    <row r="87" spans="1:4" s="4" customFormat="1" x14ac:dyDescent="0.25">
      <c r="A87" s="2"/>
      <c r="B87" s="2"/>
      <c r="C87" s="1"/>
      <c r="D87" s="1"/>
    </row>
    <row r="89" spans="1:4" s="4" customFormat="1" x14ac:dyDescent="0.25">
      <c r="A89" s="2"/>
      <c r="B89" s="2"/>
      <c r="C89" s="1"/>
      <c r="D89" s="1"/>
    </row>
    <row r="91" spans="1:4" s="4" customFormat="1" x14ac:dyDescent="0.25">
      <c r="A91" s="2"/>
      <c r="B91" s="2"/>
      <c r="C91" s="1"/>
      <c r="D91" s="1"/>
    </row>
    <row r="92" spans="1:4" s="8" customFormat="1" ht="11.25" customHeight="1" x14ac:dyDescent="0.25">
      <c r="A92" s="2"/>
      <c r="B92" s="2"/>
      <c r="C92" s="1"/>
      <c r="D92" s="1"/>
    </row>
    <row r="93" spans="1:4" s="4" customFormat="1" ht="12" customHeight="1" x14ac:dyDescent="0.25">
      <c r="A93" s="2"/>
      <c r="B93" s="2"/>
      <c r="C93" s="1"/>
      <c r="D93" s="1"/>
    </row>
    <row r="97" spans="1:4" s="4" customFormat="1" x14ac:dyDescent="0.25">
      <c r="A97" s="2"/>
      <c r="B97" s="2"/>
      <c r="C97" s="1"/>
      <c r="D97" s="1"/>
    </row>
    <row r="98" spans="1:4" ht="16.5" hidden="1" customHeight="1" thickBot="1" x14ac:dyDescent="0.3"/>
    <row r="99" spans="1:4" ht="15.75" hidden="1" customHeight="1" thickBot="1" x14ac:dyDescent="0.3"/>
    <row r="100" spans="1:4" ht="15.75" hidden="1" customHeight="1" thickBot="1" x14ac:dyDescent="0.3"/>
    <row r="101" spans="1:4" ht="15.75" hidden="1" customHeight="1" thickBot="1" x14ac:dyDescent="0.3"/>
    <row r="102" spans="1:4" ht="15.75" hidden="1" customHeight="1" thickBot="1" x14ac:dyDescent="0.3"/>
    <row r="103" spans="1:4" s="4" customFormat="1" ht="16.5" hidden="1" customHeight="1" thickBot="1" x14ac:dyDescent="0.3">
      <c r="A103" s="2"/>
      <c r="B103" s="2"/>
      <c r="C103" s="1"/>
      <c r="D103" s="1"/>
    </row>
    <row r="110" spans="1:4" s="4" customFormat="1" x14ac:dyDescent="0.25">
      <c r="A110" s="2"/>
      <c r="B110" s="2"/>
      <c r="C110" s="1"/>
      <c r="D110" s="1"/>
    </row>
    <row r="111" spans="1:4" s="7" customFormat="1" x14ac:dyDescent="0.25">
      <c r="A111" s="2"/>
      <c r="B111" s="2"/>
      <c r="C111" s="1"/>
      <c r="D111" s="1"/>
    </row>
    <row r="112" spans="1:4" s="6" customFormat="1" x14ac:dyDescent="0.25">
      <c r="A112" s="2"/>
      <c r="B112" s="2"/>
      <c r="C112" s="1"/>
      <c r="D112" s="1"/>
    </row>
    <row r="113" spans="1:4" s="6" customFormat="1" x14ac:dyDescent="0.25">
      <c r="A113" s="2"/>
      <c r="B113" s="2"/>
      <c r="C113" s="1"/>
      <c r="D113" s="1"/>
    </row>
    <row r="114" spans="1:4" s="6" customFormat="1" x14ac:dyDescent="0.25">
      <c r="A114" s="2"/>
      <c r="B114" s="2"/>
      <c r="C114" s="1"/>
      <c r="D114" s="1"/>
    </row>
    <row r="115" spans="1:4" s="6" customFormat="1" x14ac:dyDescent="0.25">
      <c r="A115" s="2"/>
      <c r="B115" s="2"/>
      <c r="C115" s="1"/>
      <c r="D115" s="1"/>
    </row>
    <row r="116" spans="1:4" s="6" customFormat="1" x14ac:dyDescent="0.25">
      <c r="A116" s="2"/>
      <c r="B116" s="2"/>
      <c r="C116" s="1"/>
      <c r="D116" s="1"/>
    </row>
    <row r="117" spans="1:4" s="6" customFormat="1" x14ac:dyDescent="0.25">
      <c r="A117" s="2"/>
      <c r="B117" s="2"/>
      <c r="C117" s="1"/>
      <c r="D117" s="1"/>
    </row>
    <row r="118" spans="1:4" s="6" customFormat="1" x14ac:dyDescent="0.25">
      <c r="A118" s="2"/>
      <c r="B118" s="2"/>
      <c r="C118" s="1"/>
      <c r="D118" s="1"/>
    </row>
    <row r="119" spans="1:4" s="6" customFormat="1" x14ac:dyDescent="0.25">
      <c r="A119" s="2"/>
      <c r="B119" s="2"/>
      <c r="C119" s="1"/>
      <c r="D119" s="1"/>
    </row>
    <row r="120" spans="1:4" s="6" customFormat="1" x14ac:dyDescent="0.25">
      <c r="A120" s="2"/>
      <c r="B120" s="2"/>
      <c r="C120" s="1"/>
      <c r="D120" s="1"/>
    </row>
    <row r="121" spans="1:4" s="6" customFormat="1" x14ac:dyDescent="0.25">
      <c r="A121" s="2"/>
      <c r="B121" s="2"/>
      <c r="C121" s="1"/>
      <c r="D121" s="1"/>
    </row>
    <row r="122" spans="1:4" s="6" customFormat="1" x14ac:dyDescent="0.25">
      <c r="A122" s="2"/>
      <c r="B122" s="2"/>
      <c r="C122" s="1"/>
      <c r="D122" s="1"/>
    </row>
    <row r="123" spans="1:4" s="4" customFormat="1" x14ac:dyDescent="0.25">
      <c r="A123" s="2"/>
      <c r="B123" s="2"/>
      <c r="C123" s="1"/>
      <c r="D123" s="1"/>
    </row>
    <row r="124" spans="1:4" s="7" customFormat="1" x14ac:dyDescent="0.25">
      <c r="A124" s="2"/>
      <c r="B124" s="2"/>
      <c r="C124" s="1"/>
      <c r="D124" s="1"/>
    </row>
    <row r="125" spans="1:4" s="6" customFormat="1" x14ac:dyDescent="0.25">
      <c r="A125" s="2"/>
      <c r="B125" s="2"/>
      <c r="C125" s="1"/>
      <c r="D125" s="1"/>
    </row>
    <row r="126" spans="1:4" s="6" customFormat="1" x14ac:dyDescent="0.25">
      <c r="A126" s="2"/>
      <c r="B126" s="2"/>
      <c r="C126" s="1"/>
      <c r="D126" s="1"/>
    </row>
    <row r="127" spans="1:4" s="6" customFormat="1" x14ac:dyDescent="0.25">
      <c r="A127" s="2"/>
      <c r="B127" s="2"/>
      <c r="C127" s="1"/>
      <c r="D127" s="1"/>
    </row>
    <row r="128" spans="1:4" s="6" customFormat="1" x14ac:dyDescent="0.25">
      <c r="A128" s="2"/>
      <c r="B128" s="2"/>
      <c r="C128" s="1"/>
      <c r="D128" s="1"/>
    </row>
    <row r="129" spans="1:4" s="6" customFormat="1" x14ac:dyDescent="0.25">
      <c r="A129" s="2"/>
      <c r="B129" s="2"/>
      <c r="C129" s="1"/>
      <c r="D129" s="1"/>
    </row>
    <row r="130" spans="1:4" s="6" customFormat="1" x14ac:dyDescent="0.25">
      <c r="A130" s="2"/>
      <c r="B130" s="2"/>
      <c r="C130" s="1"/>
      <c r="D130" s="1"/>
    </row>
    <row r="131" spans="1:4" s="6" customFormat="1" x14ac:dyDescent="0.25">
      <c r="A131" s="2"/>
      <c r="B131" s="2"/>
      <c r="C131" s="1"/>
      <c r="D131" s="1"/>
    </row>
    <row r="132" spans="1:4" s="6" customFormat="1" x14ac:dyDescent="0.25">
      <c r="A132" s="2"/>
      <c r="B132" s="2"/>
      <c r="C132" s="1"/>
      <c r="D132" s="1"/>
    </row>
    <row r="133" spans="1:4" s="6" customFormat="1" x14ac:dyDescent="0.25">
      <c r="A133" s="2"/>
      <c r="B133" s="2"/>
      <c r="C133" s="1"/>
      <c r="D133" s="1"/>
    </row>
    <row r="135" spans="1:4" s="4" customFormat="1" x14ac:dyDescent="0.25">
      <c r="A135" s="2"/>
      <c r="B135" s="2"/>
      <c r="C135" s="1"/>
      <c r="D135" s="1"/>
    </row>
    <row r="136" spans="1:4" s="5" customFormat="1" x14ac:dyDescent="0.25">
      <c r="A136" s="2"/>
      <c r="B136" s="2"/>
      <c r="C136" s="1"/>
      <c r="D136" s="1"/>
    </row>
    <row r="138" spans="1:4" s="4" customFormat="1" x14ac:dyDescent="0.25">
      <c r="A138" s="2"/>
      <c r="B138" s="2"/>
      <c r="C138" s="1"/>
      <c r="D138" s="1"/>
    </row>
    <row r="139" spans="1:4" s="5" customFormat="1" x14ac:dyDescent="0.25">
      <c r="A139" s="2"/>
      <c r="B139" s="2"/>
      <c r="C139" s="1"/>
      <c r="D139" s="1"/>
    </row>
    <row r="141" spans="1:4" s="4" customFormat="1" x14ac:dyDescent="0.25">
      <c r="A141" s="2"/>
      <c r="B141" s="2"/>
      <c r="C141" s="1"/>
      <c r="D141" s="1"/>
    </row>
    <row r="142" spans="1:4" s="3" customFormat="1" x14ac:dyDescent="0.25">
      <c r="A142" s="2"/>
      <c r="B142" s="2"/>
      <c r="C142" s="1"/>
      <c r="D142" s="1"/>
    </row>
  </sheetData>
  <mergeCells count="6">
    <mergeCell ref="A46:C47"/>
    <mergeCell ref="A1:C1"/>
    <mergeCell ref="A2:C2"/>
    <mergeCell ref="A3:C3"/>
    <mergeCell ref="B4:C4"/>
    <mergeCell ref="A6:C7"/>
  </mergeCells>
  <printOptions horizontalCentered="1"/>
  <pageMargins left="0" right="0" top="0.15748031496062992" bottom="0.15748031496062992" header="0.11811023622047245" footer="0.11811023622047245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59"/>
  <sheetViews>
    <sheetView showGridLines="0" zoomScaleNormal="100" workbookViewId="0">
      <selection activeCell="A11" sqref="A11"/>
    </sheetView>
  </sheetViews>
  <sheetFormatPr baseColWidth="10" defaultRowHeight="15" x14ac:dyDescent="0.25"/>
  <cols>
    <col min="1" max="1" width="55.7109375" style="2" customWidth="1"/>
    <col min="2" max="2" width="17.140625" style="2" customWidth="1"/>
    <col min="3" max="3" width="61.7109375" style="1" bestFit="1" customWidth="1"/>
    <col min="4" max="4" width="17.85546875" style="1" bestFit="1" customWidth="1"/>
    <col min="5" max="16384" width="11.42578125" style="1"/>
  </cols>
  <sheetData>
    <row r="1" spans="1:3" ht="15.75" x14ac:dyDescent="0.25">
      <c r="A1" s="158" t="s">
        <v>66</v>
      </c>
      <c r="B1" s="158"/>
      <c r="C1" s="158"/>
    </row>
    <row r="2" spans="1:3" ht="15.75" x14ac:dyDescent="0.25">
      <c r="A2" s="159" t="s">
        <v>161</v>
      </c>
      <c r="B2" s="159"/>
      <c r="C2" s="159"/>
    </row>
    <row r="3" spans="1:3" ht="15.75" x14ac:dyDescent="0.25">
      <c r="A3" s="158" t="s">
        <v>64</v>
      </c>
      <c r="B3" s="158"/>
      <c r="C3" s="158"/>
    </row>
    <row r="4" spans="1:3" ht="16.5" thickBot="1" x14ac:dyDescent="0.3">
      <c r="A4" s="81"/>
      <c r="B4" s="160" t="s">
        <v>63</v>
      </c>
      <c r="C4" s="160"/>
    </row>
    <row r="5" spans="1:3" ht="16.5" thickBot="1" x14ac:dyDescent="0.3">
      <c r="A5" s="79" t="s">
        <v>62</v>
      </c>
      <c r="B5" s="80" t="s">
        <v>61</v>
      </c>
      <c r="C5" s="79" t="s">
        <v>60</v>
      </c>
    </row>
    <row r="6" spans="1:3" ht="9.9499999999999993" customHeight="1" x14ac:dyDescent="0.25">
      <c r="A6" s="152" t="s">
        <v>59</v>
      </c>
      <c r="B6" s="153"/>
      <c r="C6" s="154"/>
    </row>
    <row r="7" spans="1:3" ht="9.9499999999999993" customHeight="1" thickBot="1" x14ac:dyDescent="0.3">
      <c r="A7" s="155"/>
      <c r="B7" s="156"/>
      <c r="C7" s="157"/>
    </row>
    <row r="8" spans="1:3" ht="16.5" thickBot="1" x14ac:dyDescent="0.3">
      <c r="A8" s="151"/>
      <c r="B8" s="119">
        <f>+B9+B32</f>
        <v>32280685.889999997</v>
      </c>
      <c r="C8" s="150">
        <f>+'[14]Anexos del Catálogo'!$G$8-B8</f>
        <v>0</v>
      </c>
    </row>
    <row r="9" spans="1:3" ht="15.75" thickBot="1" x14ac:dyDescent="0.3">
      <c r="A9" s="149" t="s">
        <v>58</v>
      </c>
      <c r="B9" s="148">
        <f>SUM(B10:B30)</f>
        <v>13862140.689999998</v>
      </c>
      <c r="C9" s="147"/>
    </row>
    <row r="10" spans="1:3" ht="15.75" thickBot="1" x14ac:dyDescent="0.3">
      <c r="A10" s="126" t="s">
        <v>57</v>
      </c>
      <c r="B10" s="143">
        <v>884102.24</v>
      </c>
      <c r="C10" s="124" t="s">
        <v>33</v>
      </c>
    </row>
    <row r="11" spans="1:3" ht="15.75" thickBot="1" x14ac:dyDescent="0.3">
      <c r="A11" s="126" t="s">
        <v>55</v>
      </c>
      <c r="B11" s="139">
        <v>679133.78</v>
      </c>
      <c r="C11" s="124" t="s">
        <v>54</v>
      </c>
    </row>
    <row r="12" spans="1:3" ht="15.75" thickBot="1" x14ac:dyDescent="0.3">
      <c r="A12" s="126" t="s">
        <v>53</v>
      </c>
      <c r="B12" s="143">
        <v>1154.53</v>
      </c>
      <c r="C12" s="124" t="s">
        <v>52</v>
      </c>
    </row>
    <row r="13" spans="1:3" ht="15.75" thickBot="1" x14ac:dyDescent="0.3">
      <c r="A13" s="126" t="s">
        <v>51</v>
      </c>
      <c r="B13" s="143">
        <v>336187.62</v>
      </c>
      <c r="C13" s="124" t="s">
        <v>50</v>
      </c>
    </row>
    <row r="14" spans="1:3" ht="15.75" thickBot="1" x14ac:dyDescent="0.3">
      <c r="A14" s="126" t="s">
        <v>49</v>
      </c>
      <c r="B14" s="143">
        <v>20704</v>
      </c>
      <c r="C14" s="124" t="s">
        <v>48</v>
      </c>
    </row>
    <row r="15" spans="1:3" ht="15.75" thickBot="1" x14ac:dyDescent="0.3">
      <c r="A15" s="126" t="s">
        <v>47</v>
      </c>
      <c r="B15" s="143">
        <v>134305</v>
      </c>
      <c r="C15" s="124" t="s">
        <v>46</v>
      </c>
    </row>
    <row r="16" spans="1:3" ht="15.75" thickBot="1" x14ac:dyDescent="0.3">
      <c r="A16" s="126" t="s">
        <v>45</v>
      </c>
      <c r="B16" s="143">
        <v>341969.02</v>
      </c>
      <c r="C16" s="124" t="s">
        <v>44</v>
      </c>
    </row>
    <row r="17" spans="1:4" ht="15.75" thickBot="1" x14ac:dyDescent="0.3">
      <c r="A17" s="126" t="s">
        <v>41</v>
      </c>
      <c r="B17" s="143">
        <v>95868</v>
      </c>
      <c r="C17" s="124" t="s">
        <v>40</v>
      </c>
    </row>
    <row r="18" spans="1:4" ht="15.75" thickBot="1" x14ac:dyDescent="0.3">
      <c r="A18" s="126" t="s">
        <v>39</v>
      </c>
      <c r="B18" s="143">
        <v>3910.17</v>
      </c>
      <c r="C18" s="124" t="s">
        <v>38</v>
      </c>
    </row>
    <row r="19" spans="1:4" ht="15.75" thickBot="1" x14ac:dyDescent="0.3">
      <c r="A19" s="126" t="s">
        <v>37</v>
      </c>
      <c r="B19" s="143">
        <v>80306.09</v>
      </c>
      <c r="C19" s="124" t="s">
        <v>16</v>
      </c>
    </row>
    <row r="20" spans="1:4" ht="15.75" thickBot="1" x14ac:dyDescent="0.3">
      <c r="A20" s="126" t="s">
        <v>36</v>
      </c>
      <c r="B20" s="143">
        <v>847613</v>
      </c>
      <c r="C20" s="124" t="s">
        <v>35</v>
      </c>
    </row>
    <row r="21" spans="1:4" ht="15.75" thickBot="1" x14ac:dyDescent="0.3">
      <c r="A21" s="126" t="s">
        <v>34</v>
      </c>
      <c r="B21" s="143">
        <v>22075.33</v>
      </c>
      <c r="C21" s="124" t="s">
        <v>33</v>
      </c>
    </row>
    <row r="22" spans="1:4" ht="15.75" thickBot="1" x14ac:dyDescent="0.3">
      <c r="A22" s="126" t="s">
        <v>32</v>
      </c>
      <c r="B22" s="143">
        <v>0</v>
      </c>
      <c r="C22" s="124" t="s">
        <v>31</v>
      </c>
    </row>
    <row r="23" spans="1:4" ht="15.75" thickBot="1" x14ac:dyDescent="0.3">
      <c r="A23" s="126" t="s">
        <v>30</v>
      </c>
      <c r="B23" s="143">
        <v>0</v>
      </c>
      <c r="C23" s="124" t="s">
        <v>23</v>
      </c>
    </row>
    <row r="24" spans="1:4" ht="15.75" thickBot="1" x14ac:dyDescent="0.3">
      <c r="A24" s="126" t="s">
        <v>29</v>
      </c>
      <c r="B24" s="143">
        <v>1130432.92</v>
      </c>
      <c r="C24" s="124" t="s">
        <v>16</v>
      </c>
    </row>
    <row r="25" spans="1:4" ht="15.75" thickBot="1" x14ac:dyDescent="0.3">
      <c r="A25" s="126" t="s">
        <v>28</v>
      </c>
      <c r="B25" s="143">
        <v>7280.37</v>
      </c>
      <c r="C25" s="124" t="s">
        <v>25</v>
      </c>
    </row>
    <row r="26" spans="1:4" ht="15.75" thickBot="1" x14ac:dyDescent="0.3">
      <c r="A26" s="126" t="s">
        <v>27</v>
      </c>
      <c r="B26" s="143">
        <v>0</v>
      </c>
      <c r="C26" s="124" t="s">
        <v>25</v>
      </c>
    </row>
    <row r="27" spans="1:4" s="10" customFormat="1" ht="15.75" customHeight="1" thickBot="1" x14ac:dyDescent="0.3">
      <c r="A27" s="126" t="s">
        <v>26</v>
      </c>
      <c r="B27" s="143">
        <v>0</v>
      </c>
      <c r="C27" s="124" t="s">
        <v>25</v>
      </c>
      <c r="D27" s="1"/>
    </row>
    <row r="28" spans="1:4" ht="24.75" hidden="1" customHeight="1" thickBot="1" x14ac:dyDescent="0.3">
      <c r="A28" s="126" t="s">
        <v>24</v>
      </c>
      <c r="B28" s="143">
        <v>0</v>
      </c>
      <c r="C28" s="144" t="s">
        <v>23</v>
      </c>
    </row>
    <row r="29" spans="1:4" ht="15.75" hidden="1" customHeight="1" thickBot="1" x14ac:dyDescent="0.3">
      <c r="A29" s="126" t="s">
        <v>160</v>
      </c>
      <c r="B29" s="143">
        <v>8899169.2599999998</v>
      </c>
      <c r="C29" s="144" t="s">
        <v>42</v>
      </c>
    </row>
    <row r="30" spans="1:4" ht="15.75" thickBot="1" x14ac:dyDescent="0.3">
      <c r="A30" s="126" t="s">
        <v>159</v>
      </c>
      <c r="B30" s="143">
        <v>377929.36</v>
      </c>
      <c r="C30" s="144" t="s">
        <v>158</v>
      </c>
    </row>
    <row r="31" spans="1:4" ht="15.75" thickBot="1" x14ac:dyDescent="0.3">
      <c r="A31" s="146"/>
      <c r="B31" s="143"/>
      <c r="C31" s="144"/>
    </row>
    <row r="32" spans="1:4" ht="15.75" thickBot="1" x14ac:dyDescent="0.3">
      <c r="A32" s="131" t="s">
        <v>22</v>
      </c>
      <c r="B32" s="145">
        <f>SUM(B33:B37)</f>
        <v>18418545.199999999</v>
      </c>
      <c r="C32" s="144"/>
    </row>
    <row r="33" spans="1:4" ht="15.75" thickBot="1" x14ac:dyDescent="0.3">
      <c r="A33" s="126" t="s">
        <v>21</v>
      </c>
      <c r="B33" s="143">
        <v>0.01</v>
      </c>
      <c r="C33" s="124" t="s">
        <v>16</v>
      </c>
    </row>
    <row r="34" spans="1:4" ht="15" customHeight="1" thickBot="1" x14ac:dyDescent="0.3">
      <c r="A34" s="126" t="s">
        <v>20</v>
      </c>
      <c r="B34" s="143">
        <v>5182623.63</v>
      </c>
      <c r="C34" s="124" t="s">
        <v>16</v>
      </c>
    </row>
    <row r="35" spans="1:4" ht="15.75" customHeight="1" thickBot="1" x14ac:dyDescent="0.3">
      <c r="A35" s="126" t="s">
        <v>19</v>
      </c>
      <c r="B35" s="143">
        <v>0</v>
      </c>
      <c r="C35" s="124" t="s">
        <v>16</v>
      </c>
    </row>
    <row r="36" spans="1:4" ht="15.75" customHeight="1" thickBot="1" x14ac:dyDescent="0.3">
      <c r="A36" s="126" t="s">
        <v>18</v>
      </c>
      <c r="B36" s="143">
        <v>0</v>
      </c>
      <c r="C36" s="124" t="s">
        <v>16</v>
      </c>
    </row>
    <row r="37" spans="1:4" ht="15.75" thickBot="1" x14ac:dyDescent="0.3">
      <c r="A37" s="126" t="s">
        <v>17</v>
      </c>
      <c r="B37" s="143">
        <v>13235921.560000001</v>
      </c>
      <c r="C37" s="124" t="s">
        <v>16</v>
      </c>
    </row>
    <row r="38" spans="1:4" x14ac:dyDescent="0.25">
      <c r="A38" s="48"/>
      <c r="B38" s="49"/>
      <c r="C38" s="48"/>
    </row>
    <row r="39" spans="1:4" ht="16.5" thickBot="1" x14ac:dyDescent="0.3">
      <c r="A39" s="30"/>
      <c r="B39" s="27"/>
      <c r="C39" s="47"/>
    </row>
    <row r="40" spans="1:4" ht="16.5" thickBot="1" x14ac:dyDescent="0.3">
      <c r="A40" s="142"/>
      <c r="B40" s="119">
        <f>+B42+B46+B57+B59+B61+B63</f>
        <v>6678573.4699999997</v>
      </c>
      <c r="C40" s="134">
        <f>+'[14]Anexos del Catálogo'!$G$51-B40</f>
        <v>-9.9999997764825821E-3</v>
      </c>
    </row>
    <row r="41" spans="1:4" ht="16.5" thickBot="1" x14ac:dyDescent="0.3">
      <c r="A41" s="30" t="s">
        <v>157</v>
      </c>
      <c r="B41" s="27"/>
      <c r="C41" s="141"/>
    </row>
    <row r="42" spans="1:4" ht="15.75" thickBot="1" x14ac:dyDescent="0.3">
      <c r="A42" s="131" t="s">
        <v>156</v>
      </c>
      <c r="B42" s="130">
        <f>SUM(B43:B44)</f>
        <v>-357.25</v>
      </c>
      <c r="C42" s="140"/>
    </row>
    <row r="43" spans="1:4" ht="15.75" thickBot="1" x14ac:dyDescent="0.3">
      <c r="A43" s="85" t="s">
        <v>155</v>
      </c>
      <c r="B43" s="139">
        <v>-357.25</v>
      </c>
      <c r="C43" s="124" t="s">
        <v>154</v>
      </c>
    </row>
    <row r="44" spans="1:4" x14ac:dyDescent="0.25">
      <c r="A44" s="138"/>
      <c r="B44" s="137"/>
      <c r="C44" s="136"/>
    </row>
    <row r="45" spans="1:4" ht="16.5" thickBot="1" x14ac:dyDescent="0.3">
      <c r="A45" s="30"/>
      <c r="B45" s="27"/>
      <c r="C45" s="132"/>
    </row>
    <row r="46" spans="1:4" ht="15.75" thickBot="1" x14ac:dyDescent="0.3">
      <c r="A46" s="135" t="s">
        <v>153</v>
      </c>
      <c r="B46" s="107">
        <f>SUM(B47:B55)</f>
        <v>5722919.1499999994</v>
      </c>
      <c r="C46" s="134">
        <f>+'[14]Anexos del Catálogo'!$G$63-B46</f>
        <v>-9.9999997764825821E-3</v>
      </c>
      <c r="D46" s="4"/>
    </row>
    <row r="47" spans="1:4" ht="15.75" thickBot="1" x14ac:dyDescent="0.3">
      <c r="A47" s="126" t="s">
        <v>152</v>
      </c>
      <c r="B47" s="133">
        <v>1982398.93</v>
      </c>
      <c r="C47" s="124" t="s">
        <v>151</v>
      </c>
      <c r="D47" s="4"/>
    </row>
    <row r="48" spans="1:4" ht="15.75" thickBot="1" x14ac:dyDescent="0.3">
      <c r="A48" s="126" t="s">
        <v>150</v>
      </c>
      <c r="B48" s="133">
        <v>16971.66</v>
      </c>
      <c r="C48" s="124"/>
      <c r="D48" s="3"/>
    </row>
    <row r="49" spans="1:4" ht="15.75" thickBot="1" x14ac:dyDescent="0.3">
      <c r="A49" s="126" t="s">
        <v>149</v>
      </c>
      <c r="B49" s="133">
        <v>32217.73</v>
      </c>
      <c r="C49" s="124" t="s">
        <v>148</v>
      </c>
    </row>
    <row r="50" spans="1:4" ht="15.75" thickBot="1" x14ac:dyDescent="0.3">
      <c r="A50" s="126" t="s">
        <v>147</v>
      </c>
      <c r="B50" s="133">
        <v>684.26</v>
      </c>
      <c r="C50" s="124"/>
    </row>
    <row r="51" spans="1:4" ht="15.75" thickBot="1" x14ac:dyDescent="0.3">
      <c r="A51" s="126" t="s">
        <v>146</v>
      </c>
      <c r="B51" s="133">
        <v>21710.27</v>
      </c>
      <c r="C51" s="124"/>
    </row>
    <row r="52" spans="1:4" ht="15.75" thickBot="1" x14ac:dyDescent="0.3">
      <c r="A52" s="126" t="s">
        <v>145</v>
      </c>
      <c r="B52" s="133">
        <f>1175610.14-1734.3-4718.53-34999.57</f>
        <v>1134157.7399999998</v>
      </c>
      <c r="C52" s="124" t="s">
        <v>144</v>
      </c>
    </row>
    <row r="53" spans="1:4" ht="15.75" thickBot="1" x14ac:dyDescent="0.3">
      <c r="A53" s="126" t="s">
        <v>143</v>
      </c>
      <c r="B53" s="100">
        <v>374307.8</v>
      </c>
      <c r="C53" s="124"/>
    </row>
    <row r="54" spans="1:4" ht="15.75" thickBot="1" x14ac:dyDescent="0.3">
      <c r="A54" s="126" t="s">
        <v>142</v>
      </c>
      <c r="B54" s="100">
        <f>2103600-0</f>
        <v>2103600</v>
      </c>
      <c r="C54" s="124" t="s">
        <v>141</v>
      </c>
    </row>
    <row r="55" spans="1:4" ht="15.75" thickBot="1" x14ac:dyDescent="0.3">
      <c r="A55" s="126" t="s">
        <v>140</v>
      </c>
      <c r="B55" s="100">
        <f>34977.52+21893.24</f>
        <v>56870.759999999995</v>
      </c>
      <c r="C55" s="124"/>
    </row>
    <row r="56" spans="1:4" ht="16.5" thickBot="1" x14ac:dyDescent="0.3">
      <c r="A56" s="30"/>
      <c r="B56" s="27"/>
      <c r="C56" s="132"/>
    </row>
    <row r="57" spans="1:4" ht="24.75" thickBot="1" x14ac:dyDescent="0.3">
      <c r="A57" s="131" t="s">
        <v>139</v>
      </c>
      <c r="B57" s="130">
        <v>86167.44</v>
      </c>
      <c r="C57" s="124" t="s">
        <v>138</v>
      </c>
    </row>
    <row r="58" spans="1:4" s="4" customFormat="1" ht="16.5" thickBot="1" x14ac:dyDescent="0.3">
      <c r="A58" s="30"/>
      <c r="B58" s="27"/>
      <c r="C58" s="47"/>
      <c r="D58" s="1"/>
    </row>
    <row r="59" spans="1:4" ht="36.75" thickBot="1" x14ac:dyDescent="0.3">
      <c r="A59" s="131" t="s">
        <v>137</v>
      </c>
      <c r="B59" s="130">
        <v>118132.13</v>
      </c>
      <c r="C59" s="124" t="s">
        <v>136</v>
      </c>
    </row>
    <row r="60" spans="1:4" s="3" customFormat="1" ht="16.5" thickBot="1" x14ac:dyDescent="0.3">
      <c r="A60" s="30"/>
      <c r="B60" s="27"/>
      <c r="C60" s="47"/>
      <c r="D60" s="1"/>
    </row>
    <row r="61" spans="1:4" ht="36.75" thickBot="1" x14ac:dyDescent="0.3">
      <c r="A61" s="131" t="s">
        <v>91</v>
      </c>
      <c r="B61" s="130">
        <v>657142.57999999996</v>
      </c>
      <c r="C61" s="124" t="s">
        <v>135</v>
      </c>
    </row>
    <row r="62" spans="1:4" ht="16.5" thickBot="1" x14ac:dyDescent="0.3">
      <c r="A62" s="30"/>
      <c r="B62" s="27"/>
      <c r="C62" s="47"/>
    </row>
    <row r="63" spans="1:4" ht="15.75" thickBot="1" x14ac:dyDescent="0.3">
      <c r="A63" s="126" t="s">
        <v>134</v>
      </c>
      <c r="B63" s="130">
        <v>94569.42</v>
      </c>
      <c r="C63" s="124"/>
    </row>
    <row r="64" spans="1:4" ht="16.5" thickBot="1" x14ac:dyDescent="0.3">
      <c r="A64" s="30"/>
      <c r="B64" s="27"/>
      <c r="C64" s="47"/>
    </row>
    <row r="65" spans="1:4" ht="16.5" thickBot="1" x14ac:dyDescent="0.3">
      <c r="A65" s="129" t="s">
        <v>133</v>
      </c>
      <c r="B65" s="128">
        <f>SUM(B66:B71)</f>
        <v>115257.81</v>
      </c>
      <c r="C65" s="127">
        <f>+'[14]Anexos del Catálogo'!$G$660-B65</f>
        <v>0</v>
      </c>
    </row>
    <row r="66" spans="1:4" ht="15.75" thickBot="1" x14ac:dyDescent="0.3">
      <c r="A66" s="126" t="s">
        <v>132</v>
      </c>
      <c r="B66" s="125">
        <v>4823.28</v>
      </c>
      <c r="C66" s="124" t="s">
        <v>131</v>
      </c>
    </row>
    <row r="67" spans="1:4" s="4" customFormat="1" ht="15.75" thickBot="1" x14ac:dyDescent="0.3">
      <c r="A67" s="85" t="s">
        <v>130</v>
      </c>
      <c r="B67" s="96">
        <v>4457.88</v>
      </c>
      <c r="C67" s="118"/>
      <c r="D67" s="1"/>
    </row>
    <row r="68" spans="1:4" ht="15.75" thickBot="1" x14ac:dyDescent="0.3">
      <c r="A68" s="85" t="s">
        <v>129</v>
      </c>
      <c r="B68" s="96">
        <v>0</v>
      </c>
      <c r="C68" s="118"/>
    </row>
    <row r="69" spans="1:4" s="4" customFormat="1" ht="15.75" thickBot="1" x14ac:dyDescent="0.3">
      <c r="A69" s="85" t="s">
        <v>128</v>
      </c>
      <c r="B69" s="96">
        <v>4377.95</v>
      </c>
      <c r="C69" s="118"/>
      <c r="D69" s="1"/>
    </row>
    <row r="70" spans="1:4" s="8" customFormat="1" ht="11.25" customHeight="1" thickBot="1" x14ac:dyDescent="0.3">
      <c r="A70" s="85" t="s">
        <v>127</v>
      </c>
      <c r="B70" s="96">
        <v>92359.2</v>
      </c>
      <c r="C70" s="118"/>
      <c r="D70" s="1"/>
    </row>
    <row r="71" spans="1:4" ht="15.75" thickBot="1" x14ac:dyDescent="0.3">
      <c r="A71" s="85" t="s">
        <v>126</v>
      </c>
      <c r="B71" s="96">
        <v>9239.5</v>
      </c>
      <c r="C71" s="118"/>
    </row>
    <row r="72" spans="1:4" ht="16.5" thickBot="1" x14ac:dyDescent="0.3">
      <c r="A72" s="30"/>
      <c r="B72" s="27"/>
      <c r="C72" s="47"/>
    </row>
    <row r="73" spans="1:4" s="4" customFormat="1" ht="16.5" thickBot="1" x14ac:dyDescent="0.3">
      <c r="A73" s="123" t="s">
        <v>125</v>
      </c>
      <c r="B73" s="119">
        <v>1928497.86</v>
      </c>
      <c r="C73" s="122"/>
      <c r="D73" s="1"/>
    </row>
    <row r="74" spans="1:4" ht="16.5" hidden="1" customHeight="1" thickBot="1" x14ac:dyDescent="0.3">
      <c r="A74" s="31"/>
      <c r="B74" s="30"/>
      <c r="C74" s="27"/>
    </row>
    <row r="75" spans="1:4" ht="15.75" hidden="1" customHeight="1" thickBot="1" x14ac:dyDescent="0.3">
      <c r="A75" s="123" t="s">
        <v>124</v>
      </c>
      <c r="B75" s="119">
        <v>279270.61</v>
      </c>
      <c r="C75" s="122"/>
    </row>
    <row r="76" spans="1:4" ht="15.75" hidden="1" customHeight="1" thickBot="1" x14ac:dyDescent="0.3">
      <c r="A76" s="31"/>
      <c r="B76" s="121"/>
      <c r="C76" s="120"/>
    </row>
    <row r="77" spans="1:4" ht="15.75" hidden="1" customHeight="1" thickBot="1" x14ac:dyDescent="0.3">
      <c r="A77" s="46" t="s">
        <v>15</v>
      </c>
      <c r="B77" s="119">
        <v>1955094.36</v>
      </c>
      <c r="C77" s="44"/>
    </row>
    <row r="78" spans="1:4" ht="15.75" hidden="1" customHeight="1" thickBot="1" x14ac:dyDescent="0.3">
      <c r="A78" s="114" t="s">
        <v>14</v>
      </c>
      <c r="B78" s="91">
        <v>0</v>
      </c>
      <c r="C78" s="118"/>
    </row>
    <row r="79" spans="1:4" s="4" customFormat="1" ht="16.5" hidden="1" customHeight="1" thickBot="1" x14ac:dyDescent="0.3">
      <c r="A79" s="114" t="s">
        <v>13</v>
      </c>
      <c r="B79" s="91">
        <v>1945668.97</v>
      </c>
      <c r="C79" s="118"/>
      <c r="D79" s="1"/>
    </row>
    <row r="80" spans="1:4" ht="15.75" thickBot="1" x14ac:dyDescent="0.3">
      <c r="A80" s="114" t="s">
        <v>12</v>
      </c>
      <c r="B80" s="91">
        <v>0</v>
      </c>
      <c r="C80" s="118"/>
    </row>
    <row r="81" spans="1:4" ht="15.75" thickBot="1" x14ac:dyDescent="0.3">
      <c r="A81" s="18"/>
      <c r="B81" s="34"/>
      <c r="C81" s="33"/>
    </row>
    <row r="82" spans="1:4" ht="16.5" thickBot="1" x14ac:dyDescent="0.3">
      <c r="A82" s="112" t="s">
        <v>123</v>
      </c>
      <c r="B82" s="108">
        <v>144035711.66</v>
      </c>
      <c r="C82" s="44"/>
    </row>
    <row r="83" spans="1:4" ht="16.5" thickBot="1" x14ac:dyDescent="0.3">
      <c r="A83" s="31"/>
      <c r="B83" s="27"/>
      <c r="C83" s="4"/>
    </row>
    <row r="84" spans="1:4" ht="16.5" thickBot="1" x14ac:dyDescent="0.3">
      <c r="A84" s="112" t="s">
        <v>122</v>
      </c>
      <c r="B84" s="108">
        <v>15314858.66</v>
      </c>
      <c r="C84" s="44"/>
    </row>
    <row r="85" spans="1:4" ht="16.5" thickBot="1" x14ac:dyDescent="0.3">
      <c r="A85" s="31"/>
      <c r="B85" s="27"/>
      <c r="C85" s="4"/>
    </row>
    <row r="86" spans="1:4" s="4" customFormat="1" ht="16.5" thickBot="1" x14ac:dyDescent="0.3">
      <c r="A86" s="112" t="s">
        <v>121</v>
      </c>
      <c r="B86" s="108">
        <v>3941703.97</v>
      </c>
      <c r="C86" s="44"/>
      <c r="D86" s="1"/>
    </row>
    <row r="87" spans="1:4" s="7" customFormat="1" ht="16.5" thickBot="1" x14ac:dyDescent="0.3">
      <c r="A87" s="31"/>
      <c r="B87" s="27"/>
      <c r="C87" s="4"/>
      <c r="D87" s="1"/>
    </row>
    <row r="88" spans="1:4" s="6" customFormat="1" ht="16.5" thickBot="1" x14ac:dyDescent="0.3">
      <c r="A88" s="112" t="s">
        <v>120</v>
      </c>
      <c r="B88" s="108">
        <v>-30168721.670000002</v>
      </c>
      <c r="C88" s="44"/>
      <c r="D88" s="1"/>
    </row>
    <row r="89" spans="1:4" s="6" customFormat="1" ht="16.5" thickBot="1" x14ac:dyDescent="0.3">
      <c r="A89" s="31"/>
      <c r="B89" s="27"/>
      <c r="C89" s="4"/>
      <c r="D89" s="1"/>
    </row>
    <row r="90" spans="1:4" s="6" customFormat="1" ht="16.5" thickBot="1" x14ac:dyDescent="0.3">
      <c r="A90" s="112" t="s">
        <v>119</v>
      </c>
      <c r="B90" s="108">
        <v>2107224.2400000002</v>
      </c>
      <c r="C90" s="44"/>
      <c r="D90" s="1"/>
    </row>
    <row r="91" spans="1:4" s="6" customFormat="1" ht="16.5" thickBot="1" x14ac:dyDescent="0.3">
      <c r="A91" s="31"/>
      <c r="B91" s="30"/>
      <c r="C91" s="27"/>
      <c r="D91" s="1"/>
    </row>
    <row r="92" spans="1:4" s="6" customFormat="1" x14ac:dyDescent="0.25">
      <c r="A92" s="152" t="s">
        <v>11</v>
      </c>
      <c r="B92" s="153"/>
      <c r="C92" s="154"/>
      <c r="D92" s="1"/>
    </row>
    <row r="93" spans="1:4" s="6" customFormat="1" ht="15.75" thickBot="1" x14ac:dyDescent="0.3">
      <c r="A93" s="155"/>
      <c r="B93" s="156"/>
      <c r="C93" s="157"/>
      <c r="D93" s="1"/>
    </row>
    <row r="94" spans="1:4" s="6" customFormat="1" ht="16.5" thickBot="1" x14ac:dyDescent="0.3">
      <c r="A94" s="164" t="s">
        <v>118</v>
      </c>
      <c r="B94" s="164"/>
      <c r="C94" s="165"/>
      <c r="D94" s="1"/>
    </row>
    <row r="95" spans="1:4" s="6" customFormat="1" ht="16.5" thickBot="1" x14ac:dyDescent="0.3">
      <c r="A95" s="28"/>
      <c r="B95" s="28"/>
      <c r="C95" s="28"/>
      <c r="D95" s="1"/>
    </row>
    <row r="96" spans="1:4" s="6" customFormat="1" ht="16.5" thickBot="1" x14ac:dyDescent="0.3">
      <c r="A96" s="112" t="s">
        <v>118</v>
      </c>
      <c r="B96" s="108">
        <f>+B98+B101+B107+B123</f>
        <v>51104947.759999998</v>
      </c>
      <c r="C96" s="117">
        <f>+'[14]Anexos del Catálogo'!$H$5930</f>
        <v>51104947.759999998</v>
      </c>
      <c r="D96" s="1"/>
    </row>
    <row r="97" spans="1:4" s="6" customFormat="1" ht="16.5" thickBot="1" x14ac:dyDescent="0.3">
      <c r="A97" s="116"/>
      <c r="B97" s="115"/>
      <c r="C97" s="27"/>
      <c r="D97" s="1"/>
    </row>
    <row r="98" spans="1:4" s="6" customFormat="1" ht="16.5" thickBot="1" x14ac:dyDescent="0.3">
      <c r="A98" s="112" t="s">
        <v>117</v>
      </c>
      <c r="B98" s="108">
        <f>SUM(B99:B99)</f>
        <v>-3.69</v>
      </c>
      <c r="C98" s="44"/>
      <c r="D98" s="1"/>
    </row>
    <row r="99" spans="1:4" s="4" customFormat="1" ht="15.75" thickBot="1" x14ac:dyDescent="0.3">
      <c r="A99" s="114" t="s">
        <v>116</v>
      </c>
      <c r="B99" s="106">
        <v>-3.69</v>
      </c>
      <c r="C99" s="83"/>
      <c r="D99" s="1"/>
    </row>
    <row r="100" spans="1:4" s="6" customFormat="1" ht="16.5" thickBot="1" x14ac:dyDescent="0.3">
      <c r="A100" s="113"/>
      <c r="B100" s="30"/>
      <c r="C100" s="27"/>
      <c r="D100" s="1"/>
    </row>
    <row r="101" spans="1:4" s="6" customFormat="1" ht="16.5" thickBot="1" x14ac:dyDescent="0.3">
      <c r="A101" s="112" t="s">
        <v>115</v>
      </c>
      <c r="B101" s="111">
        <f>SUM(B102:B105)</f>
        <v>18018816.200000003</v>
      </c>
      <c r="C101" s="110">
        <f>+'[14]Anexos del Catálogo'!$H$5937-B101</f>
        <v>0</v>
      </c>
      <c r="D101" s="1"/>
    </row>
    <row r="102" spans="1:4" s="6" customFormat="1" ht="15.75" thickBot="1" x14ac:dyDescent="0.3">
      <c r="A102" s="85" t="s">
        <v>114</v>
      </c>
      <c r="B102" s="96">
        <f>15974048.14-127502.14+57674.4+42770.1-21141.95-33506.2-74466.2+86654.97</f>
        <v>15904531.120000003</v>
      </c>
      <c r="C102" s="83" t="s">
        <v>113</v>
      </c>
      <c r="D102" s="1"/>
    </row>
    <row r="103" spans="1:4" s="6" customFormat="1" ht="15.75" thickBot="1" x14ac:dyDescent="0.3">
      <c r="A103" s="85" t="s">
        <v>112</v>
      </c>
      <c r="B103" s="96">
        <v>458375.59</v>
      </c>
      <c r="C103" s="83" t="s">
        <v>111</v>
      </c>
      <c r="D103" s="1"/>
    </row>
    <row r="104" spans="1:4" s="6" customFormat="1" ht="15.75" thickBot="1" x14ac:dyDescent="0.3">
      <c r="A104" s="85" t="s">
        <v>110</v>
      </c>
      <c r="B104" s="96">
        <v>51660.160000000003</v>
      </c>
      <c r="C104" s="109"/>
      <c r="D104" s="1"/>
    </row>
    <row r="105" spans="1:4" s="6" customFormat="1" ht="15.75" thickBot="1" x14ac:dyDescent="0.3">
      <c r="A105" s="85" t="s">
        <v>109</v>
      </c>
      <c r="B105" s="96">
        <v>1604249.33</v>
      </c>
      <c r="C105" s="109"/>
      <c r="D105" s="1"/>
    </row>
    <row r="106" spans="1:4" s="4" customFormat="1" ht="16.5" thickBot="1" x14ac:dyDescent="0.3">
      <c r="A106" s="29"/>
      <c r="B106" s="28"/>
      <c r="C106" s="27"/>
      <c r="D106" s="1"/>
    </row>
    <row r="107" spans="1:4" s="5" customFormat="1" ht="16.5" thickBot="1" x14ac:dyDescent="0.3">
      <c r="A107" s="32" t="s">
        <v>108</v>
      </c>
      <c r="B107" s="108">
        <f>SUM(B108:B121)</f>
        <v>1957856.0699999998</v>
      </c>
      <c r="C107" s="107">
        <f>+'[14]Anexos del Catálogo'!$H$6072-B107</f>
        <v>0</v>
      </c>
      <c r="D107" s="1"/>
    </row>
    <row r="108" spans="1:4" ht="15.75" thickBot="1" x14ac:dyDescent="0.3">
      <c r="A108" s="85" t="s">
        <v>107</v>
      </c>
      <c r="B108" s="106">
        <v>593299.69999999995</v>
      </c>
      <c r="C108" s="95" t="s">
        <v>95</v>
      </c>
    </row>
    <row r="109" spans="1:4" s="4" customFormat="1" ht="15.75" thickBot="1" x14ac:dyDescent="0.3">
      <c r="A109" s="85" t="s">
        <v>106</v>
      </c>
      <c r="B109" s="106">
        <v>0</v>
      </c>
      <c r="C109" s="95" t="s">
        <v>95</v>
      </c>
      <c r="D109" s="1"/>
    </row>
    <row r="110" spans="1:4" s="5" customFormat="1" ht="15.75" thickBot="1" x14ac:dyDescent="0.3">
      <c r="A110" s="85" t="s">
        <v>105</v>
      </c>
      <c r="B110" s="106">
        <v>26642.87</v>
      </c>
      <c r="C110" s="95" t="s">
        <v>95</v>
      </c>
      <c r="D110" s="1"/>
    </row>
    <row r="111" spans="1:4" ht="15.75" thickBot="1" x14ac:dyDescent="0.3">
      <c r="A111" s="85" t="s">
        <v>104</v>
      </c>
      <c r="B111" s="106">
        <v>18183.62</v>
      </c>
      <c r="C111" s="95" t="s">
        <v>95</v>
      </c>
    </row>
    <row r="112" spans="1:4" s="4" customFormat="1" ht="15.75" thickBot="1" x14ac:dyDescent="0.3">
      <c r="A112" s="85" t="s">
        <v>103</v>
      </c>
      <c r="B112" s="106">
        <v>808144.91</v>
      </c>
      <c r="C112" s="95" t="s">
        <v>95</v>
      </c>
      <c r="D112" s="1"/>
    </row>
    <row r="113" spans="1:4" s="3" customFormat="1" ht="15.75" thickBot="1" x14ac:dyDescent="0.3">
      <c r="A113" s="85" t="s">
        <v>102</v>
      </c>
      <c r="B113" s="106">
        <v>330334.73</v>
      </c>
      <c r="C113" s="95" t="s">
        <v>95</v>
      </c>
      <c r="D113" s="1"/>
    </row>
    <row r="114" spans="1:4" ht="15.75" thickBot="1" x14ac:dyDescent="0.3">
      <c r="A114" s="85" t="s">
        <v>101</v>
      </c>
      <c r="B114" s="96">
        <v>46884.44</v>
      </c>
      <c r="C114" s="95" t="s">
        <v>95</v>
      </c>
    </row>
    <row r="115" spans="1:4" ht="15.75" thickBot="1" x14ac:dyDescent="0.3">
      <c r="A115" s="85" t="s">
        <v>100</v>
      </c>
      <c r="B115" s="96">
        <v>105578.99</v>
      </c>
      <c r="C115" s="95" t="s">
        <v>95</v>
      </c>
    </row>
    <row r="116" spans="1:4" ht="15.75" thickBot="1" x14ac:dyDescent="0.3">
      <c r="A116" s="85" t="s">
        <v>99</v>
      </c>
      <c r="B116" s="96">
        <v>-449.45</v>
      </c>
      <c r="C116" s="95" t="s">
        <v>95</v>
      </c>
    </row>
    <row r="117" spans="1:4" ht="15.75" thickBot="1" x14ac:dyDescent="0.3">
      <c r="A117" s="85" t="s">
        <v>98</v>
      </c>
      <c r="B117" s="96">
        <v>2639.43</v>
      </c>
      <c r="C117" s="95" t="s">
        <v>97</v>
      </c>
    </row>
    <row r="118" spans="1:4" ht="15.75" thickBot="1" x14ac:dyDescent="0.3">
      <c r="A118" s="85" t="s">
        <v>96</v>
      </c>
      <c r="B118" s="105">
        <v>1050.4100000000001</v>
      </c>
      <c r="C118" s="95" t="s">
        <v>95</v>
      </c>
    </row>
    <row r="119" spans="1:4" ht="15.75" thickBot="1" x14ac:dyDescent="0.3">
      <c r="A119" s="85" t="s">
        <v>94</v>
      </c>
      <c r="B119" s="96">
        <v>22796.42</v>
      </c>
      <c r="C119" s="95"/>
    </row>
    <row r="120" spans="1:4" ht="15.75" thickBot="1" x14ac:dyDescent="0.3">
      <c r="A120" s="85" t="s">
        <v>93</v>
      </c>
      <c r="B120" s="96">
        <v>2000</v>
      </c>
      <c r="C120" s="95"/>
    </row>
    <row r="121" spans="1:4" ht="15.75" thickBot="1" x14ac:dyDescent="0.3">
      <c r="A121" s="85" t="s">
        <v>92</v>
      </c>
      <c r="B121" s="104">
        <v>750</v>
      </c>
      <c r="C121" s="95"/>
    </row>
    <row r="122" spans="1:4" ht="16.5" thickBot="1" x14ac:dyDescent="0.3">
      <c r="A122" s="93"/>
      <c r="B122" s="103"/>
      <c r="C122" s="27"/>
    </row>
    <row r="123" spans="1:4" ht="16.5" thickBot="1" x14ac:dyDescent="0.3">
      <c r="A123" s="32" t="s">
        <v>10</v>
      </c>
      <c r="B123" s="90">
        <f>SUM(B124:B136)</f>
        <v>31128279.179999996</v>
      </c>
      <c r="C123" s="102">
        <f>+'[14]Anexos del Catálogo'!$H$6091-B123</f>
        <v>0</v>
      </c>
    </row>
    <row r="124" spans="1:4" ht="15.75" thickBot="1" x14ac:dyDescent="0.3">
      <c r="A124" s="85" t="s">
        <v>91</v>
      </c>
      <c r="B124" s="101">
        <v>1923250.56</v>
      </c>
      <c r="C124" s="95" t="s">
        <v>90</v>
      </c>
    </row>
    <row r="125" spans="1:4" ht="15.75" thickBot="1" x14ac:dyDescent="0.3">
      <c r="A125" s="85" t="s">
        <v>89</v>
      </c>
      <c r="B125" s="100">
        <v>340507.29</v>
      </c>
      <c r="C125" s="95" t="s">
        <v>88</v>
      </c>
    </row>
    <row r="126" spans="1:4" ht="15.75" thickBot="1" x14ac:dyDescent="0.3">
      <c r="A126" s="85" t="s">
        <v>87</v>
      </c>
      <c r="B126" s="100">
        <v>1393785</v>
      </c>
      <c r="C126" s="95" t="s">
        <v>86</v>
      </c>
    </row>
    <row r="127" spans="1:4" ht="15.75" thickBot="1" x14ac:dyDescent="0.3">
      <c r="A127" s="99" t="s">
        <v>85</v>
      </c>
      <c r="B127" s="98">
        <f>+'[14]Anexos del Catálogo'!$H$6251+'[14]Anexos del Catálogo'!$H$6252</f>
        <v>27007922.579999998</v>
      </c>
      <c r="C127" s="97" t="s">
        <v>84</v>
      </c>
    </row>
    <row r="128" spans="1:4" ht="15.75" thickBot="1" x14ac:dyDescent="0.3">
      <c r="A128" s="85" t="s">
        <v>83</v>
      </c>
      <c r="B128" s="94">
        <f>4048+500</f>
        <v>4548</v>
      </c>
      <c r="C128" s="95"/>
    </row>
    <row r="129" spans="1:3" ht="15.75" thickBot="1" x14ac:dyDescent="0.3">
      <c r="A129" s="85" t="s">
        <v>82</v>
      </c>
      <c r="B129" s="96">
        <v>28710.06</v>
      </c>
      <c r="C129" s="95"/>
    </row>
    <row r="130" spans="1:3" ht="15.75" thickBot="1" x14ac:dyDescent="0.3">
      <c r="A130" s="85" t="s">
        <v>81</v>
      </c>
      <c r="B130" s="96">
        <v>43950</v>
      </c>
      <c r="C130" s="95"/>
    </row>
    <row r="131" spans="1:3" ht="15.75" thickBot="1" x14ac:dyDescent="0.3">
      <c r="A131" s="85" t="s">
        <v>80</v>
      </c>
      <c r="B131" s="94">
        <v>500</v>
      </c>
      <c r="C131" s="95"/>
    </row>
    <row r="132" spans="1:3" ht="15.75" thickBot="1" x14ac:dyDescent="0.3">
      <c r="A132" s="85" t="s">
        <v>79</v>
      </c>
      <c r="B132" s="96">
        <v>3000</v>
      </c>
      <c r="C132" s="95"/>
    </row>
    <row r="133" spans="1:3" ht="15.75" thickBot="1" x14ac:dyDescent="0.3">
      <c r="A133" s="85" t="s">
        <v>78</v>
      </c>
      <c r="B133" s="96">
        <v>1932</v>
      </c>
      <c r="C133" s="95"/>
    </row>
    <row r="134" spans="1:3" ht="15.75" thickBot="1" x14ac:dyDescent="0.3">
      <c r="A134" s="85" t="s">
        <v>77</v>
      </c>
      <c r="B134" s="94">
        <v>2188</v>
      </c>
      <c r="C134" s="95"/>
    </row>
    <row r="135" spans="1:3" ht="15.75" thickBot="1" x14ac:dyDescent="0.3">
      <c r="A135" s="85" t="s">
        <v>76</v>
      </c>
      <c r="B135" s="96">
        <v>56.33</v>
      </c>
      <c r="C135" s="95"/>
    </row>
    <row r="136" spans="1:3" ht="15.75" thickBot="1" x14ac:dyDescent="0.3">
      <c r="A136" s="85" t="s">
        <v>75</v>
      </c>
      <c r="B136" s="94">
        <v>377929.36</v>
      </c>
      <c r="C136" s="83"/>
    </row>
    <row r="137" spans="1:3" ht="16.5" thickBot="1" x14ac:dyDescent="0.3">
      <c r="A137" s="93"/>
      <c r="B137" s="92"/>
      <c r="C137" s="27"/>
    </row>
    <row r="138" spans="1:3" ht="16.5" thickBot="1" x14ac:dyDescent="0.3">
      <c r="A138" s="32" t="s">
        <v>74</v>
      </c>
      <c r="B138" s="87">
        <f>+B139</f>
        <v>0</v>
      </c>
      <c r="C138" s="89"/>
    </row>
    <row r="139" spans="1:3" ht="15.75" thickBot="1" x14ac:dyDescent="0.3">
      <c r="A139" s="85" t="s">
        <v>73</v>
      </c>
      <c r="B139" s="91">
        <v>0</v>
      </c>
      <c r="C139" s="83" t="s">
        <v>70</v>
      </c>
    </row>
    <row r="140" spans="1:3" ht="16.5" thickBot="1" x14ac:dyDescent="0.3">
      <c r="A140" s="29"/>
      <c r="B140" s="28"/>
      <c r="C140" s="27"/>
    </row>
    <row r="141" spans="1:3" ht="16.5" thickBot="1" x14ac:dyDescent="0.3">
      <c r="A141" s="32" t="s">
        <v>72</v>
      </c>
      <c r="B141" s="90">
        <f>+B142</f>
        <v>283986.73</v>
      </c>
      <c r="C141" s="89"/>
    </row>
    <row r="142" spans="1:3" ht="15.75" thickBot="1" x14ac:dyDescent="0.3">
      <c r="A142" s="85" t="s">
        <v>71</v>
      </c>
      <c r="B142" s="88">
        <v>283986.73</v>
      </c>
      <c r="C142" s="83" t="s">
        <v>70</v>
      </c>
    </row>
    <row r="143" spans="1:3" ht="16.5" thickBot="1" x14ac:dyDescent="0.3">
      <c r="A143" s="29"/>
      <c r="B143" s="28"/>
      <c r="C143" s="27"/>
    </row>
    <row r="144" spans="1:3" ht="16.5" thickBot="1" x14ac:dyDescent="0.3">
      <c r="A144" s="32" t="s">
        <v>69</v>
      </c>
      <c r="B144" s="87">
        <f>+B145</f>
        <v>15509.3</v>
      </c>
      <c r="C144" s="89"/>
    </row>
    <row r="145" spans="1:3" ht="15.75" thickBot="1" x14ac:dyDescent="0.3">
      <c r="A145" s="85" t="s">
        <v>68</v>
      </c>
      <c r="B145" s="88">
        <v>15509.3</v>
      </c>
      <c r="C145" s="83"/>
    </row>
    <row r="146" spans="1:3" ht="16.5" thickBot="1" x14ac:dyDescent="0.3">
      <c r="A146" s="29"/>
      <c r="B146" s="28"/>
      <c r="C146" s="27"/>
    </row>
    <row r="147" spans="1:3" ht="16.5" thickBot="1" x14ac:dyDescent="0.3">
      <c r="A147" s="32" t="s">
        <v>5</v>
      </c>
      <c r="B147" s="87">
        <f>+B148</f>
        <v>10524549.68</v>
      </c>
      <c r="C147" s="86"/>
    </row>
    <row r="148" spans="1:3" ht="15.75" thickBot="1" x14ac:dyDescent="0.3">
      <c r="A148" s="85" t="s">
        <v>67</v>
      </c>
      <c r="B148" s="84">
        <v>10524549.68</v>
      </c>
      <c r="C148" s="83"/>
    </row>
    <row r="149" spans="1:3" x14ac:dyDescent="0.25">
      <c r="A149" s="20"/>
      <c r="B149" s="82"/>
      <c r="C149" s="16"/>
    </row>
    <row r="150" spans="1:3" x14ac:dyDescent="0.25">
      <c r="A150" s="20"/>
      <c r="B150" s="82"/>
      <c r="C150" s="16"/>
    </row>
    <row r="151" spans="1:3" x14ac:dyDescent="0.25">
      <c r="A151" s="18"/>
      <c r="B151" s="34"/>
      <c r="C151" s="16"/>
    </row>
    <row r="152" spans="1:3" x14ac:dyDescent="0.25">
      <c r="A152" s="18"/>
      <c r="B152" s="34"/>
      <c r="C152" s="16"/>
    </row>
    <row r="153" spans="1:3" x14ac:dyDescent="0.25">
      <c r="A153" s="12"/>
      <c r="B153" s="12"/>
      <c r="C153" s="10"/>
    </row>
    <row r="154" spans="1:3" x14ac:dyDescent="0.25">
      <c r="A154" s="15" t="s">
        <v>3</v>
      </c>
      <c r="B154" s="12"/>
      <c r="C154" s="15" t="s">
        <v>2</v>
      </c>
    </row>
    <row r="155" spans="1:3" x14ac:dyDescent="0.25">
      <c r="A155" s="14" t="s">
        <v>1</v>
      </c>
      <c r="B155" s="12"/>
      <c r="C155" s="13" t="s">
        <v>0</v>
      </c>
    </row>
    <row r="156" spans="1:3" x14ac:dyDescent="0.25">
      <c r="A156" s="12"/>
      <c r="B156" s="12"/>
      <c r="C156" s="10"/>
    </row>
    <row r="159" spans="1:3" x14ac:dyDescent="0.25">
      <c r="B159" s="9"/>
    </row>
  </sheetData>
  <mergeCells count="7">
    <mergeCell ref="A92:C93"/>
    <mergeCell ref="A94:C94"/>
    <mergeCell ref="A1:C1"/>
    <mergeCell ref="A2:C2"/>
    <mergeCell ref="A3:C3"/>
    <mergeCell ref="B4:C4"/>
    <mergeCell ref="A6:C7"/>
  </mergeCells>
  <printOptions horizontalCentered="1"/>
  <pageMargins left="0" right="0" top="0.15748031496062992" bottom="0.15748031496062992" header="0.11811023622047245" footer="0.11811023622047245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89"/>
  <sheetViews>
    <sheetView showGridLines="0" tabSelected="1" zoomScaleNormal="100" workbookViewId="0">
      <selection activeCell="C16" sqref="C16"/>
    </sheetView>
  </sheetViews>
  <sheetFormatPr baseColWidth="10" defaultRowHeight="15" x14ac:dyDescent="0.25"/>
  <cols>
    <col min="1" max="1" width="55.7109375" style="2" customWidth="1"/>
    <col min="2" max="2" width="17.140625" style="2" customWidth="1"/>
    <col min="3" max="3" width="61.7109375" style="1" bestFit="1" customWidth="1"/>
    <col min="4" max="4" width="17.85546875" style="1" bestFit="1" customWidth="1"/>
    <col min="5" max="16384" width="11.42578125" style="1"/>
  </cols>
  <sheetData>
    <row r="1" spans="1:3" ht="15.75" x14ac:dyDescent="0.25">
      <c r="A1" s="158" t="s">
        <v>66</v>
      </c>
      <c r="B1" s="158"/>
      <c r="C1" s="158"/>
    </row>
    <row r="2" spans="1:3" ht="15.75" x14ac:dyDescent="0.25">
      <c r="A2" s="159" t="s">
        <v>190</v>
      </c>
      <c r="B2" s="159"/>
      <c r="C2" s="159"/>
    </row>
    <row r="3" spans="1:3" ht="15.75" x14ac:dyDescent="0.25">
      <c r="A3" s="158" t="s">
        <v>64</v>
      </c>
      <c r="B3" s="158"/>
      <c r="C3" s="158"/>
    </row>
    <row r="4" spans="1:3" ht="16.5" thickBot="1" x14ac:dyDescent="0.3">
      <c r="A4" s="81"/>
      <c r="B4" s="160" t="s">
        <v>63</v>
      </c>
      <c r="C4" s="160"/>
    </row>
    <row r="5" spans="1:3" ht="16.5" thickBot="1" x14ac:dyDescent="0.3">
      <c r="A5" s="79" t="s">
        <v>62</v>
      </c>
      <c r="B5" s="80" t="s">
        <v>61</v>
      </c>
      <c r="C5" s="79" t="s">
        <v>60</v>
      </c>
    </row>
    <row r="6" spans="1:3" ht="9.9499999999999993" customHeight="1" x14ac:dyDescent="0.25">
      <c r="A6" s="152" t="s">
        <v>59</v>
      </c>
      <c r="B6" s="153"/>
      <c r="C6" s="154"/>
    </row>
    <row r="7" spans="1:3" ht="9.9499999999999993" customHeight="1" thickBot="1" x14ac:dyDescent="0.3">
      <c r="A7" s="155"/>
      <c r="B7" s="156"/>
      <c r="C7" s="157"/>
    </row>
    <row r="8" spans="1:3" ht="16.5" thickBot="1" x14ac:dyDescent="0.3">
      <c r="A8" s="151"/>
      <c r="B8" s="119">
        <f>+B9+B35</f>
        <v>50759303.240000002</v>
      </c>
      <c r="C8" s="150">
        <f>+'[15]Anexos del Catálogo'!$G$8-B8</f>
        <v>0</v>
      </c>
    </row>
    <row r="9" spans="1:3" ht="15.75" thickBot="1" x14ac:dyDescent="0.3">
      <c r="A9" s="149" t="s">
        <v>58</v>
      </c>
      <c r="B9" s="148">
        <f>SUM(B10:B33)</f>
        <v>31539846.240000002</v>
      </c>
      <c r="C9" s="147"/>
    </row>
    <row r="10" spans="1:3" ht="15.75" thickBot="1" x14ac:dyDescent="0.3">
      <c r="A10" s="126" t="s">
        <v>57</v>
      </c>
      <c r="B10" s="143">
        <v>689261.7</v>
      </c>
      <c r="C10" s="124" t="s">
        <v>33</v>
      </c>
    </row>
    <row r="11" spans="1:3" ht="15.75" thickBot="1" x14ac:dyDescent="0.3">
      <c r="A11" s="126" t="s">
        <v>56</v>
      </c>
      <c r="B11" s="143">
        <v>0</v>
      </c>
      <c r="C11" s="124" t="s">
        <v>16</v>
      </c>
    </row>
    <row r="12" spans="1:3" ht="15.75" thickBot="1" x14ac:dyDescent="0.3">
      <c r="A12" s="126" t="s">
        <v>55</v>
      </c>
      <c r="B12" s="139">
        <v>622705.38</v>
      </c>
      <c r="C12" s="124" t="s">
        <v>54</v>
      </c>
    </row>
    <row r="13" spans="1:3" ht="15.75" thickBot="1" x14ac:dyDescent="0.3">
      <c r="A13" s="126" t="s">
        <v>53</v>
      </c>
      <c r="B13" s="143">
        <v>329.47</v>
      </c>
      <c r="C13" s="124" t="s">
        <v>52</v>
      </c>
    </row>
    <row r="14" spans="1:3" ht="15.75" thickBot="1" x14ac:dyDescent="0.3">
      <c r="A14" s="126" t="s">
        <v>51</v>
      </c>
      <c r="B14" s="143">
        <v>265764.62</v>
      </c>
      <c r="C14" s="124" t="s">
        <v>50</v>
      </c>
    </row>
    <row r="15" spans="1:3" ht="15.75" thickBot="1" x14ac:dyDescent="0.3">
      <c r="A15" s="126" t="s">
        <v>49</v>
      </c>
      <c r="B15" s="143">
        <v>0</v>
      </c>
      <c r="C15" s="124" t="s">
        <v>48</v>
      </c>
    </row>
    <row r="16" spans="1:3" ht="15.75" thickBot="1" x14ac:dyDescent="0.3">
      <c r="A16" s="126" t="s">
        <v>47</v>
      </c>
      <c r="B16" s="143">
        <v>46600</v>
      </c>
      <c r="C16" s="124" t="s">
        <v>46</v>
      </c>
    </row>
    <row r="17" spans="1:4" ht="15.75" thickBot="1" x14ac:dyDescent="0.3">
      <c r="A17" s="126" t="s">
        <v>45</v>
      </c>
      <c r="B17" s="143">
        <v>233973.52</v>
      </c>
      <c r="C17" s="124" t="s">
        <v>44</v>
      </c>
    </row>
    <row r="18" spans="1:4" ht="15.75" thickBot="1" x14ac:dyDescent="0.3">
      <c r="A18" s="126" t="s">
        <v>43</v>
      </c>
      <c r="B18" s="143">
        <v>0</v>
      </c>
      <c r="C18" s="124" t="s">
        <v>42</v>
      </c>
    </row>
    <row r="19" spans="1:4" ht="15.75" thickBot="1" x14ac:dyDescent="0.3">
      <c r="A19" s="126" t="s">
        <v>41</v>
      </c>
      <c r="B19" s="143">
        <v>75087</v>
      </c>
      <c r="C19" s="124" t="s">
        <v>40</v>
      </c>
    </row>
    <row r="20" spans="1:4" ht="15.75" thickBot="1" x14ac:dyDescent="0.3">
      <c r="A20" s="126" t="s">
        <v>39</v>
      </c>
      <c r="B20" s="143">
        <v>3910.17</v>
      </c>
      <c r="C20" s="124" t="s">
        <v>38</v>
      </c>
    </row>
    <row r="21" spans="1:4" ht="15.75" thickBot="1" x14ac:dyDescent="0.3">
      <c r="A21" s="126" t="s">
        <v>37</v>
      </c>
      <c r="B21" s="143">
        <v>20273.45</v>
      </c>
      <c r="C21" s="124" t="s">
        <v>16</v>
      </c>
    </row>
    <row r="22" spans="1:4" ht="15.75" thickBot="1" x14ac:dyDescent="0.3">
      <c r="A22" s="126" t="s">
        <v>36</v>
      </c>
      <c r="B22" s="143">
        <v>724258.09</v>
      </c>
      <c r="C22" s="124" t="s">
        <v>35</v>
      </c>
    </row>
    <row r="23" spans="1:4" ht="15.75" thickBot="1" x14ac:dyDescent="0.3">
      <c r="A23" s="126" t="s">
        <v>34</v>
      </c>
      <c r="B23" s="143">
        <v>-6985.67</v>
      </c>
      <c r="C23" s="124" t="s">
        <v>33</v>
      </c>
    </row>
    <row r="24" spans="1:4" ht="15.75" thickBot="1" x14ac:dyDescent="0.3">
      <c r="A24" s="126" t="s">
        <v>32</v>
      </c>
      <c r="B24" s="143">
        <v>28552.48</v>
      </c>
      <c r="C24" s="124" t="s">
        <v>31</v>
      </c>
    </row>
    <row r="25" spans="1:4" ht="15.75" thickBot="1" x14ac:dyDescent="0.3">
      <c r="A25" s="126" t="s">
        <v>30</v>
      </c>
      <c r="B25" s="143">
        <v>18322.28</v>
      </c>
      <c r="C25" s="124" t="s">
        <v>23</v>
      </c>
    </row>
    <row r="26" spans="1:4" ht="15.75" thickBot="1" x14ac:dyDescent="0.3">
      <c r="A26" s="126" t="s">
        <v>29</v>
      </c>
      <c r="B26" s="143">
        <v>3126915.82</v>
      </c>
      <c r="C26" s="124" t="s">
        <v>16</v>
      </c>
    </row>
    <row r="27" spans="1:4" ht="15.75" thickBot="1" x14ac:dyDescent="0.3">
      <c r="A27" s="126" t="s">
        <v>28</v>
      </c>
      <c r="B27" s="143">
        <v>7280.37</v>
      </c>
      <c r="C27" s="124" t="s">
        <v>25</v>
      </c>
    </row>
    <row r="28" spans="1:4" ht="15.75" thickBot="1" x14ac:dyDescent="0.3">
      <c r="A28" s="126" t="s">
        <v>27</v>
      </c>
      <c r="B28" s="143">
        <v>0</v>
      </c>
      <c r="C28" s="124" t="s">
        <v>25</v>
      </c>
    </row>
    <row r="29" spans="1:4" s="10" customFormat="1" ht="15.75" customHeight="1" thickBot="1" x14ac:dyDescent="0.3">
      <c r="A29" s="126" t="s">
        <v>26</v>
      </c>
      <c r="B29" s="143">
        <v>0</v>
      </c>
      <c r="C29" s="124" t="s">
        <v>25</v>
      </c>
      <c r="D29" s="1"/>
    </row>
    <row r="30" spans="1:4" ht="24.75" hidden="1" customHeight="1" thickBot="1" x14ac:dyDescent="0.3">
      <c r="A30" s="126" t="s">
        <v>24</v>
      </c>
      <c r="B30" s="143">
        <v>0</v>
      </c>
      <c r="C30" s="144" t="s">
        <v>23</v>
      </c>
    </row>
    <row r="31" spans="1:4" ht="15.75" hidden="1" customHeight="1" thickBot="1" x14ac:dyDescent="0.3">
      <c r="A31" s="126" t="s">
        <v>160</v>
      </c>
      <c r="B31" s="143">
        <v>25634237.41</v>
      </c>
      <c r="C31" s="144" t="s">
        <v>42</v>
      </c>
    </row>
    <row r="32" spans="1:4" ht="15.75" thickBot="1" x14ac:dyDescent="0.3">
      <c r="A32" s="126" t="s">
        <v>159</v>
      </c>
      <c r="B32" s="143">
        <v>9294.01</v>
      </c>
      <c r="C32" s="144" t="s">
        <v>158</v>
      </c>
    </row>
    <row r="33" spans="1:4" ht="15.75" thickBot="1" x14ac:dyDescent="0.3">
      <c r="A33" s="126" t="s">
        <v>159</v>
      </c>
      <c r="B33" s="143">
        <v>40066.14</v>
      </c>
      <c r="C33" s="144" t="s">
        <v>158</v>
      </c>
    </row>
    <row r="34" spans="1:4" ht="15.75" thickBot="1" x14ac:dyDescent="0.3">
      <c r="A34" s="146"/>
      <c r="B34" s="143"/>
      <c r="C34" s="144"/>
    </row>
    <row r="35" spans="1:4" ht="15.75" thickBot="1" x14ac:dyDescent="0.3">
      <c r="A35" s="131" t="s">
        <v>22</v>
      </c>
      <c r="B35" s="145">
        <f>SUM(B36:B40)</f>
        <v>19219457</v>
      </c>
      <c r="C35" s="144"/>
    </row>
    <row r="36" spans="1:4" ht="15" customHeight="1" thickBot="1" x14ac:dyDescent="0.3">
      <c r="A36" s="126" t="s">
        <v>21</v>
      </c>
      <c r="B36" s="143">
        <v>0.01</v>
      </c>
      <c r="C36" s="124" t="s">
        <v>16</v>
      </c>
    </row>
    <row r="37" spans="1:4" ht="15.75" customHeight="1" thickBot="1" x14ac:dyDescent="0.3">
      <c r="A37" s="126" t="s">
        <v>20</v>
      </c>
      <c r="B37" s="143">
        <v>5743473.21</v>
      </c>
      <c r="C37" s="124" t="s">
        <v>16</v>
      </c>
    </row>
    <row r="38" spans="1:4" ht="15.75" customHeight="1" thickBot="1" x14ac:dyDescent="0.3">
      <c r="A38" s="126" t="s">
        <v>19</v>
      </c>
      <c r="B38" s="143">
        <v>0</v>
      </c>
      <c r="C38" s="124" t="s">
        <v>16</v>
      </c>
    </row>
    <row r="39" spans="1:4" ht="15.75" thickBot="1" x14ac:dyDescent="0.3">
      <c r="A39" s="126" t="s">
        <v>18</v>
      </c>
      <c r="B39" s="143">
        <v>0</v>
      </c>
      <c r="C39" s="124" t="s">
        <v>16</v>
      </c>
    </row>
    <row r="40" spans="1:4" ht="15.75" thickBot="1" x14ac:dyDescent="0.3">
      <c r="A40" s="126" t="s">
        <v>17</v>
      </c>
      <c r="B40" s="143">
        <v>13475983.779999999</v>
      </c>
      <c r="C40" s="124" t="s">
        <v>16</v>
      </c>
    </row>
    <row r="41" spans="1:4" x14ac:dyDescent="0.25">
      <c r="A41" s="48"/>
      <c r="B41" s="49"/>
      <c r="C41" s="48"/>
    </row>
    <row r="42" spans="1:4" ht="16.5" thickBot="1" x14ac:dyDescent="0.3">
      <c r="A42" s="30"/>
      <c r="B42" s="27"/>
      <c r="C42" s="47"/>
    </row>
    <row r="43" spans="1:4" ht="16.5" thickBot="1" x14ac:dyDescent="0.3">
      <c r="A43" s="142"/>
      <c r="B43" s="119">
        <f>+B45+B53+B74+B76+B78+B80</f>
        <v>6996992.6399999987</v>
      </c>
      <c r="C43" s="134">
        <f>+'[15]Anexos del Catálogo'!$G$51-B43</f>
        <v>-9.9999988451600075E-3</v>
      </c>
    </row>
    <row r="44" spans="1:4" ht="16.5" thickBot="1" x14ac:dyDescent="0.3">
      <c r="A44" s="30" t="s">
        <v>157</v>
      </c>
      <c r="B44" s="27"/>
      <c r="C44" s="141"/>
    </row>
    <row r="45" spans="1:4" ht="15.75" thickBot="1" x14ac:dyDescent="0.3">
      <c r="A45" s="131" t="s">
        <v>156</v>
      </c>
      <c r="B45" s="130">
        <f>SUM(B46:B51)</f>
        <v>129327.75</v>
      </c>
      <c r="C45" s="140"/>
      <c r="D45" s="4"/>
    </row>
    <row r="46" spans="1:4" ht="15" customHeight="1" thickBot="1" x14ac:dyDescent="0.3">
      <c r="A46" s="126" t="s">
        <v>189</v>
      </c>
      <c r="B46" s="125"/>
      <c r="C46" s="124" t="s">
        <v>188</v>
      </c>
      <c r="D46" s="8"/>
    </row>
    <row r="47" spans="1:4" ht="15.75" customHeight="1" thickBot="1" x14ac:dyDescent="0.3">
      <c r="A47" s="126" t="s">
        <v>187</v>
      </c>
      <c r="B47" s="125">
        <v>0</v>
      </c>
      <c r="C47" s="124"/>
      <c r="D47" s="4"/>
    </row>
    <row r="48" spans="1:4" ht="15.75" thickBot="1" x14ac:dyDescent="0.3">
      <c r="A48" s="85" t="s">
        <v>186</v>
      </c>
      <c r="B48" s="94">
        <v>0</v>
      </c>
      <c r="C48" s="124"/>
    </row>
    <row r="49" spans="1:4" ht="15.75" thickBot="1" x14ac:dyDescent="0.3">
      <c r="A49" s="85" t="s">
        <v>155</v>
      </c>
      <c r="B49" s="139">
        <v>-357.25</v>
      </c>
      <c r="C49" s="124" t="s">
        <v>154</v>
      </c>
      <c r="D49" s="3"/>
    </row>
    <row r="50" spans="1:4" ht="15.75" thickBot="1" x14ac:dyDescent="0.3">
      <c r="A50" s="126" t="s">
        <v>185</v>
      </c>
      <c r="B50" s="170">
        <v>129685</v>
      </c>
      <c r="C50" s="171"/>
    </row>
    <row r="51" spans="1:4" x14ac:dyDescent="0.25">
      <c r="A51" s="138"/>
      <c r="B51" s="137"/>
      <c r="C51" s="136"/>
    </row>
    <row r="52" spans="1:4" ht="16.5" thickBot="1" x14ac:dyDescent="0.3">
      <c r="A52" s="30"/>
      <c r="B52" s="27"/>
      <c r="C52" s="132"/>
      <c r="D52" s="4"/>
    </row>
    <row r="53" spans="1:4" ht="15.75" thickBot="1" x14ac:dyDescent="0.3">
      <c r="A53" s="135" t="s">
        <v>153</v>
      </c>
      <c r="B53" s="107">
        <f>SUM(B54:B72)</f>
        <v>5842985.6499999985</v>
      </c>
      <c r="C53" s="134">
        <f>+'[15]Anexos del Catálogo'!$G$63-B53</f>
        <v>-9.9999988451600075E-3</v>
      </c>
      <c r="D53" s="4"/>
    </row>
    <row r="54" spans="1:4" ht="15.75" thickBot="1" x14ac:dyDescent="0.3">
      <c r="A54" s="126" t="s">
        <v>152</v>
      </c>
      <c r="B54" s="133">
        <v>2142637.5699999998</v>
      </c>
      <c r="C54" s="124" t="s">
        <v>151</v>
      </c>
      <c r="D54" s="3"/>
    </row>
    <row r="55" spans="1:4" ht="15.75" thickBot="1" x14ac:dyDescent="0.3">
      <c r="A55" s="126" t="s">
        <v>150</v>
      </c>
      <c r="B55" s="133">
        <v>32039.34</v>
      </c>
      <c r="C55" s="124"/>
    </row>
    <row r="56" spans="1:4" ht="15.75" thickBot="1" x14ac:dyDescent="0.3">
      <c r="A56" s="126" t="s">
        <v>184</v>
      </c>
      <c r="B56" s="133">
        <v>0</v>
      </c>
      <c r="C56" s="124" t="s">
        <v>183</v>
      </c>
    </row>
    <row r="57" spans="1:4" ht="15.75" thickBot="1" x14ac:dyDescent="0.3">
      <c r="A57" s="126" t="s">
        <v>149</v>
      </c>
      <c r="B57" s="133">
        <v>32217.73</v>
      </c>
      <c r="C57" s="124" t="s">
        <v>148</v>
      </c>
    </row>
    <row r="58" spans="1:4" ht="15.75" thickBot="1" x14ac:dyDescent="0.3">
      <c r="A58" s="126"/>
      <c r="B58" s="133"/>
      <c r="C58" s="124"/>
    </row>
    <row r="59" spans="1:4" ht="15.75" thickBot="1" x14ac:dyDescent="0.3">
      <c r="A59" s="126" t="s">
        <v>182</v>
      </c>
      <c r="B59" s="133">
        <v>0</v>
      </c>
      <c r="C59" s="124" t="s">
        <v>151</v>
      </c>
    </row>
    <row r="60" spans="1:4" ht="15.75" thickBot="1" x14ac:dyDescent="0.3">
      <c r="A60" s="126" t="s">
        <v>181</v>
      </c>
      <c r="B60" s="133">
        <v>0</v>
      </c>
      <c r="C60" s="124" t="s">
        <v>151</v>
      </c>
    </row>
    <row r="61" spans="1:4" ht="15.75" thickBot="1" x14ac:dyDescent="0.3">
      <c r="A61" s="126" t="s">
        <v>147</v>
      </c>
      <c r="B61" s="133">
        <v>684.26</v>
      </c>
      <c r="C61" s="124"/>
    </row>
    <row r="62" spans="1:4" ht="15.75" thickBot="1" x14ac:dyDescent="0.3">
      <c r="A62" s="126" t="s">
        <v>146</v>
      </c>
      <c r="B62" s="133">
        <v>21710.27</v>
      </c>
      <c r="C62" s="124"/>
    </row>
    <row r="63" spans="1:4" ht="15.75" thickBot="1" x14ac:dyDescent="0.3">
      <c r="A63" s="169" t="s">
        <v>180</v>
      </c>
      <c r="B63" s="133">
        <v>1085</v>
      </c>
      <c r="C63" s="124"/>
    </row>
    <row r="64" spans="1:4" ht="15.75" thickBot="1" x14ac:dyDescent="0.3">
      <c r="A64" s="126" t="s">
        <v>145</v>
      </c>
      <c r="B64" s="133">
        <f>1083171.78-4515.28-3282.18-1494.85+1494.85</f>
        <v>1075374.32</v>
      </c>
      <c r="C64" s="124" t="s">
        <v>144</v>
      </c>
    </row>
    <row r="65" spans="1:4" ht="15.75" thickBot="1" x14ac:dyDescent="0.3">
      <c r="A65" s="169" t="s">
        <v>179</v>
      </c>
      <c r="B65" s="170">
        <v>1113.5999999999999</v>
      </c>
      <c r="C65" s="124"/>
    </row>
    <row r="66" spans="1:4" ht="15.75" thickBot="1" x14ac:dyDescent="0.3">
      <c r="A66" s="169" t="s">
        <v>177</v>
      </c>
      <c r="B66" s="100">
        <v>0</v>
      </c>
      <c r="C66" s="124"/>
    </row>
    <row r="67" spans="1:4" ht="15.75" thickBot="1" x14ac:dyDescent="0.3">
      <c r="A67" s="126" t="s">
        <v>178</v>
      </c>
      <c r="B67" s="91">
        <v>1345</v>
      </c>
      <c r="C67" s="124"/>
    </row>
    <row r="68" spans="1:4" ht="15.75" thickBot="1" x14ac:dyDescent="0.3">
      <c r="A68" s="126" t="s">
        <v>143</v>
      </c>
      <c r="B68" s="100">
        <v>374307.8</v>
      </c>
      <c r="C68" s="124"/>
    </row>
    <row r="69" spans="1:4" ht="15.75" thickBot="1" x14ac:dyDescent="0.3">
      <c r="A69" s="126" t="s">
        <v>142</v>
      </c>
      <c r="B69" s="100">
        <v>2103600</v>
      </c>
      <c r="C69" s="124" t="s">
        <v>141</v>
      </c>
    </row>
    <row r="70" spans="1:4" ht="15.75" thickBot="1" x14ac:dyDescent="0.3">
      <c r="A70" s="126" t="s">
        <v>177</v>
      </c>
      <c r="B70" s="91">
        <v>0</v>
      </c>
      <c r="C70" s="124"/>
    </row>
    <row r="71" spans="1:4" ht="15.75" thickBot="1" x14ac:dyDescent="0.3">
      <c r="A71" s="126" t="s">
        <v>140</v>
      </c>
      <c r="B71" s="100">
        <v>56870.759999999995</v>
      </c>
      <c r="C71" s="124" t="s">
        <v>141</v>
      </c>
    </row>
    <row r="72" spans="1:4" ht="15.75" thickBot="1" x14ac:dyDescent="0.3">
      <c r="A72" s="126" t="s">
        <v>176</v>
      </c>
      <c r="B72" s="100">
        <v>0</v>
      </c>
      <c r="C72" s="124" t="s">
        <v>141</v>
      </c>
    </row>
    <row r="73" spans="1:4" ht="16.5" thickBot="1" x14ac:dyDescent="0.3">
      <c r="A73" s="30"/>
      <c r="B73" s="27"/>
      <c r="C73" s="132"/>
    </row>
    <row r="74" spans="1:4" s="4" customFormat="1" ht="24.75" thickBot="1" x14ac:dyDescent="0.3">
      <c r="A74" s="131" t="s">
        <v>139</v>
      </c>
      <c r="B74" s="130">
        <v>129948.26</v>
      </c>
      <c r="C74" s="124" t="s">
        <v>138</v>
      </c>
      <c r="D74" s="1"/>
    </row>
    <row r="75" spans="1:4" ht="16.5" thickBot="1" x14ac:dyDescent="0.3">
      <c r="A75" s="30"/>
      <c r="B75" s="27"/>
      <c r="C75" s="47"/>
    </row>
    <row r="76" spans="1:4" s="3" customFormat="1" ht="36.75" thickBot="1" x14ac:dyDescent="0.3">
      <c r="A76" s="131" t="s">
        <v>137</v>
      </c>
      <c r="B76" s="130">
        <v>145018.98000000001</v>
      </c>
      <c r="C76" s="124" t="s">
        <v>136</v>
      </c>
      <c r="D76" s="1"/>
    </row>
    <row r="77" spans="1:4" ht="16.5" thickBot="1" x14ac:dyDescent="0.3">
      <c r="A77" s="30"/>
      <c r="B77" s="27"/>
      <c r="C77" s="47"/>
    </row>
    <row r="78" spans="1:4" ht="36.75" thickBot="1" x14ac:dyDescent="0.3">
      <c r="A78" s="131" t="s">
        <v>91</v>
      </c>
      <c r="B78" s="130">
        <v>657142.57999999996</v>
      </c>
      <c r="C78" s="124" t="s">
        <v>135</v>
      </c>
    </row>
    <row r="79" spans="1:4" ht="16.5" thickBot="1" x14ac:dyDescent="0.3">
      <c r="A79" s="30"/>
      <c r="B79" s="27"/>
      <c r="C79" s="47"/>
    </row>
    <row r="80" spans="1:4" ht="15.75" thickBot="1" x14ac:dyDescent="0.3">
      <c r="A80" s="126" t="s">
        <v>134</v>
      </c>
      <c r="B80" s="130">
        <v>92569.42</v>
      </c>
      <c r="C80" s="124"/>
    </row>
    <row r="81" spans="1:4" ht="16.5" thickBot="1" x14ac:dyDescent="0.3">
      <c r="A81" s="30"/>
      <c r="B81" s="27"/>
      <c r="C81" s="47"/>
    </row>
    <row r="82" spans="1:4" ht="16.5" thickBot="1" x14ac:dyDescent="0.3">
      <c r="A82" s="129" t="s">
        <v>133</v>
      </c>
      <c r="B82" s="128">
        <f>SUM(B83:B96)</f>
        <v>280419.71999999997</v>
      </c>
      <c r="C82" s="127">
        <f>+'[15]Anexos del Catálogo'!$G$664-B82</f>
        <v>0</v>
      </c>
    </row>
    <row r="83" spans="1:4" s="4" customFormat="1" ht="15.75" thickBot="1" x14ac:dyDescent="0.3">
      <c r="A83" s="126" t="s">
        <v>132</v>
      </c>
      <c r="B83" s="125">
        <v>4823.28</v>
      </c>
      <c r="C83" s="124" t="s">
        <v>131</v>
      </c>
      <c r="D83" s="1"/>
    </row>
    <row r="84" spans="1:4" ht="15.75" thickBot="1" x14ac:dyDescent="0.3">
      <c r="A84" s="114" t="s">
        <v>175</v>
      </c>
      <c r="B84" s="96"/>
      <c r="C84" s="118"/>
    </row>
    <row r="85" spans="1:4" s="4" customFormat="1" ht="15.75" thickBot="1" x14ac:dyDescent="0.3">
      <c r="A85" s="114" t="s">
        <v>174</v>
      </c>
      <c r="B85" s="96"/>
      <c r="C85" s="118"/>
      <c r="D85" s="1"/>
    </row>
    <row r="86" spans="1:4" ht="15.75" thickBot="1" x14ac:dyDescent="0.3">
      <c r="A86" s="114" t="s">
        <v>130</v>
      </c>
      <c r="B86" s="96">
        <v>4457.88</v>
      </c>
      <c r="C86" s="118"/>
    </row>
    <row r="87" spans="1:4" s="4" customFormat="1" ht="15.75" thickBot="1" x14ac:dyDescent="0.3">
      <c r="A87" s="85" t="s">
        <v>129</v>
      </c>
      <c r="B87" s="96">
        <v>0</v>
      </c>
      <c r="C87" s="118"/>
      <c r="D87" s="1"/>
    </row>
    <row r="88" spans="1:4" ht="15.75" thickBot="1" x14ac:dyDescent="0.3">
      <c r="A88" s="114" t="s">
        <v>128</v>
      </c>
      <c r="B88" s="96">
        <v>4377.95</v>
      </c>
      <c r="C88" s="118"/>
    </row>
    <row r="89" spans="1:4" s="4" customFormat="1" ht="15.75" thickBot="1" x14ac:dyDescent="0.3">
      <c r="A89" s="114" t="s">
        <v>173</v>
      </c>
      <c r="B89" s="96"/>
      <c r="C89" s="118"/>
      <c r="D89" s="1"/>
    </row>
    <row r="90" spans="1:4" ht="15.75" thickBot="1" x14ac:dyDescent="0.3">
      <c r="A90" s="114" t="s">
        <v>172</v>
      </c>
      <c r="B90" s="96"/>
      <c r="C90" s="118"/>
    </row>
    <row r="91" spans="1:4" s="4" customFormat="1" ht="15.75" thickBot="1" x14ac:dyDescent="0.3">
      <c r="A91" s="114" t="s">
        <v>171</v>
      </c>
      <c r="B91" s="96"/>
      <c r="C91" s="118"/>
      <c r="D91" s="1"/>
    </row>
    <row r="92" spans="1:4" s="8" customFormat="1" ht="11.25" customHeight="1" thickBot="1" x14ac:dyDescent="0.3">
      <c r="A92" s="114" t="s">
        <v>170</v>
      </c>
      <c r="B92" s="96"/>
      <c r="C92" s="118"/>
      <c r="D92" s="1"/>
    </row>
    <row r="93" spans="1:4" s="4" customFormat="1" ht="12" customHeight="1" thickBot="1" x14ac:dyDescent="0.3">
      <c r="A93" s="114" t="s">
        <v>127</v>
      </c>
      <c r="B93" s="96">
        <v>92359.2</v>
      </c>
      <c r="C93" s="118"/>
      <c r="D93" s="1"/>
    </row>
    <row r="94" spans="1:4" ht="15.75" thickBot="1" x14ac:dyDescent="0.3">
      <c r="A94" s="114" t="s">
        <v>169</v>
      </c>
      <c r="B94" s="96"/>
      <c r="C94" s="118"/>
    </row>
    <row r="95" spans="1:4" ht="15.75" thickBot="1" x14ac:dyDescent="0.3">
      <c r="A95" s="114" t="s">
        <v>126</v>
      </c>
      <c r="B95" s="96">
        <v>9239.5</v>
      </c>
      <c r="C95" s="118"/>
    </row>
    <row r="96" spans="1:4" ht="15.75" thickBot="1" x14ac:dyDescent="0.3">
      <c r="A96" s="114" t="s">
        <v>168</v>
      </c>
      <c r="B96" s="96">
        <v>165161.91</v>
      </c>
      <c r="C96" s="118"/>
    </row>
    <row r="97" spans="1:4" s="4" customFormat="1" ht="16.5" thickBot="1" x14ac:dyDescent="0.3">
      <c r="A97" s="30"/>
      <c r="B97" s="27"/>
      <c r="C97" s="47"/>
      <c r="D97" s="1"/>
    </row>
    <row r="98" spans="1:4" ht="16.5" hidden="1" customHeight="1" thickBot="1" x14ac:dyDescent="0.3">
      <c r="A98" s="123" t="s">
        <v>125</v>
      </c>
      <c r="B98" s="119">
        <v>2100789.2999999998</v>
      </c>
      <c r="C98" s="122"/>
    </row>
    <row r="99" spans="1:4" ht="15.75" hidden="1" customHeight="1" thickBot="1" x14ac:dyDescent="0.3">
      <c r="A99" s="31"/>
      <c r="B99" s="30"/>
      <c r="C99" s="27"/>
    </row>
    <row r="100" spans="1:4" ht="15.75" hidden="1" customHeight="1" thickBot="1" x14ac:dyDescent="0.3">
      <c r="A100" s="123" t="s">
        <v>124</v>
      </c>
      <c r="B100" s="119">
        <v>279270.61</v>
      </c>
      <c r="C100" s="122"/>
    </row>
    <row r="101" spans="1:4" ht="15.75" hidden="1" customHeight="1" thickBot="1" x14ac:dyDescent="0.3">
      <c r="A101" s="31"/>
      <c r="B101" s="121"/>
      <c r="C101" s="120"/>
    </row>
    <row r="102" spans="1:4" ht="15.75" hidden="1" customHeight="1" thickBot="1" x14ac:dyDescent="0.3">
      <c r="A102" s="46" t="s">
        <v>15</v>
      </c>
      <c r="B102" s="119">
        <f>SUM(B103:B105)</f>
        <v>1985960.45</v>
      </c>
      <c r="C102" s="44"/>
    </row>
    <row r="103" spans="1:4" s="4" customFormat="1" ht="16.5" hidden="1" customHeight="1" thickBot="1" x14ac:dyDescent="0.3">
      <c r="A103" s="114" t="s">
        <v>14</v>
      </c>
      <c r="B103" s="91">
        <v>0</v>
      </c>
      <c r="C103" s="118"/>
      <c r="D103" s="1"/>
    </row>
    <row r="104" spans="1:4" ht="15.75" thickBot="1" x14ac:dyDescent="0.3">
      <c r="A104" s="114" t="s">
        <v>13</v>
      </c>
      <c r="B104" s="91">
        <v>1985960.45</v>
      </c>
      <c r="C104" s="118"/>
    </row>
    <row r="105" spans="1:4" ht="15.75" thickBot="1" x14ac:dyDescent="0.3">
      <c r="A105" s="114" t="s">
        <v>12</v>
      </c>
      <c r="B105" s="91">
        <v>0</v>
      </c>
      <c r="C105" s="118"/>
    </row>
    <row r="106" spans="1:4" ht="15.75" thickBot="1" x14ac:dyDescent="0.3">
      <c r="A106" s="18"/>
      <c r="B106" s="34"/>
      <c r="C106" s="33"/>
    </row>
    <row r="107" spans="1:4" ht="16.5" thickBot="1" x14ac:dyDescent="0.3">
      <c r="A107" s="112" t="s">
        <v>123</v>
      </c>
      <c r="B107" s="108">
        <v>144035711.66</v>
      </c>
      <c r="C107" s="44"/>
    </row>
    <row r="108" spans="1:4" ht="16.5" thickBot="1" x14ac:dyDescent="0.3">
      <c r="A108" s="31"/>
      <c r="B108" s="27"/>
      <c r="C108" s="4"/>
    </row>
    <row r="109" spans="1:4" ht="16.5" thickBot="1" x14ac:dyDescent="0.3">
      <c r="A109" s="112" t="s">
        <v>122</v>
      </c>
      <c r="B109" s="108">
        <v>11853359.84</v>
      </c>
      <c r="C109" s="44"/>
    </row>
    <row r="110" spans="1:4" s="4" customFormat="1" ht="16.5" thickBot="1" x14ac:dyDescent="0.3">
      <c r="A110" s="31"/>
      <c r="B110" s="27"/>
      <c r="D110" s="1"/>
    </row>
    <row r="111" spans="1:4" s="7" customFormat="1" ht="16.5" thickBot="1" x14ac:dyDescent="0.3">
      <c r="A111" s="112" t="s">
        <v>121</v>
      </c>
      <c r="B111" s="108">
        <v>3941703.97</v>
      </c>
      <c r="C111" s="44"/>
      <c r="D111" s="1"/>
    </row>
    <row r="112" spans="1:4" s="6" customFormat="1" ht="16.5" thickBot="1" x14ac:dyDescent="0.3">
      <c r="A112" s="31"/>
      <c r="B112" s="27"/>
      <c r="C112" s="4"/>
      <c r="D112" s="1"/>
    </row>
    <row r="113" spans="1:4" s="6" customFormat="1" ht="16.5" thickBot="1" x14ac:dyDescent="0.3">
      <c r="A113" s="112" t="s">
        <v>120</v>
      </c>
      <c r="B113" s="108">
        <v>-29972393.120000001</v>
      </c>
      <c r="C113" s="44"/>
      <c r="D113" s="1"/>
    </row>
    <row r="114" spans="1:4" s="6" customFormat="1" ht="16.5" thickBot="1" x14ac:dyDescent="0.3">
      <c r="A114" s="31"/>
      <c r="B114" s="27"/>
      <c r="C114" s="4"/>
      <c r="D114" s="1"/>
    </row>
    <row r="115" spans="1:4" s="6" customFormat="1" ht="16.5" thickBot="1" x14ac:dyDescent="0.3">
      <c r="A115" s="112" t="s">
        <v>119</v>
      </c>
      <c r="B115" s="108">
        <v>2107224.2400000002</v>
      </c>
      <c r="C115" s="44"/>
      <c r="D115" s="1"/>
    </row>
    <row r="116" spans="1:4" s="6" customFormat="1" ht="15" customHeight="1" thickBot="1" x14ac:dyDescent="0.3">
      <c r="A116" s="31"/>
      <c r="B116" s="30"/>
      <c r="C116" s="27"/>
      <c r="D116" s="1"/>
    </row>
    <row r="117" spans="1:4" s="6" customFormat="1" ht="15.75" customHeight="1" x14ac:dyDescent="0.25">
      <c r="A117" s="152" t="s">
        <v>11</v>
      </c>
      <c r="B117" s="153"/>
      <c r="C117" s="154"/>
      <c r="D117" s="1"/>
    </row>
    <row r="118" spans="1:4" s="6" customFormat="1" ht="15.75" thickBot="1" x14ac:dyDescent="0.3">
      <c r="A118" s="155"/>
      <c r="B118" s="156"/>
      <c r="C118" s="157"/>
      <c r="D118" s="1"/>
    </row>
    <row r="119" spans="1:4" s="6" customFormat="1" ht="16.5" thickBot="1" x14ac:dyDescent="0.3">
      <c r="A119" s="164" t="s">
        <v>118</v>
      </c>
      <c r="B119" s="164"/>
      <c r="C119" s="165"/>
      <c r="D119" s="1"/>
    </row>
    <row r="120" spans="1:4" s="6" customFormat="1" ht="16.5" thickBot="1" x14ac:dyDescent="0.3">
      <c r="A120" s="28"/>
      <c r="B120" s="28"/>
      <c r="C120" s="28"/>
      <c r="D120" s="1"/>
    </row>
    <row r="121" spans="1:4" s="6" customFormat="1" ht="16.5" thickBot="1" x14ac:dyDescent="0.3">
      <c r="A121" s="112" t="s">
        <v>118</v>
      </c>
      <c r="B121" s="108">
        <f>+B123+B129+B137+B153</f>
        <v>50386959.079999998</v>
      </c>
      <c r="C121" s="117">
        <f>+'[15]Anexos del Catálogo'!$H$5989</f>
        <v>50386959.079999998</v>
      </c>
      <c r="D121" s="1"/>
    </row>
    <row r="122" spans="1:4" s="6" customFormat="1" ht="16.5" thickBot="1" x14ac:dyDescent="0.3">
      <c r="A122" s="116"/>
      <c r="B122" s="115"/>
      <c r="C122" s="27"/>
      <c r="D122" s="1"/>
    </row>
    <row r="123" spans="1:4" s="4" customFormat="1" ht="16.5" thickBot="1" x14ac:dyDescent="0.3">
      <c r="A123" s="112" t="s">
        <v>117</v>
      </c>
      <c r="B123" s="108">
        <f>SUM(B124:B127)</f>
        <v>-3.69</v>
      </c>
      <c r="C123" s="44"/>
      <c r="D123" s="1"/>
    </row>
    <row r="124" spans="1:4" s="7" customFormat="1" ht="15.75" thickBot="1" x14ac:dyDescent="0.3">
      <c r="A124" s="114" t="s">
        <v>116</v>
      </c>
      <c r="B124" s="106">
        <v>-3.69</v>
      </c>
      <c r="C124" s="83"/>
      <c r="D124" s="1"/>
    </row>
    <row r="125" spans="1:4" s="6" customFormat="1" ht="15.75" thickBot="1" x14ac:dyDescent="0.3">
      <c r="A125" s="126" t="s">
        <v>167</v>
      </c>
      <c r="B125" s="125">
        <v>0</v>
      </c>
      <c r="C125" s="83"/>
      <c r="D125" s="1"/>
    </row>
    <row r="126" spans="1:4" s="6" customFormat="1" ht="15.75" thickBot="1" x14ac:dyDescent="0.3">
      <c r="A126" s="126" t="s">
        <v>166</v>
      </c>
      <c r="B126" s="125">
        <v>0</v>
      </c>
      <c r="C126" s="83"/>
      <c r="D126" s="1"/>
    </row>
    <row r="127" spans="1:4" s="6" customFormat="1" ht="15.75" thickBot="1" x14ac:dyDescent="0.3">
      <c r="A127" s="126" t="s">
        <v>165</v>
      </c>
      <c r="B127" s="125">
        <v>0</v>
      </c>
      <c r="C127" s="83"/>
      <c r="D127" s="1"/>
    </row>
    <row r="128" spans="1:4" s="6" customFormat="1" ht="16.5" thickBot="1" x14ac:dyDescent="0.3">
      <c r="A128" s="113"/>
      <c r="B128" s="30"/>
      <c r="C128" s="27"/>
      <c r="D128" s="1"/>
    </row>
    <row r="129" spans="1:4" s="6" customFormat="1" ht="16.5" thickBot="1" x14ac:dyDescent="0.3">
      <c r="A129" s="112" t="s">
        <v>115</v>
      </c>
      <c r="B129" s="111">
        <f>SUM(B130:B135)</f>
        <v>17882170.040000003</v>
      </c>
      <c r="C129" s="110">
        <f>+'[15]Anexos del Catálogo'!$H$5996-B129</f>
        <v>0</v>
      </c>
      <c r="D129" s="1"/>
    </row>
    <row r="130" spans="1:4" s="6" customFormat="1" ht="15.75" thickBot="1" x14ac:dyDescent="0.3">
      <c r="A130" s="85" t="s">
        <v>114</v>
      </c>
      <c r="B130" s="94">
        <f>16205551.65-30695.62+190917.73-58997.86-19568.04+163027.42+68426.21-5096+72153.03+37445.14+74466.2+76791-17156.4</f>
        <v>16757264.460000003</v>
      </c>
      <c r="C130" s="83" t="s">
        <v>113</v>
      </c>
      <c r="D130" s="1"/>
    </row>
    <row r="131" spans="1:4" s="6" customFormat="1" ht="15.75" thickBot="1" x14ac:dyDescent="0.3">
      <c r="A131" s="85" t="s">
        <v>112</v>
      </c>
      <c r="B131" s="94">
        <v>458375.59</v>
      </c>
      <c r="C131" s="83" t="s">
        <v>111</v>
      </c>
      <c r="D131" s="1"/>
    </row>
    <row r="132" spans="1:4" s="6" customFormat="1" ht="15.75" thickBot="1" x14ac:dyDescent="0.3">
      <c r="A132" s="85" t="s">
        <v>164</v>
      </c>
      <c r="B132" s="94"/>
      <c r="C132" s="109"/>
      <c r="D132" s="1"/>
    </row>
    <row r="133" spans="1:4" s="6" customFormat="1" ht="15.75" thickBot="1" x14ac:dyDescent="0.3">
      <c r="A133" s="85" t="s">
        <v>110</v>
      </c>
      <c r="B133" s="94">
        <v>51660.160000000003</v>
      </c>
      <c r="C133" s="109"/>
      <c r="D133" s="1"/>
    </row>
    <row r="134" spans="1:4" ht="15.75" thickBot="1" x14ac:dyDescent="0.3">
      <c r="A134" s="85" t="s">
        <v>109</v>
      </c>
      <c r="B134" s="94">
        <v>614869.82999999996</v>
      </c>
      <c r="C134" s="109"/>
    </row>
    <row r="135" spans="1:4" s="4" customFormat="1" ht="15.75" thickBot="1" x14ac:dyDescent="0.3">
      <c r="A135" s="85" t="s">
        <v>163</v>
      </c>
      <c r="B135" s="168">
        <v>0</v>
      </c>
      <c r="C135" s="109"/>
      <c r="D135" s="1"/>
    </row>
    <row r="136" spans="1:4" s="5" customFormat="1" ht="16.5" thickBot="1" x14ac:dyDescent="0.3">
      <c r="A136" s="29"/>
      <c r="B136" s="28"/>
      <c r="C136" s="27"/>
      <c r="D136" s="1"/>
    </row>
    <row r="137" spans="1:4" ht="16.5" thickBot="1" x14ac:dyDescent="0.3">
      <c r="A137" s="32" t="s">
        <v>108</v>
      </c>
      <c r="B137" s="108">
        <f>SUM(B138:B151)</f>
        <v>1779670.2999999998</v>
      </c>
      <c r="C137" s="107">
        <f>+'[15]Anexos del Catálogo'!$H$6131-B137</f>
        <v>0</v>
      </c>
    </row>
    <row r="138" spans="1:4" s="4" customFormat="1" ht="15.75" thickBot="1" x14ac:dyDescent="0.3">
      <c r="A138" s="85" t="s">
        <v>107</v>
      </c>
      <c r="B138" s="96">
        <v>580801.86</v>
      </c>
      <c r="C138" s="95" t="s">
        <v>95</v>
      </c>
      <c r="D138" s="1"/>
    </row>
    <row r="139" spans="1:4" s="5" customFormat="1" ht="15.75" thickBot="1" x14ac:dyDescent="0.3">
      <c r="A139" s="85" t="s">
        <v>106</v>
      </c>
      <c r="B139" s="96">
        <v>0.18</v>
      </c>
      <c r="C139" s="95" t="s">
        <v>95</v>
      </c>
      <c r="D139" s="1"/>
    </row>
    <row r="140" spans="1:4" ht="15.75" thickBot="1" x14ac:dyDescent="0.3">
      <c r="A140" s="85" t="s">
        <v>105</v>
      </c>
      <c r="B140" s="96">
        <v>12701.26</v>
      </c>
      <c r="C140" s="95" t="s">
        <v>95</v>
      </c>
    </row>
    <row r="141" spans="1:4" s="4" customFormat="1" ht="15.75" thickBot="1" x14ac:dyDescent="0.3">
      <c r="A141" s="85" t="s">
        <v>104</v>
      </c>
      <c r="B141" s="96">
        <v>15368.06</v>
      </c>
      <c r="C141" s="95" t="s">
        <v>95</v>
      </c>
      <c r="D141" s="1"/>
    </row>
    <row r="142" spans="1:4" s="3" customFormat="1" ht="15.75" thickBot="1" x14ac:dyDescent="0.3">
      <c r="A142" s="85" t="s">
        <v>103</v>
      </c>
      <c r="B142" s="96">
        <v>709892</v>
      </c>
      <c r="C142" s="95" t="s">
        <v>95</v>
      </c>
      <c r="D142" s="1"/>
    </row>
    <row r="143" spans="1:4" ht="15.75" thickBot="1" x14ac:dyDescent="0.3">
      <c r="A143" s="85" t="s">
        <v>102</v>
      </c>
      <c r="B143" s="96">
        <v>273778.39</v>
      </c>
      <c r="C143" s="95" t="s">
        <v>95</v>
      </c>
    </row>
    <row r="144" spans="1:4" ht="15.75" thickBot="1" x14ac:dyDescent="0.3">
      <c r="A144" s="85" t="s">
        <v>101</v>
      </c>
      <c r="B144" s="96">
        <v>56652.25</v>
      </c>
      <c r="C144" s="95" t="s">
        <v>95</v>
      </c>
    </row>
    <row r="145" spans="1:3" ht="15.75" thickBot="1" x14ac:dyDescent="0.3">
      <c r="A145" s="85" t="s">
        <v>100</v>
      </c>
      <c r="B145" s="96">
        <v>86458.6</v>
      </c>
      <c r="C145" s="95" t="s">
        <v>95</v>
      </c>
    </row>
    <row r="146" spans="1:3" ht="15.75" thickBot="1" x14ac:dyDescent="0.3">
      <c r="A146" s="85" t="s">
        <v>99</v>
      </c>
      <c r="B146" s="96">
        <v>6968.95</v>
      </c>
      <c r="C146" s="95" t="s">
        <v>95</v>
      </c>
    </row>
    <row r="147" spans="1:3" ht="15.75" thickBot="1" x14ac:dyDescent="0.3">
      <c r="A147" s="85" t="s">
        <v>98</v>
      </c>
      <c r="B147" s="96">
        <v>2639.43</v>
      </c>
      <c r="C147" s="95" t="s">
        <v>97</v>
      </c>
    </row>
    <row r="148" spans="1:3" ht="15.75" thickBot="1" x14ac:dyDescent="0.3">
      <c r="A148" s="85" t="s">
        <v>96</v>
      </c>
      <c r="B148" s="167">
        <v>1050.4100000000001</v>
      </c>
      <c r="C148" s="95" t="s">
        <v>95</v>
      </c>
    </row>
    <row r="149" spans="1:3" ht="15.75" thickBot="1" x14ac:dyDescent="0.3">
      <c r="A149" s="85" t="s">
        <v>94</v>
      </c>
      <c r="B149" s="96">
        <v>31608.91</v>
      </c>
      <c r="C149" s="95"/>
    </row>
    <row r="150" spans="1:3" ht="15.75" thickBot="1" x14ac:dyDescent="0.3">
      <c r="A150" s="85" t="s">
        <v>93</v>
      </c>
      <c r="B150" s="96">
        <v>500</v>
      </c>
      <c r="C150" s="95"/>
    </row>
    <row r="151" spans="1:3" ht="15.75" thickBot="1" x14ac:dyDescent="0.3">
      <c r="A151" s="85" t="s">
        <v>92</v>
      </c>
      <c r="B151" s="166">
        <v>1250</v>
      </c>
      <c r="C151" s="95"/>
    </row>
    <row r="152" spans="1:3" ht="16.5" thickBot="1" x14ac:dyDescent="0.3">
      <c r="A152" s="93"/>
      <c r="B152" s="103"/>
      <c r="C152" s="27"/>
    </row>
    <row r="153" spans="1:3" ht="16.5" thickBot="1" x14ac:dyDescent="0.3">
      <c r="A153" s="32" t="s">
        <v>10</v>
      </c>
      <c r="B153" s="87">
        <f>SUM(B154:B167)</f>
        <v>30725122.429999996</v>
      </c>
      <c r="C153" s="102">
        <f>+'[15]Anexos del Catálogo'!$H$6150-B153</f>
        <v>0</v>
      </c>
    </row>
    <row r="154" spans="1:3" ht="15.75" thickBot="1" x14ac:dyDescent="0.3">
      <c r="A154" s="85" t="s">
        <v>91</v>
      </c>
      <c r="B154" s="96">
        <v>1876421.03</v>
      </c>
      <c r="C154" s="95" t="s">
        <v>90</v>
      </c>
    </row>
    <row r="155" spans="1:3" ht="15.75" thickBot="1" x14ac:dyDescent="0.3">
      <c r="A155" s="85" t="s">
        <v>89</v>
      </c>
      <c r="B155" s="96">
        <v>348806.7</v>
      </c>
      <c r="C155" s="95" t="s">
        <v>88</v>
      </c>
    </row>
    <row r="156" spans="1:3" ht="15.75" thickBot="1" x14ac:dyDescent="0.3">
      <c r="A156" s="85" t="s">
        <v>162</v>
      </c>
      <c r="B156" s="96">
        <v>0</v>
      </c>
      <c r="C156" s="95"/>
    </row>
    <row r="157" spans="1:3" ht="15.75" thickBot="1" x14ac:dyDescent="0.3">
      <c r="A157" s="85" t="s">
        <v>87</v>
      </c>
      <c r="B157" s="96">
        <v>1386437.64</v>
      </c>
      <c r="C157" s="95" t="s">
        <v>86</v>
      </c>
    </row>
    <row r="158" spans="1:3" ht="15.75" thickBot="1" x14ac:dyDescent="0.3">
      <c r="A158" s="99" t="s">
        <v>85</v>
      </c>
      <c r="B158" s="96">
        <f>+'[15]Anexos del Catálogo'!$H$6312+'[15]Anexos del Catálogo'!$H$6313</f>
        <v>27007922.579999998</v>
      </c>
      <c r="C158" s="97" t="s">
        <v>84</v>
      </c>
    </row>
    <row r="159" spans="1:3" ht="15.75" thickBot="1" x14ac:dyDescent="0.3">
      <c r="A159" s="85" t="s">
        <v>83</v>
      </c>
      <c r="B159" s="96">
        <f>4048+500</f>
        <v>4548</v>
      </c>
      <c r="C159" s="95"/>
    </row>
    <row r="160" spans="1:3" ht="15.75" thickBot="1" x14ac:dyDescent="0.3">
      <c r="A160" s="85" t="s">
        <v>82</v>
      </c>
      <c r="B160" s="96">
        <v>0</v>
      </c>
      <c r="C160" s="95"/>
    </row>
    <row r="161" spans="1:3" ht="15.75" thickBot="1" x14ac:dyDescent="0.3">
      <c r="A161" s="85" t="s">
        <v>81</v>
      </c>
      <c r="B161" s="96">
        <v>43950</v>
      </c>
      <c r="C161" s="95"/>
    </row>
    <row r="162" spans="1:3" ht="15.75" thickBot="1" x14ac:dyDescent="0.3">
      <c r="A162" s="85" t="s">
        <v>80</v>
      </c>
      <c r="B162" s="96">
        <v>500</v>
      </c>
      <c r="C162" s="95"/>
    </row>
    <row r="163" spans="1:3" ht="15.75" thickBot="1" x14ac:dyDescent="0.3">
      <c r="A163" s="85" t="s">
        <v>79</v>
      </c>
      <c r="B163" s="96">
        <v>3000</v>
      </c>
      <c r="C163" s="95"/>
    </row>
    <row r="164" spans="1:3" ht="15.75" thickBot="1" x14ac:dyDescent="0.3">
      <c r="A164" s="85" t="s">
        <v>78</v>
      </c>
      <c r="B164" s="96">
        <v>1932</v>
      </c>
      <c r="C164" s="95"/>
    </row>
    <row r="165" spans="1:3" ht="15.75" thickBot="1" x14ac:dyDescent="0.3">
      <c r="A165" s="85" t="s">
        <v>77</v>
      </c>
      <c r="B165" s="96">
        <v>2188</v>
      </c>
      <c r="C165" s="95"/>
    </row>
    <row r="166" spans="1:3" ht="15.75" thickBot="1" x14ac:dyDescent="0.3">
      <c r="A166" s="85" t="s">
        <v>76</v>
      </c>
      <c r="B166" s="96">
        <v>56.33</v>
      </c>
      <c r="C166" s="95"/>
    </row>
    <row r="167" spans="1:3" ht="15.75" thickBot="1" x14ac:dyDescent="0.3">
      <c r="A167" s="85" t="s">
        <v>75</v>
      </c>
      <c r="B167" s="96">
        <v>49360.15</v>
      </c>
      <c r="C167" s="83"/>
    </row>
    <row r="168" spans="1:3" ht="16.5" thickBot="1" x14ac:dyDescent="0.3">
      <c r="A168" s="93"/>
      <c r="B168" s="92"/>
      <c r="C168" s="27"/>
    </row>
    <row r="169" spans="1:3" ht="16.5" thickBot="1" x14ac:dyDescent="0.3">
      <c r="A169" s="32" t="s">
        <v>74</v>
      </c>
      <c r="B169" s="87">
        <f>+B170</f>
        <v>0</v>
      </c>
      <c r="C169" s="89"/>
    </row>
    <row r="170" spans="1:3" ht="15.75" thickBot="1" x14ac:dyDescent="0.3">
      <c r="A170" s="85" t="s">
        <v>73</v>
      </c>
      <c r="B170" s="96">
        <v>0</v>
      </c>
      <c r="C170" s="83" t="s">
        <v>70</v>
      </c>
    </row>
    <row r="171" spans="1:3" ht="16.5" thickBot="1" x14ac:dyDescent="0.3">
      <c r="A171" s="29"/>
      <c r="B171" s="28"/>
      <c r="C171" s="27"/>
    </row>
    <row r="172" spans="1:3" ht="16.5" thickBot="1" x14ac:dyDescent="0.3">
      <c r="A172" s="32" t="s">
        <v>72</v>
      </c>
      <c r="B172" s="87">
        <f>+B173</f>
        <v>1520053.01</v>
      </c>
      <c r="C172" s="89"/>
    </row>
    <row r="173" spans="1:3" ht="15.75" thickBot="1" x14ac:dyDescent="0.3">
      <c r="A173" s="85" t="s">
        <v>71</v>
      </c>
      <c r="B173" s="96">
        <v>1520053.01</v>
      </c>
      <c r="C173" s="83" t="s">
        <v>70</v>
      </c>
    </row>
    <row r="174" spans="1:3" ht="16.5" thickBot="1" x14ac:dyDescent="0.3">
      <c r="A174" s="29"/>
      <c r="B174" s="28"/>
      <c r="C174" s="27"/>
    </row>
    <row r="175" spans="1:3" ht="16.5" thickBot="1" x14ac:dyDescent="0.3">
      <c r="A175" s="32" t="s">
        <v>69</v>
      </c>
      <c r="B175" s="87">
        <f>+B176</f>
        <v>1754</v>
      </c>
      <c r="C175" s="89"/>
    </row>
    <row r="176" spans="1:3" ht="15.75" thickBot="1" x14ac:dyDescent="0.3">
      <c r="A176" s="85" t="s">
        <v>68</v>
      </c>
      <c r="B176" s="96">
        <v>1754</v>
      </c>
      <c r="C176" s="83"/>
    </row>
    <row r="177" spans="1:3" ht="16.5" thickBot="1" x14ac:dyDescent="0.3">
      <c r="A177" s="29"/>
      <c r="B177" s="28"/>
      <c r="C177" s="27"/>
    </row>
    <row r="178" spans="1:3" ht="16.5" thickBot="1" x14ac:dyDescent="0.3">
      <c r="A178" s="32" t="s">
        <v>5</v>
      </c>
      <c r="B178" s="87">
        <f>+B179</f>
        <v>10161162.619999999</v>
      </c>
      <c r="C178" s="86"/>
    </row>
    <row r="179" spans="1:3" ht="15.75" thickBot="1" x14ac:dyDescent="0.3">
      <c r="A179" s="85" t="s">
        <v>67</v>
      </c>
      <c r="B179" s="96">
        <v>10161162.619999999</v>
      </c>
      <c r="C179" s="83"/>
    </row>
    <row r="180" spans="1:3" x14ac:dyDescent="0.25">
      <c r="A180" s="20"/>
      <c r="B180" s="82"/>
      <c r="C180" s="16"/>
    </row>
    <row r="181" spans="1:3" x14ac:dyDescent="0.25">
      <c r="A181" s="20"/>
      <c r="B181" s="82"/>
      <c r="C181" s="16"/>
    </row>
    <row r="182" spans="1:3" x14ac:dyDescent="0.25">
      <c r="A182" s="18"/>
      <c r="B182" s="34"/>
      <c r="C182" s="16"/>
    </row>
    <row r="183" spans="1:3" x14ac:dyDescent="0.25">
      <c r="A183" s="18"/>
      <c r="B183" s="34"/>
      <c r="C183" s="16"/>
    </row>
    <row r="184" spans="1:3" x14ac:dyDescent="0.25">
      <c r="A184" s="12"/>
      <c r="B184" s="12"/>
      <c r="C184" s="10"/>
    </row>
    <row r="185" spans="1:3" x14ac:dyDescent="0.25">
      <c r="A185" s="15" t="s">
        <v>3</v>
      </c>
      <c r="B185" s="12"/>
      <c r="C185" s="15" t="s">
        <v>2</v>
      </c>
    </row>
    <row r="186" spans="1:3" x14ac:dyDescent="0.25">
      <c r="A186" s="14" t="s">
        <v>1</v>
      </c>
      <c r="B186" s="12"/>
      <c r="C186" s="13" t="s">
        <v>0</v>
      </c>
    </row>
    <row r="189" spans="1:3" x14ac:dyDescent="0.25">
      <c r="B189" s="9"/>
    </row>
  </sheetData>
  <mergeCells count="7">
    <mergeCell ref="A119:C119"/>
    <mergeCell ref="A1:C1"/>
    <mergeCell ref="A2:C2"/>
    <mergeCell ref="A3:C3"/>
    <mergeCell ref="B4:C4"/>
    <mergeCell ref="A6:C7"/>
    <mergeCell ref="A117:C118"/>
  </mergeCells>
  <printOptions horizontalCentered="1"/>
  <pageMargins left="0" right="0" top="0.15748031496062992" bottom="0.15748031496062992" header="0.11811023622047245" footer="0.11811023622047245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1er Trimestre 2018</vt:lpstr>
      <vt:lpstr>g) Notas E.F. (2)</vt:lpstr>
      <vt:lpstr>g) Notas E.F. (3)</vt:lpstr>
      <vt:lpstr>'1er Trimestre 2018'!Área_de_impresión</vt:lpstr>
      <vt:lpstr>'g) Notas E.F. (2)'!Área_de_impresión</vt:lpstr>
      <vt:lpstr>'g) Notas E.F. (3)'!Área_de_impresión</vt:lpstr>
      <vt:lpstr>'1er Trimestre 2018'!Títulos_a_imprimir</vt:lpstr>
      <vt:lpstr>'g) Notas E.F. (2)'!Títulos_a_imprimir</vt:lpstr>
      <vt:lpstr>'g) Notas E.F.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Reyes Uribe</dc:creator>
  <cp:lastModifiedBy>Saif Israel Ramos Gonzalez</cp:lastModifiedBy>
  <dcterms:created xsi:type="dcterms:W3CDTF">2018-05-25T16:26:04Z</dcterms:created>
  <dcterms:modified xsi:type="dcterms:W3CDTF">2018-10-22T18:16:19Z</dcterms:modified>
</cp:coreProperties>
</file>