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"/>
    </mc:Choice>
  </mc:AlternateContent>
  <xr:revisionPtr revIDLastSave="0" documentId="13_ncr:1_{A9C4EF45-EDBC-4952-AE12-685F8CA200EF}" xr6:coauthVersionLast="45" xr6:coauthVersionMax="45" xr10:uidLastSave="{00000000-0000-0000-0000-000000000000}"/>
  <bookViews>
    <workbookView xWindow="-28920" yWindow="-4665" windowWidth="29040" windowHeight="15840" xr2:uid="{00000000-000D-0000-FFFF-FFFF00000000}"/>
  </bookViews>
  <sheets>
    <sheet name="Hoja13" sheetId="14" r:id="rId1"/>
    <sheet name="arandas" sheetId="1" r:id="rId2"/>
    <sheet name="chapala" sheetId="2" r:id="rId3"/>
    <sheet name="cocula" sheetId="3" r:id="rId4"/>
    <sheet name="el grullo" sheetId="4" r:id="rId5"/>
    <sheet name="la huerta" sheetId="5" r:id="rId6"/>
    <sheet name="lagos de moreno" sheetId="6" r:id="rId7"/>
    <sheet name="mascota" sheetId="7" r:id="rId8"/>
    <sheet name="tala" sheetId="8" r:id="rId9"/>
    <sheet name="tamazula" sheetId="9" r:id="rId10"/>
    <sheet name="tequila" sheetId="10" r:id="rId11"/>
    <sheet name="vallarta" sheetId="11" r:id="rId12"/>
    <sheet name="zapotlanejo" sheetId="13" r:id="rId13"/>
    <sheet name="zapopan" sheetId="12" r:id="rId14"/>
  </sheets>
  <definedNames>
    <definedName name="_xlnm._FilterDatabase" localSheetId="1" hidden="1">arandas!$A$12:$X$138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30" i="13" l="1"/>
  <c r="AC130" i="13"/>
  <c r="AB130" i="13"/>
  <c r="AA130" i="13"/>
  <c r="Z130" i="13"/>
  <c r="Y130" i="13"/>
  <c r="X130" i="13"/>
  <c r="W130" i="13"/>
  <c r="V130" i="13"/>
  <c r="U130" i="13"/>
  <c r="T130" i="13"/>
  <c r="S130" i="13"/>
  <c r="R130" i="13"/>
  <c r="Q130" i="13"/>
  <c r="P130" i="13"/>
  <c r="O130" i="13"/>
  <c r="N130" i="13"/>
  <c r="M130" i="13"/>
  <c r="L130" i="13"/>
  <c r="K130" i="13"/>
  <c r="J130" i="13"/>
  <c r="H130" i="13"/>
  <c r="G130" i="13"/>
  <c r="F130" i="13"/>
  <c r="E130" i="13"/>
  <c r="AB321" i="12" l="1"/>
  <c r="AD174" i="10" l="1"/>
  <c r="AC174" i="10"/>
  <c r="Z174" i="10"/>
  <c r="Y174" i="10"/>
  <c r="X174" i="10"/>
  <c r="W174" i="10"/>
  <c r="V174" i="10"/>
  <c r="U174" i="10"/>
  <c r="T174" i="10"/>
  <c r="S174" i="10"/>
  <c r="R174" i="10"/>
  <c r="Q174" i="10"/>
  <c r="P174" i="10"/>
  <c r="O174" i="10"/>
  <c r="N174" i="10"/>
  <c r="L174" i="10"/>
  <c r="K174" i="10"/>
  <c r="J174" i="10"/>
  <c r="I174" i="10"/>
  <c r="H174" i="10"/>
  <c r="G174" i="10"/>
  <c r="F174" i="10"/>
  <c r="E174" i="10"/>
  <c r="AA173" i="10"/>
  <c r="M173" i="10"/>
  <c r="AB173" i="10" s="1"/>
  <c r="AA172" i="10"/>
  <c r="M172" i="10"/>
  <c r="AB172" i="10" s="1"/>
  <c r="AB171" i="10"/>
  <c r="AA171" i="10"/>
  <c r="M171" i="10"/>
  <c r="AB170" i="10"/>
  <c r="AA170" i="10"/>
  <c r="M170" i="10"/>
  <c r="AA169" i="10"/>
  <c r="M169" i="10"/>
  <c r="AB169" i="10" s="1"/>
  <c r="AA168" i="10"/>
  <c r="M168" i="10"/>
  <c r="AB168" i="10" s="1"/>
  <c r="AB167" i="10"/>
  <c r="AA167" i="10"/>
  <c r="M167" i="10"/>
  <c r="AB166" i="10"/>
  <c r="AA166" i="10"/>
  <c r="M166" i="10"/>
  <c r="AA165" i="10"/>
  <c r="M165" i="10"/>
  <c r="AB165" i="10" s="1"/>
  <c r="AA164" i="10"/>
  <c r="M164" i="10"/>
  <c r="AB164" i="10" s="1"/>
  <c r="AB163" i="10"/>
  <c r="AA163" i="10"/>
  <c r="M163" i="10"/>
  <c r="AB162" i="10"/>
  <c r="AA162" i="10"/>
  <c r="M162" i="10"/>
  <c r="AA161" i="10"/>
  <c r="M161" i="10"/>
  <c r="AB161" i="10" s="1"/>
  <c r="AA160" i="10"/>
  <c r="M160" i="10"/>
  <c r="AB160" i="10" s="1"/>
  <c r="AB159" i="10"/>
  <c r="AA159" i="10"/>
  <c r="M159" i="10"/>
  <c r="AB158" i="10"/>
  <c r="AA158" i="10"/>
  <c r="M158" i="10"/>
  <c r="AA157" i="10"/>
  <c r="M157" i="10"/>
  <c r="AB157" i="10" s="1"/>
  <c r="AA156" i="10"/>
  <c r="M156" i="10"/>
  <c r="AB156" i="10" s="1"/>
  <c r="AB155" i="10"/>
  <c r="AA155" i="10"/>
  <c r="M155" i="10"/>
  <c r="AB154" i="10"/>
  <c r="AA154" i="10"/>
  <c r="M154" i="10"/>
  <c r="AA153" i="10"/>
  <c r="M153" i="10"/>
  <c r="AB153" i="10" s="1"/>
  <c r="AA152" i="10"/>
  <c r="M152" i="10"/>
  <c r="AB152" i="10" s="1"/>
  <c r="AB151" i="10"/>
  <c r="AA151" i="10"/>
  <c r="M151" i="10"/>
  <c r="AB150" i="10"/>
  <c r="AA150" i="10"/>
  <c r="M150" i="10"/>
  <c r="AA149" i="10"/>
  <c r="M149" i="10"/>
  <c r="AB149" i="10" s="1"/>
  <c r="AA148" i="10"/>
  <c r="M148" i="10"/>
  <c r="AB148" i="10" s="1"/>
  <c r="AB147" i="10"/>
  <c r="AA147" i="10"/>
  <c r="M147" i="10"/>
  <c r="AB146" i="10"/>
  <c r="AA146" i="10"/>
  <c r="M146" i="10"/>
  <c r="AA145" i="10"/>
  <c r="M145" i="10"/>
  <c r="AB145" i="10" s="1"/>
  <c r="AA144" i="10"/>
  <c r="M144" i="10"/>
  <c r="AB144" i="10" s="1"/>
  <c r="AB143" i="10"/>
  <c r="AA143" i="10"/>
  <c r="M143" i="10"/>
  <c r="AB142" i="10"/>
  <c r="AA142" i="10"/>
  <c r="M142" i="10"/>
  <c r="AA141" i="10"/>
  <c r="M141" i="10"/>
  <c r="AB141" i="10" s="1"/>
  <c r="AA140" i="10"/>
  <c r="M140" i="10"/>
  <c r="AB140" i="10" s="1"/>
  <c r="AB139" i="10"/>
  <c r="AA139" i="10"/>
  <c r="M139" i="10"/>
  <c r="AB138" i="10"/>
  <c r="AA138" i="10"/>
  <c r="M138" i="10"/>
  <c r="AA137" i="10"/>
  <c r="M137" i="10"/>
  <c r="AB137" i="10" s="1"/>
  <c r="AA136" i="10"/>
  <c r="M136" i="10"/>
  <c r="AB136" i="10" s="1"/>
  <c r="AB135" i="10"/>
  <c r="AA135" i="10"/>
  <c r="M135" i="10"/>
  <c r="AB134" i="10"/>
  <c r="AA134" i="10"/>
  <c r="M134" i="10"/>
  <c r="AA133" i="10"/>
  <c r="M133" i="10"/>
  <c r="AB133" i="10" s="1"/>
  <c r="AA132" i="10"/>
  <c r="M132" i="10"/>
  <c r="AB132" i="10" s="1"/>
  <c r="AB131" i="10"/>
  <c r="AA131" i="10"/>
  <c r="M131" i="10"/>
  <c r="AB130" i="10"/>
  <c r="AA130" i="10"/>
  <c r="M130" i="10"/>
  <c r="AA129" i="10"/>
  <c r="M129" i="10"/>
  <c r="AB129" i="10" s="1"/>
  <c r="AA128" i="10"/>
  <c r="M128" i="10"/>
  <c r="AB128" i="10" s="1"/>
  <c r="AB127" i="10"/>
  <c r="AA127" i="10"/>
  <c r="M127" i="10"/>
  <c r="AB126" i="10"/>
  <c r="AA126" i="10"/>
  <c r="M126" i="10"/>
  <c r="AA125" i="10"/>
  <c r="M125" i="10"/>
  <c r="AB125" i="10" s="1"/>
  <c r="AA124" i="10"/>
  <c r="M124" i="10"/>
  <c r="AB124" i="10" s="1"/>
  <c r="AB123" i="10"/>
  <c r="AA123" i="10"/>
  <c r="M123" i="10"/>
  <c r="AB122" i="10"/>
  <c r="AA122" i="10"/>
  <c r="M122" i="10"/>
  <c r="AA121" i="10"/>
  <c r="M121" i="10"/>
  <c r="AB121" i="10" s="1"/>
  <c r="AA120" i="10"/>
  <c r="M120" i="10"/>
  <c r="AB120" i="10" s="1"/>
  <c r="AB119" i="10"/>
  <c r="AA119" i="10"/>
  <c r="M119" i="10"/>
  <c r="AB118" i="10"/>
  <c r="AA118" i="10"/>
  <c r="M118" i="10"/>
  <c r="AA117" i="10"/>
  <c r="M117" i="10"/>
  <c r="AB117" i="10" s="1"/>
  <c r="AA116" i="10"/>
  <c r="M116" i="10"/>
  <c r="AB116" i="10" s="1"/>
  <c r="AB115" i="10"/>
  <c r="AA115" i="10"/>
  <c r="M115" i="10"/>
  <c r="AB114" i="10"/>
  <c r="AA114" i="10"/>
  <c r="M114" i="10"/>
  <c r="AA113" i="10"/>
  <c r="M113" i="10"/>
  <c r="AB113" i="10" s="1"/>
  <c r="AA112" i="10"/>
  <c r="M112" i="10"/>
  <c r="AB112" i="10" s="1"/>
  <c r="AB111" i="10"/>
  <c r="AA111" i="10"/>
  <c r="M111" i="10"/>
  <c r="AB110" i="10"/>
  <c r="AA110" i="10"/>
  <c r="M110" i="10"/>
  <c r="AA109" i="10"/>
  <c r="M109" i="10"/>
  <c r="AB109" i="10" s="1"/>
  <c r="AA108" i="10"/>
  <c r="M108" i="10"/>
  <c r="AB108" i="10" s="1"/>
  <c r="AB107" i="10"/>
  <c r="AA107" i="10"/>
  <c r="M107" i="10"/>
  <c r="AB106" i="10"/>
  <c r="AA106" i="10"/>
  <c r="M106" i="10"/>
  <c r="AA105" i="10"/>
  <c r="M105" i="10"/>
  <c r="AB105" i="10" s="1"/>
  <c r="AA104" i="10"/>
  <c r="M104" i="10"/>
  <c r="AB104" i="10" s="1"/>
  <c r="AB103" i="10"/>
  <c r="AA103" i="10"/>
  <c r="M103" i="10"/>
  <c r="AB102" i="10"/>
  <c r="AA102" i="10"/>
  <c r="M102" i="10"/>
  <c r="AA101" i="10"/>
  <c r="M101" i="10"/>
  <c r="AB101" i="10" s="1"/>
  <c r="AA100" i="10"/>
  <c r="M100" i="10"/>
  <c r="AB100" i="10" s="1"/>
  <c r="AB99" i="10"/>
  <c r="AA99" i="10"/>
  <c r="M99" i="10"/>
  <c r="AB98" i="10"/>
  <c r="AA98" i="10"/>
  <c r="M98" i="10"/>
  <c r="AA97" i="10"/>
  <c r="M97" i="10"/>
  <c r="AB97" i="10" s="1"/>
  <c r="AA96" i="10"/>
  <c r="M96" i="10"/>
  <c r="AB96" i="10" s="1"/>
  <c r="AB95" i="10"/>
  <c r="AA95" i="10"/>
  <c r="M95" i="10"/>
  <c r="AB94" i="10"/>
  <c r="AA94" i="10"/>
  <c r="M94" i="10"/>
  <c r="AA93" i="10"/>
  <c r="M93" i="10"/>
  <c r="AB93" i="10" s="1"/>
  <c r="AA92" i="10"/>
  <c r="M92" i="10"/>
  <c r="AB92" i="10" s="1"/>
  <c r="AB91" i="10"/>
  <c r="AA91" i="10"/>
  <c r="M91" i="10"/>
  <c r="AB90" i="10"/>
  <c r="AA90" i="10"/>
  <c r="M90" i="10"/>
  <c r="AA89" i="10"/>
  <c r="M89" i="10"/>
  <c r="AB89" i="10" s="1"/>
  <c r="AA88" i="10"/>
  <c r="M88" i="10"/>
  <c r="AB88" i="10" s="1"/>
  <c r="AB87" i="10"/>
  <c r="AA87" i="10"/>
  <c r="M87" i="10"/>
  <c r="AB86" i="10"/>
  <c r="AA86" i="10"/>
  <c r="M86" i="10"/>
  <c r="AA85" i="10"/>
  <c r="M85" i="10"/>
  <c r="AB85" i="10" s="1"/>
  <c r="AA84" i="10"/>
  <c r="M84" i="10"/>
  <c r="AB84" i="10" s="1"/>
  <c r="AB83" i="10"/>
  <c r="AA83" i="10"/>
  <c r="M83" i="10"/>
  <c r="AB82" i="10"/>
  <c r="AA82" i="10"/>
  <c r="M82" i="10"/>
  <c r="AA81" i="10"/>
  <c r="M81" i="10"/>
  <c r="AB81" i="10" s="1"/>
  <c r="AA80" i="10"/>
  <c r="M80" i="10"/>
  <c r="AB80" i="10" s="1"/>
  <c r="AB79" i="10"/>
  <c r="AA79" i="10"/>
  <c r="M79" i="10"/>
  <c r="AB78" i="10"/>
  <c r="AA78" i="10"/>
  <c r="M78" i="10"/>
  <c r="AA77" i="10"/>
  <c r="M77" i="10"/>
  <c r="AB77" i="10" s="1"/>
  <c r="AA76" i="10"/>
  <c r="M76" i="10"/>
  <c r="AB76" i="10" s="1"/>
  <c r="AB75" i="10"/>
  <c r="AA75" i="10"/>
  <c r="M75" i="10"/>
  <c r="AB74" i="10"/>
  <c r="AA74" i="10"/>
  <c r="M74" i="10"/>
  <c r="AA73" i="10"/>
  <c r="M73" i="10"/>
  <c r="AB73" i="10" s="1"/>
  <c r="AA72" i="10"/>
  <c r="M72" i="10"/>
  <c r="AB72" i="10" s="1"/>
  <c r="AB71" i="10"/>
  <c r="AA71" i="10"/>
  <c r="M71" i="10"/>
  <c r="AB70" i="10"/>
  <c r="AA70" i="10"/>
  <c r="M70" i="10"/>
  <c r="AA69" i="10"/>
  <c r="M69" i="10"/>
  <c r="AB69" i="10" s="1"/>
  <c r="AA68" i="10"/>
  <c r="M68" i="10"/>
  <c r="AB68" i="10" s="1"/>
  <c r="AB67" i="10"/>
  <c r="AA67" i="10"/>
  <c r="M67" i="10"/>
  <c r="AB66" i="10"/>
  <c r="AA66" i="10"/>
  <c r="M66" i="10"/>
  <c r="AA65" i="10"/>
  <c r="M65" i="10"/>
  <c r="AB65" i="10" s="1"/>
  <c r="AA64" i="10"/>
  <c r="M64" i="10"/>
  <c r="AB64" i="10" s="1"/>
  <c r="AB63" i="10"/>
  <c r="AA63" i="10"/>
  <c r="M63" i="10"/>
  <c r="AB62" i="10"/>
  <c r="AA62" i="10"/>
  <c r="M62" i="10"/>
  <c r="AA61" i="10"/>
  <c r="M61" i="10"/>
  <c r="AB61" i="10" s="1"/>
  <c r="AA60" i="10"/>
  <c r="M60" i="10"/>
  <c r="AB60" i="10" s="1"/>
  <c r="AB59" i="10"/>
  <c r="AA59" i="10"/>
  <c r="M59" i="10"/>
  <c r="AB58" i="10"/>
  <c r="AA58" i="10"/>
  <c r="M58" i="10"/>
  <c r="AA57" i="10"/>
  <c r="M57" i="10"/>
  <c r="AB57" i="10" s="1"/>
  <c r="AA56" i="10"/>
  <c r="M56" i="10"/>
  <c r="AB56" i="10" s="1"/>
  <c r="AB55" i="10"/>
  <c r="AA55" i="10"/>
  <c r="M55" i="10"/>
  <c r="AB54" i="10"/>
  <c r="AA54" i="10"/>
  <c r="M54" i="10"/>
  <c r="AA53" i="10"/>
  <c r="M53" i="10"/>
  <c r="AB53" i="10" s="1"/>
  <c r="AA52" i="10"/>
  <c r="M52" i="10"/>
  <c r="AB52" i="10" s="1"/>
  <c r="AB51" i="10"/>
  <c r="AA51" i="10"/>
  <c r="M51" i="10"/>
  <c r="AB50" i="10"/>
  <c r="AA50" i="10"/>
  <c r="M50" i="10"/>
  <c r="AA49" i="10"/>
  <c r="M49" i="10"/>
  <c r="AB49" i="10" s="1"/>
  <c r="AA48" i="10"/>
  <c r="M48" i="10"/>
  <c r="AB48" i="10" s="1"/>
  <c r="AB47" i="10"/>
  <c r="AA47" i="10"/>
  <c r="M47" i="10"/>
  <c r="AB46" i="10"/>
  <c r="AA46" i="10"/>
  <c r="M46" i="10"/>
  <c r="AA45" i="10"/>
  <c r="M45" i="10"/>
  <c r="AB45" i="10" s="1"/>
  <c r="AA44" i="10"/>
  <c r="M44" i="10"/>
  <c r="AB44" i="10" s="1"/>
  <c r="AB43" i="10"/>
  <c r="AA43" i="10"/>
  <c r="M43" i="10"/>
  <c r="AB42" i="10"/>
  <c r="AA42" i="10"/>
  <c r="M42" i="10"/>
  <c r="AA41" i="10"/>
  <c r="M41" i="10"/>
  <c r="AB41" i="10" s="1"/>
  <c r="AA40" i="10"/>
  <c r="M40" i="10"/>
  <c r="AB40" i="10" s="1"/>
  <c r="AB39" i="10"/>
  <c r="AA39" i="10"/>
  <c r="M39" i="10"/>
  <c r="AB38" i="10"/>
  <c r="AA38" i="10"/>
  <c r="M38" i="10"/>
  <c r="AA37" i="10"/>
  <c r="M37" i="10"/>
  <c r="AB37" i="10" s="1"/>
  <c r="AA36" i="10"/>
  <c r="M36" i="10"/>
  <c r="AB36" i="10" s="1"/>
  <c r="AB35" i="10"/>
  <c r="AA35" i="10"/>
  <c r="M35" i="10"/>
  <c r="AB34" i="10"/>
  <c r="AA34" i="10"/>
  <c r="M34" i="10"/>
  <c r="AA33" i="10"/>
  <c r="M33" i="10"/>
  <c r="AB33" i="10" s="1"/>
  <c r="AA32" i="10"/>
  <c r="M32" i="10"/>
  <c r="AB32" i="10" s="1"/>
  <c r="AB31" i="10"/>
  <c r="AA31" i="10"/>
  <c r="M31" i="10"/>
  <c r="AB30" i="10"/>
  <c r="AA30" i="10"/>
  <c r="M30" i="10"/>
  <c r="AA29" i="10"/>
  <c r="M29" i="10"/>
  <c r="AB29" i="10" s="1"/>
  <c r="AA28" i="10"/>
  <c r="M28" i="10"/>
  <c r="AB28" i="10" s="1"/>
  <c r="AB27" i="10"/>
  <c r="AA27" i="10"/>
  <c r="M27" i="10"/>
  <c r="AB26" i="10"/>
  <c r="AA26" i="10"/>
  <c r="M26" i="10"/>
  <c r="AA25" i="10"/>
  <c r="M25" i="10"/>
  <c r="AB25" i="10" s="1"/>
  <c r="AA24" i="10"/>
  <c r="M24" i="10"/>
  <c r="AB24" i="10" s="1"/>
  <c r="AB23" i="10"/>
  <c r="AA23" i="10"/>
  <c r="M23" i="10"/>
  <c r="AB22" i="10"/>
  <c r="AA22" i="10"/>
  <c r="M22" i="10"/>
  <c r="AA21" i="10"/>
  <c r="M21" i="10"/>
  <c r="AB21" i="10" s="1"/>
  <c r="AA20" i="10"/>
  <c r="M20" i="10"/>
  <c r="AB20" i="10" s="1"/>
  <c r="AB19" i="10"/>
  <c r="AA19" i="10"/>
  <c r="M19" i="10"/>
  <c r="AB18" i="10"/>
  <c r="AA18" i="10"/>
  <c r="M18" i="10"/>
  <c r="AA17" i="10"/>
  <c r="M17" i="10"/>
  <c r="AB17" i="10" s="1"/>
  <c r="AA16" i="10"/>
  <c r="M16" i="10"/>
  <c r="AB16" i="10" s="1"/>
  <c r="AB15" i="10"/>
  <c r="AA15" i="10"/>
  <c r="M15" i="10"/>
  <c r="AB14" i="10"/>
  <c r="AA14" i="10"/>
  <c r="M14" i="10"/>
  <c r="AA13" i="10"/>
  <c r="AA174" i="10" s="1"/>
  <c r="M13" i="10"/>
  <c r="AB13" i="10" s="1"/>
  <c r="AA12" i="10"/>
  <c r="M12" i="10"/>
  <c r="M174" i="10" s="1"/>
  <c r="AB12" i="10" l="1"/>
  <c r="AB174" i="10" s="1"/>
  <c r="AB192" i="8" l="1"/>
  <c r="AA192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M192" i="8"/>
  <c r="L192" i="8"/>
  <c r="K192" i="8"/>
  <c r="J192" i="8"/>
  <c r="I192" i="8"/>
  <c r="H192" i="8"/>
  <c r="G105" i="8"/>
  <c r="G104" i="8"/>
  <c r="G103" i="8"/>
  <c r="G102" i="8"/>
  <c r="G101" i="8"/>
  <c r="G100" i="8"/>
  <c r="G99" i="8"/>
  <c r="N98" i="8"/>
  <c r="G98" i="8"/>
  <c r="G97" i="8"/>
  <c r="G96" i="8"/>
  <c r="N95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N75" i="8"/>
  <c r="G75" i="8"/>
  <c r="G74" i="8"/>
  <c r="G73" i="8"/>
  <c r="G72" i="8"/>
  <c r="G71" i="8"/>
  <c r="G70" i="8"/>
  <c r="N69" i="8"/>
  <c r="G69" i="8"/>
  <c r="G68" i="8"/>
  <c r="G67" i="8"/>
  <c r="G66" i="8"/>
  <c r="G65" i="8"/>
  <c r="G64" i="8"/>
  <c r="G63" i="8"/>
  <c r="G62" i="8"/>
  <c r="G61" i="8"/>
  <c r="G60" i="8"/>
  <c r="G59" i="8"/>
  <c r="N58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N20" i="8"/>
  <c r="N192" i="8" s="1"/>
  <c r="G20" i="8"/>
  <c r="G19" i="8"/>
  <c r="G18" i="8"/>
  <c r="G17" i="8"/>
  <c r="G16" i="8"/>
  <c r="G15" i="8"/>
  <c r="G14" i="8"/>
  <c r="G13" i="8"/>
  <c r="G12" i="8"/>
  <c r="G192" i="8" s="1"/>
  <c r="AC100" i="7" l="1"/>
  <c r="AB100" i="7"/>
  <c r="O100" i="7"/>
  <c r="AC99" i="7"/>
  <c r="AB99" i="7"/>
  <c r="O99" i="7"/>
  <c r="AA95" i="7"/>
  <c r="Z95" i="7"/>
  <c r="Y95" i="7"/>
  <c r="X95" i="7"/>
  <c r="W95" i="7"/>
  <c r="V95" i="7"/>
  <c r="U95" i="7"/>
  <c r="T95" i="7"/>
  <c r="S95" i="7"/>
  <c r="R95" i="7"/>
  <c r="Q95" i="7"/>
  <c r="P95" i="7"/>
  <c r="N95" i="7"/>
  <c r="M95" i="7"/>
  <c r="L95" i="7"/>
  <c r="K95" i="7"/>
  <c r="J95" i="7"/>
  <c r="I95" i="7"/>
  <c r="H95" i="7"/>
  <c r="G95" i="7"/>
  <c r="F95" i="7"/>
  <c r="AB92" i="7"/>
  <c r="O92" i="7"/>
  <c r="AC92" i="7" s="1"/>
  <c r="AB91" i="7"/>
  <c r="O91" i="7"/>
  <c r="AC91" i="7" s="1"/>
  <c r="AC90" i="7"/>
  <c r="AB90" i="7"/>
  <c r="O90" i="7"/>
  <c r="AC89" i="7"/>
  <c r="AB89" i="7"/>
  <c r="O89" i="7"/>
  <c r="AB88" i="7"/>
  <c r="O88" i="7"/>
  <c r="AC88" i="7" s="1"/>
  <c r="AB87" i="7"/>
  <c r="O87" i="7"/>
  <c r="AC87" i="7" s="1"/>
  <c r="AC86" i="7"/>
  <c r="AB86" i="7"/>
  <c r="O86" i="7"/>
  <c r="AC85" i="7"/>
  <c r="AB85" i="7"/>
  <c r="O85" i="7"/>
  <c r="AB84" i="7"/>
  <c r="O84" i="7"/>
  <c r="AC84" i="7" s="1"/>
  <c r="AB83" i="7"/>
  <c r="O83" i="7"/>
  <c r="AC83" i="7" s="1"/>
  <c r="AC82" i="7"/>
  <c r="AB82" i="7"/>
  <c r="O82" i="7"/>
  <c r="AC81" i="7"/>
  <c r="AB81" i="7"/>
  <c r="O81" i="7"/>
  <c r="AB80" i="7"/>
  <c r="O80" i="7"/>
  <c r="AC80" i="7" s="1"/>
  <c r="AB79" i="7"/>
  <c r="O79" i="7"/>
  <c r="AC79" i="7" s="1"/>
  <c r="AC78" i="7"/>
  <c r="AB78" i="7"/>
  <c r="O78" i="7"/>
  <c r="AC77" i="7"/>
  <c r="AB77" i="7"/>
  <c r="O77" i="7"/>
  <c r="AB76" i="7"/>
  <c r="O76" i="7"/>
  <c r="AC76" i="7" s="1"/>
  <c r="AB75" i="7"/>
  <c r="O75" i="7"/>
  <c r="AC75" i="7" s="1"/>
  <c r="AC74" i="7"/>
  <c r="AB74" i="7"/>
  <c r="O74" i="7"/>
  <c r="AC73" i="7"/>
  <c r="AB73" i="7"/>
  <c r="O73" i="7"/>
  <c r="AB72" i="7"/>
  <c r="O72" i="7"/>
  <c r="AC72" i="7" s="1"/>
  <c r="AB71" i="7"/>
  <c r="O71" i="7"/>
  <c r="AC71" i="7" s="1"/>
  <c r="AC70" i="7"/>
  <c r="AB70" i="7"/>
  <c r="O70" i="7"/>
  <c r="AC69" i="7"/>
  <c r="AB69" i="7"/>
  <c r="O69" i="7"/>
  <c r="AB68" i="7"/>
  <c r="O68" i="7"/>
  <c r="AC68" i="7" s="1"/>
  <c r="AB67" i="7"/>
  <c r="O67" i="7"/>
  <c r="AC67" i="7" s="1"/>
  <c r="AC66" i="7"/>
  <c r="AB66" i="7"/>
  <c r="O66" i="7"/>
  <c r="AC65" i="7"/>
  <c r="AB65" i="7"/>
  <c r="O65" i="7"/>
  <c r="AB64" i="7"/>
  <c r="O64" i="7"/>
  <c r="AC64" i="7" s="1"/>
  <c r="AB63" i="7"/>
  <c r="O63" i="7"/>
  <c r="AC63" i="7" s="1"/>
  <c r="AC62" i="7"/>
  <c r="AB62" i="7"/>
  <c r="O62" i="7"/>
  <c r="AC61" i="7"/>
  <c r="AB61" i="7"/>
  <c r="O61" i="7"/>
  <c r="AB60" i="7"/>
  <c r="O60" i="7"/>
  <c r="AC60" i="7" s="1"/>
  <c r="AB59" i="7"/>
  <c r="O59" i="7"/>
  <c r="AC59" i="7" s="1"/>
  <c r="AC58" i="7"/>
  <c r="AB58" i="7"/>
  <c r="O58" i="7"/>
  <c r="AC57" i="7"/>
  <c r="AB57" i="7"/>
  <c r="O57" i="7"/>
  <c r="AB56" i="7"/>
  <c r="O56" i="7"/>
  <c r="AC56" i="7" s="1"/>
  <c r="AB55" i="7"/>
  <c r="O55" i="7"/>
  <c r="AC55" i="7" s="1"/>
  <c r="AC54" i="7"/>
  <c r="AB54" i="7"/>
  <c r="O54" i="7"/>
  <c r="AC53" i="7"/>
  <c r="AB53" i="7"/>
  <c r="O53" i="7"/>
  <c r="AB52" i="7"/>
  <c r="O52" i="7"/>
  <c r="AC52" i="7" s="1"/>
  <c r="AB51" i="7"/>
  <c r="O51" i="7"/>
  <c r="AC51" i="7" s="1"/>
  <c r="AC50" i="7"/>
  <c r="AB50" i="7"/>
  <c r="O50" i="7"/>
  <c r="AC49" i="7"/>
  <c r="AB49" i="7"/>
  <c r="O49" i="7"/>
  <c r="AB48" i="7"/>
  <c r="O48" i="7"/>
  <c r="AC48" i="7" s="1"/>
  <c r="AB47" i="7"/>
  <c r="O47" i="7"/>
  <c r="AC47" i="7" s="1"/>
  <c r="AC46" i="7"/>
  <c r="AB46" i="7"/>
  <c r="O46" i="7"/>
  <c r="AC45" i="7"/>
  <c r="AB45" i="7"/>
  <c r="O45" i="7"/>
  <c r="AB44" i="7"/>
  <c r="O44" i="7"/>
  <c r="AC44" i="7" s="1"/>
  <c r="AB43" i="7"/>
  <c r="O43" i="7"/>
  <c r="AC43" i="7" s="1"/>
  <c r="AC42" i="7"/>
  <c r="AB42" i="7"/>
  <c r="O42" i="7"/>
  <c r="AC41" i="7"/>
  <c r="AB41" i="7"/>
  <c r="O41" i="7"/>
  <c r="AB40" i="7"/>
  <c r="O40" i="7"/>
  <c r="AC40" i="7" s="1"/>
  <c r="AB39" i="7"/>
  <c r="O39" i="7"/>
  <c r="AC39" i="7" s="1"/>
  <c r="AC38" i="7"/>
  <c r="AB38" i="7"/>
  <c r="O38" i="7"/>
  <c r="AC37" i="7"/>
  <c r="AB37" i="7"/>
  <c r="O37" i="7"/>
  <c r="AB36" i="7"/>
  <c r="O36" i="7"/>
  <c r="AC36" i="7" s="1"/>
  <c r="AB35" i="7"/>
  <c r="O35" i="7"/>
  <c r="AC35" i="7" s="1"/>
  <c r="AC34" i="7"/>
  <c r="AB34" i="7"/>
  <c r="O34" i="7"/>
  <c r="AC33" i="7"/>
  <c r="AB33" i="7"/>
  <c r="O33" i="7"/>
  <c r="AB32" i="7"/>
  <c r="O32" i="7"/>
  <c r="AC32" i="7" s="1"/>
  <c r="AB31" i="7"/>
  <c r="O31" i="7"/>
  <c r="AC31" i="7" s="1"/>
  <c r="AC30" i="7"/>
  <c r="AB30" i="7"/>
  <c r="O30" i="7"/>
  <c r="AC29" i="7"/>
  <c r="AB29" i="7"/>
  <c r="O29" i="7"/>
  <c r="AB28" i="7"/>
  <c r="O28" i="7"/>
  <c r="AC28" i="7" s="1"/>
  <c r="AB27" i="7"/>
  <c r="O27" i="7"/>
  <c r="AC27" i="7" s="1"/>
  <c r="AC26" i="7"/>
  <c r="AB26" i="7"/>
  <c r="O26" i="7"/>
  <c r="AB25" i="7"/>
  <c r="AC25" i="7" s="1"/>
  <c r="O25" i="7"/>
  <c r="AB24" i="7"/>
  <c r="O24" i="7"/>
  <c r="AC24" i="7" s="1"/>
  <c r="AB23" i="7"/>
  <c r="O23" i="7"/>
  <c r="AC23" i="7" s="1"/>
  <c r="AC22" i="7"/>
  <c r="AB22" i="7"/>
  <c r="O22" i="7"/>
  <c r="AB21" i="7"/>
  <c r="AC21" i="7" s="1"/>
  <c r="O21" i="7"/>
  <c r="AB20" i="7"/>
  <c r="O20" i="7"/>
  <c r="AC20" i="7" s="1"/>
  <c r="AB19" i="7"/>
  <c r="O19" i="7"/>
  <c r="AC19" i="7" s="1"/>
  <c r="AC18" i="7"/>
  <c r="AB18" i="7"/>
  <c r="O18" i="7"/>
  <c r="AB17" i="7"/>
  <c r="AC17" i="7" s="1"/>
  <c r="O17" i="7"/>
  <c r="AB16" i="7"/>
  <c r="O16" i="7"/>
  <c r="AC16" i="7" s="1"/>
  <c r="AB15" i="7"/>
  <c r="O15" i="7"/>
  <c r="AC15" i="7" s="1"/>
  <c r="AC14" i="7"/>
  <c r="AB14" i="7"/>
  <c r="O14" i="7"/>
  <c r="AB13" i="7"/>
  <c r="AC13" i="7" s="1"/>
  <c r="O13" i="7"/>
  <c r="AB12" i="7"/>
  <c r="O12" i="7"/>
  <c r="AC12" i="7" s="1"/>
  <c r="AB11" i="7"/>
  <c r="O11" i="7"/>
  <c r="AC11" i="7" s="1"/>
  <c r="AC10" i="7"/>
  <c r="AB10" i="7"/>
  <c r="O10" i="7"/>
  <c r="AB9" i="7"/>
  <c r="AC9" i="7" s="1"/>
  <c r="O9" i="7"/>
  <c r="AB8" i="7"/>
  <c r="AB95" i="7" s="1"/>
  <c r="O8" i="7"/>
  <c r="AC8" i="7" s="1"/>
  <c r="AB7" i="7"/>
  <c r="O7" i="7"/>
  <c r="O95" i="7" s="1"/>
  <c r="AC7" i="7" l="1"/>
  <c r="AC95" i="7" s="1"/>
  <c r="Z199" i="6" l="1"/>
  <c r="Y199" i="6"/>
  <c r="X199" i="6"/>
  <c r="W199" i="6"/>
  <c r="V199" i="6"/>
  <c r="U199" i="6"/>
  <c r="T199" i="6"/>
  <c r="S199" i="6"/>
  <c r="R199" i="6"/>
  <c r="Q199" i="6"/>
  <c r="P199" i="6"/>
  <c r="O199" i="6"/>
  <c r="M199" i="6"/>
  <c r="L199" i="6"/>
  <c r="K199" i="6"/>
  <c r="J199" i="6"/>
  <c r="H199" i="6"/>
  <c r="G199" i="6"/>
  <c r="F199" i="6"/>
  <c r="AA198" i="6"/>
  <c r="N198" i="6"/>
  <c r="AB198" i="6" s="1"/>
  <c r="AA197" i="6"/>
  <c r="N197" i="6"/>
  <c r="AB197" i="6" s="1"/>
  <c r="AB196" i="6"/>
  <c r="AA196" i="6"/>
  <c r="N196" i="6"/>
  <c r="AB195" i="6"/>
  <c r="AA195" i="6"/>
  <c r="N195" i="6"/>
  <c r="AA194" i="6"/>
  <c r="N194" i="6"/>
  <c r="AB194" i="6" s="1"/>
  <c r="AA193" i="6"/>
  <c r="N193" i="6"/>
  <c r="AB193" i="6" s="1"/>
  <c r="AB192" i="6"/>
  <c r="AA192" i="6"/>
  <c r="N192" i="6"/>
  <c r="AB191" i="6"/>
  <c r="AA191" i="6"/>
  <c r="N191" i="6"/>
  <c r="AA190" i="6"/>
  <c r="N190" i="6"/>
  <c r="AB190" i="6" s="1"/>
  <c r="AA189" i="6"/>
  <c r="N189" i="6"/>
  <c r="AB189" i="6" s="1"/>
  <c r="AA188" i="6"/>
  <c r="AB188" i="6" s="1"/>
  <c r="N188" i="6"/>
  <c r="AB187" i="6"/>
  <c r="AA187" i="6"/>
  <c r="N187" i="6"/>
  <c r="AA186" i="6"/>
  <c r="N186" i="6"/>
  <c r="AB186" i="6" s="1"/>
  <c r="AA185" i="6"/>
  <c r="N185" i="6"/>
  <c r="AB185" i="6" s="1"/>
  <c r="AA184" i="6"/>
  <c r="AB184" i="6" s="1"/>
  <c r="N184" i="6"/>
  <c r="AB183" i="6"/>
  <c r="AA183" i="6"/>
  <c r="N183" i="6"/>
  <c r="AA182" i="6"/>
  <c r="N182" i="6"/>
  <c r="AB182" i="6" s="1"/>
  <c r="AA181" i="6"/>
  <c r="N181" i="6"/>
  <c r="AB181" i="6" s="1"/>
  <c r="AA180" i="6"/>
  <c r="N180" i="6"/>
  <c r="AB180" i="6" s="1"/>
  <c r="AB179" i="6"/>
  <c r="AA179" i="6"/>
  <c r="N179" i="6"/>
  <c r="AA178" i="6"/>
  <c r="N178" i="6"/>
  <c r="AB178" i="6" s="1"/>
  <c r="AA177" i="6"/>
  <c r="N177" i="6"/>
  <c r="AB177" i="6" s="1"/>
  <c r="AA176" i="6"/>
  <c r="N176" i="6"/>
  <c r="AB176" i="6" s="1"/>
  <c r="AB175" i="6"/>
  <c r="AA175" i="6"/>
  <c r="N175" i="6"/>
  <c r="AA174" i="6"/>
  <c r="N174" i="6"/>
  <c r="AB174" i="6" s="1"/>
  <c r="AA173" i="6"/>
  <c r="N173" i="6"/>
  <c r="AB173" i="6" s="1"/>
  <c r="AA172" i="6"/>
  <c r="N172" i="6"/>
  <c r="AB172" i="6" s="1"/>
  <c r="AB171" i="6"/>
  <c r="AA171" i="6"/>
  <c r="N171" i="6"/>
  <c r="AA170" i="6"/>
  <c r="AB170" i="6" s="1"/>
  <c r="N170" i="6"/>
  <c r="AA169" i="6"/>
  <c r="N169" i="6"/>
  <c r="AB169" i="6" s="1"/>
  <c r="AA168" i="6"/>
  <c r="N168" i="6"/>
  <c r="AB168" i="6" s="1"/>
  <c r="AB167" i="6"/>
  <c r="AA167" i="6"/>
  <c r="N167" i="6"/>
  <c r="AA166" i="6"/>
  <c r="AB166" i="6" s="1"/>
  <c r="N166" i="6"/>
  <c r="AA165" i="6"/>
  <c r="N165" i="6"/>
  <c r="AB165" i="6" s="1"/>
  <c r="AA164" i="6"/>
  <c r="N164" i="6"/>
  <c r="AB164" i="6" s="1"/>
  <c r="AB163" i="6"/>
  <c r="AA163" i="6"/>
  <c r="N163" i="6"/>
  <c r="AA162" i="6"/>
  <c r="AB162" i="6" s="1"/>
  <c r="N162" i="6"/>
  <c r="AA161" i="6"/>
  <c r="N161" i="6"/>
  <c r="AB161" i="6" s="1"/>
  <c r="AA160" i="6"/>
  <c r="N160" i="6"/>
  <c r="AB160" i="6" s="1"/>
  <c r="AB159" i="6"/>
  <c r="AA159" i="6"/>
  <c r="N159" i="6"/>
  <c r="AA158" i="6"/>
  <c r="AB158" i="6" s="1"/>
  <c r="N158" i="6"/>
  <c r="AA157" i="6"/>
  <c r="N157" i="6"/>
  <c r="AB157" i="6" s="1"/>
  <c r="AA156" i="6"/>
  <c r="N156" i="6"/>
  <c r="AB156" i="6" s="1"/>
  <c r="AB155" i="6"/>
  <c r="AA155" i="6"/>
  <c r="N155" i="6"/>
  <c r="AA154" i="6"/>
  <c r="AB154" i="6" s="1"/>
  <c r="N154" i="6"/>
  <c r="AA153" i="6"/>
  <c r="N153" i="6"/>
  <c r="AB153" i="6" s="1"/>
  <c r="AA152" i="6"/>
  <c r="N152" i="6"/>
  <c r="AB152" i="6" s="1"/>
  <c r="AB151" i="6"/>
  <c r="AA151" i="6"/>
  <c r="N151" i="6"/>
  <c r="AA150" i="6"/>
  <c r="AB150" i="6" s="1"/>
  <c r="N150" i="6"/>
  <c r="AA149" i="6"/>
  <c r="N149" i="6"/>
  <c r="AB149" i="6" s="1"/>
  <c r="AA148" i="6"/>
  <c r="N148" i="6"/>
  <c r="AB148" i="6" s="1"/>
  <c r="AB147" i="6"/>
  <c r="AA147" i="6"/>
  <c r="N147" i="6"/>
  <c r="AA146" i="6"/>
  <c r="AB146" i="6" s="1"/>
  <c r="N146" i="6"/>
  <c r="AA145" i="6"/>
  <c r="N145" i="6"/>
  <c r="AB145" i="6" s="1"/>
  <c r="AA144" i="6"/>
  <c r="N144" i="6"/>
  <c r="AB144" i="6" s="1"/>
  <c r="AB143" i="6"/>
  <c r="AA143" i="6"/>
  <c r="N143" i="6"/>
  <c r="AA142" i="6"/>
  <c r="AB142" i="6" s="1"/>
  <c r="N142" i="6"/>
  <c r="AA141" i="6"/>
  <c r="N141" i="6"/>
  <c r="AB141" i="6" s="1"/>
  <c r="AA140" i="6"/>
  <c r="N140" i="6"/>
  <c r="AB140" i="6" s="1"/>
  <c r="AB139" i="6"/>
  <c r="AA139" i="6"/>
  <c r="N139" i="6"/>
  <c r="AA138" i="6"/>
  <c r="AB138" i="6" s="1"/>
  <c r="N138" i="6"/>
  <c r="AA137" i="6"/>
  <c r="N137" i="6"/>
  <c r="AB137" i="6" s="1"/>
  <c r="AA136" i="6"/>
  <c r="N136" i="6"/>
  <c r="AB136" i="6" s="1"/>
  <c r="AB135" i="6"/>
  <c r="AA135" i="6"/>
  <c r="N135" i="6"/>
  <c r="AA134" i="6"/>
  <c r="AB134" i="6" s="1"/>
  <c r="N134" i="6"/>
  <c r="AA133" i="6"/>
  <c r="N133" i="6"/>
  <c r="AB133" i="6" s="1"/>
  <c r="AA132" i="6"/>
  <c r="N132" i="6"/>
  <c r="AB132" i="6" s="1"/>
  <c r="AB131" i="6"/>
  <c r="AA131" i="6"/>
  <c r="N131" i="6"/>
  <c r="AA130" i="6"/>
  <c r="AB130" i="6" s="1"/>
  <c r="N130" i="6"/>
  <c r="AA129" i="6"/>
  <c r="N129" i="6"/>
  <c r="AB129" i="6" s="1"/>
  <c r="AA128" i="6"/>
  <c r="N128" i="6"/>
  <c r="AB128" i="6" s="1"/>
  <c r="AB127" i="6"/>
  <c r="AA127" i="6"/>
  <c r="N127" i="6"/>
  <c r="AA126" i="6"/>
  <c r="AB126" i="6" s="1"/>
  <c r="N126" i="6"/>
  <c r="AA125" i="6"/>
  <c r="N125" i="6"/>
  <c r="AB125" i="6" s="1"/>
  <c r="AA124" i="6"/>
  <c r="N124" i="6"/>
  <c r="AB124" i="6" s="1"/>
  <c r="AB123" i="6"/>
  <c r="AA123" i="6"/>
  <c r="N123" i="6"/>
  <c r="AA122" i="6"/>
  <c r="AB122" i="6" s="1"/>
  <c r="N122" i="6"/>
  <c r="AA121" i="6"/>
  <c r="N121" i="6"/>
  <c r="AB121" i="6" s="1"/>
  <c r="AA120" i="6"/>
  <c r="N120" i="6"/>
  <c r="AB120" i="6" s="1"/>
  <c r="AB119" i="6"/>
  <c r="AA119" i="6"/>
  <c r="N119" i="6"/>
  <c r="AA118" i="6"/>
  <c r="AB118" i="6" s="1"/>
  <c r="N118" i="6"/>
  <c r="AA117" i="6"/>
  <c r="N117" i="6"/>
  <c r="AB117" i="6" s="1"/>
  <c r="AA116" i="6"/>
  <c r="N116" i="6"/>
  <c r="AB116" i="6" s="1"/>
  <c r="AB115" i="6"/>
  <c r="AA115" i="6"/>
  <c r="N115" i="6"/>
  <c r="AA114" i="6"/>
  <c r="AB114" i="6" s="1"/>
  <c r="N114" i="6"/>
  <c r="AA113" i="6"/>
  <c r="N113" i="6"/>
  <c r="AB113" i="6" s="1"/>
  <c r="AA112" i="6"/>
  <c r="N112" i="6"/>
  <c r="AB112" i="6" s="1"/>
  <c r="AB111" i="6"/>
  <c r="AA111" i="6"/>
  <c r="N111" i="6"/>
  <c r="AA110" i="6"/>
  <c r="AB110" i="6" s="1"/>
  <c r="N110" i="6"/>
  <c r="AA109" i="6"/>
  <c r="N109" i="6"/>
  <c r="AB109" i="6" s="1"/>
  <c r="AA108" i="6"/>
  <c r="N108" i="6"/>
  <c r="AB108" i="6" s="1"/>
  <c r="AB107" i="6"/>
  <c r="AA107" i="6"/>
  <c r="N107" i="6"/>
  <c r="AA106" i="6"/>
  <c r="AB106" i="6" s="1"/>
  <c r="N106" i="6"/>
  <c r="AA105" i="6"/>
  <c r="N105" i="6"/>
  <c r="AB105" i="6" s="1"/>
  <c r="AA104" i="6"/>
  <c r="N104" i="6"/>
  <c r="AB104" i="6" s="1"/>
  <c r="AB103" i="6"/>
  <c r="AA103" i="6"/>
  <c r="N103" i="6"/>
  <c r="AA102" i="6"/>
  <c r="AB102" i="6" s="1"/>
  <c r="N102" i="6"/>
  <c r="AA101" i="6"/>
  <c r="N101" i="6"/>
  <c r="AB101" i="6" s="1"/>
  <c r="AA100" i="6"/>
  <c r="N100" i="6"/>
  <c r="AB100" i="6" s="1"/>
  <c r="AB99" i="6"/>
  <c r="AA99" i="6"/>
  <c r="N99" i="6"/>
  <c r="AA98" i="6"/>
  <c r="AB98" i="6" s="1"/>
  <c r="N98" i="6"/>
  <c r="AA97" i="6"/>
  <c r="N97" i="6"/>
  <c r="AB97" i="6" s="1"/>
  <c r="AA96" i="6"/>
  <c r="N96" i="6"/>
  <c r="AB96" i="6" s="1"/>
  <c r="AB95" i="6"/>
  <c r="AA95" i="6"/>
  <c r="N95" i="6"/>
  <c r="AA94" i="6"/>
  <c r="AB94" i="6" s="1"/>
  <c r="N94" i="6"/>
  <c r="AA93" i="6"/>
  <c r="N93" i="6"/>
  <c r="AB93" i="6" s="1"/>
  <c r="AA92" i="6"/>
  <c r="N92" i="6"/>
  <c r="AB92" i="6" s="1"/>
  <c r="AB91" i="6"/>
  <c r="AA91" i="6"/>
  <c r="N91" i="6"/>
  <c r="AA90" i="6"/>
  <c r="AB90" i="6" s="1"/>
  <c r="N90" i="6"/>
  <c r="AA89" i="6"/>
  <c r="N89" i="6"/>
  <c r="AB89" i="6" s="1"/>
  <c r="AA88" i="6"/>
  <c r="N88" i="6"/>
  <c r="AB88" i="6" s="1"/>
  <c r="AB87" i="6"/>
  <c r="AA87" i="6"/>
  <c r="N87" i="6"/>
  <c r="AA86" i="6"/>
  <c r="AB86" i="6" s="1"/>
  <c r="N86" i="6"/>
  <c r="AA85" i="6"/>
  <c r="N85" i="6"/>
  <c r="AB85" i="6" s="1"/>
  <c r="AA84" i="6"/>
  <c r="N84" i="6"/>
  <c r="AB84" i="6" s="1"/>
  <c r="AB83" i="6"/>
  <c r="AA83" i="6"/>
  <c r="N83" i="6"/>
  <c r="AA82" i="6"/>
  <c r="AB82" i="6" s="1"/>
  <c r="N82" i="6"/>
  <c r="AA81" i="6"/>
  <c r="N81" i="6"/>
  <c r="AB81" i="6" s="1"/>
  <c r="AA80" i="6"/>
  <c r="N80" i="6"/>
  <c r="AB80" i="6" s="1"/>
  <c r="AB79" i="6"/>
  <c r="AA79" i="6"/>
  <c r="N79" i="6"/>
  <c r="AA78" i="6"/>
  <c r="AB78" i="6" s="1"/>
  <c r="N78" i="6"/>
  <c r="AA77" i="6"/>
  <c r="N77" i="6"/>
  <c r="AB77" i="6" s="1"/>
  <c r="AA76" i="6"/>
  <c r="N76" i="6"/>
  <c r="AB76" i="6" s="1"/>
  <c r="AB75" i="6"/>
  <c r="AA75" i="6"/>
  <c r="N75" i="6"/>
  <c r="AA74" i="6"/>
  <c r="AB74" i="6" s="1"/>
  <c r="N74" i="6"/>
  <c r="AA73" i="6"/>
  <c r="N73" i="6"/>
  <c r="AB73" i="6" s="1"/>
  <c r="AA72" i="6"/>
  <c r="N72" i="6"/>
  <c r="AB72" i="6" s="1"/>
  <c r="AB71" i="6"/>
  <c r="AA71" i="6"/>
  <c r="N71" i="6"/>
  <c r="AA70" i="6"/>
  <c r="AB70" i="6" s="1"/>
  <c r="N70" i="6"/>
  <c r="AA69" i="6"/>
  <c r="N69" i="6"/>
  <c r="AB69" i="6" s="1"/>
  <c r="AA68" i="6"/>
  <c r="N68" i="6"/>
  <c r="AB68" i="6" s="1"/>
  <c r="AB67" i="6"/>
  <c r="AA67" i="6"/>
  <c r="N67" i="6"/>
  <c r="AA66" i="6"/>
  <c r="AB66" i="6" s="1"/>
  <c r="N66" i="6"/>
  <c r="AA65" i="6"/>
  <c r="N65" i="6"/>
  <c r="AB65" i="6" s="1"/>
  <c r="AA64" i="6"/>
  <c r="N64" i="6"/>
  <c r="AB64" i="6" s="1"/>
  <c r="AB63" i="6"/>
  <c r="AA63" i="6"/>
  <c r="N63" i="6"/>
  <c r="AA62" i="6"/>
  <c r="AB62" i="6" s="1"/>
  <c r="N62" i="6"/>
  <c r="AA61" i="6"/>
  <c r="N61" i="6"/>
  <c r="AB61" i="6" s="1"/>
  <c r="AA60" i="6"/>
  <c r="N60" i="6"/>
  <c r="AB60" i="6" s="1"/>
  <c r="AB59" i="6"/>
  <c r="AA59" i="6"/>
  <c r="N59" i="6"/>
  <c r="AA58" i="6"/>
  <c r="AB58" i="6" s="1"/>
  <c r="N58" i="6"/>
  <c r="AA57" i="6"/>
  <c r="N57" i="6"/>
  <c r="AB57" i="6" s="1"/>
  <c r="AA56" i="6"/>
  <c r="N56" i="6"/>
  <c r="AB56" i="6" s="1"/>
  <c r="AB55" i="6"/>
  <c r="AA55" i="6"/>
  <c r="N55" i="6"/>
  <c r="AA54" i="6"/>
  <c r="AB54" i="6" s="1"/>
  <c r="N54" i="6"/>
  <c r="AA53" i="6"/>
  <c r="N53" i="6"/>
  <c r="AB53" i="6" s="1"/>
  <c r="AA52" i="6"/>
  <c r="N52" i="6"/>
  <c r="AB52" i="6" s="1"/>
  <c r="AB51" i="6"/>
  <c r="AA51" i="6"/>
  <c r="N51" i="6"/>
  <c r="AA50" i="6"/>
  <c r="AB50" i="6" s="1"/>
  <c r="N50" i="6"/>
  <c r="AA49" i="6"/>
  <c r="N49" i="6"/>
  <c r="AB49" i="6" s="1"/>
  <c r="AA48" i="6"/>
  <c r="N48" i="6"/>
  <c r="AB48" i="6" s="1"/>
  <c r="AB47" i="6"/>
  <c r="AA47" i="6"/>
  <c r="N47" i="6"/>
  <c r="AA46" i="6"/>
  <c r="AB46" i="6" s="1"/>
  <c r="N46" i="6"/>
  <c r="AA45" i="6"/>
  <c r="N45" i="6"/>
  <c r="AB45" i="6" s="1"/>
  <c r="AA44" i="6"/>
  <c r="N44" i="6"/>
  <c r="AB44" i="6" s="1"/>
  <c r="AB43" i="6"/>
  <c r="AA43" i="6"/>
  <c r="N43" i="6"/>
  <c r="AA42" i="6"/>
  <c r="AB42" i="6" s="1"/>
  <c r="N42" i="6"/>
  <c r="AA41" i="6"/>
  <c r="N41" i="6"/>
  <c r="AB41" i="6" s="1"/>
  <c r="AA40" i="6"/>
  <c r="N40" i="6"/>
  <c r="AB40" i="6" s="1"/>
  <c r="AB39" i="6"/>
  <c r="AA39" i="6"/>
  <c r="N39" i="6"/>
  <c r="AA38" i="6"/>
  <c r="AB38" i="6" s="1"/>
  <c r="N38" i="6"/>
  <c r="AA37" i="6"/>
  <c r="N37" i="6"/>
  <c r="AB37" i="6" s="1"/>
  <c r="AA36" i="6"/>
  <c r="N36" i="6"/>
  <c r="AB36" i="6" s="1"/>
  <c r="AB35" i="6"/>
  <c r="AA35" i="6"/>
  <c r="N35" i="6"/>
  <c r="AA34" i="6"/>
  <c r="AB34" i="6" s="1"/>
  <c r="N34" i="6"/>
  <c r="AA33" i="6"/>
  <c r="N33" i="6"/>
  <c r="AB33" i="6" s="1"/>
  <c r="AA32" i="6"/>
  <c r="N32" i="6"/>
  <c r="AB32" i="6" s="1"/>
  <c r="AB31" i="6"/>
  <c r="AA31" i="6"/>
  <c r="N31" i="6"/>
  <c r="AA30" i="6"/>
  <c r="AB30" i="6" s="1"/>
  <c r="N30" i="6"/>
  <c r="AA29" i="6"/>
  <c r="N29" i="6"/>
  <c r="AB29" i="6" s="1"/>
  <c r="AA28" i="6"/>
  <c r="N28" i="6"/>
  <c r="AB28" i="6" s="1"/>
  <c r="AB27" i="6"/>
  <c r="AA27" i="6"/>
  <c r="N27" i="6"/>
  <c r="AA26" i="6"/>
  <c r="AB26" i="6" s="1"/>
  <c r="N26" i="6"/>
  <c r="AA25" i="6"/>
  <c r="N25" i="6"/>
  <c r="AB25" i="6" s="1"/>
  <c r="AA24" i="6"/>
  <c r="N24" i="6"/>
  <c r="AB24" i="6" s="1"/>
  <c r="AB23" i="6"/>
  <c r="AA23" i="6"/>
  <c r="N23" i="6"/>
  <c r="AA22" i="6"/>
  <c r="AB22" i="6" s="1"/>
  <c r="N22" i="6"/>
  <c r="AA21" i="6"/>
  <c r="N21" i="6"/>
  <c r="AB21" i="6" s="1"/>
  <c r="AA20" i="6"/>
  <c r="N20" i="6"/>
  <c r="AB20" i="6" s="1"/>
  <c r="AB19" i="6"/>
  <c r="AA19" i="6"/>
  <c r="N19" i="6"/>
  <c r="AA18" i="6"/>
  <c r="AB18" i="6" s="1"/>
  <c r="N18" i="6"/>
  <c r="AA17" i="6"/>
  <c r="N17" i="6"/>
  <c r="AB17" i="6" s="1"/>
  <c r="AA16" i="6"/>
  <c r="N16" i="6"/>
  <c r="AB16" i="6" s="1"/>
  <c r="AB15" i="6"/>
  <c r="AA15" i="6"/>
  <c r="N15" i="6"/>
  <c r="AA14" i="6"/>
  <c r="AB14" i="6" s="1"/>
  <c r="N14" i="6"/>
  <c r="AA13" i="6"/>
  <c r="N13" i="6"/>
  <c r="AB13" i="6" s="1"/>
  <c r="AA12" i="6"/>
  <c r="AA199" i="6" s="1"/>
  <c r="N12" i="6"/>
  <c r="AB12" i="6" s="1"/>
  <c r="AB199" i="6" l="1"/>
  <c r="N199" i="6"/>
  <c r="Y121" i="3" l="1"/>
  <c r="X121" i="3"/>
  <c r="W121" i="3"/>
  <c r="V121" i="3"/>
  <c r="U121" i="3"/>
  <c r="T121" i="3"/>
  <c r="S121" i="3"/>
  <c r="R121" i="3"/>
  <c r="Q121" i="3"/>
  <c r="P121" i="3"/>
  <c r="O121" i="3"/>
  <c r="N121" i="3"/>
  <c r="L121" i="3"/>
  <c r="K121" i="3"/>
  <c r="J121" i="3"/>
  <c r="I121" i="3"/>
  <c r="H121" i="3"/>
  <c r="G121" i="3"/>
  <c r="F121" i="3"/>
  <c r="E121" i="3"/>
  <c r="AA118" i="3"/>
  <c r="Z118" i="3"/>
  <c r="M118" i="3"/>
  <c r="Z117" i="3"/>
  <c r="M117" i="3"/>
  <c r="Z116" i="3"/>
  <c r="M116" i="3"/>
  <c r="AA116" i="3" s="1"/>
  <c r="Z115" i="3"/>
  <c r="M115" i="3"/>
  <c r="Z114" i="3"/>
  <c r="M114" i="3"/>
  <c r="AA114" i="3" s="1"/>
  <c r="Z113" i="3"/>
  <c r="M113" i="3"/>
  <c r="Z112" i="3"/>
  <c r="M112" i="3"/>
  <c r="AA112" i="3" s="1"/>
  <c r="Z111" i="3"/>
  <c r="M111" i="3"/>
  <c r="Z110" i="3"/>
  <c r="M110" i="3"/>
  <c r="AA110" i="3" s="1"/>
  <c r="Z109" i="3"/>
  <c r="M109" i="3"/>
  <c r="Z108" i="3"/>
  <c r="M108" i="3"/>
  <c r="Z107" i="3"/>
  <c r="AA107" i="3" s="1"/>
  <c r="M107" i="3"/>
  <c r="AA106" i="3"/>
  <c r="Z106" i="3"/>
  <c r="M106" i="3"/>
  <c r="Z105" i="3"/>
  <c r="M105" i="3"/>
  <c r="AA105" i="3" s="1"/>
  <c r="Z104" i="3"/>
  <c r="M104" i="3"/>
  <c r="Z103" i="3"/>
  <c r="M103" i="3"/>
  <c r="AA103" i="3" s="1"/>
  <c r="AA102" i="3"/>
  <c r="Z102" i="3"/>
  <c r="M102" i="3"/>
  <c r="Z101" i="3"/>
  <c r="M101" i="3"/>
  <c r="Z100" i="3"/>
  <c r="M100" i="3"/>
  <c r="Z99" i="3"/>
  <c r="AA99" i="3" s="1"/>
  <c r="M99" i="3"/>
  <c r="Z98" i="3"/>
  <c r="M98" i="3"/>
  <c r="AA98" i="3" s="1"/>
  <c r="Z97" i="3"/>
  <c r="M97" i="3"/>
  <c r="Z96" i="3"/>
  <c r="M96" i="3"/>
  <c r="AA96" i="3" s="1"/>
  <c r="Z95" i="3"/>
  <c r="AA95" i="3" s="1"/>
  <c r="M95" i="3"/>
  <c r="Z94" i="3"/>
  <c r="M94" i="3"/>
  <c r="AA94" i="3" s="1"/>
  <c r="Z93" i="3"/>
  <c r="M93" i="3"/>
  <c r="Z92" i="3"/>
  <c r="M92" i="3"/>
  <c r="Z91" i="3"/>
  <c r="AA91" i="3" s="1"/>
  <c r="M91" i="3"/>
  <c r="AA90" i="3"/>
  <c r="Z90" i="3"/>
  <c r="M90" i="3"/>
  <c r="Z89" i="3"/>
  <c r="M89" i="3"/>
  <c r="AA89" i="3" s="1"/>
  <c r="Z88" i="3"/>
  <c r="M88" i="3"/>
  <c r="Z87" i="3"/>
  <c r="M87" i="3"/>
  <c r="AA86" i="3"/>
  <c r="Z86" i="3"/>
  <c r="M86" i="3"/>
  <c r="Z85" i="3"/>
  <c r="M85" i="3"/>
  <c r="Z84" i="3"/>
  <c r="M84" i="3"/>
  <c r="Z83" i="3"/>
  <c r="M83" i="3"/>
  <c r="Z82" i="3"/>
  <c r="M82" i="3"/>
  <c r="AA82" i="3" s="1"/>
  <c r="Z81" i="3"/>
  <c r="M81" i="3"/>
  <c r="Z80" i="3"/>
  <c r="M80" i="3"/>
  <c r="AA80" i="3" s="1"/>
  <c r="Z79" i="3"/>
  <c r="AA79" i="3" s="1"/>
  <c r="M79" i="3"/>
  <c r="Z78" i="3"/>
  <c r="M78" i="3"/>
  <c r="AA78" i="3" s="1"/>
  <c r="Z77" i="3"/>
  <c r="M77" i="3"/>
  <c r="Z76" i="3"/>
  <c r="M76" i="3"/>
  <c r="Z75" i="3"/>
  <c r="AA75" i="3" s="1"/>
  <c r="M75" i="3"/>
  <c r="AA74" i="3"/>
  <c r="Z74" i="3"/>
  <c r="M74" i="3"/>
  <c r="Z73" i="3"/>
  <c r="M73" i="3"/>
  <c r="AA73" i="3" s="1"/>
  <c r="Z72" i="3"/>
  <c r="M72" i="3"/>
  <c r="Z71" i="3"/>
  <c r="M71" i="3"/>
  <c r="AA70" i="3"/>
  <c r="Z70" i="3"/>
  <c r="M70" i="3"/>
  <c r="Z69" i="3"/>
  <c r="M69" i="3"/>
  <c r="Z68" i="3"/>
  <c r="M68" i="3"/>
  <c r="Z67" i="3"/>
  <c r="AA67" i="3" s="1"/>
  <c r="M67" i="3"/>
  <c r="Z66" i="3"/>
  <c r="M66" i="3"/>
  <c r="AA66" i="3" s="1"/>
  <c r="Z65" i="3"/>
  <c r="M65" i="3"/>
  <c r="Z64" i="3"/>
  <c r="M64" i="3"/>
  <c r="AA64" i="3" s="1"/>
  <c r="Z63" i="3"/>
  <c r="M63" i="3"/>
  <c r="Z62" i="3"/>
  <c r="M62" i="3"/>
  <c r="AA62" i="3" s="1"/>
  <c r="Z61" i="3"/>
  <c r="M61" i="3"/>
  <c r="Z60" i="3"/>
  <c r="M60" i="3"/>
  <c r="Z59" i="3"/>
  <c r="AA59" i="3" s="1"/>
  <c r="M59" i="3"/>
  <c r="AA58" i="3"/>
  <c r="Z58" i="3"/>
  <c r="M58" i="3"/>
  <c r="Z57" i="3"/>
  <c r="M57" i="3"/>
  <c r="AA57" i="3" s="1"/>
  <c r="Z56" i="3"/>
  <c r="M56" i="3"/>
  <c r="Z55" i="3"/>
  <c r="M55" i="3"/>
  <c r="AA54" i="3"/>
  <c r="Z54" i="3"/>
  <c r="M54" i="3"/>
  <c r="Z53" i="3"/>
  <c r="M53" i="3"/>
  <c r="Z52" i="3"/>
  <c r="M52" i="3"/>
  <c r="Z51" i="3"/>
  <c r="AA51" i="3" s="1"/>
  <c r="M51" i="3"/>
  <c r="Z50" i="3"/>
  <c r="M50" i="3"/>
  <c r="AA50" i="3" s="1"/>
  <c r="Z49" i="3"/>
  <c r="M49" i="3"/>
  <c r="Z48" i="3"/>
  <c r="M48" i="3"/>
  <c r="AA48" i="3" s="1"/>
  <c r="Z47" i="3"/>
  <c r="AA47" i="3" s="1"/>
  <c r="M47" i="3"/>
  <c r="Z46" i="3"/>
  <c r="M46" i="3"/>
  <c r="AA46" i="3" s="1"/>
  <c r="Z45" i="3"/>
  <c r="M45" i="3"/>
  <c r="Z44" i="3"/>
  <c r="M44" i="3"/>
  <c r="Z43" i="3"/>
  <c r="AA43" i="3" s="1"/>
  <c r="M43" i="3"/>
  <c r="AA42" i="3"/>
  <c r="Z42" i="3"/>
  <c r="M42" i="3"/>
  <c r="Z41" i="3"/>
  <c r="M41" i="3"/>
  <c r="AA41" i="3" s="1"/>
  <c r="Z40" i="3"/>
  <c r="M40" i="3"/>
  <c r="Z39" i="3"/>
  <c r="M39" i="3"/>
  <c r="AA38" i="3"/>
  <c r="Z38" i="3"/>
  <c r="M38" i="3"/>
  <c r="Z37" i="3"/>
  <c r="M37" i="3"/>
  <c r="Z36" i="3"/>
  <c r="M36" i="3"/>
  <c r="Z35" i="3"/>
  <c r="AA35" i="3" s="1"/>
  <c r="M35" i="3"/>
  <c r="Z34" i="3"/>
  <c r="M34" i="3"/>
  <c r="AA34" i="3" s="1"/>
  <c r="Z33" i="3"/>
  <c r="M33" i="3"/>
  <c r="Z32" i="3"/>
  <c r="M32" i="3"/>
  <c r="AA32" i="3" s="1"/>
  <c r="Z31" i="3"/>
  <c r="AA31" i="3" s="1"/>
  <c r="M31" i="3"/>
  <c r="Z30" i="3"/>
  <c r="M30" i="3"/>
  <c r="AA30" i="3" s="1"/>
  <c r="Z29" i="3"/>
  <c r="M29" i="3"/>
  <c r="Z28" i="3"/>
  <c r="M28" i="3"/>
  <c r="Z27" i="3"/>
  <c r="AA27" i="3" s="1"/>
  <c r="M27" i="3"/>
  <c r="AA26" i="3"/>
  <c r="Z26" i="3"/>
  <c r="M26" i="3"/>
  <c r="Z25" i="3"/>
  <c r="M25" i="3"/>
  <c r="AA25" i="3" s="1"/>
  <c r="Z24" i="3"/>
  <c r="M24" i="3"/>
  <c r="Z23" i="3"/>
  <c r="M23" i="3"/>
  <c r="AA22" i="3"/>
  <c r="Z22" i="3"/>
  <c r="M22" i="3"/>
  <c r="Z21" i="3"/>
  <c r="M21" i="3"/>
  <c r="Z20" i="3"/>
  <c r="M20" i="3"/>
  <c r="Z19" i="3"/>
  <c r="AA19" i="3" s="1"/>
  <c r="M19" i="3"/>
  <c r="Z18" i="3"/>
  <c r="M18" i="3"/>
  <c r="AA18" i="3" s="1"/>
  <c r="Z17" i="3"/>
  <c r="M17" i="3"/>
  <c r="Z16" i="3"/>
  <c r="M16" i="3"/>
  <c r="AA16" i="3" s="1"/>
  <c r="Z15" i="3"/>
  <c r="AA15" i="3" s="1"/>
  <c r="M15" i="3"/>
  <c r="Z14" i="3"/>
  <c r="M14" i="3"/>
  <c r="AA14" i="3" s="1"/>
  <c r="Z13" i="3"/>
  <c r="M13" i="3"/>
  <c r="Z12" i="3"/>
  <c r="Z121" i="3" s="1"/>
  <c r="M12" i="3"/>
  <c r="AA13" i="3" l="1"/>
  <c r="AA20" i="3"/>
  <c r="AA23" i="3"/>
  <c r="AA29" i="3"/>
  <c r="AA36" i="3"/>
  <c r="AA39" i="3"/>
  <c r="AA45" i="3"/>
  <c r="AA52" i="3"/>
  <c r="AA55" i="3"/>
  <c r="AA61" i="3"/>
  <c r="AA68" i="3"/>
  <c r="AA71" i="3"/>
  <c r="AA77" i="3"/>
  <c r="AA84" i="3"/>
  <c r="AA87" i="3"/>
  <c r="AA93" i="3"/>
  <c r="AA100" i="3"/>
  <c r="AA109" i="3"/>
  <c r="AA17" i="3"/>
  <c r="AA24" i="3"/>
  <c r="AA121" i="3" s="1"/>
  <c r="AA33" i="3"/>
  <c r="AA40" i="3"/>
  <c r="AA49" i="3"/>
  <c r="AA56" i="3"/>
  <c r="AA63" i="3"/>
  <c r="AA65" i="3"/>
  <c r="AA72" i="3"/>
  <c r="AA81" i="3"/>
  <c r="AA88" i="3"/>
  <c r="AA97" i="3"/>
  <c r="AA104" i="3"/>
  <c r="AA111" i="3"/>
  <c r="AA113" i="3"/>
  <c r="AA12" i="3"/>
  <c r="AA21" i="3"/>
  <c r="AA28" i="3"/>
  <c r="AA37" i="3"/>
  <c r="AA44" i="3"/>
  <c r="AA53" i="3"/>
  <c r="AA60" i="3"/>
  <c r="AA69" i="3"/>
  <c r="AA76" i="3"/>
  <c r="AA83" i="3"/>
  <c r="AA85" i="3"/>
  <c r="AA92" i="3"/>
  <c r="AA101" i="3"/>
  <c r="AA108" i="3"/>
  <c r="AA115" i="3"/>
  <c r="AA117" i="3"/>
  <c r="M121" i="3"/>
  <c r="AB143" i="2" l="1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" i="1"/>
  <c r="W144" i="1" s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" i="1"/>
  <c r="M144" i="1"/>
  <c r="L144" i="1"/>
  <c r="K144" i="1"/>
  <c r="J144" i="1"/>
  <c r="I144" i="1"/>
  <c r="H144" i="1"/>
  <c r="G144" i="1"/>
  <c r="F144" i="1"/>
  <c r="E144" i="1"/>
  <c r="N1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Karina</author>
  </authors>
  <commentList>
    <comment ref="B29" authorId="0" shapeId="0" xr:uid="{3BA286E2-53D1-4F35-AED7-95997C86F17A}">
      <text>
        <r>
          <rPr>
            <b/>
            <sz val="9"/>
            <color indexed="81"/>
            <rFont val="Tahoma"/>
            <family val="2"/>
          </rPr>
          <t>Comisionado en giras de Gobernador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 shapeId="0" xr:uid="{6D8554AA-34C1-4C66-96EF-7FC37A09BA52}">
      <text>
        <r>
          <rPr>
            <b/>
            <sz val="9"/>
            <color indexed="81"/>
            <rFont val="Tahoma"/>
            <family val="2"/>
          </rPr>
          <t>comisionada en Mario Molina</t>
        </r>
      </text>
    </comment>
    <comment ref="B50" authorId="0" shapeId="0" xr:uid="{4159720E-1348-44B0-8E6D-2A8821B5271B}">
      <text>
        <r>
          <rPr>
            <b/>
            <sz val="9"/>
            <color indexed="81"/>
            <rFont val="Tahoma"/>
            <family val="2"/>
          </rPr>
          <t>Comisionada en Mario Molina</t>
        </r>
      </text>
    </comment>
  </commentList>
</comments>
</file>

<file path=xl/sharedStrings.xml><?xml version="1.0" encoding="utf-8"?>
<sst xmlns="http://schemas.openxmlformats.org/spreadsheetml/2006/main" count="9401" uniqueCount="4271">
  <si>
    <t>CONTPAQ i</t>
  </si>
  <si>
    <t xml:space="preserve">      NÓMINAS</t>
  </si>
  <si>
    <t>INSTITUTO TECNOLOGICO JOSE MARIO MOLINA PASQUEL Y HENRIQUEZ</t>
  </si>
  <si>
    <t>Lista de Raya (forma tabular)</t>
  </si>
  <si>
    <t>Periodo 2 al 2 Quincenal del 16/01/2017 al 31/01/2017</t>
  </si>
  <si>
    <t>Reg Pat IMSS: B8014525380</t>
  </si>
  <si>
    <t xml:space="preserve">RFC: ITJ -160824-UV2 </t>
  </si>
  <si>
    <t>Fecha: 26/Ene/2017</t>
  </si>
  <si>
    <t>Hora: 12:08:10:530</t>
  </si>
  <si>
    <t>Código</t>
  </si>
  <si>
    <t>Empleado</t>
  </si>
  <si>
    <t>Sueldo</t>
  </si>
  <si>
    <t>Retroactivo Sueldo</t>
  </si>
  <si>
    <t>Prima de vacaciones a tiempo</t>
  </si>
  <si>
    <t>Aguinaldo</t>
  </si>
  <si>
    <t>Bono Despensa</t>
  </si>
  <si>
    <t>Material Didactico</t>
  </si>
  <si>
    <t>ISPT a cargo de la Institución</t>
  </si>
  <si>
    <t>Servicio de Guardería</t>
  </si>
  <si>
    <t>Pasajes</t>
  </si>
  <si>
    <t>*TOTAL* *PERCEPCIONES*</t>
  </si>
  <si>
    <t>Subsidio al Empleo (sp)</t>
  </si>
  <si>
    <t>I.S.R. Art142</t>
  </si>
  <si>
    <t>I.S.R. (sp)</t>
  </si>
  <si>
    <t>Ajuste al neto</t>
  </si>
  <si>
    <t>*TOTAL* *DEDUCCIONES*</t>
  </si>
  <si>
    <t>*NETO*</t>
  </si>
  <si>
    <t xml:space="preserve">    Reg. Pat. IMSS:  B8014525380</t>
  </si>
  <si>
    <t>101004</t>
  </si>
  <si>
    <t>Zuñiga Morales Jorge Luis</t>
  </si>
  <si>
    <t>101006</t>
  </si>
  <si>
    <t>Arellano Velázquez Julio Edgardo</t>
  </si>
  <si>
    <t>101009</t>
  </si>
  <si>
    <t>Estrada Martínez Carlos Alberto</t>
  </si>
  <si>
    <t>101011</t>
  </si>
  <si>
    <t>Vargas Arriaga Guillermina</t>
  </si>
  <si>
    <t>101014</t>
  </si>
  <si>
    <t>Gutiérrez Torres Francisco Javier</t>
  </si>
  <si>
    <t>101016</t>
  </si>
  <si>
    <t>Lopez Velazquez Barbara</t>
  </si>
  <si>
    <t>101017</t>
  </si>
  <si>
    <t>Oliva Hernández Erika Lorena</t>
  </si>
  <si>
    <t>101019</t>
  </si>
  <si>
    <t>Varela Arriaga José De Jesús</t>
  </si>
  <si>
    <t>101022</t>
  </si>
  <si>
    <t>Anguiano Villaseñor Manuel</t>
  </si>
  <si>
    <t>101023</t>
  </si>
  <si>
    <t>García González Jovita</t>
  </si>
  <si>
    <t>101024</t>
  </si>
  <si>
    <t>González Ramirez Juan</t>
  </si>
  <si>
    <t>101026</t>
  </si>
  <si>
    <t>López Castro Antonio</t>
  </si>
  <si>
    <t>101027</t>
  </si>
  <si>
    <t>Hernández Valadez Salvador</t>
  </si>
  <si>
    <t>101029</t>
  </si>
  <si>
    <t>Hernández Salcido Cristina Guadalupe</t>
  </si>
  <si>
    <t>101031</t>
  </si>
  <si>
    <t>Castañeda Andrade Luis Alfredo</t>
  </si>
  <si>
    <t>101033</t>
  </si>
  <si>
    <t>Sánchez Gutiérrez M. Elena De Los Milagr</t>
  </si>
  <si>
    <t>101040</t>
  </si>
  <si>
    <t>García García Jaime Antonio</t>
  </si>
  <si>
    <t>101041</t>
  </si>
  <si>
    <t>Pérez López José De Jesús</t>
  </si>
  <si>
    <t>101045</t>
  </si>
  <si>
    <t>Casillas López Viridiana</t>
  </si>
  <si>
    <t>101051</t>
  </si>
  <si>
    <t>Aguilar Garcia Adrian</t>
  </si>
  <si>
    <t>101052</t>
  </si>
  <si>
    <t>Lopez Lopez Francisco</t>
  </si>
  <si>
    <t>101053</t>
  </si>
  <si>
    <t>Hernandez Servin Salvador</t>
  </si>
  <si>
    <t>101060</t>
  </si>
  <si>
    <t>Morales Villagrana Cindy</t>
  </si>
  <si>
    <t>101061</t>
  </si>
  <si>
    <t>Hernández Ramírez Leonardo Daniel</t>
  </si>
  <si>
    <t>101062</t>
  </si>
  <si>
    <t>Gutierrez Ramirez Alfonso</t>
  </si>
  <si>
    <t>101063</t>
  </si>
  <si>
    <t>López Neri David</t>
  </si>
  <si>
    <t>101064</t>
  </si>
  <si>
    <t>García Sánchez Jesús</t>
  </si>
  <si>
    <t>101066</t>
  </si>
  <si>
    <t>Leon Alvarez Jose Carlos</t>
  </si>
  <si>
    <t>101070</t>
  </si>
  <si>
    <t>Garcia Hurtado Moises</t>
  </si>
  <si>
    <t>101072</t>
  </si>
  <si>
    <t>Gutierrez Torres Roberto</t>
  </si>
  <si>
    <t>101074</t>
  </si>
  <si>
    <t>Ramirez Salazar Ana Leticia</t>
  </si>
  <si>
    <t>101076</t>
  </si>
  <si>
    <t>Guerrero Gomez Juana Nayely</t>
  </si>
  <si>
    <t>101079</t>
  </si>
  <si>
    <t>Martinez Ulloa Gildardo Rafael</t>
  </si>
  <si>
    <t>101080</t>
  </si>
  <si>
    <t>Hernandez Castellanos Gabriela</t>
  </si>
  <si>
    <t>101081</t>
  </si>
  <si>
    <t>Garcia Ramirez Karina Guadalupe</t>
  </si>
  <si>
    <t>101083</t>
  </si>
  <si>
    <t>Jimenez Hernandez Eduin Isaias</t>
  </si>
  <si>
    <t>101086</t>
  </si>
  <si>
    <t>Garcia Garcia Miguel</t>
  </si>
  <si>
    <t>101087</t>
  </si>
  <si>
    <t>Angel Vazquez Maria Magdalena</t>
  </si>
  <si>
    <t>101088</t>
  </si>
  <si>
    <t>Macias Lozano Alejandra Del Carmen</t>
  </si>
  <si>
    <t>101089</t>
  </si>
  <si>
    <t>Nuñez Gutierrez Ana Claudia</t>
  </si>
  <si>
    <t>101093</t>
  </si>
  <si>
    <t>Ramirez Aceves Marcelo</t>
  </si>
  <si>
    <t>101094</t>
  </si>
  <si>
    <t>Sanchez Alvizo Isidro Martin</t>
  </si>
  <si>
    <t>101095</t>
  </si>
  <si>
    <t>Ascencio Sanchez Juan Fernando</t>
  </si>
  <si>
    <t>101096</t>
  </si>
  <si>
    <t>Sanchez Navarro Samuel Alejandro</t>
  </si>
  <si>
    <t>101098</t>
  </si>
  <si>
    <t>Martínez De La Cruz Eric Salvador</t>
  </si>
  <si>
    <t>101099</t>
  </si>
  <si>
    <t>Tavares Lopez Martha Faviola</t>
  </si>
  <si>
    <t>101100</t>
  </si>
  <si>
    <t>González Aréchiga Ramírez Wiella Juan Antonio</t>
  </si>
  <si>
    <t>101102</t>
  </si>
  <si>
    <t>Rodríguez Padilla Juan Manuel</t>
  </si>
  <si>
    <t>101103</t>
  </si>
  <si>
    <t>Díaz Hernández Francisco Miguel De Guada</t>
  </si>
  <si>
    <t>101104</t>
  </si>
  <si>
    <t>Aguilar Torres José De Jesús</t>
  </si>
  <si>
    <t>101105</t>
  </si>
  <si>
    <t>Alvarez Ibarra Jorge</t>
  </si>
  <si>
    <t>101109</t>
  </si>
  <si>
    <t>Martinez Lopez Jose Guadalupe</t>
  </si>
  <si>
    <t>101110</t>
  </si>
  <si>
    <t>García Reyes Mayra Guadalupe</t>
  </si>
  <si>
    <t>101112</t>
  </si>
  <si>
    <t>Delgado Cobián Ana Gabriela</t>
  </si>
  <si>
    <t>102005</t>
  </si>
  <si>
    <t>Aguayo Vázquez Luis Alonso</t>
  </si>
  <si>
    <t>102006</t>
  </si>
  <si>
    <t>Rodriguez De La Torre Luis Alonso</t>
  </si>
  <si>
    <t>102010</t>
  </si>
  <si>
    <t>Santiago Olivares Norberto</t>
  </si>
  <si>
    <t>102013</t>
  </si>
  <si>
    <t>Rodriguez Jimenez Araceli Del Carmen</t>
  </si>
  <si>
    <t>102016</t>
  </si>
  <si>
    <t>Ibarra Gómez Erick</t>
  </si>
  <si>
    <t>102020</t>
  </si>
  <si>
    <t>Brambila Ramírez Sandra</t>
  </si>
  <si>
    <t>102025</t>
  </si>
  <si>
    <t>Padilla Rolón Ricardo</t>
  </si>
  <si>
    <t>102028</t>
  </si>
  <si>
    <t>Ibarra Castillón Arturo Xocoyotzin</t>
  </si>
  <si>
    <t>102032</t>
  </si>
  <si>
    <t>Morales Morales Rafael</t>
  </si>
  <si>
    <t>102035</t>
  </si>
  <si>
    <t>Gonzalez Martínez José Luis</t>
  </si>
  <si>
    <t>102039</t>
  </si>
  <si>
    <t>Zamorano Olvera Lorenzo</t>
  </si>
  <si>
    <t>102056</t>
  </si>
  <si>
    <t>Delgadillo Mercado Agustín Jaime</t>
  </si>
  <si>
    <t>102059</t>
  </si>
  <si>
    <t>García Esparza Carlos Omar</t>
  </si>
  <si>
    <t>102066</t>
  </si>
  <si>
    <t>Parra Torres Rocío Del Carmen</t>
  </si>
  <si>
    <t>102067</t>
  </si>
  <si>
    <t>Velázquez Ortíz Rosendo</t>
  </si>
  <si>
    <t>102069</t>
  </si>
  <si>
    <t>Anguiano Hernández Georgina</t>
  </si>
  <si>
    <t>102091</t>
  </si>
  <si>
    <t>Camacho Vázquez Del Mercado María Del Pilar</t>
  </si>
  <si>
    <t>102096</t>
  </si>
  <si>
    <t>Ortiz Godinez Araceli</t>
  </si>
  <si>
    <t>102098</t>
  </si>
  <si>
    <t>González González Julián</t>
  </si>
  <si>
    <t>102099</t>
  </si>
  <si>
    <t>González Vivanco Luis Alberto</t>
  </si>
  <si>
    <t>103006</t>
  </si>
  <si>
    <t>Romo López Guadalupe</t>
  </si>
  <si>
    <t>104004</t>
  </si>
  <si>
    <t>Martínez Moreno Luis</t>
  </si>
  <si>
    <t>104010</t>
  </si>
  <si>
    <t>Hernández Vargas Victor Hugo</t>
  </si>
  <si>
    <t>104021</t>
  </si>
  <si>
    <t>Aleman Hernandez Eduardo Augusto</t>
  </si>
  <si>
    <t>104029</t>
  </si>
  <si>
    <t>Iñiguez Gomez Samuel</t>
  </si>
  <si>
    <t>104030</t>
  </si>
  <si>
    <t>Plascencia Garcia Maira Bibiana</t>
  </si>
  <si>
    <t>104032</t>
  </si>
  <si>
    <t>Aguirre Morales Norma Araceli</t>
  </si>
  <si>
    <t>104046</t>
  </si>
  <si>
    <t>Chávez Camarena Rosa María</t>
  </si>
  <si>
    <t>104048</t>
  </si>
  <si>
    <t>Arriaga Lopez Fabiola Guadalupe</t>
  </si>
  <si>
    <t>104049</t>
  </si>
  <si>
    <t>Beltrán Hernández Celina</t>
  </si>
  <si>
    <t>104054</t>
  </si>
  <si>
    <t>Padilla Arriaga Ruben</t>
  </si>
  <si>
    <t>104056</t>
  </si>
  <si>
    <t>Dávila García Alfonso</t>
  </si>
  <si>
    <t>104057</t>
  </si>
  <si>
    <t>Gutiérrez Rodríguez Claudia Lizbeth</t>
  </si>
  <si>
    <t>104060</t>
  </si>
  <si>
    <t>Rojas Balderas Jose</t>
  </si>
  <si>
    <t>104061</t>
  </si>
  <si>
    <t>Landeros Hernández Edvin Octavio</t>
  </si>
  <si>
    <t>104067</t>
  </si>
  <si>
    <t>Enriquez Ochoa Andres Salomon</t>
  </si>
  <si>
    <t>104068</t>
  </si>
  <si>
    <t>Barragan Hernandez Jose Salvador</t>
  </si>
  <si>
    <t>104069</t>
  </si>
  <si>
    <t>Lopez Garcia Mayra</t>
  </si>
  <si>
    <t>104072</t>
  </si>
  <si>
    <t>Cruz Sanchez Sergio Hugo</t>
  </si>
  <si>
    <t>104076</t>
  </si>
  <si>
    <t>Rizo Contreras Aldo Ivan</t>
  </si>
  <si>
    <t>104077</t>
  </si>
  <si>
    <t>Gonzalez Neri Juan Antonio</t>
  </si>
  <si>
    <t>104080</t>
  </si>
  <si>
    <t>Rodriguez Nuñez Guillermo</t>
  </si>
  <si>
    <t>104084</t>
  </si>
  <si>
    <t>Torres Huerta Giovanna Berenice</t>
  </si>
  <si>
    <t>104085</t>
  </si>
  <si>
    <t>Ramírez Navarro Rocio</t>
  </si>
  <si>
    <t>104087</t>
  </si>
  <si>
    <t>Gonzalez Jimenez Francisco Miguel</t>
  </si>
  <si>
    <t>104088</t>
  </si>
  <si>
    <t>Sotelo Marquez Hugo Filiberto</t>
  </si>
  <si>
    <t>104089</t>
  </si>
  <si>
    <t>Gonzalez Romero Rosalio</t>
  </si>
  <si>
    <t>104090</t>
  </si>
  <si>
    <t>Villaseñor Ramirez Paola Jeannet</t>
  </si>
  <si>
    <t>104095</t>
  </si>
  <si>
    <t>Morales Galindo Ramiro</t>
  </si>
  <si>
    <t>104098</t>
  </si>
  <si>
    <t>Arias Andrade Misael Adrian</t>
  </si>
  <si>
    <t>104099</t>
  </si>
  <si>
    <t>Gonzalez  Bernal Leticia Guadalupe</t>
  </si>
  <si>
    <t>104100</t>
  </si>
  <si>
    <t>Martinez Orozco Edgardo</t>
  </si>
  <si>
    <t>104101</t>
  </si>
  <si>
    <t>Avalos Cueva David</t>
  </si>
  <si>
    <t>104103</t>
  </si>
  <si>
    <t>García Jiménez Saúl</t>
  </si>
  <si>
    <t>104105</t>
  </si>
  <si>
    <t>Martinez Mendez Sergio Arturo</t>
  </si>
  <si>
    <t>104106</t>
  </si>
  <si>
    <t>López Jauregui José Guadalupe</t>
  </si>
  <si>
    <t>104109</t>
  </si>
  <si>
    <t>Gutiérrez Ramírez Juan Pablo</t>
  </si>
  <si>
    <t>104111</t>
  </si>
  <si>
    <t>Velasco Monroy Roberto José</t>
  </si>
  <si>
    <t>104113</t>
  </si>
  <si>
    <t>Rodriguez Matus Marcela</t>
  </si>
  <si>
    <t>104115</t>
  </si>
  <si>
    <t>Hernández Covarrubias Abraham</t>
  </si>
  <si>
    <t>104116</t>
  </si>
  <si>
    <t>Sánchez Ramírez Isela</t>
  </si>
  <si>
    <t>104117</t>
  </si>
  <si>
    <t>López Hernández Juan Alberto</t>
  </si>
  <si>
    <t>104118</t>
  </si>
  <si>
    <t>Mulgado Campo Cruz Rodolfo</t>
  </si>
  <si>
    <t>104120</t>
  </si>
  <si>
    <t>Orozco Valadez Denisia Guadalupe</t>
  </si>
  <si>
    <t>105002</t>
  </si>
  <si>
    <t>Ascencio Gutierrez Juan Antonio</t>
  </si>
  <si>
    <t>105003</t>
  </si>
  <si>
    <t>Lara Leon Luis Adrian</t>
  </si>
  <si>
    <t>105005</t>
  </si>
  <si>
    <t>Contreras Ochoa Javier Isaac</t>
  </si>
  <si>
    <t>105007</t>
  </si>
  <si>
    <t>Vera Rocha José Luis</t>
  </si>
  <si>
    <t>105008</t>
  </si>
  <si>
    <t>Salcido Vargas Jairo</t>
  </si>
  <si>
    <t>105009</t>
  </si>
  <si>
    <t>Martínez Guzmán José Antonio</t>
  </si>
  <si>
    <t>106005</t>
  </si>
  <si>
    <t>Covarrubias Rodríguez Ofelia</t>
  </si>
  <si>
    <t>106006</t>
  </si>
  <si>
    <t>Chávez Zúñiga Mónica</t>
  </si>
  <si>
    <t xml:space="preserve">  =============</t>
  </si>
  <si>
    <t>Total Gral.</t>
  </si>
  <si>
    <t xml:space="preserve"> </t>
  </si>
  <si>
    <t>Puesto</t>
  </si>
  <si>
    <t>Área de Adscripción</t>
  </si>
  <si>
    <t>Jefe de División de Carrera</t>
  </si>
  <si>
    <t xml:space="preserve">Académico </t>
  </si>
  <si>
    <t>Docente</t>
  </si>
  <si>
    <t>Jefe de Departamento</t>
  </si>
  <si>
    <t>Planeación</t>
  </si>
  <si>
    <t xml:space="preserve">Analista Técnico </t>
  </si>
  <si>
    <t xml:space="preserve">Analista Especializado </t>
  </si>
  <si>
    <t>Dirección</t>
  </si>
  <si>
    <t>Técnico Especializado</t>
  </si>
  <si>
    <t>Administración</t>
  </si>
  <si>
    <t xml:space="preserve">Secretario de Dirección General </t>
  </si>
  <si>
    <t>Intendente</t>
  </si>
  <si>
    <t xml:space="preserve">Bibliotecario </t>
  </si>
  <si>
    <t xml:space="preserve">Técnico en Mantenimiento </t>
  </si>
  <si>
    <t xml:space="preserve">Programador </t>
  </si>
  <si>
    <t>Subdirector</t>
  </si>
  <si>
    <t xml:space="preserve">Capturista </t>
  </si>
  <si>
    <t xml:space="preserve">Vigilante </t>
  </si>
  <si>
    <t xml:space="preserve">Ingeniero en Sistemas </t>
  </si>
  <si>
    <t>Secretario de Subdirección</t>
  </si>
  <si>
    <t xml:space="preserve">Chofer de Dirección </t>
  </si>
  <si>
    <t xml:space="preserve">Laboratorista </t>
  </si>
  <si>
    <t>Almacenista</t>
  </si>
  <si>
    <t xml:space="preserve">Secretario de Departanmento </t>
  </si>
  <si>
    <t xml:space="preserve">Secretaria de Departamento </t>
  </si>
  <si>
    <t xml:space="preserve">Psicologa </t>
  </si>
  <si>
    <t xml:space="preserve">Director </t>
  </si>
  <si>
    <t xml:space="preserve">Secretario de Departamento </t>
  </si>
  <si>
    <t xml:space="preserve">Profesor Asociado B </t>
  </si>
  <si>
    <t>Profesor Asociado B</t>
  </si>
  <si>
    <t>Analista Especializado</t>
  </si>
  <si>
    <t>Profesor Asociado A</t>
  </si>
  <si>
    <t xml:space="preserve">Profesor Titular A </t>
  </si>
  <si>
    <t xml:space="preserve">Comisionado </t>
  </si>
  <si>
    <t xml:space="preserve">SICYT </t>
  </si>
  <si>
    <t xml:space="preserve">Liliana Ayala León </t>
  </si>
  <si>
    <t xml:space="preserve">Permiso por Ley </t>
  </si>
  <si>
    <t xml:space="preserve">Juana Elvira Hernandez Lozano </t>
  </si>
  <si>
    <t xml:space="preserve">Gustavo de Jesus Navarro Gonzalez </t>
  </si>
  <si>
    <t>Altaira Lucrecia Hernández Hernández</t>
  </si>
  <si>
    <t xml:space="preserve">Permiso por 2 meses </t>
  </si>
  <si>
    <t>Otras deducciones</t>
  </si>
  <si>
    <t>INSTITUTO TECNOLOGICO JOSE MARIO MOLINA PASQUEL Y HENRIQUEZ (ITJMMPyH)</t>
  </si>
  <si>
    <t>Periodo 2 al 2 Quincenal del 16/01/2017 al 31/01/2017 UNIDAD ACADÉMICA CHAPALA</t>
  </si>
  <si>
    <t>Reg Pat IMSS: B8614130383</t>
  </si>
  <si>
    <t>Area de Adscripción</t>
  </si>
  <si>
    <t>Prima de antiguedad</t>
  </si>
  <si>
    <t>Despensa</t>
  </si>
  <si>
    <t>Faltas justificadas</t>
  </si>
  <si>
    <t>Guarderia</t>
  </si>
  <si>
    <t xml:space="preserve">Homologación </t>
  </si>
  <si>
    <t>Estimulo Docente</t>
  </si>
  <si>
    <t>TOTAL PERCEPCIONES</t>
  </si>
  <si>
    <t xml:space="preserve">I.S.R. </t>
  </si>
  <si>
    <t>I.M.S.S.</t>
  </si>
  <si>
    <t>Cuota sindical</t>
  </si>
  <si>
    <t>A24</t>
  </si>
  <si>
    <t>Aceves Morando José Angel</t>
  </si>
  <si>
    <t>Secretaria de Jefe de Departamento</t>
  </si>
  <si>
    <t>Subdirección de Servicios Administrativos</t>
  </si>
  <si>
    <t>A77</t>
  </si>
  <si>
    <t>Aceves Morando Victor Manuel</t>
  </si>
  <si>
    <t>Chofer</t>
  </si>
  <si>
    <t>A79</t>
  </si>
  <si>
    <t>Aguilar  Ruelas  Alicia</t>
  </si>
  <si>
    <t>Subdirección Académica</t>
  </si>
  <si>
    <t>A105</t>
  </si>
  <si>
    <t>Arraiga Ibarra Arturo</t>
  </si>
  <si>
    <t>Jefe del Departamento de Servicios Escolares</t>
  </si>
  <si>
    <t>Subdirección de Planeación y Vinculación</t>
  </si>
  <si>
    <t>A96</t>
  </si>
  <si>
    <t>Arrayga González Aarón Paúl</t>
  </si>
  <si>
    <t>Médico General</t>
  </si>
  <si>
    <t>A16</t>
  </si>
  <si>
    <t>Arroyo García Norberto</t>
  </si>
  <si>
    <t>Jefe del Departamento de Desarrollo Académico</t>
  </si>
  <si>
    <t>A15</t>
  </si>
  <si>
    <t>Avalos Eugenio Rosa</t>
  </si>
  <si>
    <t>Secretaria de Director General</t>
  </si>
  <si>
    <t>Dirección General</t>
  </si>
  <si>
    <t>A76</t>
  </si>
  <si>
    <t>Barragan Sanabria Gabriela Araceli</t>
  </si>
  <si>
    <t>Laboratorista</t>
  </si>
  <si>
    <t>A20</t>
  </si>
  <si>
    <t>Basulto García Ramona</t>
  </si>
  <si>
    <t xml:space="preserve">Secretaria de Subdirector </t>
  </si>
  <si>
    <t>A06</t>
  </si>
  <si>
    <t>Bautista Magaña Francisco Javier</t>
  </si>
  <si>
    <t>Jefe de División de Ing. Mecatrónica</t>
  </si>
  <si>
    <t>A30</t>
  </si>
  <si>
    <t>Beltran Huerta Alfredo</t>
  </si>
  <si>
    <t>A71</t>
  </si>
  <si>
    <t>Bernardo Delgadillo Moncerrat Elizabeth</t>
  </si>
  <si>
    <t>A63</t>
  </si>
  <si>
    <t>Brambila Romero Ana Karina</t>
  </si>
  <si>
    <t>Jefa del Departamento de Recursos Financieros</t>
  </si>
  <si>
    <t>A57</t>
  </si>
  <si>
    <t>Calva Tapia Jorge Emanuel</t>
  </si>
  <si>
    <t>Jefe de Oficina</t>
  </si>
  <si>
    <t>A12</t>
  </si>
  <si>
    <t>Calva Tapia Maria Del Carmen</t>
  </si>
  <si>
    <t>Subdirectora de Planeación y Viinculación</t>
  </si>
  <si>
    <t>A11</t>
  </si>
  <si>
    <t>Castillo Rojas Claudio Cesar</t>
  </si>
  <si>
    <t>Jefe de División de Ingeniería en Sistemas Computacionales</t>
  </si>
  <si>
    <t>A68</t>
  </si>
  <si>
    <t>Chávez  Zavala Mónica</t>
  </si>
  <si>
    <t>Capturista</t>
  </si>
  <si>
    <t>A93</t>
  </si>
  <si>
    <t>Chavoya  Fernandez Alberto</t>
  </si>
  <si>
    <t>Jefe de División de Ing. Industrial</t>
  </si>
  <si>
    <t>A27</t>
  </si>
  <si>
    <t>De La Torre Ramírez Socorro</t>
  </si>
  <si>
    <t>A31</t>
  </si>
  <si>
    <t>Enciso Castellanos Alejandro</t>
  </si>
  <si>
    <t>Vigilante</t>
  </si>
  <si>
    <t>A87</t>
  </si>
  <si>
    <t>Espinoza Milian Alonso</t>
  </si>
  <si>
    <t>Jefe de División de Ing. en Gestión Empresarial</t>
  </si>
  <si>
    <t>A81</t>
  </si>
  <si>
    <t>Gamas Gamas José Guadalupe</t>
  </si>
  <si>
    <t>A95</t>
  </si>
  <si>
    <t>Godínez Corona Getzauth</t>
  </si>
  <si>
    <t>Subdirector de Servicios Admnistrativos</t>
  </si>
  <si>
    <t>A49</t>
  </si>
  <si>
    <t>Gutiérrez Muñoz Rosalina Yuridia</t>
  </si>
  <si>
    <t>Jefa del Departamento de Vinculación y Extensión</t>
  </si>
  <si>
    <t>A26</t>
  </si>
  <si>
    <t>Gutiérrez Ortega José Manuel</t>
  </si>
  <si>
    <t>Técnico en Mantenimiento</t>
  </si>
  <si>
    <t>A91</t>
  </si>
  <si>
    <t>Hernández  Lamas Carlos</t>
  </si>
  <si>
    <t>Jefe del Departamento de  Actividades Extraescolares y de Innovación y Calidad</t>
  </si>
  <si>
    <t>A17</t>
  </si>
  <si>
    <t>Juárez Vargas Rosalinda María</t>
  </si>
  <si>
    <t>A28</t>
  </si>
  <si>
    <t>Languren De La Torre Guadalupe Julieta</t>
  </si>
  <si>
    <t>A102</t>
  </si>
  <si>
    <t>Luna Hayde Natividad</t>
  </si>
  <si>
    <t>A103</t>
  </si>
  <si>
    <t>Milian Paz Benjamin Amós</t>
  </si>
  <si>
    <t>A23</t>
  </si>
  <si>
    <t>Milian Urzua Marcela</t>
  </si>
  <si>
    <t>Bibliotecaria</t>
  </si>
  <si>
    <t>A29</t>
  </si>
  <si>
    <t>Milian Urzua María De Los Angeles</t>
  </si>
  <si>
    <t>A36</t>
  </si>
  <si>
    <t>Muñoz Valencia Guillermo</t>
  </si>
  <si>
    <t>Ingeniero en Sistemas</t>
  </si>
  <si>
    <t>A19</t>
  </si>
  <si>
    <t>Nando Durán Ana Belem</t>
  </si>
  <si>
    <t>Analista Técnico</t>
  </si>
  <si>
    <t>A22</t>
  </si>
  <si>
    <t>Nando Durán Eduardo</t>
  </si>
  <si>
    <t>A97</t>
  </si>
  <si>
    <t>Negrete Gama  Mario</t>
  </si>
  <si>
    <t>A35</t>
  </si>
  <si>
    <t>Nuñez González Perla Alicia</t>
  </si>
  <si>
    <t>Programador</t>
  </si>
  <si>
    <t>A32</t>
  </si>
  <si>
    <t>Padilla Anaya Angel</t>
  </si>
  <si>
    <t>A69</t>
  </si>
  <si>
    <t>Palos Vargas Mayra Deyanire</t>
  </si>
  <si>
    <t>Psicóloga</t>
  </si>
  <si>
    <t>A83</t>
  </si>
  <si>
    <t>Pantoja Ramírez Gerardo Fabian</t>
  </si>
  <si>
    <t xml:space="preserve">Encargado del Despacho de la Dirección del Campus Chapala. </t>
  </si>
  <si>
    <t>A43</t>
  </si>
  <si>
    <t>Pérez Ramos Sara Olimpia</t>
  </si>
  <si>
    <t>A106</t>
  </si>
  <si>
    <t>Pirul Mendo Omar</t>
  </si>
  <si>
    <t>A18</t>
  </si>
  <si>
    <t>Rameño Valadez Dayana Euridice</t>
  </si>
  <si>
    <t>101</t>
  </si>
  <si>
    <t>Ramírez  Talamantes Martha</t>
  </si>
  <si>
    <t>A37</t>
  </si>
  <si>
    <t>Ramos Reyes Mayra</t>
  </si>
  <si>
    <t>A99</t>
  </si>
  <si>
    <t>Regalado Vaca Yessica Monsserrat</t>
  </si>
  <si>
    <t>A34</t>
  </si>
  <si>
    <t>Rico Mercado Hector Tonatiuh</t>
  </si>
  <si>
    <t>A39</t>
  </si>
  <si>
    <t>Rivera Beas Roberta Alicia</t>
  </si>
  <si>
    <t>A86</t>
  </si>
  <si>
    <t>Rojas  Muñoz Pablo</t>
  </si>
  <si>
    <t>Subdirector Académico</t>
  </si>
  <si>
    <t>A70</t>
  </si>
  <si>
    <t>Rojas  Zaragoza  Claris</t>
  </si>
  <si>
    <t>A75</t>
  </si>
  <si>
    <t>Silva  Cedillo  José Santiago</t>
  </si>
  <si>
    <t>A10</t>
  </si>
  <si>
    <t>Silva Medel Nancy Elizabeth</t>
  </si>
  <si>
    <t>A85</t>
  </si>
  <si>
    <t>Sosa Cuevas María Elvira</t>
  </si>
  <si>
    <t>A08</t>
  </si>
  <si>
    <t>Sosa Mitzuko Karina</t>
  </si>
  <si>
    <t>Jefa del Departamento de Recursos Humanos</t>
  </si>
  <si>
    <t>A88</t>
  </si>
  <si>
    <t>Torres Macias Maria Del Pilar</t>
  </si>
  <si>
    <t>A42</t>
  </si>
  <si>
    <t>Valencia Basulto Antonio</t>
  </si>
  <si>
    <t>Chofer de Director</t>
  </si>
  <si>
    <t>A25</t>
  </si>
  <si>
    <t>Vega . Juan José</t>
  </si>
  <si>
    <t>D05</t>
  </si>
  <si>
    <t>Aguilar López Doroteo</t>
  </si>
  <si>
    <t xml:space="preserve">Docente de Asignatura </t>
  </si>
  <si>
    <t>D34</t>
  </si>
  <si>
    <t>Aguilera Cuevas José Antonio</t>
  </si>
  <si>
    <t>D106</t>
  </si>
  <si>
    <t>Aguilera Guzmán Ismael</t>
  </si>
  <si>
    <t>D158</t>
  </si>
  <si>
    <t>Alcantar García Karina</t>
  </si>
  <si>
    <t>D120</t>
  </si>
  <si>
    <t>Almada Castañeda Gustavo</t>
  </si>
  <si>
    <t>D115</t>
  </si>
  <si>
    <t>Araujo Morales Gabriela</t>
  </si>
  <si>
    <t>D401</t>
  </si>
  <si>
    <t>Aréchiga Espíritu José Alfredo</t>
  </si>
  <si>
    <t>S152</t>
  </si>
  <si>
    <t>Arraiga Torres Carlos Alberto</t>
  </si>
  <si>
    <t>D136</t>
  </si>
  <si>
    <t>Bolaños González Luis Eduardo</t>
  </si>
  <si>
    <t>D155</t>
  </si>
  <si>
    <t>Briseño Sánchez Gabriel</t>
  </si>
  <si>
    <t>D125</t>
  </si>
  <si>
    <t>Camarena Miranda Maria Guadalupe</t>
  </si>
  <si>
    <t>D48</t>
  </si>
  <si>
    <t>Castellanos Ortega Jesús Armando</t>
  </si>
  <si>
    <t>D149</t>
  </si>
  <si>
    <t>Castro Buenrostro Ma Del Pilar</t>
  </si>
  <si>
    <t>D92</t>
  </si>
  <si>
    <t>Cerda Soto Jaime Antonio</t>
  </si>
  <si>
    <t>D91</t>
  </si>
  <si>
    <t>Chávez Mireles José Enrique</t>
  </si>
  <si>
    <t>D89</t>
  </si>
  <si>
    <t>Chávez Novoa Julio Cesar</t>
  </si>
  <si>
    <t>D14</t>
  </si>
  <si>
    <t>Corona Rabelo Lina</t>
  </si>
  <si>
    <t>D19</t>
  </si>
  <si>
    <t>Delgado López Miguel Angel</t>
  </si>
  <si>
    <t>Profesor Titular A</t>
  </si>
  <si>
    <t>D411</t>
  </si>
  <si>
    <t>Diaz Vargas Cesar Antonio</t>
  </si>
  <si>
    <t>D128</t>
  </si>
  <si>
    <t>Díaz Zamora Ricardo De Jesús</t>
  </si>
  <si>
    <t>D134</t>
  </si>
  <si>
    <t>Duran Pantoja Armida</t>
  </si>
  <si>
    <t>D52</t>
  </si>
  <si>
    <t>Estrada Moreida Mario</t>
  </si>
  <si>
    <t>D60</t>
  </si>
  <si>
    <t>Estrada Ramírez María Nely</t>
  </si>
  <si>
    <t>D113</t>
  </si>
  <si>
    <t>García Alvarez Isaias</t>
  </si>
  <si>
    <t>D16</t>
  </si>
  <si>
    <t>Gómez Torres María De La Cruz</t>
  </si>
  <si>
    <t>D18</t>
  </si>
  <si>
    <t>González Jiménez Jesús</t>
  </si>
  <si>
    <t>D43</t>
  </si>
  <si>
    <t>González Siordia Francisco</t>
  </si>
  <si>
    <t>Profesora Asociado B</t>
  </si>
  <si>
    <t>D08</t>
  </si>
  <si>
    <t>González Villanueva Victor</t>
  </si>
  <si>
    <t>D127</t>
  </si>
  <si>
    <t>Guizar Mendoza Sergio Ivan</t>
  </si>
  <si>
    <t>D159</t>
  </si>
  <si>
    <t>Gutiérrez Alfaro  Fabián</t>
  </si>
  <si>
    <t>D150</t>
  </si>
  <si>
    <t>Gutiérrez Zepeda Hissam Addiel</t>
  </si>
  <si>
    <t>D94</t>
  </si>
  <si>
    <t>Guzmán Corona Marcela</t>
  </si>
  <si>
    <t>D138</t>
  </si>
  <si>
    <t>Hernández Alvarado Laura Liliana</t>
  </si>
  <si>
    <t>D95</t>
  </si>
  <si>
    <t>Hernández Ochoa José Jorge</t>
  </si>
  <si>
    <t>D64</t>
  </si>
  <si>
    <t>Hernández Pineda Daniel</t>
  </si>
  <si>
    <t>D151</t>
  </si>
  <si>
    <t>Hinojoza Jiménez Mayra Cecilia</t>
  </si>
  <si>
    <t>D06</t>
  </si>
  <si>
    <t>Horta Mejia Eduardo Saul</t>
  </si>
  <si>
    <t>D408</t>
  </si>
  <si>
    <t>López  Juan José</t>
  </si>
  <si>
    <t>D156</t>
  </si>
  <si>
    <t>López López  Alejandro</t>
  </si>
  <si>
    <t>D17</t>
  </si>
  <si>
    <t>Luis Juan Barragán Francisco Javier</t>
  </si>
  <si>
    <t>D81</t>
  </si>
  <si>
    <t>Martínez Hernandez Oscar</t>
  </si>
  <si>
    <t>D140</t>
  </si>
  <si>
    <t>Martínez Mendoza Antonio Blademir</t>
  </si>
  <si>
    <t>D46</t>
  </si>
  <si>
    <t>Martínez Tinajero Osiris</t>
  </si>
  <si>
    <t>D51</t>
  </si>
  <si>
    <t>Mendoza Ruíz Carlos Octavio</t>
  </si>
  <si>
    <t>Profesora Asociado C</t>
  </si>
  <si>
    <t>D402</t>
  </si>
  <si>
    <t>Miranda López José Emmanuel</t>
  </si>
  <si>
    <t>D160</t>
  </si>
  <si>
    <t>Naranjo Reyes Natalia Isabel</t>
  </si>
  <si>
    <t>D31</t>
  </si>
  <si>
    <t>Navarro Navarro Juan</t>
  </si>
  <si>
    <t>D01</t>
  </si>
  <si>
    <t>Ochoa López Rigoberto</t>
  </si>
  <si>
    <t>D98</t>
  </si>
  <si>
    <t>Oliva Amezquita Luis Edgar</t>
  </si>
  <si>
    <t>D86</t>
  </si>
  <si>
    <t>Orozco Salazar  Omar</t>
  </si>
  <si>
    <t>D111</t>
  </si>
  <si>
    <t>Ortiz  Martinez Juan Manuel</t>
  </si>
  <si>
    <t>D148</t>
  </si>
  <si>
    <t>Padilla Gutiérrez Aldo Yldegar</t>
  </si>
  <si>
    <t>D153</t>
  </si>
  <si>
    <t>Páez López José Antonio</t>
  </si>
  <si>
    <t>D69</t>
  </si>
  <si>
    <t>Palma Y Meza Bueno Jorge Manuel</t>
  </si>
  <si>
    <t>D23</t>
  </si>
  <si>
    <t>Peñaloza Aguilar Carlos</t>
  </si>
  <si>
    <t>D62</t>
  </si>
  <si>
    <t>Pérez García Erika Eloiza Graciela</t>
  </si>
  <si>
    <t>D501</t>
  </si>
  <si>
    <t>Prieto Gutiérrez Pablo</t>
  </si>
  <si>
    <t>D96</t>
  </si>
  <si>
    <t>Ramírez Angeles Carlos</t>
  </si>
  <si>
    <t>D55</t>
  </si>
  <si>
    <t>Raygoza Galindo Aldo Ernesto</t>
  </si>
  <si>
    <t>D105</t>
  </si>
  <si>
    <t>Robledo Ramos Bernabé</t>
  </si>
  <si>
    <t>D147</t>
  </si>
  <si>
    <t>Rodríguez Contreras José Eduardo</t>
  </si>
  <si>
    <t>D146</t>
  </si>
  <si>
    <t>Rodriguez Ramirez Fidel</t>
  </si>
  <si>
    <t>D409</t>
  </si>
  <si>
    <t>Rodriguez Sánchez Oscar</t>
  </si>
  <si>
    <t>D63</t>
  </si>
  <si>
    <t>Rojas Orozco Martin</t>
  </si>
  <si>
    <t>D101</t>
  </si>
  <si>
    <t>Ruvalcaba Jimenez Elizabeth</t>
  </si>
  <si>
    <t>D32</t>
  </si>
  <si>
    <t>Salcedo Quevedo Carmen Leticia</t>
  </si>
  <si>
    <t>D132</t>
  </si>
  <si>
    <t>Salcedo Quevedo Jose Joel</t>
  </si>
  <si>
    <t>D407</t>
  </si>
  <si>
    <t>Sanchez Cervantes Juan Abelardo</t>
  </si>
  <si>
    <t>D145</t>
  </si>
  <si>
    <t>Sanchez Torres Rogelio</t>
  </si>
  <si>
    <t>D157</t>
  </si>
  <si>
    <t>Torres  Loera Diego Krispin</t>
  </si>
  <si>
    <t>D123</t>
  </si>
  <si>
    <t>Unzueta Flores Sergio Arturo</t>
  </si>
  <si>
    <t>D119</t>
  </si>
  <si>
    <t>Urzua Basulto Simon Carlos</t>
  </si>
  <si>
    <t>D108</t>
  </si>
  <si>
    <t>Vega Casas Silvestre</t>
  </si>
  <si>
    <t>D25</t>
  </si>
  <si>
    <t>Villanueva Cardenas Ricardo</t>
  </si>
  <si>
    <t>D154</t>
  </si>
  <si>
    <t>Villanueva Ochoa Mariana</t>
  </si>
  <si>
    <t>S06</t>
  </si>
  <si>
    <t>Ramos  Ramirez Felicitas Hortencia</t>
  </si>
  <si>
    <t>Honorarios Asimilados</t>
  </si>
  <si>
    <t>SICyT</t>
  </si>
  <si>
    <t xml:space="preserve">PAZAS VACANTES </t>
  </si>
  <si>
    <t>1 JEFATURA DE DIVISIÓN</t>
  </si>
  <si>
    <t>2 JEFATURAS DE DEPARTAMENTO</t>
  </si>
  <si>
    <t xml:space="preserve">1 PLAZA PROFESOR ASOCIADO A </t>
  </si>
  <si>
    <t>LICENCIAS SIN GOCE DE SUELDO</t>
  </si>
  <si>
    <t>1 DOCENTE DE ASIGNATURA "MAGAÑA PRECIADO ROBERTO"</t>
  </si>
  <si>
    <t>COMISIONADO</t>
  </si>
  <si>
    <t>1 CHOFER COMISIONADO A LA SICyT "ACEVES MORANDO JOSÉ ÁNGEL</t>
  </si>
  <si>
    <t>Reg Pat IMSS:  B851095938</t>
  </si>
  <si>
    <t>Departamento</t>
  </si>
  <si>
    <t xml:space="preserve">Area </t>
  </si>
  <si>
    <t>AYUDA PARA PASAJES</t>
  </si>
  <si>
    <t>Faltas injustiticadas</t>
  </si>
  <si>
    <t xml:space="preserve">    Reg. Pat. IMSS:  </t>
  </si>
  <si>
    <t>ARMANDO NUÑEZ RAMOS</t>
  </si>
  <si>
    <t>DIRECTOR UAC</t>
  </si>
  <si>
    <t>ADMINISTRATIVO</t>
  </si>
  <si>
    <t>002</t>
  </si>
  <si>
    <t>MARIA ALEJANDRA DELGADO LOPEZ</t>
  </si>
  <si>
    <t>SUBDIRECTOR ACADEMICO</t>
  </si>
  <si>
    <t>ACADEMICA</t>
  </si>
  <si>
    <t>027</t>
  </si>
  <si>
    <t>ELBA MARIA CHAVARIN MONTELONGO</t>
  </si>
  <si>
    <t>JEFE DE DEPTO CONTROL ESCOLAR</t>
  </si>
  <si>
    <t>026</t>
  </si>
  <si>
    <t>YESENIA OBLEDO RAMOS</t>
  </si>
  <si>
    <t>JEFE DE  DEPTO VINCULACION</t>
  </si>
  <si>
    <t>028</t>
  </si>
  <si>
    <t>JORDANA AIME ALVAREZ GARCIA</t>
  </si>
  <si>
    <t>JEFE DE DEPTO FINANZAS</t>
  </si>
  <si>
    <t>025</t>
  </si>
  <si>
    <t>JOSE DE JESUS MARTINEZ CHAVARRIA</t>
  </si>
  <si>
    <t>ANALISTA TECNICO</t>
  </si>
  <si>
    <t>031</t>
  </si>
  <si>
    <t>LOURDES JULIETA ORTIZ DE LA CRUZ</t>
  </si>
  <si>
    <t>ALMACENISTA</t>
  </si>
  <si>
    <t>040</t>
  </si>
  <si>
    <t>ADRIANA GUADALUPE GONZALEZ PLAZOLA</t>
  </si>
  <si>
    <t>ANALISTA ESPECIALIZADO</t>
  </si>
  <si>
    <t>032</t>
  </si>
  <si>
    <t>LUIS GUILLERMO CORONA ZUÑIGA</t>
  </si>
  <si>
    <t>JEFE DIVISION DE CARRERA</t>
  </si>
  <si>
    <t>ACADEMICO</t>
  </si>
  <si>
    <t>029</t>
  </si>
  <si>
    <t>ALONDRA GUADALUPE RAMIREZ COPADO</t>
  </si>
  <si>
    <t>JEFE DE DEPTO OFICINA</t>
  </si>
  <si>
    <t>113</t>
  </si>
  <si>
    <t>ADRIANA CORONA JIMENEZ</t>
  </si>
  <si>
    <t>033</t>
  </si>
  <si>
    <t>ENRIQUETA MARGARITA ALLENDE CAMACHO</t>
  </si>
  <si>
    <t>TECNICO ESPECIALIZADO</t>
  </si>
  <si>
    <t>037</t>
  </si>
  <si>
    <t>NICOLÁS NANDE BAJONERO</t>
  </si>
  <si>
    <t>INTENDENTE</t>
  </si>
  <si>
    <t>030</t>
  </si>
  <si>
    <t>CARLOS HUMBERTO CASTILLO ANDRADE</t>
  </si>
  <si>
    <t>CAPTURISTA</t>
  </si>
  <si>
    <t>043</t>
  </si>
  <si>
    <t>JOSE RUBEN RIOS GARCIA</t>
  </si>
  <si>
    <t>042</t>
  </si>
  <si>
    <t>JOSE RAMON NUÑO ROMERO</t>
  </si>
  <si>
    <t>CHOFER</t>
  </si>
  <si>
    <t>059</t>
  </si>
  <si>
    <t>LORENA URIBE MEZA</t>
  </si>
  <si>
    <t>061</t>
  </si>
  <si>
    <t>LUIS ALBERTO RAMIREZ COPADO</t>
  </si>
  <si>
    <t>LABORATORISTA</t>
  </si>
  <si>
    <t>060</t>
  </si>
  <si>
    <t>MAYRA YAZMIN MEDINA CASTILLO</t>
  </si>
  <si>
    <t>069</t>
  </si>
  <si>
    <t>MARISA DEL CARMEN VELAZCO AHUMADA</t>
  </si>
  <si>
    <t>BIBLIOTECARIA</t>
  </si>
  <si>
    <t>064</t>
  </si>
  <si>
    <t>HECTOR ALONSO GONZALEZ LOPEZ</t>
  </si>
  <si>
    <t>JEFE DE DIVISION</t>
  </si>
  <si>
    <t>071</t>
  </si>
  <si>
    <t>SILVIA ALEJANDRA RODRIGUEZ RAMOS</t>
  </si>
  <si>
    <t>073</t>
  </si>
  <si>
    <t>LUZ ELENA BRAMBILA LÓPEZ</t>
  </si>
  <si>
    <t>LICENCIA</t>
  </si>
  <si>
    <t>074</t>
  </si>
  <si>
    <t>ANGELICA LUCIA MONTELONGO NUÑO</t>
  </si>
  <si>
    <t>SECRETARI DE DIRECTOR GENERAL</t>
  </si>
  <si>
    <t>077</t>
  </si>
  <si>
    <t>MIGUEL ANGEL COLORADO HERNANDEZ</t>
  </si>
  <si>
    <t>TECNICO EN MANTENIMIENTO</t>
  </si>
  <si>
    <t>082</t>
  </si>
  <si>
    <t>HILDA GARCÍA VAZQUEZ</t>
  </si>
  <si>
    <t>104</t>
  </si>
  <si>
    <t>VERONICA ROBLES RAMOS</t>
  </si>
  <si>
    <t>PROGRAMADOR</t>
  </si>
  <si>
    <t>109</t>
  </si>
  <si>
    <t>JOSE LUIS AGUILAR RAMIREZ</t>
  </si>
  <si>
    <t>110</t>
  </si>
  <si>
    <t>CLAUDIA IVETH BAUTISTA MAGAÑA</t>
  </si>
  <si>
    <t>SECRETARIA DE SUBDIRECCION</t>
  </si>
  <si>
    <t>111</t>
  </si>
  <si>
    <t>MARIA ISABEL PLAZOLA GONZÁLEZ</t>
  </si>
  <si>
    <t>003</t>
  </si>
  <si>
    <t>MARÍA ARCELIA CARVAJAL HEREDIA</t>
  </si>
  <si>
    <t>SUBDIRECTOR ADMINISTRATIVO</t>
  </si>
  <si>
    <t>114</t>
  </si>
  <si>
    <t>RAFAEL OLIVA RIVAS</t>
  </si>
  <si>
    <t>VIGILANTE</t>
  </si>
  <si>
    <t>120</t>
  </si>
  <si>
    <t>ADRIANA POLITRÓN RODRIGUEZ</t>
  </si>
  <si>
    <t>JEFE DE DEPARTAMENTO</t>
  </si>
  <si>
    <t>122</t>
  </si>
  <si>
    <t>FRANCISCO JAVIER RAMIREZ SUAREZ</t>
  </si>
  <si>
    <t>124</t>
  </si>
  <si>
    <t>VICTOR HUGO HERNÁNDEZ ESPARZA</t>
  </si>
  <si>
    <t>INGENIERO EN SISTEMAS</t>
  </si>
  <si>
    <t>135</t>
  </si>
  <si>
    <t>FELIPE DE JESUS FLORES GUARDADO</t>
  </si>
  <si>
    <t>136</t>
  </si>
  <si>
    <t>JOSÉ PABLO CAMACHO CASTILLO</t>
  </si>
  <si>
    <t>137</t>
  </si>
  <si>
    <t>HARIM ALEJANDRO CABRAL RUELAS</t>
  </si>
  <si>
    <t>CHOFER DE DIRECCION</t>
  </si>
  <si>
    <t>139</t>
  </si>
  <si>
    <t>SALVADOR EDUARDO ACUÑA CASTILLO</t>
  </si>
  <si>
    <t>JEFE DE DEPTO DE PLANEACION</t>
  </si>
  <si>
    <t>140</t>
  </si>
  <si>
    <t>MARIA LUISA RUIZ HERNANDEZ</t>
  </si>
  <si>
    <t>PSICOLOGO</t>
  </si>
  <si>
    <t>148</t>
  </si>
  <si>
    <t>JORGE ADRIAN RUBIO CASTELLANOS</t>
  </si>
  <si>
    <t>JEFE DE DIVISIÓN</t>
  </si>
  <si>
    <t>147</t>
  </si>
  <si>
    <t>LETICIA SARAHÍ ALONSO OROZCO</t>
  </si>
  <si>
    <t>146</t>
  </si>
  <si>
    <t>TERESA GUADALUPE NUÑO AGUILA</t>
  </si>
  <si>
    <t>138</t>
  </si>
  <si>
    <t>GILBERTO LEPE GARCIA</t>
  </si>
  <si>
    <t>150</t>
  </si>
  <si>
    <t>SILVERIO TORRES MUÑOZ</t>
  </si>
  <si>
    <t>151</t>
  </si>
  <si>
    <t>MIGUEL SALAZAR ROBLES</t>
  </si>
  <si>
    <t>SECRETARIA DE DEPTO</t>
  </si>
  <si>
    <t>SECRETARIA DE DE DEPARTAMENTO</t>
  </si>
  <si>
    <t>VACANTE</t>
  </si>
  <si>
    <t>154</t>
  </si>
  <si>
    <t>KARLA YANETH  ANGUIANO SILVA</t>
  </si>
  <si>
    <t>152</t>
  </si>
  <si>
    <t>JUAN STEFANO CAPITANI RUIZ</t>
  </si>
  <si>
    <t>MEDICO GENERAL</t>
  </si>
  <si>
    <t>167</t>
  </si>
  <si>
    <t>OMAR CARVAJAL HEREDIA</t>
  </si>
  <si>
    <t>009</t>
  </si>
  <si>
    <t>HÉCTOR ALEJANDRO HÉRNANDEZ ESPARZA</t>
  </si>
  <si>
    <t>DOCENTE ASIGNATURA B</t>
  </si>
  <si>
    <t>DOCENTE</t>
  </si>
  <si>
    <t>015</t>
  </si>
  <si>
    <t>LEONARDO BUENRROSTRO GÓMEZ</t>
  </si>
  <si>
    <t>DOCENTE ASIGNATURA A</t>
  </si>
  <si>
    <t>016</t>
  </si>
  <si>
    <t>MARÍA DEL CARMEN IBAÑEZ MENDOZA</t>
  </si>
  <si>
    <t>044</t>
  </si>
  <si>
    <t>JOSÉ ADOLFO CASTILLO CHAVARÍN</t>
  </si>
  <si>
    <t>100</t>
  </si>
  <si>
    <t>RAMON LEONARDO DAVID SOLIS SANCHEZ</t>
  </si>
  <si>
    <t>020</t>
  </si>
  <si>
    <t>ENRIQUE TORRES CORONA</t>
  </si>
  <si>
    <t>CLAUDIA ESTELA GONZÁLEZ LÓPEZ</t>
  </si>
  <si>
    <t>065</t>
  </si>
  <si>
    <t>MA. GUADALUPE AMADOR ROSAS</t>
  </si>
  <si>
    <t>067</t>
  </si>
  <si>
    <t>MARIA LETICIA MORENO CAMACHO</t>
  </si>
  <si>
    <t>080</t>
  </si>
  <si>
    <t>HÉCTOR ALEJANDRO MIRANDA MARTINEZ</t>
  </si>
  <si>
    <t>087</t>
  </si>
  <si>
    <t>LUIS ALBERTO RAMIREZ BARRAZA</t>
  </si>
  <si>
    <t>039</t>
  </si>
  <si>
    <t>FILIBERTO JORGE VIRGEN MALDONADO</t>
  </si>
  <si>
    <t>121</t>
  </si>
  <si>
    <t>FRANCISCO ORLANDO PULIDO</t>
  </si>
  <si>
    <t>014</t>
  </si>
  <si>
    <t>CRISTINA ELIZABETH GARCIA AMBRIZ</t>
  </si>
  <si>
    <t>006</t>
  </si>
  <si>
    <t>JUAN PABLO CAMACHO NAVARRO</t>
  </si>
  <si>
    <t>142</t>
  </si>
  <si>
    <t>CUAUHTEMOC MEDINA NARANJO</t>
  </si>
  <si>
    <t>143</t>
  </si>
  <si>
    <t>MARINA FERNANDA RAMIREZ MEDINA</t>
  </si>
  <si>
    <t>108</t>
  </si>
  <si>
    <t>OMAR ALONSO FLORES ROSAS</t>
  </si>
  <si>
    <t>163</t>
  </si>
  <si>
    <t>WENDY SANCHEZ MEDINA</t>
  </si>
  <si>
    <t>162</t>
  </si>
  <si>
    <t>ELENA GPE NAVARRO CAMACHO</t>
  </si>
  <si>
    <t>255</t>
  </si>
  <si>
    <t>CESAR CAMACHO AMADOR</t>
  </si>
  <si>
    <t>161</t>
  </si>
  <si>
    <t>RICARDO NIEVES HUERTA</t>
  </si>
  <si>
    <t>160</t>
  </si>
  <si>
    <t>MA. DEL ROSARIO RUELAS LOPEZ</t>
  </si>
  <si>
    <t>504</t>
  </si>
  <si>
    <t>JORGE ARTURO RICO DAVILA</t>
  </si>
  <si>
    <t>EXTRACURRICULARES</t>
  </si>
  <si>
    <t>502</t>
  </si>
  <si>
    <t>GABRIEL BRAMBILA ROBLES</t>
  </si>
  <si>
    <t>132</t>
  </si>
  <si>
    <t>HILARIO FLORES FLORES</t>
  </si>
  <si>
    <t>501</t>
  </si>
  <si>
    <t>NORA ALEJANDRA CAMACHO PALACIOS</t>
  </si>
  <si>
    <t>131</t>
  </si>
  <si>
    <t>DAVID HERNANDEZ DIAZ</t>
  </si>
  <si>
    <t>EUSEBIO MARTINEZ CHAVARRIA</t>
  </si>
  <si>
    <t>011</t>
  </si>
  <si>
    <t>SALVADOR CAMACHO ROBLES</t>
  </si>
  <si>
    <t>ASOCIADO "B"</t>
  </si>
  <si>
    <t>004</t>
  </si>
  <si>
    <t>CARLOS NUÑO MEZA</t>
  </si>
  <si>
    <t>ASOCIADO "A"</t>
  </si>
  <si>
    <t>102</t>
  </si>
  <si>
    <t xml:space="preserve"> ANGELICA LUCIA VAZQUEZ HERNANDEZ</t>
  </si>
  <si>
    <t>034</t>
  </si>
  <si>
    <t>BERTHA LETICIA SÁNCHEZ MOJICA</t>
  </si>
  <si>
    <t>081</t>
  </si>
  <si>
    <t>JAVIER ZARATE RUIZ</t>
  </si>
  <si>
    <t>TITULAR " A "</t>
  </si>
  <si>
    <t>TERMINO DE CONTRATO</t>
  </si>
  <si>
    <t>083</t>
  </si>
  <si>
    <t>VERONICA JUDITH GOMEZ BARBOZA</t>
  </si>
  <si>
    <t>007</t>
  </si>
  <si>
    <t>GUSTAVO MUÑOZ CARO</t>
  </si>
  <si>
    <t>115</t>
  </si>
  <si>
    <t>ALEJANDRO FRIAS CASTRO</t>
  </si>
  <si>
    <t>TITULAR A</t>
  </si>
  <si>
    <t>DOCENTE TITULAR A</t>
  </si>
  <si>
    <t>107</t>
  </si>
  <si>
    <t>LAURA GABRIELA RODRIGUEZ ANDALON</t>
  </si>
  <si>
    <t>063</t>
  </si>
  <si>
    <t xml:space="preserve"> MARÍA DEL ROSARIO RAMIREZ SUÁREZ</t>
  </si>
  <si>
    <t>116</t>
  </si>
  <si>
    <t xml:space="preserve">EDITH GABRIELA GÓMEZ ESPINOZA </t>
  </si>
  <si>
    <t>010</t>
  </si>
  <si>
    <t>JOSE DAN AMADOR RAMOS</t>
  </si>
  <si>
    <t>ASOCIADO "C"</t>
  </si>
  <si>
    <t>DOCENTE ASOCIADO C</t>
  </si>
  <si>
    <t>205</t>
  </si>
  <si>
    <t>ANDRÉS DELGADO BECERRA</t>
  </si>
  <si>
    <t>207</t>
  </si>
  <si>
    <t>ELIAS NUÑEZ RAMOS</t>
  </si>
  <si>
    <t>201</t>
  </si>
  <si>
    <t>MARÍA RAMIREZ MARTÍNEZ</t>
  </si>
  <si>
    <t>203</t>
  </si>
  <si>
    <t>VICTOR MANUEL VAZQUEZ BEAS</t>
  </si>
  <si>
    <t>202</t>
  </si>
  <si>
    <t>ARIADNA VELAZQUEZ GÓMEZ</t>
  </si>
  <si>
    <t>133</t>
  </si>
  <si>
    <t>HUGO JESÚS ESTRADA MARTÍN</t>
  </si>
  <si>
    <t>134</t>
  </si>
  <si>
    <t xml:space="preserve">LUIS FERNANDO JIMENEZ LÓPEZ </t>
  </si>
  <si>
    <t>130</t>
  </si>
  <si>
    <t>MIGUEL ANGEL RODRIGUEZ LEÓN</t>
  </si>
  <si>
    <t>254</t>
  </si>
  <si>
    <t>IGNACIO RAMÍREZ MARTÍNEZ</t>
  </si>
  <si>
    <t>153</t>
  </si>
  <si>
    <t>ALEJANDRA TRINIDAD DAVILA DIAZ</t>
  </si>
  <si>
    <t>165</t>
  </si>
  <si>
    <t>REYNALDO NUÑEZ PATISHTAN</t>
  </si>
  <si>
    <t>159</t>
  </si>
  <si>
    <t>RAMIRO ROSAS RAMIREZ</t>
  </si>
  <si>
    <t>158</t>
  </si>
  <si>
    <t>DORIAN ANDRES BRAMBILA CUEVA</t>
  </si>
  <si>
    <t xml:space="preserve">NOTA: Señalar las vacantes, comisiones, licencias y personal con año sabático. </t>
  </si>
  <si>
    <t>UNIDAD ACADEMICA EL GRULLO</t>
  </si>
  <si>
    <t>Puestos</t>
  </si>
  <si>
    <t>Material Didactico Horas A</t>
  </si>
  <si>
    <t>Ayuda Pasajes</t>
  </si>
  <si>
    <t>Sueldos Horas B</t>
  </si>
  <si>
    <t>Sueldos Horas A</t>
  </si>
  <si>
    <t>Canasta maternidad y guarderia</t>
  </si>
  <si>
    <t>Material Didactico Horas B</t>
  </si>
  <si>
    <t>Estimulos al personal docente</t>
  </si>
  <si>
    <t>Dotacion o ayuda para anteojos</t>
  </si>
  <si>
    <t>Homologación</t>
  </si>
  <si>
    <t>Subs al Empleo acreditado</t>
  </si>
  <si>
    <t>I.S.R. antes de Subs al Empleo</t>
  </si>
  <si>
    <t xml:space="preserve">    Reg. Pat. IMSS:  H6312318387</t>
  </si>
  <si>
    <t>IGM0151</t>
  </si>
  <si>
    <t>Aguilar Contreras Elliot Jonathan</t>
  </si>
  <si>
    <t>Docente de Asignatura</t>
  </si>
  <si>
    <t>IGM0190</t>
  </si>
  <si>
    <t>Aguilar Santos Lourdes Susel</t>
  </si>
  <si>
    <t>IGM0063</t>
  </si>
  <si>
    <t>Alvarez Gaspar Miguel</t>
  </si>
  <si>
    <t>Docente de Tiempo Completo</t>
  </si>
  <si>
    <t>IGM0126</t>
  </si>
  <si>
    <t>Amaral Rico Jose Alfredo</t>
  </si>
  <si>
    <t>Instructor</t>
  </si>
  <si>
    <t>ITSGR095</t>
  </si>
  <si>
    <t>Araiza  Sergio</t>
  </si>
  <si>
    <t>Jefe de Depto. de Vinculación y Extensión</t>
  </si>
  <si>
    <t>ITSGR053</t>
  </si>
  <si>
    <t>Arevalo Landazuri Dulce Maria</t>
  </si>
  <si>
    <t>Secretaria de Subdirector</t>
  </si>
  <si>
    <t>IGM0196</t>
  </si>
  <si>
    <t>Avila  Alvarado Ricardo</t>
  </si>
  <si>
    <t>IGM0188</t>
  </si>
  <si>
    <t>Ayala Ortega Osiel De Jesus</t>
  </si>
  <si>
    <t>IGM0020</t>
  </si>
  <si>
    <t>Barragan Perez Juan Ernesto</t>
  </si>
  <si>
    <t>IGM0191</t>
  </si>
  <si>
    <t>Barreda  Gomez Jose Isaias</t>
  </si>
  <si>
    <t>IGM0193</t>
  </si>
  <si>
    <t>Blackaller Gutierrez Carla Maria</t>
  </si>
  <si>
    <t>IGM0116</t>
  </si>
  <si>
    <t>Cabrera Alvarez Fernando</t>
  </si>
  <si>
    <t>ITSGR055</t>
  </si>
  <si>
    <t>Canales Vaca Emanuel</t>
  </si>
  <si>
    <t>ITSGR076</t>
  </si>
  <si>
    <t>Cardenas  Osorio Milton Carlos</t>
  </si>
  <si>
    <t>Director</t>
  </si>
  <si>
    <t>ITSGR087</t>
  </si>
  <si>
    <t>Cardenas Osorio Claudia Karina</t>
  </si>
  <si>
    <t xml:space="preserve">Jefe del Depto. de Actividades Extraescolares y de Innovación y Calidad </t>
  </si>
  <si>
    <t>ITSGR102</t>
  </si>
  <si>
    <t>Carrillo Castillo Ana Lilia</t>
  </si>
  <si>
    <t>IGM0170</t>
  </si>
  <si>
    <t>Casillas Chavarin Mayra Nallely</t>
  </si>
  <si>
    <t>ITSGR016</t>
  </si>
  <si>
    <t>Cervantes Guzman Ma. Guadalupe Fernanda</t>
  </si>
  <si>
    <t>IGM0074</t>
  </si>
  <si>
    <t>Chavez Bobadilla Melina</t>
  </si>
  <si>
    <t>IGM0189</t>
  </si>
  <si>
    <t>Chavez Gomez Adan</t>
  </si>
  <si>
    <t>ITSGR073</t>
  </si>
  <si>
    <t>Chavez Rosales Luis Javier</t>
  </si>
  <si>
    <t>ITSGR051</t>
  </si>
  <si>
    <t>Cobian Pizano  Nitsa Glykeria</t>
  </si>
  <si>
    <t>Tecnico Especializado</t>
  </si>
  <si>
    <t>IGM0156</t>
  </si>
  <si>
    <t>Colmenares Zepeda Martha Leticia</t>
  </si>
  <si>
    <t>ITSGR068</t>
  </si>
  <si>
    <t>Corona Robles Irma Leticia</t>
  </si>
  <si>
    <t>Jefe del Depto. de Recursos Financieros</t>
  </si>
  <si>
    <t>ITSGR041</t>
  </si>
  <si>
    <t>Cruz Flores Raquel</t>
  </si>
  <si>
    <t>Bibliotecario</t>
  </si>
  <si>
    <t>ITSGR099</t>
  </si>
  <si>
    <t>De Avila Perez Miguel</t>
  </si>
  <si>
    <t>ITSGR081</t>
  </si>
  <si>
    <t>De La O Robles Adriana</t>
  </si>
  <si>
    <t>Jefe de División de Informática</t>
  </si>
  <si>
    <t>IGM0089</t>
  </si>
  <si>
    <t>Diaz Hernandez Hector Eduardo</t>
  </si>
  <si>
    <t>IGM0139</t>
  </si>
  <si>
    <t>Duran Figueroa Gloria Nathali</t>
  </si>
  <si>
    <t>IGM0098</t>
  </si>
  <si>
    <t>Duran Gonzalez Martha Aracely</t>
  </si>
  <si>
    <t>IGM00108</t>
  </si>
  <si>
    <t>Duran Medina Carlos</t>
  </si>
  <si>
    <t>ITSGR067</t>
  </si>
  <si>
    <t>Duran Michel Paulina</t>
  </si>
  <si>
    <t>IGM0101</t>
  </si>
  <si>
    <t>Espinosa Figueroa Priscila</t>
  </si>
  <si>
    <t>ITSGR101</t>
  </si>
  <si>
    <t>Espinoza Flores Juan Carlos</t>
  </si>
  <si>
    <t>IGM0090</t>
  </si>
  <si>
    <t>Estrada Hernandez Fabiola Del Carmen</t>
  </si>
  <si>
    <t>IGM0073</t>
  </si>
  <si>
    <t>Fernandez Torres Maria De Lourdes</t>
  </si>
  <si>
    <t>ITSGR004</t>
  </si>
  <si>
    <t>Figueroa Lopez Jose De Jesus</t>
  </si>
  <si>
    <t>IGM0016</t>
  </si>
  <si>
    <t>Figueroa Zepeda Ruben</t>
  </si>
  <si>
    <t>IGM0109</t>
  </si>
  <si>
    <t>Flores Diaz Jorge Alfredo</t>
  </si>
  <si>
    <t>IGM0029</t>
  </si>
  <si>
    <t>Flores Llamas Luis Jorge</t>
  </si>
  <si>
    <t>ITSGR054</t>
  </si>
  <si>
    <t>Fuentes Jaime Raul</t>
  </si>
  <si>
    <t>IGM0187</t>
  </si>
  <si>
    <t>Garcia Castillo David Azael</t>
  </si>
  <si>
    <t>IGM0044</t>
  </si>
  <si>
    <t>Garcia Colmenares Rosa Maria</t>
  </si>
  <si>
    <t>ITSGR080</t>
  </si>
  <si>
    <t>Garcia Cortes Norberto</t>
  </si>
  <si>
    <t>Subdirector de Servicios Administrativos</t>
  </si>
  <si>
    <t>ITSGR093</t>
  </si>
  <si>
    <t>Garcia Cortez Gerardo</t>
  </si>
  <si>
    <t>IGM0165</t>
  </si>
  <si>
    <t>Garcia Perez Ignacio</t>
  </si>
  <si>
    <t>Docente de Asignatura /Instructor</t>
  </si>
  <si>
    <t>IGM0134</t>
  </si>
  <si>
    <t>Garcia Sepulveda Juan Carlos</t>
  </si>
  <si>
    <t>IGM0194</t>
  </si>
  <si>
    <t>Godinez Rodriguez Angel Moises</t>
  </si>
  <si>
    <t>ITSGR091</t>
  </si>
  <si>
    <t>Godoy Nuñez Hector Manuel</t>
  </si>
  <si>
    <t>ITSGR104</t>
  </si>
  <si>
    <t>Gonzalez  Guerrero Adriana</t>
  </si>
  <si>
    <t>Jefe de División de Arquitectura</t>
  </si>
  <si>
    <t>IGM0056</t>
  </si>
  <si>
    <t>Gonzalez Castellanos Pedro Alejandro</t>
  </si>
  <si>
    <t>ITSGR018</t>
  </si>
  <si>
    <t>Gonzalez Covarrubias Claudia Georgina</t>
  </si>
  <si>
    <t>IGM0192</t>
  </si>
  <si>
    <t>Gonzalez Garcia Rigoberto</t>
  </si>
  <si>
    <t>IGM0164</t>
  </si>
  <si>
    <t>Gonzalez Robles Tania Esmeralda</t>
  </si>
  <si>
    <t>ITSGR074</t>
  </si>
  <si>
    <t>Gonzalez Rubio David</t>
  </si>
  <si>
    <t>IGM0007</t>
  </si>
  <si>
    <t>Grageda Piña Miguel Angel</t>
  </si>
  <si>
    <t>IGM0162</t>
  </si>
  <si>
    <t>Guerrero Ramos Rosario Socorro</t>
  </si>
  <si>
    <t>IGM0174</t>
  </si>
  <si>
    <t>Guevara Bautista Nelida Lizbeth</t>
  </si>
  <si>
    <t>IGM0163</t>
  </si>
  <si>
    <t>Hernandez  Pelayo Jose Salvador</t>
  </si>
  <si>
    <t>IGM0182</t>
  </si>
  <si>
    <t>Hernandez Avalos Jose Alfredo</t>
  </si>
  <si>
    <t>ITSGR090</t>
  </si>
  <si>
    <t>Hernandez Avalos Jose Guadalupe</t>
  </si>
  <si>
    <t>ITSGR084</t>
  </si>
  <si>
    <t>Hernandez Bautista Ricardo Javier</t>
  </si>
  <si>
    <t>IGM0114</t>
  </si>
  <si>
    <t>Hernandez Guerrero Juan Carlos</t>
  </si>
  <si>
    <t>ITSGR048</t>
  </si>
  <si>
    <t>Hernandez Ojeda Celia</t>
  </si>
  <si>
    <t>ITSGR047</t>
  </si>
  <si>
    <t>Leal Elizondo Manuel Alberto</t>
  </si>
  <si>
    <t>Jefe de Depto. de Servicios Generales y Materiales</t>
  </si>
  <si>
    <t>ITSGR070</t>
  </si>
  <si>
    <t>Lepe Avalos Candelario Guadalupe</t>
  </si>
  <si>
    <t>Jefe de Depto. de Centro de Computo</t>
  </si>
  <si>
    <t>ITSGR105</t>
  </si>
  <si>
    <t>Llamas Cisneros  Jair De Jesus</t>
  </si>
  <si>
    <t>ITSGR061</t>
  </si>
  <si>
    <t>Llamas Marquez Vicente</t>
  </si>
  <si>
    <t>IGM0061</t>
  </si>
  <si>
    <t>Llamas Medina Jose De Jesus</t>
  </si>
  <si>
    <t>IGM0106</t>
  </si>
  <si>
    <t>Lopez Mejia Bruno Ariel</t>
  </si>
  <si>
    <t>ITSGR088</t>
  </si>
  <si>
    <t>López Gonzalez Irma Leticia</t>
  </si>
  <si>
    <t>IGM0112</t>
  </si>
  <si>
    <t>Martin Del Campo Saray Francisco Jose</t>
  </si>
  <si>
    <t>IGM0069</t>
  </si>
  <si>
    <t>Martinez Muñoz Mario Ivan</t>
  </si>
  <si>
    <t>IGM0195</t>
  </si>
  <si>
    <t>Mejia  Estella Julio Cesar</t>
  </si>
  <si>
    <t>ITSGR078</t>
  </si>
  <si>
    <t>Mejia Robledo Raul</t>
  </si>
  <si>
    <t>Jefe de División de Industrial</t>
  </si>
  <si>
    <t>IGM0157</t>
  </si>
  <si>
    <t>Michel Horta Jonas</t>
  </si>
  <si>
    <t>ITSGR065</t>
  </si>
  <si>
    <t>Miramontes Vidrio Laura Elizabeth</t>
  </si>
  <si>
    <t>ITSGR019</t>
  </si>
  <si>
    <t>Morales Lopez Raul</t>
  </si>
  <si>
    <t>ITSGR096</t>
  </si>
  <si>
    <t>Moreno Lopez Maximiano</t>
  </si>
  <si>
    <t>Analista Tecnico</t>
  </si>
  <si>
    <t>ITSGR083</t>
  </si>
  <si>
    <t>Naranjo Ortiz Eunice Elizabeth</t>
  </si>
  <si>
    <t>Jefe de División de Electromecanica</t>
  </si>
  <si>
    <t>IGM0079</t>
  </si>
  <si>
    <t>Negrin Mendez Omar</t>
  </si>
  <si>
    <t>ITSGR075</t>
  </si>
  <si>
    <t>Nolasco Garcia Yerania Elizabeth</t>
  </si>
  <si>
    <t>Jefe de Depto. de Servicios Escolares</t>
  </si>
  <si>
    <t>IGM0185</t>
  </si>
  <si>
    <t>Nuñez Ramos Elias</t>
  </si>
  <si>
    <t>ITSGR035</t>
  </si>
  <si>
    <t>Ortiz Vazquez Marcelo</t>
  </si>
  <si>
    <t>IGM0186</t>
  </si>
  <si>
    <t>Palomera Alvarez Alejandra Maraly</t>
  </si>
  <si>
    <t>IGM0050</t>
  </si>
  <si>
    <t>Paz Robles Vidal</t>
  </si>
  <si>
    <t>ITSGR072</t>
  </si>
  <si>
    <t>Perez Garcia Gloria Acela</t>
  </si>
  <si>
    <t>IGM0130</t>
  </si>
  <si>
    <t>Perez Martinez Hiram</t>
  </si>
  <si>
    <t>IGM0155</t>
  </si>
  <si>
    <t>Perez Robles Kathia Georgina</t>
  </si>
  <si>
    <t>ITSGR014</t>
  </si>
  <si>
    <t>Peña Amaral Ector Cesar</t>
  </si>
  <si>
    <t>ITSGR022</t>
  </si>
  <si>
    <t>Ramirez  Olmedo Martin</t>
  </si>
  <si>
    <t>ITSGR039</t>
  </si>
  <si>
    <t>Ramirez Gallardo Francisco</t>
  </si>
  <si>
    <t>ITSGR032</t>
  </si>
  <si>
    <t>Ramos Alvarado Dania Jazmin</t>
  </si>
  <si>
    <t>IGM0167</t>
  </si>
  <si>
    <t>Ramos Gonzalez Jahleel</t>
  </si>
  <si>
    <t>IGM0184</t>
  </si>
  <si>
    <t>Ramos Ortiz Victor Hugo</t>
  </si>
  <si>
    <t>IGM0180</t>
  </si>
  <si>
    <t>Rivera Cambero Luis Humberto</t>
  </si>
  <si>
    <t>IGM0138</t>
  </si>
  <si>
    <t>Rivera Colmenares Lucio</t>
  </si>
  <si>
    <t>IGM0175</t>
  </si>
  <si>
    <t>Robles Grajeda Jorge</t>
  </si>
  <si>
    <t>ITSGR079</t>
  </si>
  <si>
    <t>Rodriguez Gonzalez Jorge Santiago</t>
  </si>
  <si>
    <t>Subdirector de Vinculación y Planeación</t>
  </si>
  <si>
    <t>IGM0115</t>
  </si>
  <si>
    <t>Rodriguez Luna Gregorio</t>
  </si>
  <si>
    <t>ITSGR086</t>
  </si>
  <si>
    <t>Rodriguez Martinez Jorge</t>
  </si>
  <si>
    <t>Tecnico en Mantenimiento</t>
  </si>
  <si>
    <t>ITSGR097</t>
  </si>
  <si>
    <t>Ruiz Preciado Maria Guadalupe</t>
  </si>
  <si>
    <t>ITSGR042</t>
  </si>
  <si>
    <t>Salazar Contreras Karla Maria</t>
  </si>
  <si>
    <t>Jefe de Depto. de Planeación, Programación y Evaluación</t>
  </si>
  <si>
    <t>IGM0161</t>
  </si>
  <si>
    <t>Silva Rubio Edgar Ramon</t>
  </si>
  <si>
    <t>IGM0153</t>
  </si>
  <si>
    <t>Solis Sainz Ana Patricia</t>
  </si>
  <si>
    <t>ITSGR103</t>
  </si>
  <si>
    <t>Solorzano Llamas Luz Elena</t>
  </si>
  <si>
    <t>IGM0159</t>
  </si>
  <si>
    <t>Solorzano Rodriguez Julio Cesar</t>
  </si>
  <si>
    <t>IGM0172</t>
  </si>
  <si>
    <t>Toro Ambrosio Rosa Ilda</t>
  </si>
  <si>
    <t>ITSGR089</t>
  </si>
  <si>
    <t>Torreros Valencia Teresa De Jesus</t>
  </si>
  <si>
    <t>IGM00127</t>
  </si>
  <si>
    <t>Valdez Hernandez Carlos</t>
  </si>
  <si>
    <t>IGM0179</t>
  </si>
  <si>
    <t>Vazquez Chavez Jose Dolores</t>
  </si>
  <si>
    <t>ITSGR027</t>
  </si>
  <si>
    <t>Vazquez Michel Janeth</t>
  </si>
  <si>
    <t>Psicologa</t>
  </si>
  <si>
    <t>ITSGR100</t>
  </si>
  <si>
    <t>Velez Peña Omar Diego</t>
  </si>
  <si>
    <t>Medico General</t>
  </si>
  <si>
    <t>ITSGR021</t>
  </si>
  <si>
    <t>Villafaña Navarro Ana Elizabeth</t>
  </si>
  <si>
    <t>ITSGR011</t>
  </si>
  <si>
    <t>Villaseñor Cruz Esperanza</t>
  </si>
  <si>
    <t>IGM0118</t>
  </si>
  <si>
    <t>Zamora Alvarez Jorge Luis</t>
  </si>
  <si>
    <t>IGM0080</t>
  </si>
  <si>
    <t>Zamora Osorio Alejandro</t>
  </si>
  <si>
    <t>IGM0035</t>
  </si>
  <si>
    <t>Zamora Osorio Eduardo</t>
  </si>
  <si>
    <t>IGM0039</t>
  </si>
  <si>
    <t>Zepeda Chavez Oscar Daniel</t>
  </si>
  <si>
    <t>IGM0129</t>
  </si>
  <si>
    <t>Zepeda Gomez Anuar</t>
  </si>
  <si>
    <t>ITSGR010</t>
  </si>
  <si>
    <t>Zepeda Ruiz Jaime Eduardo</t>
  </si>
  <si>
    <t>Jefe de Division Gestion Empresarial</t>
  </si>
  <si>
    <t>NOTAS</t>
  </si>
  <si>
    <t>LICENCIA A PARTIR DEL 1-02-2017 AL 31-07-2017</t>
  </si>
  <si>
    <t>Perez Llamas Leticia Priscilla</t>
  </si>
  <si>
    <t>BAJA AL 31 DE ENERO DE 2017, ESTABA DE LICENCIA.</t>
  </si>
  <si>
    <t>Benavidez Rodriguez Laura Elizabeth</t>
  </si>
  <si>
    <t>REINGRESO DE LICENCIA A PARTIR DEL 01-02-2017</t>
  </si>
  <si>
    <t>BAJAS AL 31 ENERO DE 2017</t>
  </si>
  <si>
    <t>otras deducciones</t>
  </si>
  <si>
    <t>Fecha: 25/Ene/2017</t>
  </si>
  <si>
    <t>Hora: 12:03:08:854</t>
  </si>
  <si>
    <t>Reg Pat IMSS: B9312137381,00000000000</t>
  </si>
  <si>
    <t>Adscripción</t>
  </si>
  <si>
    <t>Pasaje</t>
  </si>
  <si>
    <t>Prima de Antigüedad</t>
  </si>
  <si>
    <t>Estímulo al Desempeño Docente</t>
  </si>
  <si>
    <t>Honorarios Asimilables al Salario</t>
  </si>
  <si>
    <t>*Otras* *Percepciones*</t>
  </si>
  <si>
    <t>Ret. Enf. y Mat. obrero</t>
  </si>
  <si>
    <t>*Otras* *Deducciones*</t>
  </si>
  <si>
    <t>Enf. y Mat. Patron</t>
  </si>
  <si>
    <t>Riesgo de trabajo (9)</t>
  </si>
  <si>
    <t>Aportación Patronal IPEJAL</t>
  </si>
  <si>
    <t>Aportación para Vivienda IPEJAL</t>
  </si>
  <si>
    <t>Aportaciones SEDAR</t>
  </si>
  <si>
    <t>Aguinaldo Anual</t>
  </si>
  <si>
    <t>Prima Vacacional Anual</t>
  </si>
  <si>
    <t>*Otras* *Obligaciones*</t>
  </si>
  <si>
    <t>*TOTAL* *OBLIGACIONES*</t>
  </si>
  <si>
    <t xml:space="preserve">    Reg. Pat. IMSS:  B9312137381</t>
  </si>
  <si>
    <t>Departamento 14 DOCENTES</t>
  </si>
  <si>
    <t>ITSH00004</t>
  </si>
  <si>
    <t>Muñoz Chavez Aida</t>
  </si>
  <si>
    <t>Docente de Asignatura "A"</t>
  </si>
  <si>
    <t>Departamento de Desarrollo Académico</t>
  </si>
  <si>
    <t>ITSH00006</t>
  </si>
  <si>
    <t>Vázquez García Eduardo Sobel</t>
  </si>
  <si>
    <t>ITSH00007</t>
  </si>
  <si>
    <t>Aceves Arias María Trinidad</t>
  </si>
  <si>
    <t>Profesor Asociado "A"</t>
  </si>
  <si>
    <t>ITSH00010</t>
  </si>
  <si>
    <t>González Ortiz Jose Luis*****</t>
  </si>
  <si>
    <t>ITSH00011</t>
  </si>
  <si>
    <t>García Amaral Fabricio</t>
  </si>
  <si>
    <t>ITSH00031</t>
  </si>
  <si>
    <t>ITSH00032</t>
  </si>
  <si>
    <t>Baltazar Mora Oswaldo</t>
  </si>
  <si>
    <t>ITSH00035</t>
  </si>
  <si>
    <t>Gómez Vargas Mayra Luz</t>
  </si>
  <si>
    <t>ITSH00042</t>
  </si>
  <si>
    <t>Aranda Nogales Norberto Raúl</t>
  </si>
  <si>
    <t>ITSH00052</t>
  </si>
  <si>
    <t>López Guerrero Yara</t>
  </si>
  <si>
    <t>ITSH00053</t>
  </si>
  <si>
    <t>Rodríguez Hernández Susy Yadira</t>
  </si>
  <si>
    <t>ITSH00055</t>
  </si>
  <si>
    <t>Medina Bautista Agustín</t>
  </si>
  <si>
    <t>ITSH00069</t>
  </si>
  <si>
    <t>Sánchez Meza Cynthia</t>
  </si>
  <si>
    <t>ITSH00071</t>
  </si>
  <si>
    <t>Castañeda Alvarez Olinca Librada</t>
  </si>
  <si>
    <t>ITSH00073</t>
  </si>
  <si>
    <t>Pérez Morales Omar Gerardo</t>
  </si>
  <si>
    <t>ITSH00074</t>
  </si>
  <si>
    <t>Padilla Uribe Angel Wilfredy</t>
  </si>
  <si>
    <t>ITSH00076</t>
  </si>
  <si>
    <t>Cañedo Flores Rodolfo</t>
  </si>
  <si>
    <t>ITSH00083</t>
  </si>
  <si>
    <t>Paniagua Vázquez Rosa Mireya</t>
  </si>
  <si>
    <t>ITSH00084</t>
  </si>
  <si>
    <t>Rodríguez Ramos Juan Carlos</t>
  </si>
  <si>
    <t>ITSH00086</t>
  </si>
  <si>
    <t>Preciado Sánchez Liliana Joseth</t>
  </si>
  <si>
    <t>ITSH00087</t>
  </si>
  <si>
    <t>López Olmedo Ana Rosío</t>
  </si>
  <si>
    <t>ITSH00088</t>
  </si>
  <si>
    <t>García Michel Iban Manuel</t>
  </si>
  <si>
    <t>ITSH00093</t>
  </si>
  <si>
    <t>Chavez Llamas Luis Carlos</t>
  </si>
  <si>
    <t>ITSH00102</t>
  </si>
  <si>
    <t>Villagrana García Rubén</t>
  </si>
  <si>
    <t>ITSH00104</t>
  </si>
  <si>
    <t>Rangel García Yadira Yesenia</t>
  </si>
  <si>
    <t>ITSH00107</t>
  </si>
  <si>
    <t>Martínez Díaz Fabiola Guadalupe</t>
  </si>
  <si>
    <t>ITSH00109</t>
  </si>
  <si>
    <t>Palomera Muños Rubén</t>
  </si>
  <si>
    <t>ITSH00112</t>
  </si>
  <si>
    <t>Hernández González Alonso</t>
  </si>
  <si>
    <t>ITSH00117</t>
  </si>
  <si>
    <t>Velasco Novela Nancy Esmeralda</t>
  </si>
  <si>
    <t>ITSH00118</t>
  </si>
  <si>
    <t>González Montes Hugo Miguel</t>
  </si>
  <si>
    <t>ITSH00122</t>
  </si>
  <si>
    <t>Pereida Verján Carlos Aáron</t>
  </si>
  <si>
    <t>ITSH00123</t>
  </si>
  <si>
    <t>González Araiza Brenda Patricia</t>
  </si>
  <si>
    <t>ITSH00126</t>
  </si>
  <si>
    <t>Santana Pérez Orlando Fabián</t>
  </si>
  <si>
    <t>ITSH00129</t>
  </si>
  <si>
    <t>Palomera Elvira William</t>
  </si>
  <si>
    <t>ITSH00130</t>
  </si>
  <si>
    <t>Sánchez Maciel Mónica Yuliana</t>
  </si>
  <si>
    <t>ITSH00134</t>
  </si>
  <si>
    <t>Calvillo Madero Aurora</t>
  </si>
  <si>
    <t>ITSH00135</t>
  </si>
  <si>
    <t>Casillas Jiménez Ana Gabriela</t>
  </si>
  <si>
    <t>ITSH00136</t>
  </si>
  <si>
    <t>Serrano Vidal Sergio Ricardo</t>
  </si>
  <si>
    <t>ITSH00137</t>
  </si>
  <si>
    <t>Villalobos Ruiz Héctor</t>
  </si>
  <si>
    <t>ITSH00138</t>
  </si>
  <si>
    <t>Rodríguez Avalos Ramiro</t>
  </si>
  <si>
    <t>ITSH00139</t>
  </si>
  <si>
    <t>Gómez Pelayo Estela Maribel</t>
  </si>
  <si>
    <t>ITSH00146</t>
  </si>
  <si>
    <t>Fermín Martínez Ricardo</t>
  </si>
  <si>
    <t>ITSH00147</t>
  </si>
  <si>
    <t>Prudencio Casillas Lorenzo De Jesús</t>
  </si>
  <si>
    <t>ITSH00150</t>
  </si>
  <si>
    <t>Preciado Bayardo Francisco Javier</t>
  </si>
  <si>
    <t>ITSH00152</t>
  </si>
  <si>
    <t>Chavez Ledezma José Antonio</t>
  </si>
  <si>
    <t>ITSH00166</t>
  </si>
  <si>
    <t>Michel Aguilar Rafael</t>
  </si>
  <si>
    <t>Profesor Asociado "C"</t>
  </si>
  <si>
    <t>ITSH00169</t>
  </si>
  <si>
    <t>Palomares Ornelas Albino</t>
  </si>
  <si>
    <t>ITSH00171</t>
  </si>
  <si>
    <t>Castillón  Benavides Raúl</t>
  </si>
  <si>
    <t>ITSH00176</t>
  </si>
  <si>
    <t>Salazar Martin Carlos Agustin</t>
  </si>
  <si>
    <t>ITSH00178</t>
  </si>
  <si>
    <t>Vázquez Preciado Oscar Julián</t>
  </si>
  <si>
    <t>ITSH00179</t>
  </si>
  <si>
    <t>Galván  Mercado Patricia</t>
  </si>
  <si>
    <t>ITSH00183</t>
  </si>
  <si>
    <t>García Rodríguez Cristian Getzaín</t>
  </si>
  <si>
    <t>ITSH00186</t>
  </si>
  <si>
    <t>Gómez Orozco Williams Alexander</t>
  </si>
  <si>
    <t>ITSH0119</t>
  </si>
  <si>
    <t>Cordova Avalos Hugo Damián</t>
  </si>
  <si>
    <t>Total Depto</t>
  </si>
  <si>
    <t xml:space="preserve">  -----------------------</t>
  </si>
  <si>
    <t>Departamento 16 ADMINISTRATIVOS</t>
  </si>
  <si>
    <t>ITSH00002</t>
  </si>
  <si>
    <t>García Preciado Gonzalo</t>
  </si>
  <si>
    <t>Subdirector de Area</t>
  </si>
  <si>
    <t>Subdirección de Planeación</t>
  </si>
  <si>
    <t>ITSH00003</t>
  </si>
  <si>
    <t>Ruiz Vera Germán</t>
  </si>
  <si>
    <t>ITSH00005</t>
  </si>
  <si>
    <t>Barragán González Julio César</t>
  </si>
  <si>
    <t>Jefe de División</t>
  </si>
  <si>
    <t>ITSH00008</t>
  </si>
  <si>
    <t>Regalado Pinedo Beatriz</t>
  </si>
  <si>
    <t>ITSH00012</t>
  </si>
  <si>
    <t>López Domínguez Juan Miguel</t>
  </si>
  <si>
    <t>Jefatura de División de Vinculación y Emprendurismo</t>
  </si>
  <si>
    <t>ITSH00015</t>
  </si>
  <si>
    <t>Diaz Alvarado Francisco</t>
  </si>
  <si>
    <t>Jefatura de División de Servicios Generales, materiales y extracurriculares</t>
  </si>
  <si>
    <t>ITSH00018</t>
  </si>
  <si>
    <t>González Martínez Dunia</t>
  </si>
  <si>
    <t>Departamento de Recursos Financieros</t>
  </si>
  <si>
    <t>ITSH00026</t>
  </si>
  <si>
    <t>Rodríguez Palomera Adriana</t>
  </si>
  <si>
    <t>Secretaria de Dirección General</t>
  </si>
  <si>
    <t>ITSH00027</t>
  </si>
  <si>
    <t>Rizo Gómez Carla Georgina</t>
  </si>
  <si>
    <t>Secretaria de Subdirección</t>
  </si>
  <si>
    <t>ITSH00028</t>
  </si>
  <si>
    <t>Flores Vargas Lizeth</t>
  </si>
  <si>
    <t>ITSH00029</t>
  </si>
  <si>
    <t>Toledo Garibay Ixtlahuac Javier</t>
  </si>
  <si>
    <t>ITSH00038</t>
  </si>
  <si>
    <t>Monroy Alvarez Miriam</t>
  </si>
  <si>
    <t>Departamento de Servicios Escolares</t>
  </si>
  <si>
    <t>ITSH00039</t>
  </si>
  <si>
    <t>Rodríguez Ríos Felipe De Jesús</t>
  </si>
  <si>
    <t>ITSH00040</t>
  </si>
  <si>
    <t>Vaca Serrano Emilia</t>
  </si>
  <si>
    <t>Secretaria de Departamento</t>
  </si>
  <si>
    <t>ITSH00047</t>
  </si>
  <si>
    <t>Reyes Rivera Gabino</t>
  </si>
  <si>
    <t>ITSH00048</t>
  </si>
  <si>
    <t>Cano Rodríguez Arturo Manuel</t>
  </si>
  <si>
    <t>Centro de Cómputo</t>
  </si>
  <si>
    <t>ITSH00049</t>
  </si>
  <si>
    <t>Flores Cuevas Héctor Alejandro</t>
  </si>
  <si>
    <t>ITSH00056</t>
  </si>
  <si>
    <t>Sánchez Isaac Filiberto</t>
  </si>
  <si>
    <t>Subdirección Administrativa</t>
  </si>
  <si>
    <t>ITSH00058</t>
  </si>
  <si>
    <t>Ortega Nogales Eduardo Ezequiel</t>
  </si>
  <si>
    <t>ITSH00059</t>
  </si>
  <si>
    <t>García García Héctor</t>
  </si>
  <si>
    <t>ITSH00061</t>
  </si>
  <si>
    <t>Araiza Contreras Laura Alicia</t>
  </si>
  <si>
    <t>ITSH00063</t>
  </si>
  <si>
    <t>Vázquez Guerrero Salvador</t>
  </si>
  <si>
    <t>Departamento de Recursos Humanos</t>
  </si>
  <si>
    <t>ITSH00066</t>
  </si>
  <si>
    <t>García Barragán Carlos Humberto</t>
  </si>
  <si>
    <t>ITSH00068</t>
  </si>
  <si>
    <t>Madrigal Guzmán Eric Alberto</t>
  </si>
  <si>
    <t>ITSH00070</t>
  </si>
  <si>
    <t>Gómez Vargas Yuridia</t>
  </si>
  <si>
    <t>ITSH00072</t>
  </si>
  <si>
    <t>Flores Cuevas Oscar Omar</t>
  </si>
  <si>
    <t>ITSH00080</t>
  </si>
  <si>
    <t>Fonseca Ponce Bárbara Obdulia</t>
  </si>
  <si>
    <t>ITSH00081</t>
  </si>
  <si>
    <t>Medina Coronado Adriana Araceli</t>
  </si>
  <si>
    <t>ITSH00082</t>
  </si>
  <si>
    <t>Medina Solorzano Rafael</t>
  </si>
  <si>
    <t>ITSH00090</t>
  </si>
  <si>
    <t>Rizo Santana Herlinda</t>
  </si>
  <si>
    <t>ITSH00091</t>
  </si>
  <si>
    <t>Magaña Cruz Martell</t>
  </si>
  <si>
    <t>ITSH00097</t>
  </si>
  <si>
    <t>Osorio Real Azucena</t>
  </si>
  <si>
    <t>ITSH00098</t>
  </si>
  <si>
    <t>Gonzalez Chavez Raúl</t>
  </si>
  <si>
    <t>ITSH00100</t>
  </si>
  <si>
    <t>López Virgen José Heriberto</t>
  </si>
  <si>
    <t>ITSH00103</t>
  </si>
  <si>
    <t>Vázquez Luna Adrian</t>
  </si>
  <si>
    <t>ITSH00106</t>
  </si>
  <si>
    <t>Campos Quintero Griselda</t>
  </si>
  <si>
    <t>ITSH00140</t>
  </si>
  <si>
    <t>Chagollán Rodríguez Juan Pablo</t>
  </si>
  <si>
    <t>Psicólogo</t>
  </si>
  <si>
    <t>ITSH00141</t>
  </si>
  <si>
    <t>Gutierrez García Anel</t>
  </si>
  <si>
    <t>ITSH00142</t>
  </si>
  <si>
    <t>Manzo Larios Pedro</t>
  </si>
  <si>
    <t>ITSH00143</t>
  </si>
  <si>
    <t>Muñoz Angulo Raquel</t>
  </si>
  <si>
    <t>ITSH00144</t>
  </si>
  <si>
    <t>García Barragán Vicente</t>
  </si>
  <si>
    <t>ITSH00145</t>
  </si>
  <si>
    <t>Bernal González Blanca Estela</t>
  </si>
  <si>
    <t>ITSH00151</t>
  </si>
  <si>
    <t>Flores Navarro Francisco</t>
  </si>
  <si>
    <t>ITSH00153</t>
  </si>
  <si>
    <t>Garibay García José</t>
  </si>
  <si>
    <t>ITSH00154</t>
  </si>
  <si>
    <t>Oregón Hinojosa Aldo Boni</t>
  </si>
  <si>
    <t>Director General</t>
  </si>
  <si>
    <t>ITSH00158</t>
  </si>
  <si>
    <t>Rivera Guzmán Santos Omar</t>
  </si>
  <si>
    <t>ITSH00159</t>
  </si>
  <si>
    <t>Luna Osuna Elias Eduardo</t>
  </si>
  <si>
    <t>ITSH00161</t>
  </si>
  <si>
    <t>Velez Medina Francisco</t>
  </si>
  <si>
    <t>ITSH00162</t>
  </si>
  <si>
    <t>De Niz Sánchez Cesar Carlos</t>
  </si>
  <si>
    <t>ITSH00163</t>
  </si>
  <si>
    <t>González Ortiz Xochilt Janett</t>
  </si>
  <si>
    <t>ITSH00164</t>
  </si>
  <si>
    <t>González Villa  Olga Judith</t>
  </si>
  <si>
    <t>ITSH00165</t>
  </si>
  <si>
    <t>Sánchez Estrada Sergio</t>
  </si>
  <si>
    <t>ITSH00167</t>
  </si>
  <si>
    <t>Torres Ramos Vianey</t>
  </si>
  <si>
    <t>ITSH00170</t>
  </si>
  <si>
    <t>Hernández Cázares Marlene</t>
  </si>
  <si>
    <t>ITSH00173</t>
  </si>
  <si>
    <t>Méndez Castañeda Gloria Azucena</t>
  </si>
  <si>
    <t>ITSH00174</t>
  </si>
  <si>
    <t>Gutiérrez Villa Lizbeth</t>
  </si>
  <si>
    <t>ITSH00175</t>
  </si>
  <si>
    <t>Salaiza García Briana Edith</t>
  </si>
  <si>
    <t>ITSH00177</t>
  </si>
  <si>
    <t>Gama Gómez Ramiro</t>
  </si>
  <si>
    <t>ITSH00184</t>
  </si>
  <si>
    <t>Trujillo Avalos Efraín</t>
  </si>
  <si>
    <t xml:space="preserve">    Reg. Pat. IMSS:  00000000000</t>
  </si>
  <si>
    <t>Departamento 15 HONORARIOS ASIMILABLES AL SALARIO</t>
  </si>
  <si>
    <t>ITSH00180</t>
  </si>
  <si>
    <t>Ortega  Vidaurri Adriana</t>
  </si>
  <si>
    <t>ITSH0185</t>
  </si>
  <si>
    <t>Alarcón  Zamarripa Isla Viridiana</t>
  </si>
  <si>
    <t>Personal con licencia</t>
  </si>
  <si>
    <t>Periodo 2 al 2 Quincenal del 15/01/2017 al 31/01/2017</t>
  </si>
  <si>
    <t xml:space="preserve">Reg Pat IMSS: </t>
  </si>
  <si>
    <t xml:space="preserve">Licencia o año sábatico </t>
  </si>
  <si>
    <t xml:space="preserve">Pasaje </t>
  </si>
  <si>
    <t xml:space="preserve">    Reg. Pat. IMSS:  B941743838-7</t>
  </si>
  <si>
    <t>LA00002</t>
  </si>
  <si>
    <t xml:space="preserve">Enríquez Gutiérrez María Rebeca </t>
  </si>
  <si>
    <t xml:space="preserve">Jefa de Departamento </t>
  </si>
  <si>
    <t xml:space="preserve">Planeación y Vinculación </t>
  </si>
  <si>
    <t xml:space="preserve">No </t>
  </si>
  <si>
    <t>LA00009</t>
  </si>
  <si>
    <t>Gutiérrez Delgadillo María Isabel</t>
  </si>
  <si>
    <t xml:space="preserve">Intendente </t>
  </si>
  <si>
    <t xml:space="preserve">Administración </t>
  </si>
  <si>
    <t>LA00018</t>
  </si>
  <si>
    <t>García González Ángel</t>
  </si>
  <si>
    <t>Análista Especializado</t>
  </si>
  <si>
    <t xml:space="preserve">Académica </t>
  </si>
  <si>
    <t>LA00021</t>
  </si>
  <si>
    <t>Guzmán Padilla María Lucia</t>
  </si>
  <si>
    <t xml:space="preserve">Subdirección de área  </t>
  </si>
  <si>
    <t>LA00024</t>
  </si>
  <si>
    <t>Gutiérrez Delgadillo Rafael</t>
  </si>
  <si>
    <t>LA00029</t>
  </si>
  <si>
    <t>De Anda Vázquez Lucio</t>
  </si>
  <si>
    <t>LA00030</t>
  </si>
  <si>
    <t>Hernández Moreno Sandra</t>
  </si>
  <si>
    <t>LA00031</t>
  </si>
  <si>
    <t xml:space="preserve">González Lavenant Alejandro </t>
  </si>
  <si>
    <t xml:space="preserve">Subdirección de área </t>
  </si>
  <si>
    <t>LA00033</t>
  </si>
  <si>
    <t>Rodríguez Ortiz Sandra Luz</t>
  </si>
  <si>
    <t xml:space="preserve">Secretaria de Jefatura de Departamento </t>
  </si>
  <si>
    <t>LA00035</t>
  </si>
  <si>
    <t>Rodríguez Macías Francisco Javier</t>
  </si>
  <si>
    <t>LA00038</t>
  </si>
  <si>
    <t>Hernández Hernández Eunice</t>
  </si>
  <si>
    <t>Subdirección de área</t>
  </si>
  <si>
    <t>LA00043</t>
  </si>
  <si>
    <t>Hernández Hernández Yara</t>
  </si>
  <si>
    <t>LA00046</t>
  </si>
  <si>
    <t>Mancera Cruz Francisco Javier</t>
  </si>
  <si>
    <t>LA00050</t>
  </si>
  <si>
    <t>Ríos Ruiz María Fabiola</t>
  </si>
  <si>
    <t>LA00059</t>
  </si>
  <si>
    <t>Rángel Chávez José Guadalupe</t>
  </si>
  <si>
    <t xml:space="preserve">Jefe de División </t>
  </si>
  <si>
    <t>LA00061</t>
  </si>
  <si>
    <t>Ortiz Bermejo María Claudia</t>
  </si>
  <si>
    <t xml:space="preserve">Análista Técnico </t>
  </si>
  <si>
    <t>LA00063</t>
  </si>
  <si>
    <t>Morales Zúñiga Fany</t>
  </si>
  <si>
    <t>LA00067</t>
  </si>
  <si>
    <t>Moreno Mena Luis Armando</t>
  </si>
  <si>
    <t>LA00071</t>
  </si>
  <si>
    <t xml:space="preserve">Padilla Magaña Cindy Noreli </t>
  </si>
  <si>
    <t>LA00072</t>
  </si>
  <si>
    <t>Sánchez Nelida Mariana</t>
  </si>
  <si>
    <t>LA00080</t>
  </si>
  <si>
    <t xml:space="preserve">Ramirez Gutierrez Jose Roberto </t>
  </si>
  <si>
    <t>LA00083</t>
  </si>
  <si>
    <t xml:space="preserve">Alba Sepúlveda Arturo </t>
  </si>
  <si>
    <t>LA00085</t>
  </si>
  <si>
    <t xml:space="preserve">Chávez Martín del Campo Ana Margarita </t>
  </si>
  <si>
    <t xml:space="preserve">Jefatura de Oficina </t>
  </si>
  <si>
    <t>SÍ</t>
  </si>
  <si>
    <t>LA00086</t>
  </si>
  <si>
    <t xml:space="preserve">Ramírez Rosas Roman </t>
  </si>
  <si>
    <t>LA00087</t>
  </si>
  <si>
    <t xml:space="preserve">Esparza Villagrana Ana Carmen </t>
  </si>
  <si>
    <t>LA00089</t>
  </si>
  <si>
    <t>Gálvez Tovar Rafael</t>
  </si>
  <si>
    <t>LA00091</t>
  </si>
  <si>
    <t>Rojas Hernández Víctor Alfonso</t>
  </si>
  <si>
    <t>LA00093</t>
  </si>
  <si>
    <t xml:space="preserve">Avila Espino Rosa Edith </t>
  </si>
  <si>
    <t>LA00094</t>
  </si>
  <si>
    <t xml:space="preserve">Ayala Pérez Miguel Angel </t>
  </si>
  <si>
    <t>LA00095</t>
  </si>
  <si>
    <t xml:space="preserve">Vera Moran Javier </t>
  </si>
  <si>
    <t xml:space="preserve">Jefe de Departamento </t>
  </si>
  <si>
    <t>LA00097</t>
  </si>
  <si>
    <t xml:space="preserve">Martínez Tovar Yazmín </t>
  </si>
  <si>
    <t>LA00098</t>
  </si>
  <si>
    <t xml:space="preserve">Salazar de Alba Luís Gerardo </t>
  </si>
  <si>
    <t>LA00101</t>
  </si>
  <si>
    <t xml:space="preserve">Navarrete Zazueta Héctor Antonio </t>
  </si>
  <si>
    <t>LA00102</t>
  </si>
  <si>
    <t xml:space="preserve">Ayala Pérez Alfonso </t>
  </si>
  <si>
    <t>LA00103</t>
  </si>
  <si>
    <t>Contreras Díaz Edith Elena</t>
  </si>
  <si>
    <t>LA00105</t>
  </si>
  <si>
    <t>Martinez Reyes Rosa Alejandra</t>
  </si>
  <si>
    <t>LA00110</t>
  </si>
  <si>
    <t>Duran Cano Alfonso José</t>
  </si>
  <si>
    <t>LA00114</t>
  </si>
  <si>
    <t xml:space="preserve">Sanchez López Cesar </t>
  </si>
  <si>
    <t>LA00116</t>
  </si>
  <si>
    <t xml:space="preserve">Macías Torres Juan Eduardo </t>
  </si>
  <si>
    <t xml:space="preserve">Encargado de Dirección de área </t>
  </si>
  <si>
    <t>LA00117</t>
  </si>
  <si>
    <t>Hernández Cedillo Carlo Paolo Alan</t>
  </si>
  <si>
    <t>LA00118</t>
  </si>
  <si>
    <t xml:space="preserve">Perez Collazo José Daniel </t>
  </si>
  <si>
    <t>LA00122</t>
  </si>
  <si>
    <t xml:space="preserve">Ruiz Botello Uriel Leonardo </t>
  </si>
  <si>
    <t>LA00128</t>
  </si>
  <si>
    <t>Luna Fonseca Jose</t>
  </si>
  <si>
    <t xml:space="preserve">Chofer  </t>
  </si>
  <si>
    <t>LA00129</t>
  </si>
  <si>
    <t xml:space="preserve">Gonzalez Ramirez Jose </t>
  </si>
  <si>
    <t>LA00131</t>
  </si>
  <si>
    <t xml:space="preserve">Gutierrez Montelongo Oscar </t>
  </si>
  <si>
    <t>LA00132</t>
  </si>
  <si>
    <t xml:space="preserve">Ramos Montelongo Gabriela </t>
  </si>
  <si>
    <t>LA00133</t>
  </si>
  <si>
    <t xml:space="preserve">Segundo Flores Ramón </t>
  </si>
  <si>
    <t>Director Área Académica</t>
  </si>
  <si>
    <t>LA00134</t>
  </si>
  <si>
    <t xml:space="preserve">Marquez López Brenda Angelli </t>
  </si>
  <si>
    <t>LA00135</t>
  </si>
  <si>
    <t>Donis Flores Susana Carolina</t>
  </si>
  <si>
    <t>LA00136</t>
  </si>
  <si>
    <t>Juan José Espino Veloz</t>
  </si>
  <si>
    <t>LA00139</t>
  </si>
  <si>
    <t>Juan Alfonso Hernández Alba</t>
  </si>
  <si>
    <t>LA00140</t>
  </si>
  <si>
    <t xml:space="preserve">Gonzalez Ortiz Marco Antonio </t>
  </si>
  <si>
    <t xml:space="preserve">Encargado de Despacho de Dirección </t>
  </si>
  <si>
    <t xml:space="preserve">Dirección General </t>
  </si>
  <si>
    <t>LA00141</t>
  </si>
  <si>
    <t xml:space="preserve">Marquez Hernández Alberto Alejandro </t>
  </si>
  <si>
    <t>LA00143</t>
  </si>
  <si>
    <t xml:space="preserve">Espinosa Lopéz Gerardo </t>
  </si>
  <si>
    <t>LA00147</t>
  </si>
  <si>
    <t xml:space="preserve">Hernández Vega Jose Agustín </t>
  </si>
  <si>
    <t xml:space="preserve">Chofer de dirección </t>
  </si>
  <si>
    <t>LA00149</t>
  </si>
  <si>
    <t xml:space="preserve">Serrano Ramírez José Guadalupe </t>
  </si>
  <si>
    <t>LA00150</t>
  </si>
  <si>
    <t>Saldaña Galvez Joanna Gabriela</t>
  </si>
  <si>
    <t>LA00151</t>
  </si>
  <si>
    <t xml:space="preserve">Cira Diaz Padilla </t>
  </si>
  <si>
    <t>Secretaria de Dirección de área</t>
  </si>
  <si>
    <t>LA00152</t>
  </si>
  <si>
    <t xml:space="preserve">Baltazar Rojas Lucero </t>
  </si>
  <si>
    <t xml:space="preserve">Secretaria de Dirección General </t>
  </si>
  <si>
    <t>LA00153</t>
  </si>
  <si>
    <t xml:space="preserve">Herrera Hernandez Sandra Magali </t>
  </si>
  <si>
    <t xml:space="preserve">Psicológa </t>
  </si>
  <si>
    <t>LA00154</t>
  </si>
  <si>
    <t xml:space="preserve">Carolina Margarita Sanchez García </t>
  </si>
  <si>
    <t>LA00155</t>
  </si>
  <si>
    <t xml:space="preserve">Damián Martín David </t>
  </si>
  <si>
    <t>LA00156</t>
  </si>
  <si>
    <t xml:space="preserve">Estrada Barragan María Manuela </t>
  </si>
  <si>
    <t>LA00158</t>
  </si>
  <si>
    <t xml:space="preserve">Segovia Govea Sergio </t>
  </si>
  <si>
    <t>LA00159</t>
  </si>
  <si>
    <t xml:space="preserve">Martinez Aldana María Silvia Ascención </t>
  </si>
  <si>
    <t>LA00160</t>
  </si>
  <si>
    <t xml:space="preserve">Romero Rodríguez Claudia Yadira </t>
  </si>
  <si>
    <t>LA00161</t>
  </si>
  <si>
    <t xml:space="preserve">García Moreno Deici Karina </t>
  </si>
  <si>
    <t>LA00162</t>
  </si>
  <si>
    <t xml:space="preserve">Torres Martinez Rogelio </t>
  </si>
  <si>
    <t>LA00163</t>
  </si>
  <si>
    <t xml:space="preserve">Avila Avila Juan Diego </t>
  </si>
  <si>
    <t xml:space="preserve">Secretario de Dirección de área </t>
  </si>
  <si>
    <t>LA00165</t>
  </si>
  <si>
    <t xml:space="preserve">Reyes Quiroz María de los Angeles </t>
  </si>
  <si>
    <t>LA00166</t>
  </si>
  <si>
    <t xml:space="preserve">Rojas Silva Claudia </t>
  </si>
  <si>
    <t>LA00167</t>
  </si>
  <si>
    <t xml:space="preserve">Jacinto González Araceli Karina </t>
  </si>
  <si>
    <t>LA00168</t>
  </si>
  <si>
    <t xml:space="preserve">Díaz Marquez Juan Francisco </t>
  </si>
  <si>
    <t>LA00169</t>
  </si>
  <si>
    <t>Zapata Flores Guillermo</t>
  </si>
  <si>
    <t>LA00170</t>
  </si>
  <si>
    <t xml:space="preserve">Pérez Guevara Francisco Javier </t>
  </si>
  <si>
    <t xml:space="preserve">Subdirector de área </t>
  </si>
  <si>
    <t>LA00171</t>
  </si>
  <si>
    <t xml:space="preserve">Velazquez Rangel Ana Liliana </t>
  </si>
  <si>
    <t>LD00017</t>
  </si>
  <si>
    <t xml:space="preserve">Urista Alvarado Salvador </t>
  </si>
  <si>
    <t xml:space="preserve">Docente </t>
  </si>
  <si>
    <t>LD00036</t>
  </si>
  <si>
    <t xml:space="preserve">Esparza Nolasco José Juan </t>
  </si>
  <si>
    <t>LD00047</t>
  </si>
  <si>
    <t>Alvarez Rodriguez Sergio</t>
  </si>
  <si>
    <t>docente</t>
  </si>
  <si>
    <t>LD00065</t>
  </si>
  <si>
    <t xml:space="preserve">Martínez Siordia Miguel </t>
  </si>
  <si>
    <t>LD00077</t>
  </si>
  <si>
    <t xml:space="preserve">Veloz González Sergio </t>
  </si>
  <si>
    <t>LD00082</t>
  </si>
  <si>
    <t>Esparza Ramírez Beatriz Adriana</t>
  </si>
  <si>
    <t>Titular A</t>
  </si>
  <si>
    <t>LD00086</t>
  </si>
  <si>
    <t xml:space="preserve">Muñoz Salazar Martín </t>
  </si>
  <si>
    <t>LD00088</t>
  </si>
  <si>
    <t>Velazquez Villalobos Artemio</t>
  </si>
  <si>
    <t>LD00090</t>
  </si>
  <si>
    <t>Miranda Solano Gabriel</t>
  </si>
  <si>
    <t xml:space="preserve">Entrenador </t>
  </si>
  <si>
    <t>LD00091</t>
  </si>
  <si>
    <t>Contreras Becerra Jose David</t>
  </si>
  <si>
    <t>LD00099</t>
  </si>
  <si>
    <t xml:space="preserve">Figueroa Ayala Lorena </t>
  </si>
  <si>
    <t>LD00101</t>
  </si>
  <si>
    <t>Chico Rojas Nestor</t>
  </si>
  <si>
    <t>LD00114</t>
  </si>
  <si>
    <t>Ponce García Eleazar</t>
  </si>
  <si>
    <t>LD00116</t>
  </si>
  <si>
    <t>Gómez Márquez Clara Alicia</t>
  </si>
  <si>
    <t>Profesor Asociado C</t>
  </si>
  <si>
    <t>LD00119</t>
  </si>
  <si>
    <t>Gutiérrez Lugo Alfonso</t>
  </si>
  <si>
    <t>LD00121</t>
  </si>
  <si>
    <t>López García Germán</t>
  </si>
  <si>
    <t>LD00125</t>
  </si>
  <si>
    <t xml:space="preserve">Torres Avalos Gerardo Alonso </t>
  </si>
  <si>
    <t>LD00129</t>
  </si>
  <si>
    <t>García Azpeitia Lilia</t>
  </si>
  <si>
    <t>LD00137</t>
  </si>
  <si>
    <t xml:space="preserve">Ríos Cervantez José Antonio </t>
  </si>
  <si>
    <t>LD00138</t>
  </si>
  <si>
    <t xml:space="preserve">Sanchez Martha Elena </t>
  </si>
  <si>
    <t xml:space="preserve">Maestra de Danza </t>
  </si>
  <si>
    <t>LD00140</t>
  </si>
  <si>
    <t xml:space="preserve">Molares Jacinto Mónica Elizabeth </t>
  </si>
  <si>
    <t>LD00141</t>
  </si>
  <si>
    <t xml:space="preserve">Minero Ramales María Guadalupe </t>
  </si>
  <si>
    <t>LD00152</t>
  </si>
  <si>
    <t xml:space="preserve">Alcala López Juan Manuel  </t>
  </si>
  <si>
    <t>Maestro de Música</t>
  </si>
  <si>
    <t>LD00154</t>
  </si>
  <si>
    <t xml:space="preserve">Aguilar Vargas Enrique </t>
  </si>
  <si>
    <t>LD00163</t>
  </si>
  <si>
    <t xml:space="preserve">Rodríguez Enríquez Georgina </t>
  </si>
  <si>
    <t>Maestra de Baile</t>
  </si>
  <si>
    <t>LD00164</t>
  </si>
  <si>
    <t xml:space="preserve">Santos Rodríguez Julio </t>
  </si>
  <si>
    <t>LD00169</t>
  </si>
  <si>
    <t xml:space="preserve">Romero Manrique Luís Ulises </t>
  </si>
  <si>
    <t>LD00170</t>
  </si>
  <si>
    <t xml:space="preserve">Torres Vargas Alejandro </t>
  </si>
  <si>
    <t>LD00171</t>
  </si>
  <si>
    <t xml:space="preserve">Muñoz Arriaga Josefina Maribel </t>
  </si>
  <si>
    <t>LD00173</t>
  </si>
  <si>
    <t xml:space="preserve">Villegas Romero Mario Alberto </t>
  </si>
  <si>
    <t>LD00174</t>
  </si>
  <si>
    <t xml:space="preserve">González Torres Gabriela </t>
  </si>
  <si>
    <t>LD00178</t>
  </si>
  <si>
    <t xml:space="preserve">Chacón Hernández Lidia Angélica </t>
  </si>
  <si>
    <t>LD00179</t>
  </si>
  <si>
    <t xml:space="preserve">Tapia López Víctor Manuel </t>
  </si>
  <si>
    <t>LD00180</t>
  </si>
  <si>
    <t>Hernández Flores Mara Janeth</t>
  </si>
  <si>
    <t>LD00182</t>
  </si>
  <si>
    <t xml:space="preserve">Jaramillo Medina Adrian </t>
  </si>
  <si>
    <t>LD00183</t>
  </si>
  <si>
    <t>Ortiz López Alejandro</t>
  </si>
  <si>
    <t>LD00191</t>
  </si>
  <si>
    <t xml:space="preserve">Medina Muñoz Juan Antonio </t>
  </si>
  <si>
    <t>LD00196</t>
  </si>
  <si>
    <t xml:space="preserve">Esparza Mireles Raúl Eduardo </t>
  </si>
  <si>
    <t>LD00197</t>
  </si>
  <si>
    <t xml:space="preserve">Hernández García Juan Pablo Yahi </t>
  </si>
  <si>
    <t>Maestro de Pintura</t>
  </si>
  <si>
    <t>LD00206</t>
  </si>
  <si>
    <t>González Hernández José</t>
  </si>
  <si>
    <t>LD00207</t>
  </si>
  <si>
    <t>López Pérez Martha Leticia</t>
  </si>
  <si>
    <t>LD00208</t>
  </si>
  <si>
    <t>Hernández Moyano Lorena de Jesús</t>
  </si>
  <si>
    <t>LD00209</t>
  </si>
  <si>
    <t xml:space="preserve">Valle Dicante Gabriel Alejandro </t>
  </si>
  <si>
    <t>LD00212</t>
  </si>
  <si>
    <t xml:space="preserve">Segoviano Pérez Ricardo </t>
  </si>
  <si>
    <t>LD00221</t>
  </si>
  <si>
    <t xml:space="preserve">Segundo Martín David Alejandro </t>
  </si>
  <si>
    <t>LD00222</t>
  </si>
  <si>
    <t xml:space="preserve">López Chávez Ana Victoria </t>
  </si>
  <si>
    <t>LD00224</t>
  </si>
  <si>
    <t xml:space="preserve">Sotelo Torres Nancy Elizabeth </t>
  </si>
  <si>
    <t>LD00230</t>
  </si>
  <si>
    <t xml:space="preserve">Rodríguez Ramírez Eduardo </t>
  </si>
  <si>
    <t>LD00231</t>
  </si>
  <si>
    <t>Olivares Bautista Sandra Aidee</t>
  </si>
  <si>
    <t>LD00233</t>
  </si>
  <si>
    <t xml:space="preserve">Toral Hernández Francisco Javier </t>
  </si>
  <si>
    <t>LD00236</t>
  </si>
  <si>
    <t xml:space="preserve">Prado Cedillo José Guadalupe </t>
  </si>
  <si>
    <t>LD00237</t>
  </si>
  <si>
    <t xml:space="preserve">Ramírez Becerril José Armando </t>
  </si>
  <si>
    <t>LD00243</t>
  </si>
  <si>
    <t>Quiroz Loranca Víctor Hugo</t>
  </si>
  <si>
    <t>LD00244</t>
  </si>
  <si>
    <t>Aldana Rangel Flor Ma. Guadalupe</t>
  </si>
  <si>
    <t>Maestra de Teatro</t>
  </si>
  <si>
    <t>LD00245</t>
  </si>
  <si>
    <t>Landero Rangel Lucio</t>
  </si>
  <si>
    <t>LD00248</t>
  </si>
  <si>
    <t xml:space="preserve">Ruiz Llovet Samuel </t>
  </si>
  <si>
    <t>LD00250</t>
  </si>
  <si>
    <t xml:space="preserve">Krauss Moreno Gabriela Estefanía </t>
  </si>
  <si>
    <t>LD00251</t>
  </si>
  <si>
    <t>Guzmán Guevara Moisés</t>
  </si>
  <si>
    <t>LD00254</t>
  </si>
  <si>
    <t xml:space="preserve">Ricardez Rueda Fernando </t>
  </si>
  <si>
    <t>LD00256</t>
  </si>
  <si>
    <t xml:space="preserve">López Hernández Eulogio </t>
  </si>
  <si>
    <t>LD00258</t>
  </si>
  <si>
    <t xml:space="preserve">Aldana Santos Jorge Enrique </t>
  </si>
  <si>
    <t>LD00261</t>
  </si>
  <si>
    <t xml:space="preserve">Salas Flores Antonio </t>
  </si>
  <si>
    <t>LD00265</t>
  </si>
  <si>
    <t xml:space="preserve">Matamoros Sánchez Diana </t>
  </si>
  <si>
    <t>LD00269</t>
  </si>
  <si>
    <t xml:space="preserve">Macías Hernández José Raúl </t>
  </si>
  <si>
    <t>LD00273</t>
  </si>
  <si>
    <t xml:space="preserve">Silva López Diana Marcela </t>
  </si>
  <si>
    <t xml:space="preserve">Instructor </t>
  </si>
  <si>
    <t>LD00275</t>
  </si>
  <si>
    <t xml:space="preserve">Gómez Cano Luís Martín </t>
  </si>
  <si>
    <t>Entrenador</t>
  </si>
  <si>
    <t>LD00276</t>
  </si>
  <si>
    <t xml:space="preserve">Vargas Magdaleno José Carlos </t>
  </si>
  <si>
    <t>LD00279</t>
  </si>
  <si>
    <t xml:space="preserve">Bazan Meneses Gabriela </t>
  </si>
  <si>
    <t>LD00280</t>
  </si>
  <si>
    <t xml:space="preserve">Noriega Pérez Hugo Enrique </t>
  </si>
  <si>
    <t>LD00281</t>
  </si>
  <si>
    <t xml:space="preserve">Hérnandez Díaz Víctor Manuel </t>
  </si>
  <si>
    <t>LD00284</t>
  </si>
  <si>
    <t>Salas Contreras Jose Manuel</t>
  </si>
  <si>
    <t>LD00288</t>
  </si>
  <si>
    <t xml:space="preserve">Ruben García Vazquez </t>
  </si>
  <si>
    <t>LD00289</t>
  </si>
  <si>
    <t xml:space="preserve">Neri Macedo Alejandra Jasibi </t>
  </si>
  <si>
    <t>LD00290</t>
  </si>
  <si>
    <t>Castillo Martínez Hector Noe</t>
  </si>
  <si>
    <t>LD00292</t>
  </si>
  <si>
    <t xml:space="preserve">Valenzuela Melchor Carlos Adalberto </t>
  </si>
  <si>
    <t>LD00296</t>
  </si>
  <si>
    <t>Perez Ramos Ismael</t>
  </si>
  <si>
    <t>LD00297</t>
  </si>
  <si>
    <t>Espinosa Esparza Pedro</t>
  </si>
  <si>
    <t>LD00302</t>
  </si>
  <si>
    <t xml:space="preserve">Ruiz Soto Alberto Isaac  </t>
  </si>
  <si>
    <t>LD00303</t>
  </si>
  <si>
    <t xml:space="preserve">Luna Cabello Mayra Paola </t>
  </si>
  <si>
    <t>LD00305</t>
  </si>
  <si>
    <t xml:space="preserve">Perez Tovar Marco Antonio </t>
  </si>
  <si>
    <t>LD00307</t>
  </si>
  <si>
    <t xml:space="preserve">Rodriguez López Javier Eduardo </t>
  </si>
  <si>
    <t>LD00308</t>
  </si>
  <si>
    <t xml:space="preserve">Reynoso Gutierrez Carlos Eduardo </t>
  </si>
  <si>
    <t>LD00309</t>
  </si>
  <si>
    <t>Aguas Ramos Alexis Jesus</t>
  </si>
  <si>
    <t>LD00312</t>
  </si>
  <si>
    <t xml:space="preserve">Gutierrez Vazquez Martha Rocio </t>
  </si>
  <si>
    <t>LD00313</t>
  </si>
  <si>
    <t xml:space="preserve">Cruz Arciniega Jose de Jesus </t>
  </si>
  <si>
    <t>LD00314</t>
  </si>
  <si>
    <t>Macías Chávez Claudia Alejandra</t>
  </si>
  <si>
    <t>LD00316</t>
  </si>
  <si>
    <t xml:space="preserve">Rayas Rojas Francisco </t>
  </si>
  <si>
    <t>LD00317</t>
  </si>
  <si>
    <t xml:space="preserve">Gonzalez Luna Abraham </t>
  </si>
  <si>
    <t>LD00319</t>
  </si>
  <si>
    <t xml:space="preserve">Rojo Romo Vicente Onofre </t>
  </si>
  <si>
    <t>LD00322</t>
  </si>
  <si>
    <t xml:space="preserve">Carral Martin Lara </t>
  </si>
  <si>
    <t>LD00323</t>
  </si>
  <si>
    <t xml:space="preserve">Salazar Gomez Hugo Alejandro </t>
  </si>
  <si>
    <t>LD00324</t>
  </si>
  <si>
    <t xml:space="preserve">Hernandez Garcia Horacio </t>
  </si>
  <si>
    <t>LD00325</t>
  </si>
  <si>
    <t xml:space="preserve">Ramirez López Ivan </t>
  </si>
  <si>
    <t>LD00326</t>
  </si>
  <si>
    <t xml:space="preserve">Delgado Gonzalez Julio Cesar </t>
  </si>
  <si>
    <t>LD00327</t>
  </si>
  <si>
    <t xml:space="preserve">Ramirez Villalobos Maria De Los Angeles </t>
  </si>
  <si>
    <t>LD00328</t>
  </si>
  <si>
    <t xml:space="preserve">Buendía Domínguez Carlos Humberto </t>
  </si>
  <si>
    <t>LD00330</t>
  </si>
  <si>
    <t xml:space="preserve">Garcia Lopez Diana </t>
  </si>
  <si>
    <t>LD00331</t>
  </si>
  <si>
    <t xml:space="preserve">Sanchez Ortiz María Gloria </t>
  </si>
  <si>
    <t>LD00332</t>
  </si>
  <si>
    <t xml:space="preserve">Lozano Gonzalez Edith Ariadna </t>
  </si>
  <si>
    <t>LD00333</t>
  </si>
  <si>
    <t>Alba Esparza Maer Salal Hasbaz</t>
  </si>
  <si>
    <t>LD00334</t>
  </si>
  <si>
    <t xml:space="preserve">De Alba Hernández Margarita Yanuaria </t>
  </si>
  <si>
    <t>LD00335</t>
  </si>
  <si>
    <t>Helguera Martínez María</t>
  </si>
  <si>
    <t>LD00336</t>
  </si>
  <si>
    <t>Herrera Hernández Sandra Magali</t>
  </si>
  <si>
    <t>LD00339</t>
  </si>
  <si>
    <t xml:space="preserve">Adorno González Víctor </t>
  </si>
  <si>
    <t>LD00340</t>
  </si>
  <si>
    <t xml:space="preserve">Martínez Cruz Luís Octavio </t>
  </si>
  <si>
    <t>LD00341</t>
  </si>
  <si>
    <t xml:space="preserve">Espinosa López Gerardo </t>
  </si>
  <si>
    <t>LD00343</t>
  </si>
  <si>
    <t xml:space="preserve">Noriega Collazo Onitsed Jorge Miguel </t>
  </si>
  <si>
    <t>LD00344</t>
  </si>
  <si>
    <t xml:space="preserve">Giovanna Rossi Marquez </t>
  </si>
  <si>
    <t>LD00345</t>
  </si>
  <si>
    <t xml:space="preserve">Irak Efrain Morales Prado </t>
  </si>
  <si>
    <t>LD00346</t>
  </si>
  <si>
    <t>Santos Hernández Mónica Martha</t>
  </si>
  <si>
    <t>LD00347</t>
  </si>
  <si>
    <t>Davalos Saucedo Cristian Aarón</t>
  </si>
  <si>
    <t>Reg Pat IMSS: N7210713382</t>
  </si>
  <si>
    <t>Mascota</t>
  </si>
  <si>
    <t>Sobre Sueldo</t>
  </si>
  <si>
    <t>pasaje</t>
  </si>
  <si>
    <t>ITSM-AD-040</t>
  </si>
  <si>
    <t>SANCHEZ GONZALEZ GILDARDO</t>
  </si>
  <si>
    <t>Encargado de Despacho de Direccion</t>
  </si>
  <si>
    <t>DIRECCION</t>
  </si>
  <si>
    <t>OFICINA DE DIRECCION</t>
  </si>
  <si>
    <t>ITSM-AD-008</t>
  </si>
  <si>
    <t>LUNA OLEA MARIA VIDAL</t>
  </si>
  <si>
    <t>Jefa de Division</t>
  </si>
  <si>
    <t>DIVISION ACADEMICA</t>
  </si>
  <si>
    <t>VINCULACION</t>
  </si>
  <si>
    <t>ITSM-AD-007</t>
  </si>
  <si>
    <t>HERNANDEZ SANDOVAL ARMANDO</t>
  </si>
  <si>
    <t>RECURSOS FINANCIEROS Y MATERIALES</t>
  </si>
  <si>
    <t>COMPRAS</t>
  </si>
  <si>
    <t>ITSM-AD-005</t>
  </si>
  <si>
    <t>DE LA CRUZ PEÑA ANA GABRIELA</t>
  </si>
  <si>
    <t>SERVICIOS ESCOLARES</t>
  </si>
  <si>
    <t>ITSM-AD-006</t>
  </si>
  <si>
    <t>DE SANTIAGO CHAVEZ ESTEBAN</t>
  </si>
  <si>
    <t xml:space="preserve">Jefe de Oficina </t>
  </si>
  <si>
    <t>RECURSOS HUMANOS Y SERVICIOS GENERALES</t>
  </si>
  <si>
    <t>MANNTENIMIENTO, ALMACEN E INVENTARIOS</t>
  </si>
  <si>
    <t>ITSM-AD-011</t>
  </si>
  <si>
    <t>RUBIO GRADILLA CLAUDIA ELIZABETH</t>
  </si>
  <si>
    <t>ITSM-AD-004</t>
  </si>
  <si>
    <t>ARANGO CHAVEZ JOSE DE JESUS</t>
  </si>
  <si>
    <t>ITSM-AD-013</t>
  </si>
  <si>
    <t>BELTRAN DE LA CRUZ DOLORES EFRAIN</t>
  </si>
  <si>
    <t>LABORATORIOS</t>
  </si>
  <si>
    <t>ITSM-AD-016</t>
  </si>
  <si>
    <t>FLORES JERONIMO JESUS</t>
  </si>
  <si>
    <t>ITSM-AD-017</t>
  </si>
  <si>
    <t>MEDINA MORAN JAIME</t>
  </si>
  <si>
    <t>SISTEMAS</t>
  </si>
  <si>
    <t>ITSM-AD-018</t>
  </si>
  <si>
    <t>ROBLES VARGAS KARINA</t>
  </si>
  <si>
    <t>ITSM-AD-023</t>
  </si>
  <si>
    <t>DE LA CRUZ PEÑA JULIAN</t>
  </si>
  <si>
    <t>PLANEACION, PROGRAMACION, PRESUPUESTO Y C.I.</t>
  </si>
  <si>
    <t>PLANEACION, PROGRAMACION Y PRESUPUESTO</t>
  </si>
  <si>
    <t>ITSM-AD-024</t>
  </si>
  <si>
    <t xml:space="preserve">PEÑA HERNANDEZ ANDRES </t>
  </si>
  <si>
    <t>MANNTENIMIENTO</t>
  </si>
  <si>
    <t>ITSM-AD-026</t>
  </si>
  <si>
    <t>VARGAS ARECHIGA LILIANA</t>
  </si>
  <si>
    <t>PLANEACION</t>
  </si>
  <si>
    <t>BIBLIOTECA</t>
  </si>
  <si>
    <t>ITSM-AD-032</t>
  </si>
  <si>
    <t>ARANGO GARCIA YESENIA</t>
  </si>
  <si>
    <t>ITSM-AD-033</t>
  </si>
  <si>
    <t>GONZALEZ PEÑA LILIANA</t>
  </si>
  <si>
    <t>ITSM-AD-035</t>
  </si>
  <si>
    <t>VARGAS ARECHIGA EMA SARAHI</t>
  </si>
  <si>
    <t>ITSM-AD-038</t>
  </si>
  <si>
    <t>ALANIS VARGAS ALEJANDRA MAGALI</t>
  </si>
  <si>
    <t>PSICOLOGIA</t>
  </si>
  <si>
    <t>ITSM-AD-041</t>
  </si>
  <si>
    <t>CHAVEZ PEÑA MAIDA MARCELINA</t>
  </si>
  <si>
    <t>ALMACEN</t>
  </si>
  <si>
    <t>ITSM-AD-043</t>
  </si>
  <si>
    <t>ROMERO SANCHEZ EVERARDO</t>
  </si>
  <si>
    <t>INTENDENCIA</t>
  </si>
  <si>
    <t>ITSM-AD-045</t>
  </si>
  <si>
    <t>MEDRANO GUZMAN FRANCISCO JAVIER</t>
  </si>
  <si>
    <t>ITSM-AD-048</t>
  </si>
  <si>
    <t>VALDES AMARAL ADRIANA DEL REFUGIO</t>
  </si>
  <si>
    <t>ITSM-AD-049</t>
  </si>
  <si>
    <t>BOTELLO CARMONA MARIO</t>
  </si>
  <si>
    <t>DESARROLLO ACADEMICO</t>
  </si>
  <si>
    <t>ITSM-AD-051</t>
  </si>
  <si>
    <t>CONTRERAS GONZALEZ ROBERTO</t>
  </si>
  <si>
    <t>ITSM-AD-052</t>
  </si>
  <si>
    <t xml:space="preserve">RANGEL TORO GABRIEL </t>
  </si>
  <si>
    <t>VIGILANCIA</t>
  </si>
  <si>
    <t>ITSM-AD-053</t>
  </si>
  <si>
    <t>RODRIGUEZ FLORES ELISEO</t>
  </si>
  <si>
    <t>ITSM-AD-054</t>
  </si>
  <si>
    <t xml:space="preserve">CONTRERAS PACHECO JUAN JOSE </t>
  </si>
  <si>
    <t>Jefe de Division</t>
  </si>
  <si>
    <t>ITSM-AD-057</t>
  </si>
  <si>
    <t>GRAVE ESPARZA JOSE RICARDO</t>
  </si>
  <si>
    <t>ITSM-AD-058</t>
  </si>
  <si>
    <t>CASTILLO PALACIOS LUIS ENRIQUE</t>
  </si>
  <si>
    <t>ITSM-AD-059</t>
  </si>
  <si>
    <t>SALDAÑA AMARAL CECILIA</t>
  </si>
  <si>
    <t>ITSM-AD-060</t>
  </si>
  <si>
    <t>ALVAREZ ROBLES NANCY</t>
  </si>
  <si>
    <t>ITSM-AD-061</t>
  </si>
  <si>
    <t>JIMENEZ GOMEZ FRANCISCO JAVIER</t>
  </si>
  <si>
    <t>SUBDIRECCION ACADEMICA</t>
  </si>
  <si>
    <t>ITSM-AD-064</t>
  </si>
  <si>
    <t>VELASCO FELICIANO</t>
  </si>
  <si>
    <t>ITSM-AD-065</t>
  </si>
  <si>
    <t>PEÑA ARCE MARIA DE LA LUZ</t>
  </si>
  <si>
    <t>Jefa de Departamento</t>
  </si>
  <si>
    <t>ITSM-AD-066</t>
  </si>
  <si>
    <t>GARCIA GARCIA JESSICA DEL ROSARIO</t>
  </si>
  <si>
    <t>ITSM-AD-031</t>
  </si>
  <si>
    <t>ROSALES SANCHEZ ROBERTO SERGIO</t>
  </si>
  <si>
    <t>ITSM-AD-067</t>
  </si>
  <si>
    <t>GARCIA FLORES SERGIO RAFAEL</t>
  </si>
  <si>
    <t>ITSM-AD-068</t>
  </si>
  <si>
    <t>LLAMAS VAZQUEZ MANUEL</t>
  </si>
  <si>
    <t>ITSM-AD-069</t>
  </si>
  <si>
    <t>MONTANE REYES MIGUEL EDUARDO</t>
  </si>
  <si>
    <t>ITSM-AD-070</t>
  </si>
  <si>
    <t>GONZALEZ PEÑA IRMA ARACELI</t>
  </si>
  <si>
    <t>SUBDIRECCION ADMINISTRATIVA</t>
  </si>
  <si>
    <t>ITSM-AD-071</t>
  </si>
  <si>
    <t>GONZALEZ MORELOS JOSE RAMON</t>
  </si>
  <si>
    <t>ITSM-AD-072</t>
  </si>
  <si>
    <t>SALDAÑA CASTILLON EMMANUEL PABLO</t>
  </si>
  <si>
    <t>ITSM-AD-073</t>
  </si>
  <si>
    <t>FLORES MARQUEZ MARGARITA</t>
  </si>
  <si>
    <t>ITSM-AD-074</t>
  </si>
  <si>
    <t>VELAZQUEZ PEREZ AZUCENA JOSEFINA</t>
  </si>
  <si>
    <t>ITSM-DO-010</t>
  </si>
  <si>
    <t>GUZMAN HERNANDEZ JUAN DANIEL</t>
  </si>
  <si>
    <t>Profesor Asignatura "A"</t>
  </si>
  <si>
    <t>DOCENCIA</t>
  </si>
  <si>
    <t>ITSM-DO-017</t>
  </si>
  <si>
    <t>SOSA BECERRA JOSE EMANUEL</t>
  </si>
  <si>
    <t>Profesor Asignatura "A" Y "B"</t>
  </si>
  <si>
    <t>ITSM-DO-021</t>
  </si>
  <si>
    <t>CARDENAS MENDOZA ALTAGRACIA</t>
  </si>
  <si>
    <t>ITSM-DO-023</t>
  </si>
  <si>
    <t>SANTANA DE SANTIAGO MARIA DEL ROCIO</t>
  </si>
  <si>
    <t>ITSM-DO-024</t>
  </si>
  <si>
    <t>ORTEGA FLORES BRENDA YERANIA</t>
  </si>
  <si>
    <t>ITSM-DO-029</t>
  </si>
  <si>
    <t>AMARAL ACOSTA ARACELI</t>
  </si>
  <si>
    <t>ITSM-DO-032</t>
  </si>
  <si>
    <t xml:space="preserve">MORENO URIBE PEDRO OSWALDO DE JESUS </t>
  </si>
  <si>
    <t>ITSM-DO-033</t>
  </si>
  <si>
    <t>RANGEL GOMEZ JAIR DE JESUS</t>
  </si>
  <si>
    <t>ITSM-DO-036</t>
  </si>
  <si>
    <t>VILLALVAZO RIVERA JOSE BENJAMIN</t>
  </si>
  <si>
    <t>ITSM-DO-037</t>
  </si>
  <si>
    <t>IBAÑEZ MARTINEZ ADRIANA</t>
  </si>
  <si>
    <t>ITSM-DO-038</t>
  </si>
  <si>
    <t>RODRIGUEZ LOPEZ ERIKA CITLALLI</t>
  </si>
  <si>
    <t>Profesor Asignatura "A" y "B"</t>
  </si>
  <si>
    <t>ITSM-DO-039</t>
  </si>
  <si>
    <t xml:space="preserve">GUZMAN DE SANTIAGO SENEN </t>
  </si>
  <si>
    <t>ITSM-DO-040</t>
  </si>
  <si>
    <t>RODRIGUEZ LOPEZ GERARDO</t>
  </si>
  <si>
    <t>ITSM-DO-041</t>
  </si>
  <si>
    <t>CEJA ANAYA JOSE LUIS</t>
  </si>
  <si>
    <t>ITSM-DO-042</t>
  </si>
  <si>
    <t>COLMENARES CONTRERAS VICTOR MANUEL</t>
  </si>
  <si>
    <t>ITSM-DO-044</t>
  </si>
  <si>
    <t>HERNANDEZ PEÑA MARIA AMELIA</t>
  </si>
  <si>
    <t>ITSM-DO-045</t>
  </si>
  <si>
    <t>RAMIREZ RAMIREZ FAUSTINO</t>
  </si>
  <si>
    <t>ITSM-DO-046</t>
  </si>
  <si>
    <t>FLORES CURIEL JOSE MANUEL</t>
  </si>
  <si>
    <t>ITSM-DO-048</t>
  </si>
  <si>
    <t>GOMEZ SARMIENTA EDGAR ISIDRO</t>
  </si>
  <si>
    <t>ITSM-DO-049</t>
  </si>
  <si>
    <t xml:space="preserve">OSORIA CORTES MARIA VICTORIA </t>
  </si>
  <si>
    <t>ITSM-DO-052</t>
  </si>
  <si>
    <t>PEÑA RODRIGUEZ JUAN MANUEL</t>
  </si>
  <si>
    <t>ITSM-DO-053</t>
  </si>
  <si>
    <t>ARREDONDO CORTEZ CARMEN MANUELA</t>
  </si>
  <si>
    <t>ITSM-DO-054</t>
  </si>
  <si>
    <t>AMBROSIO GONZALEZ AARON</t>
  </si>
  <si>
    <t>ITSM-DO-055</t>
  </si>
  <si>
    <t>GUZMAN VELASCO MARCELA DEL ROSARIO</t>
  </si>
  <si>
    <t>ITSM-DO-020</t>
  </si>
  <si>
    <t>VALENCIA RUELAS ALBERTO EDUARDO</t>
  </si>
  <si>
    <t>ITSM-DO-057</t>
  </si>
  <si>
    <t>TRINIDAD CUERVO SANDRA IVONNE</t>
  </si>
  <si>
    <t>ITSM-DO-013</t>
  </si>
  <si>
    <t>PEÑA ULLOA JOSE VICTORIANO</t>
  </si>
  <si>
    <t>ITSM-DO-060</t>
  </si>
  <si>
    <t>JIMENEZ GUZMAN REGINO ADRIAN</t>
  </si>
  <si>
    <t>ITSM-DO-061</t>
  </si>
  <si>
    <t>JIMENEZ SANCHEZ JESUS ARISTEO</t>
  </si>
  <si>
    <t>ITSM-DO-062</t>
  </si>
  <si>
    <t>MARINEZ CAMACHO IRVING SAMUEL</t>
  </si>
  <si>
    <t>ITSM-DO-063</t>
  </si>
  <si>
    <t>RODRIGUEZ HERRERA JESUS ALEJANDRO</t>
  </si>
  <si>
    <t>ITSM-DO-064</t>
  </si>
  <si>
    <t>CONTRERAS GUERRA JOSE JOB</t>
  </si>
  <si>
    <t>ITSM-DO-065</t>
  </si>
  <si>
    <t>GARCIA SANTANA ALEJANDRA</t>
  </si>
  <si>
    <t>ITSM-DO-066</t>
  </si>
  <si>
    <t>OCHOA VARGAS ELBIA LIZBET</t>
  </si>
  <si>
    <t>ITSM-DO-067</t>
  </si>
  <si>
    <t>AGUILAR CARDONA DIANA ILSETH</t>
  </si>
  <si>
    <t>ITSM-DO-068</t>
  </si>
  <si>
    <t>TORRES MARTIN JOSE ANGEL</t>
  </si>
  <si>
    <t>ITSM-DO-069</t>
  </si>
  <si>
    <t>ZEPETA AQUINO IRIS MELINA</t>
  </si>
  <si>
    <t>ITSM-PAA-001</t>
  </si>
  <si>
    <t>GONZALEZ RODRIGUEZ RIGOBERTO</t>
  </si>
  <si>
    <t>ITSM-PAA-002</t>
  </si>
  <si>
    <t xml:space="preserve">RAMÍREZ GONZÁLEZ ROCIO </t>
  </si>
  <si>
    <t>ITSM-PTA-003</t>
  </si>
  <si>
    <t>FELIX LERMA MARCO VINICIO</t>
  </si>
  <si>
    <t>Profesor Titular "A"</t>
  </si>
  <si>
    <t>ITSM-PTA-006</t>
  </si>
  <si>
    <t>CHAVEZ MEDINA EDGAR</t>
  </si>
  <si>
    <t>ITSM-PTA-007</t>
  </si>
  <si>
    <t>ROMERO BORBON EVELYN</t>
  </si>
  <si>
    <t xml:space="preserve">nota: </t>
  </si>
  <si>
    <t>LICENCIAS</t>
  </si>
  <si>
    <t>ITSM-DO-025</t>
  </si>
  <si>
    <t>FREGOSO GARCIA MARIA DE JESUS</t>
  </si>
  <si>
    <t>ITSM-DO-047</t>
  </si>
  <si>
    <t>URZUA LOPEZ SARAHI</t>
  </si>
  <si>
    <t>Periodo 1 al 1 Quincenal del 16/01/2017 al 31/01/2017</t>
  </si>
  <si>
    <t>Reg Pat IMSS: C0413172384</t>
  </si>
  <si>
    <t>Homologación Por Quincena  (Estado)</t>
  </si>
  <si>
    <t xml:space="preserve">    Reg. Pat. IMSS:  C0413172384</t>
  </si>
  <si>
    <t>000-004</t>
  </si>
  <si>
    <t>ABUNDIZ SOLIS, MARIZA</t>
  </si>
  <si>
    <t>ING. EN SISTEMAS</t>
  </si>
  <si>
    <t>ADMINISTRACION</t>
  </si>
  <si>
    <t xml:space="preserve">SUB-DIRECCION DE ADMINISTRACION </t>
  </si>
  <si>
    <t>000-215</t>
  </si>
  <si>
    <t>ALCALA ARELLANO, ZAIRET ANGELICA</t>
  </si>
  <si>
    <t>JEFE DE DEPARTAMENTO ACADEMICO TOTATICHE</t>
  </si>
  <si>
    <t xml:space="preserve">ACADEMICO </t>
  </si>
  <si>
    <t xml:space="preserve">SUB-DIRECCION ACADEMICO </t>
  </si>
  <si>
    <t>000-100</t>
  </si>
  <si>
    <t>ALEGRIA SALINAS, JUAN JOSE</t>
  </si>
  <si>
    <t>000-281</t>
  </si>
  <si>
    <t>ALVA CARDENAS, SAMUEL</t>
  </si>
  <si>
    <t>CAPTURISTA DE DATOS</t>
  </si>
  <si>
    <t>000-262</t>
  </si>
  <si>
    <t>ANGEL RAMIREZ, J JESUS</t>
  </si>
  <si>
    <t xml:space="preserve">SERVICIOS GENERALES </t>
  </si>
  <si>
    <t>000-314</t>
  </si>
  <si>
    <t>ANGEL TRINIDAD, JONATHAN DE JESUS</t>
  </si>
  <si>
    <t xml:space="preserve">TECNICO ESPECIALIZADO </t>
  </si>
  <si>
    <t>000-209</t>
  </si>
  <si>
    <t>ARIAS SANCHEZ, VICTOR HUGO</t>
  </si>
  <si>
    <t>JEFE DE DEPTO.</t>
  </si>
  <si>
    <t xml:space="preserve">SUB-DIRECCION ADMINISTRACION </t>
  </si>
  <si>
    <t>000-204</t>
  </si>
  <si>
    <t>ARREOLA GARCIA, JOSE ANTONIO</t>
  </si>
  <si>
    <t>000-023</t>
  </si>
  <si>
    <t>AVALOS RAMIREZ, CESAR AMADO</t>
  </si>
  <si>
    <t xml:space="preserve">SUB-DIRECCION ACADEMICA </t>
  </si>
  <si>
    <t>000-047</t>
  </si>
  <si>
    <t>AVILA DAVILA, JOSE ANTONIO</t>
  </si>
  <si>
    <t>PROFESOR ASOCIADO A</t>
  </si>
  <si>
    <t xml:space="preserve">SUBDIRECCION ACADEMICA </t>
  </si>
  <si>
    <t>000-035</t>
  </si>
  <si>
    <t>AVILA SANDOVAL, JOSE EDUARDO</t>
  </si>
  <si>
    <t>JEFE DE DEPTO. DE INVESTIGACION Y DESARROLLO</t>
  </si>
  <si>
    <t>000-311</t>
  </si>
  <si>
    <t>BARRAGAN CASTILLO, OLGA ESTHELA</t>
  </si>
  <si>
    <t>JEFE DE DEPARTAMENTO DE RECURSOS FINANCIEROS</t>
  </si>
  <si>
    <t>000-334</t>
  </si>
  <si>
    <t>BERNAL SANTANA, SAMUEL</t>
  </si>
  <si>
    <t>000-280</t>
  </si>
  <si>
    <t>BLANCO NUÑEZ, ELENA IVETTE</t>
  </si>
  <si>
    <t>JEFE DE DIVISION DE ADMINISTRACION</t>
  </si>
  <si>
    <t>SUB-DIRECCION ACADEMICA</t>
  </si>
  <si>
    <t>000-331</t>
  </si>
  <si>
    <t>CALDERON NUÑEZ, MARINA AURORA</t>
  </si>
  <si>
    <t>000-359</t>
  </si>
  <si>
    <t>CARDENAS ALCANTAR, ANALIY</t>
  </si>
  <si>
    <t xml:space="preserve">CHOFER DE DIRECTOR </t>
  </si>
  <si>
    <t>000-277</t>
  </si>
  <si>
    <t>CASTILLO PEREZ, ANA CRISTINA</t>
  </si>
  <si>
    <t>ENCARGADA DE SUBDIRECCION ADMINISTRATIVA</t>
  </si>
  <si>
    <t>000-220</t>
  </si>
  <si>
    <t>CHAVEZ LARA, CARMEN LUZ</t>
  </si>
  <si>
    <t>000-360</t>
  </si>
  <si>
    <t>CLAUSTRO GONZALES, ARTURO</t>
  </si>
  <si>
    <t>000-260</t>
  </si>
  <si>
    <t>CORTES NUÑEZ, GABRIELA</t>
  </si>
  <si>
    <t>000-258</t>
  </si>
  <si>
    <t>CUEVAS GARCIA JUAN MANUEL</t>
  </si>
  <si>
    <t>PROFESOR TITULAR A</t>
  </si>
  <si>
    <t>000-197</t>
  </si>
  <si>
    <t>CUEVAS MARTINEZ, MARIA DEL CARMEN ANGELICA</t>
  </si>
  <si>
    <t>SUBDIRECTORA DE EMPRENDURISMO</t>
  </si>
  <si>
    <t>000-036</t>
  </si>
  <si>
    <t>DIOSDADO MENDEZ, MARIA DEL CARMEN</t>
  </si>
  <si>
    <t>000-199</t>
  </si>
  <si>
    <t>ESPARZA HERRERA , FRANCISCO</t>
  </si>
  <si>
    <t>000-329</t>
  </si>
  <si>
    <t>FLORES CALDERON, RICARDO RAUL</t>
  </si>
  <si>
    <t>SECRETARIA DE SUBDIRECCION ADMINISTRATIVA</t>
  </si>
  <si>
    <t>000-332</t>
  </si>
  <si>
    <t>FLORES SAP, MARIA GUADALUPE</t>
  </si>
  <si>
    <t>000-320</t>
  </si>
  <si>
    <t>GARCIA LIRA, JAVIER</t>
  </si>
  <si>
    <t>000-357</t>
  </si>
  <si>
    <t>GARCIA MUÑOZ, JOSE GUADALUPE</t>
  </si>
  <si>
    <t>000-103</t>
  </si>
  <si>
    <t>GARCIA SANCHEZ, EYDI YANET</t>
  </si>
  <si>
    <t>000-342</t>
  </si>
  <si>
    <t>GARNICA GARCIA, JORGE ALBERTO</t>
  </si>
  <si>
    <t>000-206</t>
  </si>
  <si>
    <t>GASPAR RAMIREZ CRISTIAN MIHAIL</t>
  </si>
  <si>
    <t>000-020</t>
  </si>
  <si>
    <t>GOMEZ MARTINEZ, VICTOR MANUEL</t>
  </si>
  <si>
    <t>000-335</t>
  </si>
  <si>
    <t>GOMEZ ROSAS, CARMEN LILIAN</t>
  </si>
  <si>
    <t>000-116</t>
  </si>
  <si>
    <t>GONZALEZ CONTRERAS, ABEL</t>
  </si>
  <si>
    <t>000-082</t>
  </si>
  <si>
    <t>GUERRA MARES, NATALIA</t>
  </si>
  <si>
    <t>000-080</t>
  </si>
  <si>
    <t>GUZMAN JIMENEZ, BACILIO</t>
  </si>
  <si>
    <t>000-196</t>
  </si>
  <si>
    <t>HARO FREGOSO, ANDRES</t>
  </si>
  <si>
    <t>000-316</t>
  </si>
  <si>
    <t>HERMOSILLO COVARRUBIAS, JUAN IGNACIO</t>
  </si>
  <si>
    <t>000-330</t>
  </si>
  <si>
    <t>HUIZAR JARA, ISIDRO</t>
  </si>
  <si>
    <t>000-291</t>
  </si>
  <si>
    <t>HUERTA FLORES, AARON SAUL</t>
  </si>
  <si>
    <t>000-120</t>
  </si>
  <si>
    <t>IBARRA VALADEZ, JORGE RAUL</t>
  </si>
  <si>
    <t>SECRETARIA DE DIRECCION</t>
  </si>
  <si>
    <t>000-247</t>
  </si>
  <si>
    <t>IÑIGUEZ GUTIERREZ, JUAN CARLOS</t>
  </si>
  <si>
    <t>PROFESOR ASOCIADO B</t>
  </si>
  <si>
    <t>000-174</t>
  </si>
  <si>
    <t>JIMENEZ GONZALEZ, BELEN SUSANA</t>
  </si>
  <si>
    <t>000-025</t>
  </si>
  <si>
    <t>LARA ALDAZ, JULIO CESAR</t>
  </si>
  <si>
    <t>000-275</t>
  </si>
  <si>
    <t>LARA NAVARRO, KARINA ELIZABETH</t>
  </si>
  <si>
    <t>SUD-DIRECCION ACADEMICA</t>
  </si>
  <si>
    <t>000-336</t>
  </si>
  <si>
    <t>LOPEZ OROZCO, BERTHA ELENA</t>
  </si>
  <si>
    <t>000-001</t>
  </si>
  <si>
    <t>LOPEZ PEREZ, VERONICA</t>
  </si>
  <si>
    <t>JEFE DEPTO. DESARROLLO  ACADEMICO</t>
  </si>
  <si>
    <t>000-276</t>
  </si>
  <si>
    <t>MACHUCA CORONA, CESAR EDUARDO</t>
  </si>
  <si>
    <t>000-304</t>
  </si>
  <si>
    <t>MACIAS BRAMBILA HIRAM OSIRIS</t>
  </si>
  <si>
    <t>000-349</t>
  </si>
  <si>
    <t>MALDONADO GONZALEZ, HERIBERTO</t>
  </si>
  <si>
    <t>SECRETARIA DE JEFE DE DEPARTAMENTO</t>
  </si>
  <si>
    <t>000-006</t>
  </si>
  <si>
    <t>MARIN MEZA, MA. JOSEFINA</t>
  </si>
  <si>
    <t>000-318</t>
  </si>
  <si>
    <t>MARQUEZ TORRES, FRANCISCO</t>
  </si>
  <si>
    <t>000-028</t>
  </si>
  <si>
    <t>MARTINEZ DELGADILLO, JAIME SALVADOR</t>
  </si>
  <si>
    <t>000-021</t>
  </si>
  <si>
    <t>MARTINEZ TORRES, AMPARO</t>
  </si>
  <si>
    <t>JEFE DE OFICINA</t>
  </si>
  <si>
    <t>000-202</t>
  </si>
  <si>
    <t>MORA EVANGELISTA, HECTOR</t>
  </si>
  <si>
    <t>JEFE DE DIVISION ARQUITECTURA</t>
  </si>
  <si>
    <t>000-298</t>
  </si>
  <si>
    <t>MORAN VARGAS, ANGELES EVELIA</t>
  </si>
  <si>
    <t>000-328</t>
  </si>
  <si>
    <t>MURILLO MARISCAL, DEYANIRA</t>
  </si>
  <si>
    <t>000-002</t>
  </si>
  <si>
    <t>NAVARRO TAPIA, ILIANA</t>
  </si>
  <si>
    <t>JEFE DE DEPARTAMENTO DE PROMOCIÓN</t>
  </si>
  <si>
    <t xml:space="preserve">SUB-DIRECCION DE VINCULACION </t>
  </si>
  <si>
    <t>000-313</t>
  </si>
  <si>
    <t>OROPEZA FERNANDEZ, ANTONIO</t>
  </si>
  <si>
    <t>DIRECTOR DE PLANEACION</t>
  </si>
  <si>
    <t xml:space="preserve">SUD-DIRECCION DE ADMINISTRACION </t>
  </si>
  <si>
    <t>000-094</t>
  </si>
  <si>
    <t>OROZCO GARCIA, CARLOS ROLANDO</t>
  </si>
  <si>
    <t>000-243</t>
  </si>
  <si>
    <t>PEREZ LEDEZMA, JESUS</t>
  </si>
  <si>
    <t>000-270</t>
  </si>
  <si>
    <t>PEREZ MEZA, OSWALDO DANIEL</t>
  </si>
  <si>
    <t>000-267</t>
  </si>
  <si>
    <t>PEREZ SANCHEZ, ARMANDO</t>
  </si>
  <si>
    <t>DIRECTOR GENERAL</t>
  </si>
  <si>
    <t>000-040</t>
  </si>
  <si>
    <t>PEREZ SANCHEZ, MARIO ALBERTO</t>
  </si>
  <si>
    <t>ENCARGADO DE LA DIRECCION ACADEMICA</t>
  </si>
  <si>
    <t>000-266</t>
  </si>
  <si>
    <t>RAMIREZ REYES, TOMAS</t>
  </si>
  <si>
    <t>SECRETARIA DE DIRECTOR</t>
  </si>
  <si>
    <t>000-310</t>
  </si>
  <si>
    <t>RAMIREZ SOLIS, LUCIA</t>
  </si>
  <si>
    <t>000-173</t>
  </si>
  <si>
    <t>RAMOS DUEÑAS, RICARDO</t>
  </si>
  <si>
    <t>SUBDIRECTOR DE PLANEACION</t>
  </si>
  <si>
    <t xml:space="preserve">SUB-DIRECCION DE PLANEACION </t>
  </si>
  <si>
    <t>000-170</t>
  </si>
  <si>
    <t>REAL REYNOSO, MAYRA ALEJANDRA</t>
  </si>
  <si>
    <t>JEFE DE DEPARTAMENTO ACADEMICO</t>
  </si>
  <si>
    <t xml:space="preserve">SUB-DIRECCION ACADEMICA  </t>
  </si>
  <si>
    <t>000-327</t>
  </si>
  <si>
    <t>RECENDEZ JIMENEZ, DANIEL</t>
  </si>
  <si>
    <t>000-029</t>
  </si>
  <si>
    <t>RIVAS LOPEZ, CLAUDIA VERONICA</t>
  </si>
  <si>
    <t>000-296</t>
  </si>
  <si>
    <t>RIVERA CARVAJAL, JUAN LUIS</t>
  </si>
  <si>
    <t>000-210</t>
  </si>
  <si>
    <t>RODRIGUEZ HERMOSILLO, CARLOS FRANCISCO</t>
  </si>
  <si>
    <t>000-308</t>
  </si>
  <si>
    <t>RODRIGUEZ LOPEZ, ELIZABETH</t>
  </si>
  <si>
    <t>000-026</t>
  </si>
  <si>
    <t>RODRIGUEZ RIVERA, NOEMI</t>
  </si>
  <si>
    <t>000-037</t>
  </si>
  <si>
    <t>SAAVEDRA GARCIA, FRANCISCO</t>
  </si>
  <si>
    <t>000-338</t>
  </si>
  <si>
    <t>SAAVEDRA MARTINEZ, ADRIANA</t>
  </si>
  <si>
    <t>SECRETARIA DE JEFE DE DEPTO.</t>
  </si>
  <si>
    <t xml:space="preserve">SUB-DURECCION DE ADMINISTRACION </t>
  </si>
  <si>
    <t>000-272</t>
  </si>
  <si>
    <t>SALAZAR GARCIA, MIRLA ELIZABETH</t>
  </si>
  <si>
    <t>000-137</t>
  </si>
  <si>
    <t>SANCHEZ AGREDANO, BRENDA KARINA</t>
  </si>
  <si>
    <t>000-312</t>
  </si>
  <si>
    <t>SANCHEZ MORALES, FANNY</t>
  </si>
  <si>
    <t>000-163</t>
  </si>
  <si>
    <t>SANCHEZ RAMOS, FELIPA</t>
  </si>
  <si>
    <t>000-265</t>
  </si>
  <si>
    <t>TINAJERO GONZALEZ, GERMAN</t>
  </si>
  <si>
    <t>000-043</t>
  </si>
  <si>
    <t>TLAXCALA ACEVES, FELIPE DE JESUS</t>
  </si>
  <si>
    <t>000-240</t>
  </si>
  <si>
    <t>TORRES CARRILLO, ERNESTO</t>
  </si>
  <si>
    <t>SUBDIRECTOR DE AREA DE VINCULACION</t>
  </si>
  <si>
    <t>000-007</t>
  </si>
  <si>
    <t>TORRES MELENDREZ, MARTHA PALOMA</t>
  </si>
  <si>
    <t>JEFE DEPTO. SISTEMAS</t>
  </si>
  <si>
    <t>000-322</t>
  </si>
  <si>
    <t>TOVAR GOMEZ, OMAR</t>
  </si>
  <si>
    <t>BIBLIOTECARIO</t>
  </si>
  <si>
    <t>000-356</t>
  </si>
  <si>
    <t>VARGAS ARANDA KAREN AMAYRANI</t>
  </si>
  <si>
    <t>ENCRAGADA DE SUBDIRECCION ACADEMICA</t>
  </si>
  <si>
    <t>000-079</t>
  </si>
  <si>
    <t>VARGAS VEGA, ADRIANA ELIZABETH</t>
  </si>
  <si>
    <t>JEFE DEPTO. PLANEACION</t>
  </si>
  <si>
    <t>000-218</t>
  </si>
  <si>
    <t>VARGAS VEGA, RUBEN</t>
  </si>
  <si>
    <t>JEFE DE DIVISION DE SISTEMAS COMPUTACIONALES</t>
  </si>
  <si>
    <t>000-068</t>
  </si>
  <si>
    <t>VAZQUEZ LOPEZ, MIGUEL ANGEL</t>
  </si>
  <si>
    <t>000-333</t>
  </si>
  <si>
    <t>VEGA TORRES, BRAULIO ALFONSO</t>
  </si>
  <si>
    <t>000-053</t>
  </si>
  <si>
    <t>VENEGAS SAHAGUN, JEOVANA ARCELIA</t>
  </si>
  <si>
    <t>000-104</t>
  </si>
  <si>
    <t>VIRGEN CHAVEZ, GABRIEL</t>
  </si>
  <si>
    <t>000-005</t>
  </si>
  <si>
    <t>YAÑEZ MALDONADO, JOSE</t>
  </si>
  <si>
    <t>000-283</t>
  </si>
  <si>
    <t>ZAVALA CARRILLO, JOSE ARTURO</t>
  </si>
  <si>
    <t>000-226</t>
  </si>
  <si>
    <t>ABUNDIZ RENTERIA, ADRIANA MARLEM</t>
  </si>
  <si>
    <t>PROFESOR ASIGNATURA "A"</t>
  </si>
  <si>
    <t>SUBDIRECCIÓN ACADÉMICA</t>
  </si>
  <si>
    <t>000-347</t>
  </si>
  <si>
    <t>AGUILAR GARCIA, JOSE LUIS</t>
  </si>
  <si>
    <t>000-340</t>
  </si>
  <si>
    <t>ALBA QUEVEDO, JUAN</t>
  </si>
  <si>
    <t>000-178</t>
  </si>
  <si>
    <t>ALVAREZ MALTA, ANGEL</t>
  </si>
  <si>
    <t>000-348</t>
  </si>
  <si>
    <t>ANDALON VELAZQUEZ, MIGUEL ANGEL</t>
  </si>
  <si>
    <t>000-074</t>
  </si>
  <si>
    <t>AVILA NAVA, CARLOS JAVIER</t>
  </si>
  <si>
    <t>000-064</t>
  </si>
  <si>
    <t>AVILA RODRIGUEZ, ALBERTO</t>
  </si>
  <si>
    <t>000-090</t>
  </si>
  <si>
    <t>BEDOY FLORES, MA. ANTONIA</t>
  </si>
  <si>
    <t>000-200</t>
  </si>
  <si>
    <t>BELTRAN SANCHEZ GABRIEL</t>
  </si>
  <si>
    <t>000-325</t>
  </si>
  <si>
    <t>BERNAL ESPINOZA, DANIEL</t>
  </si>
  <si>
    <t>000-341</t>
  </si>
  <si>
    <t>CABRAL ROSALES, RAMON</t>
  </si>
  <si>
    <t>000-273</t>
  </si>
  <si>
    <t>CALDERA FALCON, MANUEL</t>
  </si>
  <si>
    <t>000-180</t>
  </si>
  <si>
    <t>CALDERA MORENO, DIANA</t>
  </si>
  <si>
    <t>CALDERA REYES, MIGUEL ANGEL</t>
  </si>
  <si>
    <t>000-324</t>
  </si>
  <si>
    <t>CANALES CHAVEZ, RICARDO</t>
  </si>
  <si>
    <t>000-149</t>
  </si>
  <si>
    <t>CARBAJAL MARQUEZ, JAIME ALEJANDRO</t>
  </si>
  <si>
    <t>000-145</t>
  </si>
  <si>
    <t>CARRILLO FLORES, SANDRA LETICIA</t>
  </si>
  <si>
    <t>000-049</t>
  </si>
  <si>
    <t>CERDA SOTO, JAIME ANTONIO</t>
  </si>
  <si>
    <t>000-222</t>
  </si>
  <si>
    <t>CHAVEZ PANTOJA, CORINA</t>
  </si>
  <si>
    <t>6 horas (ya descontadas)</t>
  </si>
  <si>
    <t>000-244</t>
  </si>
  <si>
    <t>CHAVEZ RIVERA, MARIA DEL REFUGIO</t>
  </si>
  <si>
    <t>000-284</t>
  </si>
  <si>
    <t>COBIAN HERMOSILLO, JOSE LUIS</t>
  </si>
  <si>
    <t>000-354</t>
  </si>
  <si>
    <t>COPADO TORRES, JACOBO MAHATMA</t>
  </si>
  <si>
    <t>000-125</t>
  </si>
  <si>
    <t>CORONA  TORRES, RAÚL</t>
  </si>
  <si>
    <t>000-285</t>
  </si>
  <si>
    <t>CRUZ CRUZ, FRANCISCO JAVIER</t>
  </si>
  <si>
    <t>000-286</t>
  </si>
  <si>
    <t>CRUZ LOPEZ, CARLOS</t>
  </si>
  <si>
    <t>000-271</t>
  </si>
  <si>
    <t>CUELLAR EVANGELISTA, JORGE ALEJANDRO</t>
  </si>
  <si>
    <t>000-055</t>
  </si>
  <si>
    <t>DIAZ SANTANA, ADRIANA</t>
  </si>
  <si>
    <t>000-355</t>
  </si>
  <si>
    <t xml:space="preserve">ESCAMILLA VILLA, HUGO ARMANDO </t>
  </si>
  <si>
    <t>000-299</t>
  </si>
  <si>
    <t>ESPINOSA RIVERA, JOEL</t>
  </si>
  <si>
    <t>000-344</t>
  </si>
  <si>
    <t>FALCON MADERA, ALBA JAZMIN</t>
  </si>
  <si>
    <t>000-289</t>
  </si>
  <si>
    <t>GANDARA ARTEAGA, JORGE ALBERTO</t>
  </si>
  <si>
    <t>000-182</t>
  </si>
  <si>
    <t>GANDARA MOLINA, LETICIA</t>
  </si>
  <si>
    <t>000-183</t>
  </si>
  <si>
    <t>GARCIA ALEXANDER, CRYSTAL TERESA</t>
  </si>
  <si>
    <t>000-351</t>
  </si>
  <si>
    <t>GARCIA MANCILLA MIGUEL ANGEL</t>
  </si>
  <si>
    <t>000-300</t>
  </si>
  <si>
    <t>GARCIA MURILLO, REGINALDO</t>
  </si>
  <si>
    <t>000-113</t>
  </si>
  <si>
    <t>GARCIA RETANO, GUADALUPE</t>
  </si>
  <si>
    <t>000-290</t>
  </si>
  <si>
    <t>GOMEZ FRANCO, SALVADOR</t>
  </si>
  <si>
    <t>000-072</t>
  </si>
  <si>
    <t>GOMEZ MEDINA HUMBERTO ALONSO</t>
  </si>
  <si>
    <t>000-307</t>
  </si>
  <si>
    <t>GONZALEZ GONZALEZ, MARIA DEL ROSARIO</t>
  </si>
  <si>
    <t>000-352</t>
  </si>
  <si>
    <t>GONZALEZ PEREZ, ERIKA CRISTINA</t>
  </si>
  <si>
    <t>000-339</t>
  </si>
  <si>
    <t>GONZALEZ ZUÑIGA, JUAN ANTONIO</t>
  </si>
  <si>
    <t>000-345</t>
  </si>
  <si>
    <t>GURROLA BONILLA, ANA YESENIA</t>
  </si>
  <si>
    <t>000-303</t>
  </si>
  <si>
    <t>GUTIERREZ FERNANDEZ, MARIA</t>
  </si>
  <si>
    <t>000-084</t>
  </si>
  <si>
    <t>GUTIERREZ FLORES, LISANDRA CATALINA</t>
  </si>
  <si>
    <t>000-184</t>
  </si>
  <si>
    <t>GUTIERREZ SANTILLÁN, LOURDES</t>
  </si>
  <si>
    <t>000-099</t>
  </si>
  <si>
    <t>HERNANDEZ ALVARADO, OMAR</t>
  </si>
  <si>
    <t>000-253</t>
  </si>
  <si>
    <t>HERNANDEZ WENCESLAO, MARIO ALBERTO</t>
  </si>
  <si>
    <t>000-059</t>
  </si>
  <si>
    <t>LARA RODRIGUEZ, ADAN NOE</t>
  </si>
  <si>
    <t>000-292</t>
  </si>
  <si>
    <t>LOPEZ CARRILLO, ERIK</t>
  </si>
  <si>
    <t>000-089</t>
  </si>
  <si>
    <t>LOPEZ RIVERA, SERGIO</t>
  </si>
  <si>
    <t>000-127</t>
  </si>
  <si>
    <t>LUNA FERNANDEZ, JOSE DE JESUS</t>
  </si>
  <si>
    <t>000-194</t>
  </si>
  <si>
    <t>MADERA HERRERA, ILSE KARINA</t>
  </si>
  <si>
    <t>000-231</t>
  </si>
  <si>
    <t>MARISCAL TORRES, JUAN CARLOS</t>
  </si>
  <si>
    <t>000-293</t>
  </si>
  <si>
    <t>MERCADO SANCHEZ, ERIKA NOEMI</t>
  </si>
  <si>
    <t>000-160</t>
  </si>
  <si>
    <t>MOLINA CAMPOS, ITZEL</t>
  </si>
  <si>
    <t>000-249</t>
  </si>
  <si>
    <t>MUÑOZ NORIEGA, MARIA GUADALUPE</t>
  </si>
  <si>
    <t>000-042</t>
  </si>
  <si>
    <t>NUÑEZ AVILA, BERTHA ELIZABETH</t>
  </si>
  <si>
    <t>000-346</t>
  </si>
  <si>
    <t>PACHECO MADERA, JUAN CARLOS</t>
  </si>
  <si>
    <t>000-246</t>
  </si>
  <si>
    <t>PONCE BECERRA, ANDRES GUADALUPE</t>
  </si>
  <si>
    <t>000-295</t>
  </si>
  <si>
    <t>PONCE MARISCAL, JAZMIN GUADALUPE</t>
  </si>
  <si>
    <t>000-038</t>
  </si>
  <si>
    <t>POSADAS MALAGON, MARGARITA</t>
  </si>
  <si>
    <t>000-126</t>
  </si>
  <si>
    <t>QUEZADA GARCIA, GUMARO</t>
  </si>
  <si>
    <t>000-107</t>
  </si>
  <si>
    <t>QUIJAS ZEPEDA, LUIS ALBERTO</t>
  </si>
  <si>
    <t>000-188</t>
  </si>
  <si>
    <t>REYES GONZALEZ, MARIA EUGENIA</t>
  </si>
  <si>
    <t>000-073</t>
  </si>
  <si>
    <t>ROBLES SERRANO, RAMON</t>
  </si>
  <si>
    <t>000-087</t>
  </si>
  <si>
    <t>RODRIGUEZ CARRILLO, JOSE MANUEL</t>
  </si>
  <si>
    <t>000-301</t>
  </si>
  <si>
    <t>RODRIGUEZ LANDA, MARIA DE LOS ANGELES</t>
  </si>
  <si>
    <t>000-060</t>
  </si>
  <si>
    <t>RODRIGUEZ RIVERA, CESAR OCTAVIO</t>
  </si>
  <si>
    <t>000-350</t>
  </si>
  <si>
    <t>ROLDAN RODRIGUEZ, GREGORIO</t>
  </si>
  <si>
    <t>000-353</t>
  </si>
  <si>
    <t>ROMERO MIRAMONTES, NORA IMELDA</t>
  </si>
  <si>
    <t>000-052</t>
  </si>
  <si>
    <t>ROMERO SEPULVEDA, JUAN MANUEL SANTOS</t>
  </si>
  <si>
    <t>000-189</t>
  </si>
  <si>
    <t>RUIZ CORONA, ALONSO ALEJANDRO</t>
  </si>
  <si>
    <t>000-302</t>
  </si>
  <si>
    <t>SALAZAR PARTIDA, JOSE GRISELDO</t>
  </si>
  <si>
    <t>000-257</t>
  </si>
  <si>
    <t>SANCHEZ DE LA MORA, MARIA DE JESUS</t>
  </si>
  <si>
    <t>000-297</t>
  </si>
  <si>
    <t>SANCHEZ MERCADO, EDGAR GERARDO</t>
  </si>
  <si>
    <t>000-191</t>
  </si>
  <si>
    <t>SANDOVAL PINTO, CARLOS</t>
  </si>
  <si>
    <t>000-096</t>
  </si>
  <si>
    <t>SANTIAGO CARDENAS, CLAUDIA</t>
  </si>
  <si>
    <t>000-228</t>
  </si>
  <si>
    <t>SIGALA DIAZ, VICTOR MANUEL</t>
  </si>
  <si>
    <t>000-070</t>
  </si>
  <si>
    <t>TORRES GONZALEZ, GABRIELA</t>
  </si>
  <si>
    <t>000-326</t>
  </si>
  <si>
    <t>VELA VILLAGRANA, AURORA</t>
  </si>
  <si>
    <t>000-193</t>
  </si>
  <si>
    <t>VIVEROS CERVANTES, RICARDO</t>
  </si>
  <si>
    <t>000-269</t>
  </si>
  <si>
    <t>ZUÑIGA BELTRAN, FRANCISCO</t>
  </si>
  <si>
    <t>(Gastos No Comprobados )</t>
  </si>
  <si>
    <t>1 Vacante de vigilante</t>
  </si>
  <si>
    <t>Reg Pat IMSS: C0514138383</t>
  </si>
  <si>
    <t>AREA</t>
  </si>
  <si>
    <t>FALTAS</t>
  </si>
  <si>
    <t>Prima vacacional</t>
  </si>
  <si>
    <t>Servicio de guardería</t>
  </si>
  <si>
    <t>Prima de antigüedad</t>
  </si>
  <si>
    <t>Aguinaldo ITST</t>
  </si>
  <si>
    <t>Despensa ITST</t>
  </si>
  <si>
    <t>Material didáctico</t>
  </si>
  <si>
    <t>Ayuda despensa</t>
  </si>
  <si>
    <t>Ayuda transporte</t>
  </si>
  <si>
    <t>Salario</t>
  </si>
  <si>
    <t>Sobre-sueldo</t>
  </si>
  <si>
    <t>Estímulo al desempeño docente</t>
  </si>
  <si>
    <t>Retroactivo de sueldo</t>
  </si>
  <si>
    <t>Reposición de día</t>
  </si>
  <si>
    <t>Ajuste de calendario</t>
  </si>
  <si>
    <t>Seguro de vivienda Infonavit</t>
  </si>
  <si>
    <t>Aportación voluntaria SAR</t>
  </si>
  <si>
    <t>I.S.R. finiquito</t>
  </si>
  <si>
    <t>Invalidez y Vida</t>
  </si>
  <si>
    <t>Cesantia y Vejez</t>
  </si>
  <si>
    <t>2% Fondo retiro SAR (8)</t>
  </si>
  <si>
    <t>2% Impuesto estatal</t>
  </si>
  <si>
    <t>I.M.S.S. empresa</t>
  </si>
  <si>
    <t>Infonavit empresa</t>
  </si>
  <si>
    <t>Guarderia I.M.S.S. (7)</t>
  </si>
  <si>
    <t xml:space="preserve">    Reg. Pat. IMSS:  C0514138383</t>
  </si>
  <si>
    <t>Departamento 1 DIRECCION</t>
  </si>
  <si>
    <t>ITST0018</t>
  </si>
  <si>
    <t>Gutierrez Sevilla Veronica Anahy</t>
  </si>
  <si>
    <t>Secretaria de Dirección</t>
  </si>
  <si>
    <t>Direccion</t>
  </si>
  <si>
    <t>ITST0034</t>
  </si>
  <si>
    <t>Munguía Ortiz Saúl</t>
  </si>
  <si>
    <t>Departamento 2 SUBDIRECCION ADMINISTRATIVA</t>
  </si>
  <si>
    <t>ITST0005</t>
  </si>
  <si>
    <t>Ramirez Moreno Rogelio</t>
  </si>
  <si>
    <t>Jefe de departamento</t>
  </si>
  <si>
    <t>Subdireccion Administrativa</t>
  </si>
  <si>
    <t>ITST0014</t>
  </si>
  <si>
    <t>Villa Rosales Ramona Cecilia</t>
  </si>
  <si>
    <t>ITST0016</t>
  </si>
  <si>
    <t>Rodriguez Galvez Ivan Guadalupe</t>
  </si>
  <si>
    <t>analista Técnico</t>
  </si>
  <si>
    <t>ITST0027</t>
  </si>
  <si>
    <t>Ochoa Ortiz Ma De Jesus</t>
  </si>
  <si>
    <t>ITST0042</t>
  </si>
  <si>
    <t>Guerrero Ochoa Francisco Javier</t>
  </si>
  <si>
    <t>Subdirector Administrativo</t>
  </si>
  <si>
    <t>ITST0047</t>
  </si>
  <si>
    <t>Rios  Valencia Uriel</t>
  </si>
  <si>
    <t>ITST0096</t>
  </si>
  <si>
    <t>Magaña Magaña José De Jesús</t>
  </si>
  <si>
    <t>Chofer de Direccion</t>
  </si>
  <si>
    <t>ITST0098</t>
  </si>
  <si>
    <t>Gonzalez Contreras Martha Lizeth</t>
  </si>
  <si>
    <t>ITST0101</t>
  </si>
  <si>
    <t>Pinto Santillan Jose Manuel</t>
  </si>
  <si>
    <t>ITST0104</t>
  </si>
  <si>
    <t>Romero Diaz Alfonso</t>
  </si>
  <si>
    <t>ITST0110</t>
  </si>
  <si>
    <t>Nuñez Magaña Juan Joel</t>
  </si>
  <si>
    <t>Departamento 3 SUBDIRECCION ACADEMICA</t>
  </si>
  <si>
    <t>ITST0007</t>
  </si>
  <si>
    <t>Tapia Correa Marco Antonio</t>
  </si>
  <si>
    <t>Analista Epecializado</t>
  </si>
  <si>
    <t>jefe de division</t>
  </si>
  <si>
    <t>ITST0015</t>
  </si>
  <si>
    <t>Aguayo Quiroz Maria Esther</t>
  </si>
  <si>
    <t>subdireccion academica</t>
  </si>
  <si>
    <t>ITST0021</t>
  </si>
  <si>
    <t>Vargas Rodriguez Belen</t>
  </si>
  <si>
    <t>psicologa</t>
  </si>
  <si>
    <t>ITST0023</t>
  </si>
  <si>
    <t>Amezcua Rodriguez Angelica Del Rocio</t>
  </si>
  <si>
    <t>ITST0037</t>
  </si>
  <si>
    <t>Cuevas Del Rio Roberto Carlos</t>
  </si>
  <si>
    <t>ITST0038</t>
  </si>
  <si>
    <t>Mojica Contreras Rosa Angelica</t>
  </si>
  <si>
    <t>ITST0040</t>
  </si>
  <si>
    <t>Juarez Cisneros Mariana Elizabeth</t>
  </si>
  <si>
    <t>jefe de departamento vinculaciòn</t>
  </si>
  <si>
    <t>ITST0046</t>
  </si>
  <si>
    <t>Magallon Gonzalez Xochiquetzal</t>
  </si>
  <si>
    <t>ITST0048</t>
  </si>
  <si>
    <t>Silva Uribe Irma Judith</t>
  </si>
  <si>
    <t>jefe de division innovaciòn</t>
  </si>
  <si>
    <t>ITST0066</t>
  </si>
  <si>
    <t>Gudiño Venegas Rene</t>
  </si>
  <si>
    <t>ITST0071</t>
  </si>
  <si>
    <t>Rios Salome  Leticia Betsaida</t>
  </si>
  <si>
    <t>ITST0089</t>
  </si>
  <si>
    <t>Villalvazo Amezcua Carla Estefany</t>
  </si>
  <si>
    <t>ITST0097</t>
  </si>
  <si>
    <t>Del Toro Torres Lizeth Guadalupe</t>
  </si>
  <si>
    <t>Secretaria de departamento</t>
  </si>
  <si>
    <t>jefe de division electro</t>
  </si>
  <si>
    <t>ITST0102</t>
  </si>
  <si>
    <t>Mata Tejeda Ana Karina</t>
  </si>
  <si>
    <t>jefe de division administracion</t>
  </si>
  <si>
    <t>ITST0105</t>
  </si>
  <si>
    <t>Moreno Carrazco Mayra Karina</t>
  </si>
  <si>
    <t>jefe de departamento servicios escolares</t>
  </si>
  <si>
    <t>ITST0106</t>
  </si>
  <si>
    <t>Rios Torres Oscar</t>
  </si>
  <si>
    <t>jefe de division alimentarias</t>
  </si>
  <si>
    <t>ITST0114</t>
  </si>
  <si>
    <t>Antillon Amezcua Isis Maite</t>
  </si>
  <si>
    <t>Departamento 5 SERVICIOS ESCOLARES</t>
  </si>
  <si>
    <t>ITST0010</t>
  </si>
  <si>
    <t>Del Toro Mejia Maria Del Carmen</t>
  </si>
  <si>
    <t>ITST0025</t>
  </si>
  <si>
    <t>Rios Gutierrez Cuauhtli Tonatiuh</t>
  </si>
  <si>
    <t>programador</t>
  </si>
  <si>
    <t>subdirecciòn administraciòn</t>
  </si>
  <si>
    <t>ITST0032</t>
  </si>
  <si>
    <t>Castellanos Lara Ruben Hiram</t>
  </si>
  <si>
    <t>Departamento 6 RECURSOS FINANCIEROS</t>
  </si>
  <si>
    <t>ITST0001</t>
  </si>
  <si>
    <t>Flores Cardenas Daniela</t>
  </si>
  <si>
    <t>jefe de departamento recursos financieros</t>
  </si>
  <si>
    <t>ITST0003</t>
  </si>
  <si>
    <t>Martinez Elizondo Ana Karina</t>
  </si>
  <si>
    <t>ITST0006</t>
  </si>
  <si>
    <t>Magaña Mendoza Maria Guadalupe</t>
  </si>
  <si>
    <t>recursos financieros</t>
  </si>
  <si>
    <t>ITST0041</t>
  </si>
  <si>
    <t>Medina  Mendoza Maria Guadalupe</t>
  </si>
  <si>
    <t>subdireccion administrativa</t>
  </si>
  <si>
    <t>Departamento 7 RECURSOS HUMANOS</t>
  </si>
  <si>
    <t>ITST0002</t>
  </si>
  <si>
    <t>Villalvazo Gutierrez Manuel</t>
  </si>
  <si>
    <t>Intendete</t>
  </si>
  <si>
    <t>servicios generales</t>
  </si>
  <si>
    <t>ITST0008</t>
  </si>
  <si>
    <t>Garcia Martinez Patricia</t>
  </si>
  <si>
    <t>ITST0009</t>
  </si>
  <si>
    <t>Torrez Munguia Jorge</t>
  </si>
  <si>
    <t>ITST0019</t>
  </si>
  <si>
    <t>Sanchez Perez Francisco Javier</t>
  </si>
  <si>
    <t>ITST0029</t>
  </si>
  <si>
    <t>Gutierrez Quiroz Jose Antonio</t>
  </si>
  <si>
    <t>ITST0036</t>
  </si>
  <si>
    <t>Contreras Elizondo Erik Salvador</t>
  </si>
  <si>
    <t>ITST0043</t>
  </si>
  <si>
    <t>Martinez  Venegas Juan Manuel</t>
  </si>
  <si>
    <t>ITST0045</t>
  </si>
  <si>
    <t>Andrade Cisneros Maria Guadalupe</t>
  </si>
  <si>
    <t>ITST0113</t>
  </si>
  <si>
    <t>Moran Orozco Jose Javier</t>
  </si>
  <si>
    <t>Departamento 8 PLANEACIONX PROGRAMACION Y EVALUACION</t>
  </si>
  <si>
    <t>ITST0011</t>
  </si>
  <si>
    <t>Vazquez Ramos Socrates</t>
  </si>
  <si>
    <t>planeacion</t>
  </si>
  <si>
    <t>ITST0024</t>
  </si>
  <si>
    <t>Gutierrez Maciel Ana Lilia</t>
  </si>
  <si>
    <t>ITST0039</t>
  </si>
  <si>
    <t>Ramirez Magallon Alma Leticia</t>
  </si>
  <si>
    <t>compras</t>
  </si>
  <si>
    <t>Departamento 9 DIVISION ACADEMICA</t>
  </si>
  <si>
    <t>ITST0028</t>
  </si>
  <si>
    <t>Castañeda Cuevas Nayeli</t>
  </si>
  <si>
    <t>docente de asinatura A</t>
  </si>
  <si>
    <t>jefe de division de carrera</t>
  </si>
  <si>
    <t>ITST0033</t>
  </si>
  <si>
    <t>Quiroz  Hernandez Christian Alejandro</t>
  </si>
  <si>
    <t>ITST0049</t>
  </si>
  <si>
    <t>Venegas Moreno Juan Jose</t>
  </si>
  <si>
    <t>Profesor asociado B</t>
  </si>
  <si>
    <t>ITST0050</t>
  </si>
  <si>
    <t>Gonzalez Vazquez Luis Gabriel</t>
  </si>
  <si>
    <t>ITST0051</t>
  </si>
  <si>
    <t>Cardenas Magaña Jorge Alberto</t>
  </si>
  <si>
    <t>Profesor titular A</t>
  </si>
  <si>
    <t>ITST0052</t>
  </si>
  <si>
    <t>Bañuelos Amezcua Ulises</t>
  </si>
  <si>
    <t>ITST0053</t>
  </si>
  <si>
    <t>Sandoval  Perez Karina</t>
  </si>
  <si>
    <t>Licencia</t>
  </si>
  <si>
    <t>ITST0054</t>
  </si>
  <si>
    <t>Reyes Arellano Maria Gloria</t>
  </si>
  <si>
    <t>ITST0055</t>
  </si>
  <si>
    <t>Munguia Flores Miguel Angel</t>
  </si>
  <si>
    <t>ITST0059</t>
  </si>
  <si>
    <t>Arellano Santiago Armida</t>
  </si>
  <si>
    <t>ITST0060</t>
  </si>
  <si>
    <t>Vazquez Ruiz Karla Marisol</t>
  </si>
  <si>
    <t>ITST0061</t>
  </si>
  <si>
    <t>Iniestra Gonzalez J. Jesus</t>
  </si>
  <si>
    <t>ITST0062</t>
  </si>
  <si>
    <t>Rodriguez Mendoza Ramiro</t>
  </si>
  <si>
    <t>Profesor asociado A</t>
  </si>
  <si>
    <t>ITST0063</t>
  </si>
  <si>
    <t>Garcia Magaña Raul</t>
  </si>
  <si>
    <t>ITST0064</t>
  </si>
  <si>
    <t>Ortiz Avila Wscary Fabian</t>
  </si>
  <si>
    <t>16 HORAS PSG</t>
  </si>
  <si>
    <t>ITST0065</t>
  </si>
  <si>
    <t>Langarica Rivera Victor Manuel</t>
  </si>
  <si>
    <t>ITST0069</t>
  </si>
  <si>
    <t>Salazar Aguilar Bernardo Gustavo</t>
  </si>
  <si>
    <t>ITST0070</t>
  </si>
  <si>
    <t>Sanchez Vieyra Maria Teresa</t>
  </si>
  <si>
    <t>ITST0072</t>
  </si>
  <si>
    <t>Castañeda Marin Jose Salvador</t>
  </si>
  <si>
    <t>ITST0073</t>
  </si>
  <si>
    <t>Martinez Sandoval Juan Carlos</t>
  </si>
  <si>
    <t>ITST0074</t>
  </si>
  <si>
    <t>Ramos Martinez Hilda</t>
  </si>
  <si>
    <t>ITST0075</t>
  </si>
  <si>
    <t>Rodriguez Morales Moises</t>
  </si>
  <si>
    <t>ITST0076</t>
  </si>
  <si>
    <t>Ruiz Farias Rosa Angela</t>
  </si>
  <si>
    <t>ITST0077</t>
  </si>
  <si>
    <t>Villalvazo Magallon Rosa Esthela</t>
  </si>
  <si>
    <t>ITST0079</t>
  </si>
  <si>
    <t>Limon Villegas Edgar Samid</t>
  </si>
  <si>
    <t>ITST0080</t>
  </si>
  <si>
    <t>Lozada Trinidad Angel</t>
  </si>
  <si>
    <t>ITST0082</t>
  </si>
  <si>
    <t>Navarrete Cova Citlali</t>
  </si>
  <si>
    <t>ITST0085</t>
  </si>
  <si>
    <t>Valencia Chavez Luis Humberto</t>
  </si>
  <si>
    <t>ITST0086</t>
  </si>
  <si>
    <t>Ruiz  Ibarra Guadalupe</t>
  </si>
  <si>
    <t>9 HORAS</t>
  </si>
  <si>
    <t>ITST0087</t>
  </si>
  <si>
    <t>Castillo Hernandez Talia</t>
  </si>
  <si>
    <t>ITST0088</t>
  </si>
  <si>
    <t>Hinojosa Gomez Carlos Adolfo</t>
  </si>
  <si>
    <t>ITST0090</t>
  </si>
  <si>
    <t>Vega Negrete Emmanuel</t>
  </si>
  <si>
    <t>ITST0091</t>
  </si>
  <si>
    <t>Hernandez Gutierrez Agustin</t>
  </si>
  <si>
    <t>1 HORA</t>
  </si>
  <si>
    <t>ITST0093</t>
  </si>
  <si>
    <t>Santana Perez Mario Antonio</t>
  </si>
  <si>
    <t>ITST0094</t>
  </si>
  <si>
    <t>Valdez Sepulveda Jesus Alfonso</t>
  </si>
  <si>
    <t>ITST0095</t>
  </si>
  <si>
    <t>Chenal Diaz Juan Ruben</t>
  </si>
  <si>
    <t>ITST0099</t>
  </si>
  <si>
    <t>Oceguera Contreras Eden</t>
  </si>
  <si>
    <t>ITST0100</t>
  </si>
  <si>
    <t>Carvajal Rubio Jose Eduardo</t>
  </si>
  <si>
    <t>ITST0103</t>
  </si>
  <si>
    <t>Reyes Nava Luis Alberto</t>
  </si>
  <si>
    <t>ITST0107</t>
  </si>
  <si>
    <t>Santillan Lua Itzel Indira</t>
  </si>
  <si>
    <t>2 HORAS</t>
  </si>
  <si>
    <t>ITST0108</t>
  </si>
  <si>
    <t>Munguia Ruelas Salvador</t>
  </si>
  <si>
    <t>ITST0109</t>
  </si>
  <si>
    <t>Alcaraz Gaytan Maria Luisa</t>
  </si>
  <si>
    <t>ITST0111</t>
  </si>
  <si>
    <t>Alonso Hernandez Edith</t>
  </si>
  <si>
    <t>ITST0112</t>
  </si>
  <si>
    <t>Oseguera Galindo David Omar</t>
  </si>
  <si>
    <t>Departamento 10 PROMOCION Y VINCULACION</t>
  </si>
  <si>
    <t>ITST0022</t>
  </si>
  <si>
    <t>Contreras Rodriguez Ana Rosa</t>
  </si>
  <si>
    <t>tecnico especializado</t>
  </si>
  <si>
    <t>jefe de departamento vinculacion</t>
  </si>
  <si>
    <t>NOTA:</t>
  </si>
  <si>
    <t xml:space="preserve">Sandoval Pérez Karina </t>
  </si>
  <si>
    <t>Licencia sin goce de sueldo</t>
  </si>
  <si>
    <t>Sanchez Pèrez Francisco Javier</t>
  </si>
  <si>
    <t>Subdireccion de area</t>
  </si>
  <si>
    <t>Vacante</t>
  </si>
  <si>
    <t xml:space="preserve">Medico </t>
  </si>
  <si>
    <t>Comision</t>
  </si>
  <si>
    <t>baja</t>
  </si>
  <si>
    <t>Periodo 16 AL 31 Quincenal del 16/01/2017 al 31/01/2017</t>
  </si>
  <si>
    <t>Reg Pat IMSS: C1012059386</t>
  </si>
  <si>
    <t>PASAJE</t>
  </si>
  <si>
    <t>GUARDERIA NETO (ENERO)</t>
  </si>
  <si>
    <t>ESTIMULO DOCENTE NETO(SEPTIEMBRE 2016)</t>
  </si>
  <si>
    <t xml:space="preserve">    Reg. Pat. IMSS:  C1012059386</t>
  </si>
  <si>
    <t>ITS0001</t>
  </si>
  <si>
    <t>ROSALES CASTAÑEDA ERNESTO</t>
  </si>
  <si>
    <t>ITS0009</t>
  </si>
  <si>
    <t>FIERROS LOPEZ MARIA DE LA LUZ</t>
  </si>
  <si>
    <t>DIRECTOR DE AREA</t>
  </si>
  <si>
    <t>ITS0002</t>
  </si>
  <si>
    <t>PARRA MACIAS RICARDO RENE</t>
  </si>
  <si>
    <t>SUBDIRECTOR DE AREA</t>
  </si>
  <si>
    <t>RODRIGUEZ CORTES MARCO ANTONIO</t>
  </si>
  <si>
    <t>NAVARRO CARO ALEJANDRO JACOB</t>
  </si>
  <si>
    <t>RODRIGUEZ RONALDS RICARDO</t>
  </si>
  <si>
    <t>ITS0003</t>
  </si>
  <si>
    <t>CASTILLO VAZQUEZ HECTOR EDUARDO</t>
  </si>
  <si>
    <t>MONRAZ GOMEZ FELIPE DE JESUS</t>
  </si>
  <si>
    <t>RUVALCABA RUIZ BERENICE MICAELA</t>
  </si>
  <si>
    <t>LANDEROS RODRIGUEZ ALFONSO</t>
  </si>
  <si>
    <t>AGUIRRE SANDOVAL LUZ ELENA</t>
  </si>
  <si>
    <t>CASTAÑEDA LUQUIN NANCY GUADALUPE</t>
  </si>
  <si>
    <t>ITS0004</t>
  </si>
  <si>
    <t>MARISCAL GUTIERREZ ROSA MARIA</t>
  </si>
  <si>
    <t>JEFE DEPTO</t>
  </si>
  <si>
    <t>ABONCE HERNANDEZ IVETTE GEORGINA</t>
  </si>
  <si>
    <t>CORTES REYNOSO GERARDO</t>
  </si>
  <si>
    <t>BENITEZ RUBIO LUIS ANTONIO</t>
  </si>
  <si>
    <t>HERNANDEZ REYNOSO LUIS FERNANDO</t>
  </si>
  <si>
    <t>JIMENEZ ZUÑIGA ROBERTO CARLOS</t>
  </si>
  <si>
    <t>LUPERCIO CHAVEZ YESSICA YAZMIN</t>
  </si>
  <si>
    <t>TREJO CONTRERAS JOSE MIGUEL</t>
  </si>
  <si>
    <t>MACIAS GUZMAN CRISTIAN RUBEN</t>
  </si>
  <si>
    <t>VELEZ SANCHEZ DIEGO IVAN</t>
  </si>
  <si>
    <t>BERNAL ROSALES ERNESTO</t>
  </si>
  <si>
    <t>ZERMEÑO AYALA MANUEL</t>
  </si>
  <si>
    <t>CF12027</t>
  </si>
  <si>
    <t>BAÑUELOS RUIZ AVELINO</t>
  </si>
  <si>
    <t>MORENO SALDIVAR LEONARDO</t>
  </si>
  <si>
    <t>CF33116</t>
  </si>
  <si>
    <t>HIDALGO DURAN EVELIA</t>
  </si>
  <si>
    <t>MELENDREZ HERNANDEZ ROCIO</t>
  </si>
  <si>
    <t>A06009</t>
  </si>
  <si>
    <t>ANGEL HUERTA VERONICA</t>
  </si>
  <si>
    <t>COORDINADOR DE PROMOCIONES</t>
  </si>
  <si>
    <t>P01002</t>
  </si>
  <si>
    <t>QUIROZ SANTIAGO NANCY ESTHELA</t>
  </si>
  <si>
    <t>P16004</t>
  </si>
  <si>
    <t>GAYTAN SERNA RIGOBERTO DE JESUS</t>
  </si>
  <si>
    <t>A01001</t>
  </si>
  <si>
    <t>ANGUIANO GALINDO MARIA GUADALUPE</t>
  </si>
  <si>
    <t>T06018</t>
  </si>
  <si>
    <t>MENA SALAS MIRIAM EDITH</t>
  </si>
  <si>
    <t>CF53455</t>
  </si>
  <si>
    <t>BAÑUELOS VELADOR LIZBETH</t>
  </si>
  <si>
    <t>SRIA. DIRECTOR GENERAL</t>
  </si>
  <si>
    <t>MAYORAL RENTERIA MARIA ISABEL</t>
  </si>
  <si>
    <t>SRIA. DIRECTOR</t>
  </si>
  <si>
    <t>P01001</t>
  </si>
  <si>
    <t>PEREZ MEZA CINTHYA CONCEPCION</t>
  </si>
  <si>
    <t>GUEVARA RUIZ MARIA DEL CONSUELO</t>
  </si>
  <si>
    <t>SANDOVAL GARCIA VERONICA</t>
  </si>
  <si>
    <t>CARVAJAL RAYGOZA MARY CARMEN</t>
  </si>
  <si>
    <t>CF34280</t>
  </si>
  <si>
    <t>SANDOVAL GARCIA LAURA</t>
  </si>
  <si>
    <t>SECRETARIA DE SUBDIRECTOR</t>
  </si>
  <si>
    <t>BERUMEN ZACARIAS CLAUDIA MAGALI</t>
  </si>
  <si>
    <t>GARCIA IBARRA IRMA YADIRA</t>
  </si>
  <si>
    <t>T06027</t>
  </si>
  <si>
    <t>ZAMBRANO SERNA PAHOLA DE JESUS</t>
  </si>
  <si>
    <t>GARCIA SANDOVAL YESSICA DOLORES</t>
  </si>
  <si>
    <t>MACIAS MATA PATRICIA</t>
  </si>
  <si>
    <t>MEJIA MARTINEZ ADRIANA</t>
  </si>
  <si>
    <t>CF53453</t>
  </si>
  <si>
    <t>BECERRA CARRANZA ERNESTO SALVADOR</t>
  </si>
  <si>
    <t>CHOFER DE DIRECTOR</t>
  </si>
  <si>
    <t>T16005</t>
  </si>
  <si>
    <t>MURO SILVA HECTOR</t>
  </si>
  <si>
    <t>SALAZAR CORTES MIGUEL</t>
  </si>
  <si>
    <t>JIMENEZ BERNAL FERNANDO</t>
  </si>
  <si>
    <t>CF34004</t>
  </si>
  <si>
    <t>ALVARADO GOMEZ MARINA</t>
  </si>
  <si>
    <t>SRIA. J. DEPTO</t>
  </si>
  <si>
    <t>DIAZ AYALA SANDRA</t>
  </si>
  <si>
    <t>CASTAÑEDA ESMERIO ALONDRA ARACELI</t>
  </si>
  <si>
    <t>MENDEZ ARRIAGA AIDE</t>
  </si>
  <si>
    <t>RODRIGUEZ RIOS MARTHA SILVIA</t>
  </si>
  <si>
    <t>T05003</t>
  </si>
  <si>
    <t>ZUÑIGA GONZALEZ LUIS GUSTAVO</t>
  </si>
  <si>
    <t>S08011</t>
  </si>
  <si>
    <t>FLORES ESPINOZA FEDERICO</t>
  </si>
  <si>
    <t>TURRADO HERNANDEZ OSCAR ENRIQUE</t>
  </si>
  <si>
    <t>A03004</t>
  </si>
  <si>
    <t>SANTIAGO LOPEZ MARIANO</t>
  </si>
  <si>
    <t>S06002</t>
  </si>
  <si>
    <t>RODRIGUEZ ESCATEL HECTOR HUGO</t>
  </si>
  <si>
    <t>JIMENEZ JIMENEZ JORGE MANUEL</t>
  </si>
  <si>
    <t>ZACARIAS ESTRADA MARIA LORENA</t>
  </si>
  <si>
    <t>JIMENEZ JIMENEZ OFELIA</t>
  </si>
  <si>
    <t>SALAZAR YAÑEZ MARIA DEL CARMEN</t>
  </si>
  <si>
    <t>TORRES ESCAREÑO MARISELA</t>
  </si>
  <si>
    <t>ALVAREZ LAMAS MARTHA PATRICIA</t>
  </si>
  <si>
    <t>S13008</t>
  </si>
  <si>
    <t>OCAMPO JAUREGUI RICARDO</t>
  </si>
  <si>
    <t>S14001</t>
  </si>
  <si>
    <t>CONTRERAS REYES IRMA LETICIA</t>
  </si>
  <si>
    <t>PADILLA LOPEZ GRISELDA</t>
  </si>
  <si>
    <t>TORRES ESCAREÑO ANTONIO</t>
  </si>
  <si>
    <t>JIMENEZ BERNAL MIRIAM CONCEPCION</t>
  </si>
  <si>
    <t>E13001</t>
  </si>
  <si>
    <t>AGUIRRE TALAMANTES MARIO EDUARDO</t>
  </si>
  <si>
    <t>DOCENTE ASIGNATURA "B"</t>
  </si>
  <si>
    <t>BERNAL RAMOS JOSE DE JESUS</t>
  </si>
  <si>
    <t>E13002</t>
  </si>
  <si>
    <t>CARDENAS RAMIREZ JOSE ANTONIO</t>
  </si>
  <si>
    <t>CARRILLO HERNANDEZ MARIA ELIZABETH</t>
  </si>
  <si>
    <t>CASTILLO GARCIA CARLOS ALBERTO</t>
  </si>
  <si>
    <t>CERANO DIAZ MARIA GUADALUPE</t>
  </si>
  <si>
    <t>CHAVEZ FLORES SERGIO RENE</t>
  </si>
  <si>
    <t>GONZALEZ CASTAÑEDA JORGE</t>
  </si>
  <si>
    <t>GONZALEZ CASTAÑEDA SERGIO</t>
  </si>
  <si>
    <t>E13003</t>
  </si>
  <si>
    <t>GONZALEZ COVARRUBIAS RAYMUNDO MIGUEL</t>
  </si>
  <si>
    <t>GONZALEZ DELGADO ANA EUGENIA</t>
  </si>
  <si>
    <t>GONZALEZ LOPEZ MARIA ESTHER</t>
  </si>
  <si>
    <t>HERNANDEZ REYNOSO ANTONIO</t>
  </si>
  <si>
    <t>LOPEZ LEVARIO CARLOS RAUL</t>
  </si>
  <si>
    <t>LOPEZ MURILLO CARLOS RENE</t>
  </si>
  <si>
    <t>MAGAÑA AGUIRRE VALERIA GUADALUPE</t>
  </si>
  <si>
    <t>MARISCAL ACOSTA MARIA MAGDALENA</t>
  </si>
  <si>
    <t>MARISCAL ACOSTA MONICA</t>
  </si>
  <si>
    <t>PADILLA MOTA M. USVELIA</t>
  </si>
  <si>
    <t>PALACIOS RUBIO FRANCISCO</t>
  </si>
  <si>
    <t>PEREZ ROSALES LEOPOLDO</t>
  </si>
  <si>
    <t>RAMIREZ MACIAS CARLOS ARTURO</t>
  </si>
  <si>
    <t>RAYGOZA ARANA JULIO ALBERTO</t>
  </si>
  <si>
    <t>RINCON FERNANDEZ RAMON EDGARDO</t>
  </si>
  <si>
    <t>ROBLES CURIEL JUAN CARLOS</t>
  </si>
  <si>
    <t>RODRIGUEZ RAMIREZ EMANUEL</t>
  </si>
  <si>
    <t>TREJO MIRAMONTES JUAN</t>
  </si>
  <si>
    <t>VELAZCO MERCADO ERNESTO CARLOS</t>
  </si>
  <si>
    <t>VELAZQUEZ RINCON JUAN JOSE</t>
  </si>
  <si>
    <t>VILLA LOPEZ JULIO CESAR</t>
  </si>
  <si>
    <t>AMEZCUA RUIZ DAVID JUVENAL</t>
  </si>
  <si>
    <t>DOCENTE ASIGNATURA "A"</t>
  </si>
  <si>
    <t>BARBA BARRAGAN FRANCISCO JAVIER</t>
  </si>
  <si>
    <t>BENITEZ GUADALUPE EDUARDO</t>
  </si>
  <si>
    <t>BLACKALLER CUELLAR ERNESTO</t>
  </si>
  <si>
    <t>CRUZ ARRIAGA JUAN CARLOS</t>
  </si>
  <si>
    <t>GAETA AGRAZ DANIEL EDUARDO</t>
  </si>
  <si>
    <t>GARCIA VEGA DAVID ALEJANDRO</t>
  </si>
  <si>
    <t>GIL RODRIGUEZ JOSE LUIS</t>
  </si>
  <si>
    <t>GONZALEZ ASCENCIO RODOLFO</t>
  </si>
  <si>
    <t>LOPEZ BENAVIDES KARLA EDITH</t>
  </si>
  <si>
    <t>LOPEZ GUDIÑO JORGE</t>
  </si>
  <si>
    <t>MARTINEZ LARA GEORGINA</t>
  </si>
  <si>
    <t>MARTINEZ TORRES PAUL ALEJANDRO</t>
  </si>
  <si>
    <t>MATA JUAREZ ENRIQUE</t>
  </si>
  <si>
    <t>MIRAMONTES MURILLO OSCAR GERARDO</t>
  </si>
  <si>
    <t>PEREZ MARTINEZ FRANCISCO</t>
  </si>
  <si>
    <t>QUINTANILLA MARTINEZ RAFAEL</t>
  </si>
  <si>
    <t>RENTERIA REYNOSO MARIA TERESA</t>
  </si>
  <si>
    <t>RENTERIA SALAMANCA SERGIO ALBERTO</t>
  </si>
  <si>
    <t>RIVERA GUTIERREZ ANA ELVIRA</t>
  </si>
  <si>
    <t>ROSAS REYNAGA JAIME JESUS</t>
  </si>
  <si>
    <t>RUIZ GONZALEZ ANA CAROLINA</t>
  </si>
  <si>
    <t>RUVALCABA DE LIRA JOSE MIGUEL</t>
  </si>
  <si>
    <t>SAHAGUN CASTELLANOS JOSE ALEJANDRO</t>
  </si>
  <si>
    <t>SANCHEZ RUIZ ALEJANDRO</t>
  </si>
  <si>
    <t>SOTELO HERNANDEZ HUGO</t>
  </si>
  <si>
    <t>TLAXCALA ACEVES FELIPE DE JESUS</t>
  </si>
  <si>
    <t>VARGAS VELAZQUEZ JAVIER</t>
  </si>
  <si>
    <t>VERGARA RODRIGUEZ GLORIA MARINA</t>
  </si>
  <si>
    <t>AGUILERA DIAZ RIGOBERTO</t>
  </si>
  <si>
    <t>TECNICO DOCENTE "A"</t>
  </si>
  <si>
    <t>BAÑUELOS VELADOR ALICIA</t>
  </si>
  <si>
    <t>CASTAÑEDA RENTERIA JAVIER</t>
  </si>
  <si>
    <t>DELGADILLO JAUREGUI DAVID</t>
  </si>
  <si>
    <t>MURILLO CALDERON LIZBETH</t>
  </si>
  <si>
    <t>SANCHEZ POLANCO LUCIA</t>
  </si>
  <si>
    <t>VIVANCO ARANGO ARMANDO</t>
  </si>
  <si>
    <t>E13013</t>
  </si>
  <si>
    <t>AVALOS ROMO LUIS ARTURO</t>
  </si>
  <si>
    <t>PROFESOR TITULAR "A"</t>
  </si>
  <si>
    <t>CARDONA GALLEGOS MONICA GRISELDA</t>
  </si>
  <si>
    <t>HERNANDEZ IBARRA FRANCISCO JAVIER</t>
  </si>
  <si>
    <t>SANCHEZ PARRA NESTOR JOSUE</t>
  </si>
  <si>
    <t>E13011</t>
  </si>
  <si>
    <t>AVALOS HERNANDEZ HECTOR</t>
  </si>
  <si>
    <t>PROFESOR ASOCIADO "B"</t>
  </si>
  <si>
    <t>MORALES LICON ALEJANDRA DEL ROCIO</t>
  </si>
  <si>
    <t>E13010</t>
  </si>
  <si>
    <t>AVILA MURILLO CLAUDIA</t>
  </si>
  <si>
    <t>PROFESOR ASOCIADO "A"</t>
  </si>
  <si>
    <t>BERNAL ROSALES JOSE EFREN</t>
  </si>
  <si>
    <t>COBIAN HERMOSILLO JOSE LUIS</t>
  </si>
  <si>
    <t>CONTRERAS PADILLA JAVIER</t>
  </si>
  <si>
    <t>CORONEL HERNANDEZ CARLOS</t>
  </si>
  <si>
    <t>GUERRERO ARCOS ELIAS</t>
  </si>
  <si>
    <t>HUERTA FLORES ROBERTO</t>
  </si>
  <si>
    <t>LANDEROS RIVERA MARIA DE JESUS</t>
  </si>
  <si>
    <t>PEREZ CONTRERAS HECTOR</t>
  </si>
  <si>
    <t>PINEDA RIVERA LUZ ELVIRA</t>
  </si>
  <si>
    <t>RUBIO AGUIRRE JOSE JUAN</t>
  </si>
  <si>
    <t>RUBIO JIMENEZ FERNANDO</t>
  </si>
  <si>
    <t>ZEPEDA SOLANO ULISES</t>
  </si>
  <si>
    <t>EVENTUAL</t>
  </si>
  <si>
    <t>JIMENEZ BARAJAS FERNANDO</t>
  </si>
  <si>
    <t>MANTENIMIENTO</t>
  </si>
  <si>
    <t>CARRILLO MONTES MARIO</t>
  </si>
  <si>
    <t>LOPEZ CASTAÑEDA ROBERTO</t>
  </si>
  <si>
    <t>PADILLA LOPEZ MARTHA PATRICIA</t>
  </si>
  <si>
    <t>TORRES PEÑA DIEGO ARMANDO</t>
  </si>
  <si>
    <t>FINANZAS</t>
  </si>
  <si>
    <t>GOMEZ LOERA JORGE</t>
  </si>
  <si>
    <t>CHOFER AUTOBUS</t>
  </si>
  <si>
    <t>TOTAL</t>
  </si>
  <si>
    <t>NOTA: Comisiones RODRIGUEZ RONALDS RICARDO (Dirección de Educación Superior), ZERMEÑO AYALA MANUEL (Tecnologico Campus Zapopan), GONZALEZ COVARRUBIAS RAYMUNDO MIGUEL (Tecnológico Mario Molina)</t>
  </si>
  <si>
    <t xml:space="preserve">NOTA: Los pagos de Guarderia y Estimulos se pagan por separado para no incrementar el ISR acumulado y así retenemos menos. </t>
  </si>
  <si>
    <t>.INSTITUTO TECNOLÓGICO JOSE MARIO MOLINA PASQUEL Y HENRIQUEZ</t>
  </si>
  <si>
    <t>Fecha: 28/Ene/2017</t>
  </si>
  <si>
    <t>Hora: 13:36:11:21</t>
  </si>
  <si>
    <t>Reg Pat IMSS: 00000000000,B9833165382</t>
  </si>
  <si>
    <t>Bono por años de servicio prestado</t>
  </si>
  <si>
    <t>Servicio de guarderia</t>
  </si>
  <si>
    <t>Faltas injustificadas</t>
  </si>
  <si>
    <t>Material didactico</t>
  </si>
  <si>
    <t xml:space="preserve">    Reg. Pat. IMSS:  B9833165382</t>
  </si>
  <si>
    <t>304</t>
  </si>
  <si>
    <t>Martinez  Romero Sergio Alan</t>
  </si>
  <si>
    <t>ASOCIADO A</t>
  </si>
  <si>
    <t>312</t>
  </si>
  <si>
    <t>Bonilla Moreno Mario</t>
  </si>
  <si>
    <t>ASIGNATURA A</t>
  </si>
  <si>
    <t>313</t>
  </si>
  <si>
    <t>Macedo  Ramirez Juan Manuel</t>
  </si>
  <si>
    <t>ASIGNATURA B</t>
  </si>
  <si>
    <t>322</t>
  </si>
  <si>
    <t>Zarate Cardenas Heriberto</t>
  </si>
  <si>
    <t>323</t>
  </si>
  <si>
    <t>Garciabada Silva Gabriel</t>
  </si>
  <si>
    <t>332</t>
  </si>
  <si>
    <t>Guerrero Gonzalez Victor Javier</t>
  </si>
  <si>
    <t>333</t>
  </si>
  <si>
    <t>Hernandez Cervantes  Aldo Aaron</t>
  </si>
  <si>
    <t>335</t>
  </si>
  <si>
    <t>Peraza Rojas Francisco Javier</t>
  </si>
  <si>
    <t>341</t>
  </si>
  <si>
    <t>Mota Hernandez David</t>
  </si>
  <si>
    <t>342</t>
  </si>
  <si>
    <t>Delgado Arceaga Rodrigo Oliver</t>
  </si>
  <si>
    <t>352</t>
  </si>
  <si>
    <t>Torres Isiordia Maria Luisa</t>
  </si>
  <si>
    <t>355</t>
  </si>
  <si>
    <t>Caravantes Soto Carlos</t>
  </si>
  <si>
    <t>ASOCIADO B</t>
  </si>
  <si>
    <t>357</t>
  </si>
  <si>
    <t>Arjona  Ulloa Ma De Jesus</t>
  </si>
  <si>
    <t>367</t>
  </si>
  <si>
    <t>Garcia Nacif Hid Luis Eduardo</t>
  </si>
  <si>
    <t>ASOCIADO C</t>
  </si>
  <si>
    <t>372</t>
  </si>
  <si>
    <t>Medina Lozano Alejandra</t>
  </si>
  <si>
    <t>374</t>
  </si>
  <si>
    <t>Paz Dominguez Francisco Amador</t>
  </si>
  <si>
    <t>375</t>
  </si>
  <si>
    <t>Quiroz Lima Carlos</t>
  </si>
  <si>
    <t>382</t>
  </si>
  <si>
    <t>Baños Francia Jose Alfonso</t>
  </si>
  <si>
    <t>383</t>
  </si>
  <si>
    <t>Hernandez Rosales Romel</t>
  </si>
  <si>
    <t>385</t>
  </si>
  <si>
    <t>Gonzalez Hernandez Hector Hugo</t>
  </si>
  <si>
    <t>391</t>
  </si>
  <si>
    <t>Meunier Valladares Jorge Guillermo</t>
  </si>
  <si>
    <t>395</t>
  </si>
  <si>
    <t>Garces Borquez Szandor Jesus</t>
  </si>
  <si>
    <t>396</t>
  </si>
  <si>
    <t>Cantu Munguia Irma Adriana</t>
  </si>
  <si>
    <t>398</t>
  </si>
  <si>
    <t>Martinez Mendoza Maria Lizbeth</t>
  </si>
  <si>
    <t>399</t>
  </si>
  <si>
    <t>Gallardo Lemus Miguel Angel</t>
  </si>
  <si>
    <t>400</t>
  </si>
  <si>
    <t>Arzeta Flores Raul</t>
  </si>
  <si>
    <t>401</t>
  </si>
  <si>
    <t>Arjona Ulloa Benedicto</t>
  </si>
  <si>
    <t>403</t>
  </si>
  <si>
    <t>Fernandez Agraz Candelario</t>
  </si>
  <si>
    <t>404</t>
  </si>
  <si>
    <t>Gonzalez Mora Evangelina</t>
  </si>
  <si>
    <t>406</t>
  </si>
  <si>
    <t>Rodriguez Palomera Jorge</t>
  </si>
  <si>
    <t>410</t>
  </si>
  <si>
    <t>Valenzuela Solis Miguel Angel</t>
  </si>
  <si>
    <t>412</t>
  </si>
  <si>
    <t>Osorio Ramos Raul</t>
  </si>
  <si>
    <t>415</t>
  </si>
  <si>
    <t>Becerra Bizarron Leonardo Ivan</t>
  </si>
  <si>
    <t>421</t>
  </si>
  <si>
    <t>Ramos Gomez Julio Salvador</t>
  </si>
  <si>
    <t>424</t>
  </si>
  <si>
    <t>Garcia Carrillo Fabian</t>
  </si>
  <si>
    <t>425</t>
  </si>
  <si>
    <t>Peña Jimenez Relthi</t>
  </si>
  <si>
    <t>426</t>
  </si>
  <si>
    <t>Tapia Ruelas Juana</t>
  </si>
  <si>
    <t>427</t>
  </si>
  <si>
    <t>Vazquez Ruiz Adolfo</t>
  </si>
  <si>
    <t>429</t>
  </si>
  <si>
    <t>Serna Dueñas Angelita</t>
  </si>
  <si>
    <t>433</t>
  </si>
  <si>
    <t>Carreon Mendez Julio</t>
  </si>
  <si>
    <t>438</t>
  </si>
  <si>
    <t>Padilla Viorato Alejandro</t>
  </si>
  <si>
    <t>439</t>
  </si>
  <si>
    <t>Rodriguez Palomera Angel Fernando</t>
  </si>
  <si>
    <t>440</t>
  </si>
  <si>
    <t>Martinez Marin Francisco Alejandro</t>
  </si>
  <si>
    <t>441</t>
  </si>
  <si>
    <t>Castillon Peña Jorge</t>
  </si>
  <si>
    <t>443</t>
  </si>
  <si>
    <t>Valdez Lopez Ramon</t>
  </si>
  <si>
    <t>449</t>
  </si>
  <si>
    <t>Estrada Terres Antonio</t>
  </si>
  <si>
    <t>450</t>
  </si>
  <si>
    <t>Villalobos Salmeron Jose Martin</t>
  </si>
  <si>
    <t>451</t>
  </si>
  <si>
    <t>Dominguez Aguirre Luis Roberto</t>
  </si>
  <si>
    <t>453</t>
  </si>
  <si>
    <t>Amador Ortiz Carlos Miguel</t>
  </si>
  <si>
    <t>459</t>
  </si>
  <si>
    <t>Velasco Monroy Roberto Jose</t>
  </si>
  <si>
    <t>460</t>
  </si>
  <si>
    <t>Laces Mancera Maria De Los Angeles</t>
  </si>
  <si>
    <t>463</t>
  </si>
  <si>
    <t>Jimenez Marquez Jose Luis</t>
  </si>
  <si>
    <t>464</t>
  </si>
  <si>
    <t>Jimenez Montalban German Elias</t>
  </si>
  <si>
    <t>471</t>
  </si>
  <si>
    <t>Vanina Odetti Jimena</t>
  </si>
  <si>
    <t>475</t>
  </si>
  <si>
    <t>Laces Valdivieso Janette Marilu</t>
  </si>
  <si>
    <t>480</t>
  </si>
  <si>
    <t>Gomez Becerra Fabio Abel</t>
  </si>
  <si>
    <t>482</t>
  </si>
  <si>
    <t>Sanchez Tapia Raul Enrique</t>
  </si>
  <si>
    <t>486</t>
  </si>
  <si>
    <t>Gurrion Altmann Celia Esmeralda</t>
  </si>
  <si>
    <t>487</t>
  </si>
  <si>
    <t>Arce Pantoja David</t>
  </si>
  <si>
    <t>488</t>
  </si>
  <si>
    <t>Ramirez Campos Alvaro Fabricio</t>
  </si>
  <si>
    <t>491</t>
  </si>
  <si>
    <t>. Robles Julio Cesar</t>
  </si>
  <si>
    <t>493</t>
  </si>
  <si>
    <t>Reyes Gonzalez Alberto</t>
  </si>
  <si>
    <t>494</t>
  </si>
  <si>
    <t>Muñoz Viveros Manuel</t>
  </si>
  <si>
    <t>495</t>
  </si>
  <si>
    <t>Flores Garcia Rafael</t>
  </si>
  <si>
    <t>496</t>
  </si>
  <si>
    <t>Lozano Jimenez Israel</t>
  </si>
  <si>
    <t>498</t>
  </si>
  <si>
    <t>Tovar Ramirez Rodrigo</t>
  </si>
  <si>
    <t>500</t>
  </si>
  <si>
    <t>Rueda Campos German Homero</t>
  </si>
  <si>
    <t>Velarde Peña Leticia</t>
  </si>
  <si>
    <t>505</t>
  </si>
  <si>
    <t>Arroyo Torres Rafael Salvador</t>
  </si>
  <si>
    <t>509</t>
  </si>
  <si>
    <t>Gonzalez Cruz Maria Dolores</t>
  </si>
  <si>
    <t>510</t>
  </si>
  <si>
    <t>Reinaga Camacho Jose Francisco</t>
  </si>
  <si>
    <t>511</t>
  </si>
  <si>
    <t>China Robles Victoria</t>
  </si>
  <si>
    <t>515</t>
  </si>
  <si>
    <t>Lopez Zapata David Manuel</t>
  </si>
  <si>
    <t>519</t>
  </si>
  <si>
    <t>Guzman Padilla Roxana</t>
  </si>
  <si>
    <t>520</t>
  </si>
  <si>
    <t>Aros Nuñez Raul Andres</t>
  </si>
  <si>
    <t>522</t>
  </si>
  <si>
    <t>Anaya Gonzalez Rebeca</t>
  </si>
  <si>
    <t>525</t>
  </si>
  <si>
    <t>Cruz Cabrera Eduardo</t>
  </si>
  <si>
    <t>526</t>
  </si>
  <si>
    <t>González Moreno Cynthia Dinorah</t>
  </si>
  <si>
    <t>527</t>
  </si>
  <si>
    <t>Gomez Hernandez Adan</t>
  </si>
  <si>
    <t>529</t>
  </si>
  <si>
    <t>Flores Castañeda Araceli Karina</t>
  </si>
  <si>
    <t>533</t>
  </si>
  <si>
    <t>Sanchez Beltran Martha Irene</t>
  </si>
  <si>
    <t>544</t>
  </si>
  <si>
    <t>Alvarez Torres Vanessa</t>
  </si>
  <si>
    <t>545</t>
  </si>
  <si>
    <t>Ordaz Celedon Marco Antonio</t>
  </si>
  <si>
    <t>546</t>
  </si>
  <si>
    <t>Vidrios Ramirez Lucinda Karina</t>
  </si>
  <si>
    <t>548</t>
  </si>
  <si>
    <t>Rodriguez Gonzalez Fernando</t>
  </si>
  <si>
    <t>551</t>
  </si>
  <si>
    <t>Herrera Martinez Anzony</t>
  </si>
  <si>
    <t>552</t>
  </si>
  <si>
    <t>Garcia Valle Martin</t>
  </si>
  <si>
    <t>553</t>
  </si>
  <si>
    <t>Navarro Alvarado Alberto</t>
  </si>
  <si>
    <t>556</t>
  </si>
  <si>
    <t>Viera Estrada Gustavo</t>
  </si>
  <si>
    <t>558</t>
  </si>
  <si>
    <t>Arellano Olague Ma. Agustina</t>
  </si>
  <si>
    <t>561</t>
  </si>
  <si>
    <t>Carrillo Rodriguez Ignacio</t>
  </si>
  <si>
    <t>562</t>
  </si>
  <si>
    <t>Diaz Loza Daniela Marioth</t>
  </si>
  <si>
    <t>563</t>
  </si>
  <si>
    <t>Verdin Ibarra Luis Humberto</t>
  </si>
  <si>
    <t>571</t>
  </si>
  <si>
    <t>Perez Gonzalez Ma. Delia</t>
  </si>
  <si>
    <t>575</t>
  </si>
  <si>
    <t>Serna Dueñas Ana Elizabeth</t>
  </si>
  <si>
    <t>580</t>
  </si>
  <si>
    <t>Varela  Michel Manuel</t>
  </si>
  <si>
    <t>583</t>
  </si>
  <si>
    <t>Palomera Lopez Jose Manuel</t>
  </si>
  <si>
    <t>587</t>
  </si>
  <si>
    <t>Herrera Segobiano Francisco Gerardo</t>
  </si>
  <si>
    <t>588</t>
  </si>
  <si>
    <t>Fernandez Perez Eduardo</t>
  </si>
  <si>
    <t>590</t>
  </si>
  <si>
    <t>Martinez Piña Avelin Anali</t>
  </si>
  <si>
    <t>592</t>
  </si>
  <si>
    <t>Mex Najera Jorge Armando</t>
  </si>
  <si>
    <t>594</t>
  </si>
  <si>
    <t>Lema Pasantes Wenceslao Salvador</t>
  </si>
  <si>
    <t>600</t>
  </si>
  <si>
    <t>Peña Jimenez Carlos</t>
  </si>
  <si>
    <t>601</t>
  </si>
  <si>
    <t>Flores Castañeda David Francisco</t>
  </si>
  <si>
    <t>602</t>
  </si>
  <si>
    <t>De Roman Mello Luis Carlos</t>
  </si>
  <si>
    <t>603</t>
  </si>
  <si>
    <t>Reyes Gonzalez Andres Enrique</t>
  </si>
  <si>
    <t>605</t>
  </si>
  <si>
    <t>Gonzalez Lopez Elizabeth</t>
  </si>
  <si>
    <t>607</t>
  </si>
  <si>
    <t>Esquivel Maravillas Juan Carlos</t>
  </si>
  <si>
    <t>608</t>
  </si>
  <si>
    <t>Garay  De La O Albino</t>
  </si>
  <si>
    <t>610</t>
  </si>
  <si>
    <t>Alvarez Orozco Alejandro Ivan</t>
  </si>
  <si>
    <t>611</t>
  </si>
  <si>
    <t>Jaramillo Benitez Jose Luis</t>
  </si>
  <si>
    <t>659</t>
  </si>
  <si>
    <t>Lopez Ramos Jorge Luis</t>
  </si>
  <si>
    <t>Prima de vacaciones</t>
  </si>
  <si>
    <t>BONO ANTIGUEDAD (QUINQUENIO)</t>
  </si>
  <si>
    <t>SERVICIO DE GUARDERIA</t>
  </si>
  <si>
    <t>Barraza Palomera Jose Edelberto</t>
  </si>
  <si>
    <t>TÉCNICO EN MANTENIMIENTO</t>
  </si>
  <si>
    <t>008</t>
  </si>
  <si>
    <t>Colmenares Almaraz Toribio</t>
  </si>
  <si>
    <t>012</t>
  </si>
  <si>
    <t>Colmenares Rodriguez Juan Norberto</t>
  </si>
  <si>
    <t>AUXILIAR ADMINISTRATIVO</t>
  </si>
  <si>
    <t>013</t>
  </si>
  <si>
    <t>Leyva Luna Lucia</t>
  </si>
  <si>
    <t>SUBDIRECTOR DE SERVICIOS ADMINISTRATIVOS, MANTENIMIENTO Y SERVICIOS GENERALES</t>
  </si>
  <si>
    <t>Cardenas Castillo Norma Loriela</t>
  </si>
  <si>
    <t>024</t>
  </si>
  <si>
    <t>Ortega Ramirez Sandra Araceli</t>
  </si>
  <si>
    <t xml:space="preserve">JEFE DE OFICINA </t>
  </si>
  <si>
    <t>Cardenas Rosas Salvador</t>
  </si>
  <si>
    <t>Osuna Maldonado Maria Gloria</t>
  </si>
  <si>
    <t>036</t>
  </si>
  <si>
    <t>Estrada Tello J. Jesus</t>
  </si>
  <si>
    <t>OFICAL DE MANTENIMIENTO</t>
  </si>
  <si>
    <t>Perez Navarrete Hugo Ignacio</t>
  </si>
  <si>
    <t>Flores Cervantes Silvia Elena</t>
  </si>
  <si>
    <t>JEFE DE DIVISIÓN DE INGENIERIA EN GESTIÓN EMPRESARIAL</t>
  </si>
  <si>
    <t>041</t>
  </si>
  <si>
    <t>Joya Joya Ana Cesilia</t>
  </si>
  <si>
    <t>Cortez Perez Aleida Maricela</t>
  </si>
  <si>
    <t>Arce Ureña Jose Roberto</t>
  </si>
  <si>
    <t>JEFE DE DIVISIÓN DESARROLLO DE TECNOLOGIA DE INFORMACION</t>
  </si>
  <si>
    <t>Velasco Lopez Maria Elena</t>
  </si>
  <si>
    <t>045</t>
  </si>
  <si>
    <t>Gutierrez Alvarado Ramon</t>
  </si>
  <si>
    <t>046</t>
  </si>
  <si>
    <t>Alba Preciado Pedro</t>
  </si>
  <si>
    <t>048</t>
  </si>
  <si>
    <t>Perez Arechiga Rodolfo</t>
  </si>
  <si>
    <t>054</t>
  </si>
  <si>
    <t>Cueto Zepeda Fernando</t>
  </si>
  <si>
    <t>076</t>
  </si>
  <si>
    <t>Grajeda Villa Paula</t>
  </si>
  <si>
    <t>JEFE DE DIVISIÓN DE RECURSOS MATERIALES</t>
  </si>
  <si>
    <t>Gonzalez Martinez Adriana Sugey</t>
  </si>
  <si>
    <t>084</t>
  </si>
  <si>
    <t>Lobos Del Cid Reyna Guadalupe</t>
  </si>
  <si>
    <t>SECRETARIA DE DIRECTOR ADMINISTRATIVO FINANCIERO Y DE PLANEACIÓN</t>
  </si>
  <si>
    <t>090</t>
  </si>
  <si>
    <t>Arredondo Hinojosa Sandra</t>
  </si>
  <si>
    <t>TECNICO ESPECIALIZADO DE CALIDAD</t>
  </si>
  <si>
    <t>092</t>
  </si>
  <si>
    <t>Gonzalez Barraza Elizabeth</t>
  </si>
  <si>
    <t>SECRETARIA DE SUBDIRECCIÓN</t>
  </si>
  <si>
    <t>098</t>
  </si>
  <si>
    <t>Jaimes Vega Tania</t>
  </si>
  <si>
    <t>Vazquez Roque Miriam Rocio</t>
  </si>
  <si>
    <t>103</t>
  </si>
  <si>
    <t>Rangel Briseño Oscar Taurino</t>
  </si>
  <si>
    <t>105</t>
  </si>
  <si>
    <t>Andrade Ruiz Gladys Eneida</t>
  </si>
  <si>
    <t>Gonzalez Barraza Idalia</t>
  </si>
  <si>
    <t>Abarca Hernandez Maria Del Carmen</t>
  </si>
  <si>
    <t>Ayala Silva Miriam Guadalupe</t>
  </si>
  <si>
    <t>Moya Capuchino Esthela</t>
  </si>
  <si>
    <t>Arizmendi Mora Rene</t>
  </si>
  <si>
    <t>118</t>
  </si>
  <si>
    <t>Hernandez Gallardo Luz Aurora</t>
  </si>
  <si>
    <t>Alvarado Becerra Roberto</t>
  </si>
  <si>
    <t>Rodriguez Peña Ana Elisa</t>
  </si>
  <si>
    <t>125</t>
  </si>
  <si>
    <t>Bravo Nava Karina Zoraida</t>
  </si>
  <si>
    <t>SECRETARIA DE DEPARTAMENTO</t>
  </si>
  <si>
    <t>Sandoval Avalos Deivy Marcos</t>
  </si>
  <si>
    <t>Bañuelos  Navarro Agustin</t>
  </si>
  <si>
    <t>Ibarra Palacio Ivan De Jesus</t>
  </si>
  <si>
    <t>Gonzalez Davalos Uziel</t>
  </si>
  <si>
    <t>Venegas  Sandoval Hector</t>
  </si>
  <si>
    <t>Ramos Cerda Daniel</t>
  </si>
  <si>
    <t>Gallardo Lopez Jorge Luis</t>
  </si>
  <si>
    <t>141</t>
  </si>
  <si>
    <t>145</t>
  </si>
  <si>
    <t>Hernandez Gonzalez Eduardo Ruben Elias</t>
  </si>
  <si>
    <t>Zepeda Torres Maria Marisela</t>
  </si>
  <si>
    <t>Gonzalez Gutierrez Luis Roberto</t>
  </si>
  <si>
    <t xml:space="preserve">DIRECTOR GENERAL </t>
  </si>
  <si>
    <t>149</t>
  </si>
  <si>
    <t>Palomera Jimenez Ramses</t>
  </si>
  <si>
    <t>DIRECTOR ADMINISTRATIVO FINANCIERO Y DE PLANEACIÓN</t>
  </si>
  <si>
    <t>Jimenez Mendoza Rebeca</t>
  </si>
  <si>
    <t>SUBDIRECTOR ACADEMICO, DE INVESTIGACIÓN Y POSGRADO</t>
  </si>
  <si>
    <t>Hernandez Jauregui Ricardo Manuel</t>
  </si>
  <si>
    <t>JEFE DE DIVISION DE CEMCIV</t>
  </si>
  <si>
    <t>Villaseñor  Flores Martin</t>
  </si>
  <si>
    <t>DIRECTOR ACADEMICO, VINCULACION Y SERVICIOS ESCOLARES</t>
  </si>
  <si>
    <t>155</t>
  </si>
  <si>
    <t>Cardenas  Rodriguez Priscilla Maria</t>
  </si>
  <si>
    <t>156</t>
  </si>
  <si>
    <t>Casillas Castillo Gilberto</t>
  </si>
  <si>
    <t>157</t>
  </si>
  <si>
    <t>Villaseñor Alejo Alvaro</t>
  </si>
  <si>
    <t xml:space="preserve">. Lema Norma Erika </t>
  </si>
  <si>
    <t>Trejo Castañeda Leticia</t>
  </si>
  <si>
    <t>SUBDIRECTOR DE PLANEACION Y EVALUACION INSTITUCIONAL</t>
  </si>
  <si>
    <t>Hernandez  Castillón Jose Manuel</t>
  </si>
  <si>
    <t>JEFE DE DIVISION DE ELECTROMECANICA Y ARQUITECTURA</t>
  </si>
  <si>
    <t>Valdez Chavez Balum</t>
  </si>
  <si>
    <t>JEFE DE DIVISIÓN  DE GASTRONOMÍA Y TURISMO</t>
  </si>
  <si>
    <t>Lopez Hernandez Arlene Crisol</t>
  </si>
  <si>
    <t>JEFE DE  DIVISIÓN DE  CONTROL Y SERVICIOS E ESCOLAR Y TITULACIÓN</t>
  </si>
  <si>
    <t>166</t>
  </si>
  <si>
    <t>Barrios  Trejo Javier</t>
  </si>
  <si>
    <t>JEFE DE DEPARTAMENTO DE REGISTRO Y ARMONIZACIÓN CONTABLE</t>
  </si>
  <si>
    <t>Rodriguez  Garcia  Maria Eugenia</t>
  </si>
  <si>
    <t>SUBDIRECCIÓN DE INVESTIGACIÓN Y POSGRADOS</t>
  </si>
  <si>
    <t>169</t>
  </si>
  <si>
    <t>Ramos  Vazquez  Jose Roberto</t>
  </si>
  <si>
    <t>SUBDIRECTOR DE VINCULACIÓN, MERCADOTECNIA Y RELACIONES PÚBLICAS</t>
  </si>
  <si>
    <t>170</t>
  </si>
  <si>
    <t>Funes  González  Adriana Noemi</t>
  </si>
  <si>
    <t>JEFE DE DEPARTAMENTO DE CERTIFICACIÓN, ACREDITACIÓN Y EVALUACIÓN INSTITUCIONAL</t>
  </si>
  <si>
    <t>172</t>
  </si>
  <si>
    <t>Gomez Anzo Jorge</t>
  </si>
  <si>
    <t>JEFE DE DEPARTAMENTO DE DESARROLLO ACADÉMICO</t>
  </si>
  <si>
    <t>173</t>
  </si>
  <si>
    <t>Chavarin Flores Rosa Maria</t>
  </si>
  <si>
    <t>JEFE DE DEPARTAMENTO DE SERVICIO SOCIAL Y RESIDENCIAS PROFESIONALES</t>
  </si>
  <si>
    <t>177</t>
  </si>
  <si>
    <t>Vazquez  Zepeda Rosa Belen</t>
  </si>
  <si>
    <t>178</t>
  </si>
  <si>
    <t>Ortiz Cuevas Asdruval Rafael</t>
  </si>
  <si>
    <t>JEFE DE DEPARTAMENTO DE ACTIVIDADES EXTRAESCOLARES</t>
  </si>
  <si>
    <t>179</t>
  </si>
  <si>
    <t>Cardenas Ponce Jesus Alejandro</t>
  </si>
  <si>
    <t>180</t>
  </si>
  <si>
    <t>Estrada Rodriguez Guadalupe</t>
  </si>
  <si>
    <t>182</t>
  </si>
  <si>
    <t>Bárcenas González Mónica Isabel</t>
  </si>
  <si>
    <t>183</t>
  </si>
  <si>
    <t>Zarate Gonzalez Yaxirit Elizabeth</t>
  </si>
  <si>
    <t xml:space="preserve">SECRETARIA DE SUBDIRECCIÓN </t>
  </si>
  <si>
    <t>184</t>
  </si>
  <si>
    <t>Torres Carrillo Silvia Adriana</t>
  </si>
  <si>
    <t xml:space="preserve">SECRETARIA DE DIRECTOR </t>
  </si>
  <si>
    <t>185</t>
  </si>
  <si>
    <t>Hernandez Jimenez Edgar Martin</t>
  </si>
  <si>
    <t>MÉDICO GENERAL</t>
  </si>
  <si>
    <t>186</t>
  </si>
  <si>
    <t>Hernández Hernández Rosa Alicia</t>
  </si>
  <si>
    <t>JEFE DE DEPARTAMENTO DE TITULACION</t>
  </si>
  <si>
    <t>187</t>
  </si>
  <si>
    <t>Pinkus Villanueva Nallely Poliana</t>
  </si>
  <si>
    <t>JEFE DE DEPARTAMENTO DE PROGRAMACION, PRESUPUESTACION Y EVALUACIÓN</t>
  </si>
  <si>
    <t>188</t>
  </si>
  <si>
    <t>Andrade Rodriguez Cristina</t>
  </si>
  <si>
    <t>190</t>
  </si>
  <si>
    <t>Petatan De La Peña Magdalena</t>
  </si>
  <si>
    <t>191</t>
  </si>
  <si>
    <t>Barrera Garcia Alan</t>
  </si>
  <si>
    <t>SECRETARIO DE DEPARTAMENTO</t>
  </si>
  <si>
    <t>192</t>
  </si>
  <si>
    <t>Rodriguez Topete Lina Dolores</t>
  </si>
  <si>
    <t>JEFE DE DEPARTAMENTO DE SISTEMAS Y COMUNICACIONES</t>
  </si>
  <si>
    <t>193</t>
  </si>
  <si>
    <t>Contreras  Olvera  Juan Jacobo</t>
  </si>
  <si>
    <t>194</t>
  </si>
  <si>
    <t>Gomez Arechiga  Roberto Benjamin</t>
  </si>
  <si>
    <t>195</t>
  </si>
  <si>
    <t>Venegas Ventura Santiago De Jesús</t>
  </si>
  <si>
    <t>196</t>
  </si>
  <si>
    <t>Rios  Sanchez Hugo Roman</t>
  </si>
  <si>
    <t>TÉCNICO ESPECIALIZADO</t>
  </si>
  <si>
    <t>197</t>
  </si>
  <si>
    <t>Rodriguez Santiago Aida Mireya</t>
  </si>
  <si>
    <t>198</t>
  </si>
  <si>
    <t>Huerta Jauregui Erika Laura</t>
  </si>
  <si>
    <t>JEFE DE DEPARTAMENTO DE PROMOCION Y DIFUSION</t>
  </si>
  <si>
    <t>200</t>
  </si>
  <si>
    <t>Orozco Silva Luis Alejandro</t>
  </si>
  <si>
    <t>Colmenares Rodriguez José Francisco</t>
  </si>
  <si>
    <t>Brambila Pelayo Marisela</t>
  </si>
  <si>
    <t>JEFE DE DEPARTAMENTO RECURSOS HUMANOS</t>
  </si>
  <si>
    <t>204</t>
  </si>
  <si>
    <t>Garcia Delgado Ivan Alejandro</t>
  </si>
  <si>
    <t>206</t>
  </si>
  <si>
    <t>Lopez Gil Sergio</t>
  </si>
  <si>
    <t>JEFE DE DEPARTAMENTO DE MANTENIMIENTO</t>
  </si>
  <si>
    <t>Perez Lopez Omar Ulises</t>
  </si>
  <si>
    <t>Reg Pat IMSS: C1685150389</t>
  </si>
  <si>
    <t>Estimulos cursos y talleres</t>
  </si>
  <si>
    <t xml:space="preserve">    Reg. Pat. IMSS:  C1685150389</t>
  </si>
  <si>
    <t>000</t>
  </si>
  <si>
    <t>Olguin Rodriguez  Sandra Guadalupe</t>
  </si>
  <si>
    <t>DIRECCION ADMINISTRATIVA</t>
  </si>
  <si>
    <t>005</t>
  </si>
  <si>
    <t>Hallal Lopez Nayib</t>
  </si>
  <si>
    <t>Prof. Asign. A</t>
  </si>
  <si>
    <t>Dirección Académica</t>
  </si>
  <si>
    <t>Nuñez Vera  Gildardo</t>
  </si>
  <si>
    <t xml:space="preserve">Gonzalez Sanchez Martha </t>
  </si>
  <si>
    <t>SUBDIRECCION DE VINCULACION</t>
  </si>
  <si>
    <t>021</t>
  </si>
  <si>
    <t xml:space="preserve">Camarero Jimenez  Demetrio Rafael </t>
  </si>
  <si>
    <t>SUBDIRECCION DE PLANEACION</t>
  </si>
  <si>
    <t>Mendoza Ruiz Oscar</t>
  </si>
  <si>
    <t>Prof. Asign. B</t>
  </si>
  <si>
    <t xml:space="preserve">Gomez  Rodriguez  Rosa Maria </t>
  </si>
  <si>
    <t>035</t>
  </si>
  <si>
    <t>Paz  Lopez  Ricardo Adan</t>
  </si>
  <si>
    <t>038</t>
  </si>
  <si>
    <t xml:space="preserve">Paz  Robles Rafael </t>
  </si>
  <si>
    <t>DIRECCION GENERAL</t>
  </si>
  <si>
    <t xml:space="preserve">Mut Muñoz  Luis Armando </t>
  </si>
  <si>
    <t>DIRECCION ACADEMICA</t>
  </si>
  <si>
    <t>053</t>
  </si>
  <si>
    <t xml:space="preserve">Megia  Delgadillo Evelia </t>
  </si>
  <si>
    <t>056</t>
  </si>
  <si>
    <t>Ramirez  Sanchez Jesus</t>
  </si>
  <si>
    <t>068</t>
  </si>
  <si>
    <t>Cruz  Vargas  Jorge</t>
  </si>
  <si>
    <t xml:space="preserve">Escobar  Hernandez  Luis </t>
  </si>
  <si>
    <t xml:space="preserve">Carrillo  Sanchez  Javier </t>
  </si>
  <si>
    <t>086</t>
  </si>
  <si>
    <t>Cruz Arriaga  Mauro</t>
  </si>
  <si>
    <t>Otero St. Hill Rafael</t>
  </si>
  <si>
    <t>PROFESOR ASOCIADO C</t>
  </si>
  <si>
    <t>097</t>
  </si>
  <si>
    <t>Arechiga  Guzman  Jesus Arturo</t>
  </si>
  <si>
    <t>099</t>
  </si>
  <si>
    <t>Perez Lopez  Jose Francisco Jafet</t>
  </si>
  <si>
    <t xml:space="preserve">Tellez Pareja  Fernando Jose </t>
  </si>
  <si>
    <t>106</t>
  </si>
  <si>
    <t xml:space="preserve">Garcia   Cerpas Jose Luis </t>
  </si>
  <si>
    <t>112</t>
  </si>
  <si>
    <t>Reyes  Gomez Quinatzin</t>
  </si>
  <si>
    <t xml:space="preserve">Rodriguez  Avila  Hector </t>
  </si>
  <si>
    <t xml:space="preserve">Ramirez  Soto  Yunnuen </t>
  </si>
  <si>
    <t>Muñoz Gonzalez Luis Antonio</t>
  </si>
  <si>
    <t>SUBDIRECCION DE FINANZAS</t>
  </si>
  <si>
    <t xml:space="preserve">Davila  Galaviz Jose Enrique </t>
  </si>
  <si>
    <t>Gonzalez  De La Torre  Jesus Francisco</t>
  </si>
  <si>
    <t xml:space="preserve">Ibañez De La Torre  Sonia Erika </t>
  </si>
  <si>
    <t xml:space="preserve">Martin Del Campo  Espinoza  Jose </t>
  </si>
  <si>
    <t>Olvera  Chavez Oscar Raymundo</t>
  </si>
  <si>
    <t>Rodriguez  Flores  German</t>
  </si>
  <si>
    <t>168</t>
  </si>
  <si>
    <t xml:space="preserve">Aviña  Macias  Antonio </t>
  </si>
  <si>
    <t>Gil Garcia  Alfonso</t>
  </si>
  <si>
    <t>Sosa  Beltran Jesus Ramon</t>
  </si>
  <si>
    <t>176</t>
  </si>
  <si>
    <t xml:space="preserve">Garibaldi Hernandez  Ismael </t>
  </si>
  <si>
    <t>Rivera Quintero  Gerardo</t>
  </si>
  <si>
    <t>TAQUIMECANOGRAFA</t>
  </si>
  <si>
    <t>Garcia  Aldas  Laura Ivon</t>
  </si>
  <si>
    <t xml:space="preserve">Ruiz Reyes J. Jesus </t>
  </si>
  <si>
    <t xml:space="preserve">Hernandez  Gonzalez  Noe Salvador </t>
  </si>
  <si>
    <t>215</t>
  </si>
  <si>
    <t xml:space="preserve">Toscano  Barajas Irma </t>
  </si>
  <si>
    <t>216</t>
  </si>
  <si>
    <t>Garza Cotta  Carlos Javier</t>
  </si>
  <si>
    <t>219</t>
  </si>
  <si>
    <t xml:space="preserve">Ramos  Barajas  Armando </t>
  </si>
  <si>
    <t>221</t>
  </si>
  <si>
    <t>Aviña  Mendez  Jose Antonio</t>
  </si>
  <si>
    <t>222</t>
  </si>
  <si>
    <t>Ramos  Osuna  Cinthia Lizzeth</t>
  </si>
  <si>
    <t>224</t>
  </si>
  <si>
    <t xml:space="preserve">Gonzalez  Perez  Jose Gerardo </t>
  </si>
  <si>
    <t>226</t>
  </si>
  <si>
    <t xml:space="preserve">Tovar  Vergara  Myrna </t>
  </si>
  <si>
    <t>233</t>
  </si>
  <si>
    <t xml:space="preserve">Siordia  Reyes  Jose Jesus </t>
  </si>
  <si>
    <t>234</t>
  </si>
  <si>
    <t xml:space="preserve">Gonzalez  Isita  Rosalia Virginia </t>
  </si>
  <si>
    <t>235</t>
  </si>
  <si>
    <t xml:space="preserve">Reyna  Briones  Martha Gabriela </t>
  </si>
  <si>
    <t>236</t>
  </si>
  <si>
    <t xml:space="preserve">Lopez  Cuenca  Susana </t>
  </si>
  <si>
    <t>239</t>
  </si>
  <si>
    <t xml:space="preserve">Damian Rodriguez  Eduardo </t>
  </si>
  <si>
    <t>242</t>
  </si>
  <si>
    <t xml:space="preserve">Rodriguez  Llamas  Hugo Alejandro </t>
  </si>
  <si>
    <t>244</t>
  </si>
  <si>
    <t xml:space="preserve">Lopez  Ureta  Luz Cecilia </t>
  </si>
  <si>
    <t>248</t>
  </si>
  <si>
    <t xml:space="preserve">Villa  Davalos  Erika Giovana </t>
  </si>
  <si>
    <t>251</t>
  </si>
  <si>
    <t>Guinzberg Belmont Jacobo</t>
  </si>
  <si>
    <t>Direccion Academica</t>
  </si>
  <si>
    <t>252</t>
  </si>
  <si>
    <t>Felipe  Arellano  Humberto Benjamin</t>
  </si>
  <si>
    <t>Ramirez  Cedillo  Leonardo</t>
  </si>
  <si>
    <t>256</t>
  </si>
  <si>
    <t>Alvarez  Arevalo Santiago Hommar</t>
  </si>
  <si>
    <t>258</t>
  </si>
  <si>
    <t>Guerrero Gutierrez  Yadira Lizette</t>
  </si>
  <si>
    <t>261</t>
  </si>
  <si>
    <t xml:space="preserve">Hernandez  Avalos  Alberto </t>
  </si>
  <si>
    <t>263</t>
  </si>
  <si>
    <t xml:space="preserve">Franco  Lara  Ernesto Carlos </t>
  </si>
  <si>
    <t>267</t>
  </si>
  <si>
    <t xml:space="preserve">Vidrio  Mora  Elisa </t>
  </si>
  <si>
    <t>272</t>
  </si>
  <si>
    <t>Mena  Salazar Juan</t>
  </si>
  <si>
    <t>CHOFER DE DIRECCIÓN</t>
  </si>
  <si>
    <t>275</t>
  </si>
  <si>
    <t>Perez Castillo  Guillermo</t>
  </si>
  <si>
    <t>276</t>
  </si>
  <si>
    <t xml:space="preserve">Casillas  Salazar  Francisco Enrique </t>
  </si>
  <si>
    <t>278</t>
  </si>
  <si>
    <t xml:space="preserve">Arias Zambrano  Federico Armando </t>
  </si>
  <si>
    <t>279</t>
  </si>
  <si>
    <t>Villa  Martinez  Juvenal</t>
  </si>
  <si>
    <t>281</t>
  </si>
  <si>
    <t>Meza  Morales  Maria Isabel</t>
  </si>
  <si>
    <t>283</t>
  </si>
  <si>
    <t>Tinajero Gonzalez  German</t>
  </si>
  <si>
    <t>287</t>
  </si>
  <si>
    <t xml:space="preserve">Cortes Aguilar  Teth Azrael </t>
  </si>
  <si>
    <t>288</t>
  </si>
  <si>
    <t xml:space="preserve">Gonzalez  Gomez  Luis Cesar </t>
  </si>
  <si>
    <t>290</t>
  </si>
  <si>
    <t xml:space="preserve">Bernal  Marin  Miguel </t>
  </si>
  <si>
    <t>291</t>
  </si>
  <si>
    <t xml:space="preserve">Tovar Arriaga  Adriana </t>
  </si>
  <si>
    <t>293</t>
  </si>
  <si>
    <t>Merino Angulo  Fernando</t>
  </si>
  <si>
    <t>294</t>
  </si>
  <si>
    <t xml:space="preserve">Reyes  Schiaffino Leticia </t>
  </si>
  <si>
    <t>295</t>
  </si>
  <si>
    <t xml:space="preserve">Ruiz  Ortega  Carlos </t>
  </si>
  <si>
    <t>296</t>
  </si>
  <si>
    <t xml:space="preserve">Cisneros  Landeros Gabriel </t>
  </si>
  <si>
    <t>297</t>
  </si>
  <si>
    <t xml:space="preserve">Ramirez  Garcia  Carlos Alberto </t>
  </si>
  <si>
    <t>300</t>
  </si>
  <si>
    <t>Troncoso  Gonzalez  Haydee</t>
  </si>
  <si>
    <t>301</t>
  </si>
  <si>
    <t>Jimenez  Najar Julio Cesar</t>
  </si>
  <si>
    <t>302</t>
  </si>
  <si>
    <t xml:space="preserve">Aguilar Cornejo  Alejandro </t>
  </si>
  <si>
    <t>303</t>
  </si>
  <si>
    <t>Santos Jimenez  Antonio</t>
  </si>
  <si>
    <t xml:space="preserve">Badillo  Gutierrez  Luis Salvador </t>
  </si>
  <si>
    <t>307</t>
  </si>
  <si>
    <t xml:space="preserve">Lopez  Huezo  Ana Fabiola </t>
  </si>
  <si>
    <t>308</t>
  </si>
  <si>
    <t xml:space="preserve">Guzman  Miramontes  Eva </t>
  </si>
  <si>
    <t>310</t>
  </si>
  <si>
    <t>Sanchez  Robles  Raul</t>
  </si>
  <si>
    <t xml:space="preserve">Tavera  Cruz  Maria De Jesus </t>
  </si>
  <si>
    <t>319</t>
  </si>
  <si>
    <t xml:space="preserve">Lopez  Garcia  Juan Gabriel </t>
  </si>
  <si>
    <t xml:space="preserve">Vega  Martinez  Felipe </t>
  </si>
  <si>
    <t>324</t>
  </si>
  <si>
    <t xml:space="preserve">De La Peña  Rodriguez  Manuel Alfredo </t>
  </si>
  <si>
    <t>326</t>
  </si>
  <si>
    <t xml:space="preserve">Reyes  Morales  Jesus </t>
  </si>
  <si>
    <t>330</t>
  </si>
  <si>
    <t xml:space="preserve">Fuentes  Saldaña  Jose Luis </t>
  </si>
  <si>
    <t>331</t>
  </si>
  <si>
    <t xml:space="preserve">Rincon  Peña  Rene Ricardo </t>
  </si>
  <si>
    <t>Venegas  Sandoval  Roberto</t>
  </si>
  <si>
    <t>Olmedo  Tapia  Juan Miguel</t>
  </si>
  <si>
    <t xml:space="preserve">Guzman  Avila  Juan Manuel </t>
  </si>
  <si>
    <t>336</t>
  </si>
  <si>
    <t xml:space="preserve">Huizar  Ulloa  Laura Esthela </t>
  </si>
  <si>
    <t>337</t>
  </si>
  <si>
    <t xml:space="preserve">Santana  Colin  Carlos Tomas </t>
  </si>
  <si>
    <t>340</t>
  </si>
  <si>
    <t xml:space="preserve">Plascencia  Garcia  Arturo Francisco </t>
  </si>
  <si>
    <t>Gomez  Ramirez  Rodolfo Alejandro</t>
  </si>
  <si>
    <t>344</t>
  </si>
  <si>
    <t>Silva  Refulio Edgar Javier</t>
  </si>
  <si>
    <t>345</t>
  </si>
  <si>
    <t>Di Paulo Zozaya  Carlos Rene</t>
  </si>
  <si>
    <t>346</t>
  </si>
  <si>
    <t xml:space="preserve">Chavez  Velazquez  Adalberto </t>
  </si>
  <si>
    <t>347</t>
  </si>
  <si>
    <t>Ramos  Corchado  Leon Miguel</t>
  </si>
  <si>
    <t>349</t>
  </si>
  <si>
    <t xml:space="preserve">Sanchez  Rangel  Edgar Ignacio </t>
  </si>
  <si>
    <t>350</t>
  </si>
  <si>
    <t>Guillen  Fierros  Angel</t>
  </si>
  <si>
    <t>351</t>
  </si>
  <si>
    <t>Martinez  Mendez  Sergio Arturo</t>
  </si>
  <si>
    <t>353</t>
  </si>
  <si>
    <t>Flores  Martinez  Jose Armando</t>
  </si>
  <si>
    <t>354</t>
  </si>
  <si>
    <t>Gutierrez  Gutierrez  Aurora Lizette</t>
  </si>
  <si>
    <t>358</t>
  </si>
  <si>
    <t xml:space="preserve">Farias  Assad Claudia Fernanda </t>
  </si>
  <si>
    <t>359</t>
  </si>
  <si>
    <t>Castro  Garcia  Ramel</t>
  </si>
  <si>
    <t>363</t>
  </si>
  <si>
    <t>Zermeño  Martinez  Hector De Jesus</t>
  </si>
  <si>
    <t>365</t>
  </si>
  <si>
    <t>Ochoa  Suarez  Ruben</t>
  </si>
  <si>
    <t>366</t>
  </si>
  <si>
    <t>Reyes  Lopez  Belen Maria Guadalupae</t>
  </si>
  <si>
    <t>Carrillo  Diaz Raul</t>
  </si>
  <si>
    <t>368</t>
  </si>
  <si>
    <t xml:space="preserve">Arias  Castañeda  Juan Carlos </t>
  </si>
  <si>
    <t>Rodriguez  Zamora  Uriel</t>
  </si>
  <si>
    <t>379</t>
  </si>
  <si>
    <t>Macias  Galindo  Luis Roberto</t>
  </si>
  <si>
    <t>381</t>
  </si>
  <si>
    <t xml:space="preserve">Cabral  Martinez  Maria Elena </t>
  </si>
  <si>
    <t>Villaseñor  Perez  Francisco Javier</t>
  </si>
  <si>
    <t>Alorda  Astudillo  Marisol</t>
  </si>
  <si>
    <t>384</t>
  </si>
  <si>
    <t>Jazo Hernandez  Maria Lizbeth</t>
  </si>
  <si>
    <t>388</t>
  </si>
  <si>
    <t>Villa Miranda  Oscar</t>
  </si>
  <si>
    <t>389</t>
  </si>
  <si>
    <t>Ibarra  Montalvo Jose De Jesus</t>
  </si>
  <si>
    <t>390</t>
  </si>
  <si>
    <t>Hernandez  Borbon  Ricardo</t>
  </si>
  <si>
    <t>Gleason  Jimenez  Lina Ruth</t>
  </si>
  <si>
    <t>397</t>
  </si>
  <si>
    <t>Hernandez  Lopez  Conrado</t>
  </si>
  <si>
    <t xml:space="preserve">Ruiz  Monroy  Nancy </t>
  </si>
  <si>
    <t xml:space="preserve">Randeles  Gomez  Alma Luz </t>
  </si>
  <si>
    <t>407</t>
  </si>
  <si>
    <t xml:space="preserve">Torres  Carvajal  Nelson Omar </t>
  </si>
  <si>
    <t xml:space="preserve">Subdirección Planeación </t>
  </si>
  <si>
    <t>411</t>
  </si>
  <si>
    <t xml:space="preserve">Santana  Solis  Jesus Adrian </t>
  </si>
  <si>
    <t>SRIA. DE SUBDIRECTOR</t>
  </si>
  <si>
    <t>413</t>
  </si>
  <si>
    <t>Coronado  Valencia  Mayra Berenice</t>
  </si>
  <si>
    <t>SRIA. DIRECCIÓN ADMINISTRATIVA</t>
  </si>
  <si>
    <t>418</t>
  </si>
  <si>
    <t xml:space="preserve">Nava  Gonzalez  Cesar Omar </t>
  </si>
  <si>
    <t>423</t>
  </si>
  <si>
    <t>Gonzalez  Rodriguez  Guillemo Isaac</t>
  </si>
  <si>
    <t>Castillo  Galindo  Lourdes Belen</t>
  </si>
  <si>
    <t xml:space="preserve">Albores  Cancino Gwendolyne </t>
  </si>
  <si>
    <t>428</t>
  </si>
  <si>
    <t xml:space="preserve">Villegas  Gutierrez  Mara Isabel </t>
  </si>
  <si>
    <t>Dirección Administrativa</t>
  </si>
  <si>
    <t>430</t>
  </si>
  <si>
    <t>Gonzalez  Plascencia  Daria Gabina</t>
  </si>
  <si>
    <t>SRIA. JEFE DEPARTAMENTO</t>
  </si>
  <si>
    <t>431</t>
  </si>
  <si>
    <t xml:space="preserve">Covarrubias  Ramirez  Ana Bertha </t>
  </si>
  <si>
    <t xml:space="preserve">Godoy Villegas  Sara </t>
  </si>
  <si>
    <t>436</t>
  </si>
  <si>
    <t xml:space="preserve">Fernandez  Cervantes  Victor </t>
  </si>
  <si>
    <t>437</t>
  </si>
  <si>
    <t>Diaz  Rodriguez  Miriam</t>
  </si>
  <si>
    <t>Gonzalez  Rubio  Felipe Guillermo</t>
  </si>
  <si>
    <t xml:space="preserve">CHOFER </t>
  </si>
  <si>
    <t>444</t>
  </si>
  <si>
    <t>Cortez  Martinez  Itzel Monserrat</t>
  </si>
  <si>
    <t>445</t>
  </si>
  <si>
    <t xml:space="preserve">Castro  Valencia  Alberto Merced </t>
  </si>
  <si>
    <t>446</t>
  </si>
  <si>
    <t>Vargas  Lopez  Dorian Oswaldo</t>
  </si>
  <si>
    <t>Alatorre  Rea  Atziri Bett</t>
  </si>
  <si>
    <t>Cornejo  Lomeli Neftali</t>
  </si>
  <si>
    <t>SUBDIRECCION DE CALIDAD</t>
  </si>
  <si>
    <t>Olvera  Figueroa  Ramon Alejanro</t>
  </si>
  <si>
    <t>456</t>
  </si>
  <si>
    <t>Meza  Velasco  Jaime Humberto</t>
  </si>
  <si>
    <t xml:space="preserve">Gomez  Gomez  Johana Fogue Soledad </t>
  </si>
  <si>
    <t>462</t>
  </si>
  <si>
    <t>Guzman Eusebio  Maria Concepcion</t>
  </si>
  <si>
    <t xml:space="preserve">Flores  Robles  Susana </t>
  </si>
  <si>
    <t>465</t>
  </si>
  <si>
    <t xml:space="preserve">Garcia  Rodriguez  Maria Lucia </t>
  </si>
  <si>
    <t>466</t>
  </si>
  <si>
    <t xml:space="preserve">Gonzalez  Salazar  Marco Antonio </t>
  </si>
  <si>
    <t>469</t>
  </si>
  <si>
    <t>Meza Camarena Cesar</t>
  </si>
  <si>
    <t>470</t>
  </si>
  <si>
    <t>Gomez Lee  Ricardo</t>
  </si>
  <si>
    <t>472</t>
  </si>
  <si>
    <t xml:space="preserve">Romero  Sanchez  Montserrat </t>
  </si>
  <si>
    <t>473</t>
  </si>
  <si>
    <t xml:space="preserve">Ramirez  Ramirez  Ruben </t>
  </si>
  <si>
    <t>474</t>
  </si>
  <si>
    <t xml:space="preserve">Macias  Becerra  Jose Ricardo  </t>
  </si>
  <si>
    <t xml:space="preserve">Larios  Donato  Gerardo </t>
  </si>
  <si>
    <t>476</t>
  </si>
  <si>
    <t>Flores  Galvez  Jose Abraham</t>
  </si>
  <si>
    <t>477</t>
  </si>
  <si>
    <t xml:space="preserve">Ceballos  Saenz  Victor Noel </t>
  </si>
  <si>
    <t>478</t>
  </si>
  <si>
    <t xml:space="preserve">Hernandez  Lopez  Gabriela Guadalupe </t>
  </si>
  <si>
    <t>Espinoza  Martinez  Celso Adan</t>
  </si>
  <si>
    <t>484</t>
  </si>
  <si>
    <t xml:space="preserve">Villanueva  Zarate  Alejandro </t>
  </si>
  <si>
    <t>485</t>
  </si>
  <si>
    <t xml:space="preserve">Villa  Cazarez Zabdiel </t>
  </si>
  <si>
    <t xml:space="preserve">Arredondo  Rivera  Victor Manuel </t>
  </si>
  <si>
    <t xml:space="preserve">Hopkins  Zatarain  Lara Elayne </t>
  </si>
  <si>
    <t xml:space="preserve">Dobrova Xxx Marina </t>
  </si>
  <si>
    <t>490</t>
  </si>
  <si>
    <t>Bautista  Campos  Fernanda Elizabeth</t>
  </si>
  <si>
    <t>492</t>
  </si>
  <si>
    <t>Palomera  Lopez  Flavio Israel</t>
  </si>
  <si>
    <t>Salgado  Estrada  Jose Roberto</t>
  </si>
  <si>
    <t xml:space="preserve">Castillo Peña  Jorge </t>
  </si>
  <si>
    <t xml:space="preserve">Rodriguez  Montes  Armando </t>
  </si>
  <si>
    <t>497</t>
  </si>
  <si>
    <t>Gonzalez  Soto  Gerardo</t>
  </si>
  <si>
    <t xml:space="preserve">Saldaña  Oropeza  Julio Hector </t>
  </si>
  <si>
    <t>503</t>
  </si>
  <si>
    <t xml:space="preserve">Olmeda   Gonzalez Juan </t>
  </si>
  <si>
    <t>506</t>
  </si>
  <si>
    <t xml:space="preserve">Cuadra  Villalbazo  Anna Luisa </t>
  </si>
  <si>
    <t>508</t>
  </si>
  <si>
    <t xml:space="preserve">Aguirre  Rodriguez  Judith Carolina </t>
  </si>
  <si>
    <t xml:space="preserve">Flores  Rivas  Francisco Javier </t>
  </si>
  <si>
    <t>512</t>
  </si>
  <si>
    <t xml:space="preserve">Lomeli Pacheco  Jose Miguel </t>
  </si>
  <si>
    <t>513</t>
  </si>
  <si>
    <t xml:space="preserve">Medina  Davalos  Eduardo </t>
  </si>
  <si>
    <t>523</t>
  </si>
  <si>
    <t xml:space="preserve">Vega  Camacho Rebeca </t>
  </si>
  <si>
    <t xml:space="preserve">Gonzalez  Plascencia  Gilberto Damian </t>
  </si>
  <si>
    <t>534</t>
  </si>
  <si>
    <t>Gonzalez Aldrete Luis Fernando</t>
  </si>
  <si>
    <t>536</t>
  </si>
  <si>
    <t>Guerrero  Santiago Edgar Adrian</t>
  </si>
  <si>
    <t>541</t>
  </si>
  <si>
    <t>Perez Lete Gutierrez  Manuel</t>
  </si>
  <si>
    <t>Meza Camarena Ruth</t>
  </si>
  <si>
    <t>Avila Gomez Jorge</t>
  </si>
  <si>
    <t>Cardenas  Larios Rigoberto</t>
  </si>
  <si>
    <t>547</t>
  </si>
  <si>
    <t>Fourgous Vanrapenbusch Jean Michel</t>
  </si>
  <si>
    <t>550</t>
  </si>
  <si>
    <t>Apolinar Sandoval Manuel</t>
  </si>
  <si>
    <t>Herrera Castañeda Andrea Carolina</t>
  </si>
  <si>
    <t>Lima Solana  Ernesto Alejandro</t>
  </si>
  <si>
    <t>555</t>
  </si>
  <si>
    <t>Betancourt Alvarez Denisse</t>
  </si>
  <si>
    <t>Mut  De La Gala Luis Armando</t>
  </si>
  <si>
    <t>557</t>
  </si>
  <si>
    <t>Ortiz Vargas  Gilberto</t>
  </si>
  <si>
    <t xml:space="preserve">Maldonado Anceno  Christian </t>
  </si>
  <si>
    <t>559</t>
  </si>
  <si>
    <t xml:space="preserve">Garcia  Lira  Katia Lorena </t>
  </si>
  <si>
    <t>560</t>
  </si>
  <si>
    <t xml:space="preserve">Huerta  Gonzalez  Christopher </t>
  </si>
  <si>
    <t>Martinez  Naranjo  Rafael</t>
  </si>
  <si>
    <t>568</t>
  </si>
  <si>
    <t>Aviña  Mendez  Bernardo</t>
  </si>
  <si>
    <t>569</t>
  </si>
  <si>
    <t>Sanchez  Sanchez  Francisco Ariel</t>
  </si>
  <si>
    <t>570</t>
  </si>
  <si>
    <t xml:space="preserve">Guzman Arias Cesar Rafael  </t>
  </si>
  <si>
    <t>572</t>
  </si>
  <si>
    <t xml:space="preserve">Rodriguez Tellez  Victor </t>
  </si>
  <si>
    <t>573</t>
  </si>
  <si>
    <t>Mares Sanchez Jose De Jesus</t>
  </si>
  <si>
    <t>576</t>
  </si>
  <si>
    <t>Romero Sanchez Jose Miguel</t>
  </si>
  <si>
    <t>579</t>
  </si>
  <si>
    <t>Reyes Lopez Monica Mariela</t>
  </si>
  <si>
    <t>Perez  Magallanes  Zaira Citlalli</t>
  </si>
  <si>
    <t>584</t>
  </si>
  <si>
    <t>Iñiguez  Velazquez  Fernando</t>
  </si>
  <si>
    <t>586</t>
  </si>
  <si>
    <t>Jauregui  Nuñez Jose Francisco</t>
  </si>
  <si>
    <t>Guillen Lamas Moramay</t>
  </si>
  <si>
    <t>Avila  De La Paz Karla Bibiana</t>
  </si>
  <si>
    <t>589</t>
  </si>
  <si>
    <t>Saint Julien Vazquez Honippe Joseph</t>
  </si>
  <si>
    <t>Camacho  Perez Maria De Los Angeles</t>
  </si>
  <si>
    <t>593</t>
  </si>
  <si>
    <t>Mejia Mencias Irma Nenetzin</t>
  </si>
  <si>
    <t>Lemus Rolon Juan Carlos</t>
  </si>
  <si>
    <t>596</t>
  </si>
  <si>
    <t>Aceves Salmon Pablo</t>
  </si>
  <si>
    <t>598</t>
  </si>
  <si>
    <t>Villafaña Becerra  Ana Isabel</t>
  </si>
  <si>
    <t>599</t>
  </si>
  <si>
    <t>Esqueda Cisneros Jorge</t>
  </si>
  <si>
    <t>Lomeli Mayoral Hiram</t>
  </si>
  <si>
    <t>Gomez  Davila  Mauricio</t>
  </si>
  <si>
    <t>604</t>
  </si>
  <si>
    <t xml:space="preserve">Guerrero  Arcos  Elias </t>
  </si>
  <si>
    <t>606</t>
  </si>
  <si>
    <t>Corona  Gonzalez  Rosario</t>
  </si>
  <si>
    <t>609</t>
  </si>
  <si>
    <t>Gonzalez  Sanchez Victor Manuel</t>
  </si>
  <si>
    <t>Segura Duran Briana Michele</t>
  </si>
  <si>
    <t>SUBDIRECCION PLANEACION</t>
  </si>
  <si>
    <t>612</t>
  </si>
  <si>
    <t>Lomeli Guerra  Judith Marlene</t>
  </si>
  <si>
    <t>613</t>
  </si>
  <si>
    <t>Garduño Ibarra Vladimir Gerardo</t>
  </si>
  <si>
    <t>614</t>
  </si>
  <si>
    <t>Bugarin Ruiz Natalia</t>
  </si>
  <si>
    <t>615</t>
  </si>
  <si>
    <t xml:space="preserve">Muñoz  Ramos  Juana Beatriz </t>
  </si>
  <si>
    <t>626</t>
  </si>
  <si>
    <t>Hernandez  Aguilar Maria Del Carmen</t>
  </si>
  <si>
    <t>628</t>
  </si>
  <si>
    <t>Hurtado Leal Fidel Alonso</t>
  </si>
  <si>
    <t>629</t>
  </si>
  <si>
    <t>Gomez Garcia  Jose Rafael</t>
  </si>
  <si>
    <t>630</t>
  </si>
  <si>
    <t>Colina Carrillo Raquel</t>
  </si>
  <si>
    <t>632</t>
  </si>
  <si>
    <t>Garcia Arriazas Victor Silvestre</t>
  </si>
  <si>
    <t>633</t>
  </si>
  <si>
    <t>Rubio Juarez David</t>
  </si>
  <si>
    <t>634</t>
  </si>
  <si>
    <t>Aceves Diaz Jesus</t>
  </si>
  <si>
    <t>635</t>
  </si>
  <si>
    <t>Castillo  Barreto  Julio</t>
  </si>
  <si>
    <t>636</t>
  </si>
  <si>
    <t>Pedraza Romero Beatriz Alejandra</t>
  </si>
  <si>
    <t>638</t>
  </si>
  <si>
    <t xml:space="preserve">Rodriguez  Lopez  Maria Virginia </t>
  </si>
  <si>
    <t>641</t>
  </si>
  <si>
    <t>Gonzalez  Flores  David Antonio</t>
  </si>
  <si>
    <t>642</t>
  </si>
  <si>
    <t xml:space="preserve">Gonzalez  Loza  Samuel </t>
  </si>
  <si>
    <t>643</t>
  </si>
  <si>
    <t>Guzman  Ulloa  Ma. Angelica</t>
  </si>
  <si>
    <t>645</t>
  </si>
  <si>
    <t xml:space="preserve">Ojeda  Peña Viridiana </t>
  </si>
  <si>
    <t>648</t>
  </si>
  <si>
    <t xml:space="preserve">Benavides  Esparza Christian Moises </t>
  </si>
  <si>
    <t>650</t>
  </si>
  <si>
    <t>Esparza Ruiz Irma</t>
  </si>
  <si>
    <t>652</t>
  </si>
  <si>
    <t>Torrejon Ramirez Jorge Arturo</t>
  </si>
  <si>
    <t>653</t>
  </si>
  <si>
    <t>Centeno Dominguez Jorge Adrian</t>
  </si>
  <si>
    <t>654</t>
  </si>
  <si>
    <t>Rodriguez  Sahagun Raquel</t>
  </si>
  <si>
    <t>657</t>
  </si>
  <si>
    <t>Vazquez Regalado Guillermo</t>
  </si>
  <si>
    <t>Ruiz Becerra Edgar Rodolfo</t>
  </si>
  <si>
    <t>JEFE DE DEPORTES</t>
  </si>
  <si>
    <t>660</t>
  </si>
  <si>
    <t>Guzman  Miramontes  Rosario</t>
  </si>
  <si>
    <t>661</t>
  </si>
  <si>
    <t>Rodriguez  Palacios Mauricio Alfredo</t>
  </si>
  <si>
    <t>663</t>
  </si>
  <si>
    <t>Muñoz Salas Maria De Lourdes</t>
  </si>
  <si>
    <t>665</t>
  </si>
  <si>
    <t>Diaz Ramirez Manuel Alejandro</t>
  </si>
  <si>
    <t>669</t>
  </si>
  <si>
    <t>Medina Zollinger Eva</t>
  </si>
  <si>
    <t>671</t>
  </si>
  <si>
    <t>Lizarraga  Rigoberto</t>
  </si>
  <si>
    <t>672</t>
  </si>
  <si>
    <t>Covarrubias Reynoso Angela Patricia</t>
  </si>
  <si>
    <t>673</t>
  </si>
  <si>
    <t xml:space="preserve">Jimenez Amezcua Rosa Maria </t>
  </si>
  <si>
    <t>674</t>
  </si>
  <si>
    <t>Ambriz Olloqui Jorge</t>
  </si>
  <si>
    <t>675</t>
  </si>
  <si>
    <t>Galvan  Mercado Patricia</t>
  </si>
  <si>
    <t>676</t>
  </si>
  <si>
    <t>Espitia  Aragon Araceli Susana</t>
  </si>
  <si>
    <t>677</t>
  </si>
  <si>
    <t xml:space="preserve">Martinez  Esparza  Jose Ramon </t>
  </si>
  <si>
    <t>679</t>
  </si>
  <si>
    <t xml:space="preserve">Parada  Gallegos  Gabriela </t>
  </si>
  <si>
    <t>680</t>
  </si>
  <si>
    <t>Uribe  Hernandez  Jose Adrian</t>
  </si>
  <si>
    <t>681</t>
  </si>
  <si>
    <t>Nuñez  Ruelas Gabriel Arturo</t>
  </si>
  <si>
    <t>682</t>
  </si>
  <si>
    <t>Castañeda Campos Ivan Refugio</t>
  </si>
  <si>
    <t>683</t>
  </si>
  <si>
    <t>Olivares  Aguilar  Edgar Abduwal</t>
  </si>
  <si>
    <t>684</t>
  </si>
  <si>
    <t xml:space="preserve">Gomez  Garcia Brenda Alexandra </t>
  </si>
  <si>
    <t>685</t>
  </si>
  <si>
    <t xml:space="preserve">Gonzalez  Avila  Luis Cesar </t>
  </si>
  <si>
    <t>687</t>
  </si>
  <si>
    <t>Alcantara Lugo  Veronica</t>
  </si>
  <si>
    <t>689</t>
  </si>
  <si>
    <t>Garduño  Hagelsieb Baron Fernanda Victoria</t>
  </si>
  <si>
    <t>690</t>
  </si>
  <si>
    <t>Murillo Guzman Dinorah Patricia</t>
  </si>
  <si>
    <t>691</t>
  </si>
  <si>
    <t>Salgado Estrada Rodrigo</t>
  </si>
  <si>
    <t>692</t>
  </si>
  <si>
    <t>Flores Miranda Mario Federico</t>
  </si>
  <si>
    <t>694</t>
  </si>
  <si>
    <t>Gomez Gleason Jose Manuel</t>
  </si>
  <si>
    <t>695</t>
  </si>
  <si>
    <t>Mendoza Navarro Ana Cecilia</t>
  </si>
  <si>
    <t>696</t>
  </si>
  <si>
    <t>Rubio Gutierrez Ivette</t>
  </si>
  <si>
    <t>697</t>
  </si>
  <si>
    <t>Aceves Lopez Erick Alibarak</t>
  </si>
  <si>
    <t>698</t>
  </si>
  <si>
    <t>Urrutia Magdaleno Lucia</t>
  </si>
  <si>
    <t>699</t>
  </si>
  <si>
    <t>Rios Martinez Juan</t>
  </si>
  <si>
    <t>700</t>
  </si>
  <si>
    <t>Arvizu Garcia Fernando</t>
  </si>
  <si>
    <t>701</t>
  </si>
  <si>
    <t>Mayoral Ruiz Pedro Alonso</t>
  </si>
  <si>
    <t>702</t>
  </si>
  <si>
    <t>Ortega Escobar Antonio</t>
  </si>
  <si>
    <t>703</t>
  </si>
  <si>
    <t>Baltazar  Hernandez Ana Karen</t>
  </si>
  <si>
    <t>704</t>
  </si>
  <si>
    <t>De La Cruz Lopez Jesus Guillermo</t>
  </si>
  <si>
    <t>705</t>
  </si>
  <si>
    <t>Jimenez Hernandez Jose Miguel</t>
  </si>
  <si>
    <t>706</t>
  </si>
  <si>
    <t>Torres  Ayon Miriam Virginia</t>
  </si>
  <si>
    <t>707</t>
  </si>
  <si>
    <t>Arellano Vazquez Kenia Vanessa</t>
  </si>
  <si>
    <t>709</t>
  </si>
  <si>
    <t>Sanchez Padilla Ruben Antonio</t>
  </si>
  <si>
    <t>710</t>
  </si>
  <si>
    <t>Quintana Rodriguez Ignacia Teresa</t>
  </si>
  <si>
    <t>711</t>
  </si>
  <si>
    <t>Gonzalez Covarrubias Raymundo Miguel</t>
  </si>
  <si>
    <t>712</t>
  </si>
  <si>
    <t>Navarro  Martinez Sergio</t>
  </si>
  <si>
    <t>714</t>
  </si>
  <si>
    <t>Gutierrez Urzua Luis Fernando</t>
  </si>
  <si>
    <t>715</t>
  </si>
  <si>
    <t>Fernandez Rodriguez Bertha</t>
  </si>
  <si>
    <t>716</t>
  </si>
  <si>
    <t>Castillo  Hernandez  Alan Felipe</t>
  </si>
  <si>
    <t>717</t>
  </si>
  <si>
    <t>Valerio  Langarica Mario Humberto</t>
  </si>
  <si>
    <t>718</t>
  </si>
  <si>
    <t>Partida Martinez Joaquin</t>
  </si>
  <si>
    <t>719</t>
  </si>
  <si>
    <t>Garcia Camacho Saul</t>
  </si>
  <si>
    <t>721</t>
  </si>
  <si>
    <t xml:space="preserve">Martinez  Jurado  Nicolas </t>
  </si>
  <si>
    <t>723</t>
  </si>
  <si>
    <t>Damian Reynoso  José Eduardo</t>
  </si>
  <si>
    <t>993</t>
  </si>
  <si>
    <t xml:space="preserve">Velasco  Ramos  Luis Eduardo </t>
  </si>
  <si>
    <t>CONTROL ESCOLAR</t>
  </si>
  <si>
    <t>SEC. INNOVACION</t>
  </si>
  <si>
    <t>995</t>
  </si>
  <si>
    <t xml:space="preserve">Rodriguez  Gonzalez  Laura Ramona </t>
  </si>
  <si>
    <t>La C. Darinka Alejandra Mut de la Gala, Jesús Ernesto Ivon Pliego  tienen autorizada licencia sin goce de sueldo y los C. Velasco  Ramos  Luis Eduardo, Godinez  Casillas  Estefani, Rodriguez  Gonzalez  Laura Ramona, Pelayo Beltran Maria Graciela, Erika Giovana Villa Davalos  y  Gonzalez Flores David Antonio se encuentran comisionados en la Secretaria de Innovación Ciencia y Tecnología. No se tiene personal con año sabático.</t>
  </si>
  <si>
    <t>Unidad Academica Zapotlanejo</t>
  </si>
  <si>
    <t>Periodo 2  Quincenal del 16/01/2017 al 31/01/2017   2da. Quincena de Enero de 2017</t>
  </si>
  <si>
    <t>Reg Pat IMSS: H71-13918383</t>
  </si>
  <si>
    <t>Sueldo Docentes</t>
  </si>
  <si>
    <t>Ayuda de Transporte</t>
  </si>
  <si>
    <t>Estimulos Docentes</t>
  </si>
  <si>
    <t>Despensa Vales tarjeta Inbursa Mensual</t>
  </si>
  <si>
    <t>A066</t>
  </si>
  <si>
    <t>Campos Almaraz Osvaldo</t>
  </si>
  <si>
    <t>A113</t>
  </si>
  <si>
    <t>Martin Covarrubias Sergio Miguel</t>
  </si>
  <si>
    <t>Suddirector Administrativo</t>
  </si>
  <si>
    <t>Administrativa</t>
  </si>
  <si>
    <t>A096</t>
  </si>
  <si>
    <t>Camarena Jauregui Maria Del Refugio</t>
  </si>
  <si>
    <t>Sudbirectora Academica</t>
  </si>
  <si>
    <t>Academica</t>
  </si>
  <si>
    <t>A067</t>
  </si>
  <si>
    <t>Machain Hernández Hugo Alejandro</t>
  </si>
  <si>
    <t>Subdirector de Planeacion y Vinculación</t>
  </si>
  <si>
    <t>A011</t>
  </si>
  <si>
    <t>Cervantes Pérez Eva Janeth</t>
  </si>
  <si>
    <t>A013</t>
  </si>
  <si>
    <t>Arriaga Peña Octavio Dionicio</t>
  </si>
  <si>
    <t>A014</t>
  </si>
  <si>
    <t>Ballastra  De La Cruz Ruth Alicia</t>
  </si>
  <si>
    <t>A015</t>
  </si>
  <si>
    <t>Vázquez Alvarez Gustavo</t>
  </si>
  <si>
    <t>Servicios Generales</t>
  </si>
  <si>
    <t>A024</t>
  </si>
  <si>
    <t>Alvarez Mendoza Gladys Mayte</t>
  </si>
  <si>
    <t>A026</t>
  </si>
  <si>
    <t>Avalos Ochoa Sandra Gabriela</t>
  </si>
  <si>
    <t>A031</t>
  </si>
  <si>
    <t>Saucedo Ríos Jaime</t>
  </si>
  <si>
    <t>A038</t>
  </si>
  <si>
    <t>Medina De Anda Carlos Eduardo</t>
  </si>
  <si>
    <t>Promoción y Difusión</t>
  </si>
  <si>
    <t>A042</t>
  </si>
  <si>
    <t>Romero Trujillo Luis Miguel</t>
  </si>
  <si>
    <t>A043</t>
  </si>
  <si>
    <t>Jiménez Solórzano Aracely</t>
  </si>
  <si>
    <t>Programadora</t>
  </si>
  <si>
    <t>Servicios Escolares</t>
  </si>
  <si>
    <t>A048</t>
  </si>
  <si>
    <t>Nuñez Marquez Rodrigo</t>
  </si>
  <si>
    <t>A049</t>
  </si>
  <si>
    <t>Mora Valencia José Antonio</t>
  </si>
  <si>
    <t>A057</t>
  </si>
  <si>
    <t>Avena Piña Rodrigo Angel</t>
  </si>
  <si>
    <t>A059</t>
  </si>
  <si>
    <t>López García Juan Javier</t>
  </si>
  <si>
    <t>A062</t>
  </si>
  <si>
    <t>Vargas Alvarez Sergio Armando</t>
  </si>
  <si>
    <t>A064</t>
  </si>
  <si>
    <t>Soto Moreno  Ana Laura</t>
  </si>
  <si>
    <t>A068</t>
  </si>
  <si>
    <t>Gutierrez Muñoz Jose Panfilo</t>
  </si>
  <si>
    <t>A069</t>
  </si>
  <si>
    <t>Hernández  Sandoval José Antonio</t>
  </si>
  <si>
    <t>A071</t>
  </si>
  <si>
    <t>González Carbajal Lino</t>
  </si>
  <si>
    <t>Jefe ez División</t>
  </si>
  <si>
    <t>A072</t>
  </si>
  <si>
    <t>Arámbula Hernández  José Raúl</t>
  </si>
  <si>
    <t>A076</t>
  </si>
  <si>
    <t>González  Plascencia Jesús Salvador</t>
  </si>
  <si>
    <t>A077</t>
  </si>
  <si>
    <t>Hernández Nuño José De Jesús</t>
  </si>
  <si>
    <t>A081</t>
  </si>
  <si>
    <t>Rodriguez Macias Janett Lorena</t>
  </si>
  <si>
    <t>Jefa de Oficina</t>
  </si>
  <si>
    <t>A082</t>
  </si>
  <si>
    <t>Almaraz Arámbula José Asención</t>
  </si>
  <si>
    <t>A083</t>
  </si>
  <si>
    <t>Campos  Almaraz Lisbel</t>
  </si>
  <si>
    <t>A086</t>
  </si>
  <si>
    <t>Ruvalcaba García Luis Felipe</t>
  </si>
  <si>
    <t>Vinculación</t>
  </si>
  <si>
    <t>A087</t>
  </si>
  <si>
    <t>Dávalos Ruvalcaba María De Jesús</t>
  </si>
  <si>
    <t>A088</t>
  </si>
  <si>
    <t>García Baeza Efrain</t>
  </si>
  <si>
    <t>A089</t>
  </si>
  <si>
    <t>De Anda Lomelí Juan Manuel</t>
  </si>
  <si>
    <t>A091</t>
  </si>
  <si>
    <t>Morales Morales Samuel</t>
  </si>
  <si>
    <t>A093</t>
  </si>
  <si>
    <t>Alvarez Ramirez Irma Yolanda</t>
  </si>
  <si>
    <t>Intentente</t>
  </si>
  <si>
    <t>A095</t>
  </si>
  <si>
    <t>Nuño Valdivia Erasmo</t>
  </si>
  <si>
    <t>Secretario de Jefe de Departamento</t>
  </si>
  <si>
    <t>A097</t>
  </si>
  <si>
    <t>Arambula Hernandez Gerardo</t>
  </si>
  <si>
    <t>A099</t>
  </si>
  <si>
    <t>Rodríguez Hernández Antonio</t>
  </si>
  <si>
    <t>A100</t>
  </si>
  <si>
    <t>Ramírez Gallo Scarlett Rosario</t>
  </si>
  <si>
    <t>A101</t>
  </si>
  <si>
    <t>Soto Flores Laura Lisbeth</t>
  </si>
  <si>
    <t>Ruiz Carbajal Vicente</t>
  </si>
  <si>
    <t>A111</t>
  </si>
  <si>
    <t>Perez Espinoza Moises</t>
  </si>
  <si>
    <t>A114</t>
  </si>
  <si>
    <t>Salgado  Estrada Hector Enrique</t>
  </si>
  <si>
    <t>A115</t>
  </si>
  <si>
    <t>Covarrubias Garcia Rafael</t>
  </si>
  <si>
    <t>A116</t>
  </si>
  <si>
    <t>Alvarez Franco Christopher Leobardo</t>
  </si>
  <si>
    <t>A117</t>
  </si>
  <si>
    <t>Arevalo Hernandez Rodolfo De Jesus</t>
  </si>
  <si>
    <t>A118</t>
  </si>
  <si>
    <t>Baez Dávalos Jaime</t>
  </si>
  <si>
    <t>A119</t>
  </si>
  <si>
    <t>Jimenez Aguilar Mariana</t>
  </si>
  <si>
    <t>A121</t>
  </si>
  <si>
    <t>Barba Gutierrez David</t>
  </si>
  <si>
    <t>Doctor</t>
  </si>
  <si>
    <t>A124</t>
  </si>
  <si>
    <t>Camarena Jauregui Susana Elizabeth</t>
  </si>
  <si>
    <t>A125</t>
  </si>
  <si>
    <t>Vargas Gonzalez Joshua De Jesus</t>
  </si>
  <si>
    <t>A127</t>
  </si>
  <si>
    <t>Hernandez Avila Salvador</t>
  </si>
  <si>
    <t>A128</t>
  </si>
  <si>
    <t>Jimenez Vargas Juan Jose</t>
  </si>
  <si>
    <t>A130</t>
  </si>
  <si>
    <t>Flores Navarro J Jesus</t>
  </si>
  <si>
    <t>A131</t>
  </si>
  <si>
    <t>Rodriguez  Perez Everardo Enrique</t>
  </si>
  <si>
    <t>A132</t>
  </si>
  <si>
    <t>Macias  J De Jesus Gildardo</t>
  </si>
  <si>
    <t>A133</t>
  </si>
  <si>
    <t>Molina Navarro Araceli</t>
  </si>
  <si>
    <t>A134</t>
  </si>
  <si>
    <t>Morales Muñoz Ma Elena</t>
  </si>
  <si>
    <t>Ruvalcaba Garcia Daniel</t>
  </si>
  <si>
    <t>A020</t>
  </si>
  <si>
    <t>Flores Camarena Fausto</t>
  </si>
  <si>
    <t>A035</t>
  </si>
  <si>
    <t>Perez Nuño Ma Raquel</t>
  </si>
  <si>
    <t>A079</t>
  </si>
  <si>
    <t>Reynoso Razo Joel Alberto</t>
  </si>
  <si>
    <t>Ortiz Espinoza Aldo Arnoldo</t>
  </si>
  <si>
    <t>A110</t>
  </si>
  <si>
    <t>Paredes Vazquez Diego</t>
  </si>
  <si>
    <t>A112</t>
  </si>
  <si>
    <t>Espericueta Rodriguez Pedro Alberto</t>
  </si>
  <si>
    <t>A123</t>
  </si>
  <si>
    <t>Partida Lomeli Brenda Edith</t>
  </si>
  <si>
    <t>D001</t>
  </si>
  <si>
    <t>Pérez Nuño Maricela</t>
  </si>
  <si>
    <t>D002</t>
  </si>
  <si>
    <t>Hernández Vázquez José Sostenes</t>
  </si>
  <si>
    <t>D003</t>
  </si>
  <si>
    <t>Gutiérrez Limón Angelica</t>
  </si>
  <si>
    <t>D008</t>
  </si>
  <si>
    <t>Carrillo Delgadillo Juan Jesus</t>
  </si>
  <si>
    <t>D028</t>
  </si>
  <si>
    <t>Arias Arias Adelaida Bautista</t>
  </si>
  <si>
    <t>D030</t>
  </si>
  <si>
    <t>Barajas Aranda Salvador</t>
  </si>
  <si>
    <t>Profesor Asiociado "B"</t>
  </si>
  <si>
    <t>D031</t>
  </si>
  <si>
    <t>Rojo Roa Osvaldo Rene</t>
  </si>
  <si>
    <t>D036</t>
  </si>
  <si>
    <t>Ramírez Pimentel Gisela</t>
  </si>
  <si>
    <t>D037</t>
  </si>
  <si>
    <t>Franco Becerra Verónica</t>
  </si>
  <si>
    <t>D042</t>
  </si>
  <si>
    <t>Rojo Roa Mauricio</t>
  </si>
  <si>
    <t>D044</t>
  </si>
  <si>
    <t>González Zuñiga Juan Carlos</t>
  </si>
  <si>
    <t>D045</t>
  </si>
  <si>
    <t>Neave Vizcarra José De Jesús</t>
  </si>
  <si>
    <t>D051</t>
  </si>
  <si>
    <t>Ayar Martínez Rosa Isela</t>
  </si>
  <si>
    <t>D054</t>
  </si>
  <si>
    <t>Camarena Alvarez Daniel</t>
  </si>
  <si>
    <t>D055</t>
  </si>
  <si>
    <t>Fonseca Nuñez Pedro</t>
  </si>
  <si>
    <t>D056</t>
  </si>
  <si>
    <t>Gómez Ramírez Rodolfo Alejandro</t>
  </si>
  <si>
    <t>D060</t>
  </si>
  <si>
    <t>Zamarripa Amézquita Carlos</t>
  </si>
  <si>
    <t>D063</t>
  </si>
  <si>
    <t>García Talancón Julián De Jesús</t>
  </si>
  <si>
    <t>D067</t>
  </si>
  <si>
    <t>González Plascencia  Esmirna Lorena</t>
  </si>
  <si>
    <t>D072</t>
  </si>
  <si>
    <t>Narváez Pérez Claudia</t>
  </si>
  <si>
    <t>D073</t>
  </si>
  <si>
    <t>Hernández  Gutiérrez  Dulce Jazmín</t>
  </si>
  <si>
    <t>D074</t>
  </si>
  <si>
    <t>Salazar Gómez Salvador</t>
  </si>
  <si>
    <t>D075</t>
  </si>
  <si>
    <t>Alcalá Hermosillo José Luis</t>
  </si>
  <si>
    <t>D079</t>
  </si>
  <si>
    <t>Alvarez  Carranza Maria Teresa</t>
  </si>
  <si>
    <t>D082</t>
  </si>
  <si>
    <t>Alcala Torres Maria Elizabeth</t>
  </si>
  <si>
    <t>D085</t>
  </si>
  <si>
    <t>Cuevas Garcia Juan Manuel</t>
  </si>
  <si>
    <t>D086</t>
  </si>
  <si>
    <t>Ramirez Gonzalez Armando</t>
  </si>
  <si>
    <t>D089</t>
  </si>
  <si>
    <t>Guzman Ramirez Jessica Noemi</t>
  </si>
  <si>
    <t>D090</t>
  </si>
  <si>
    <t>Becerra Nuño Judith</t>
  </si>
  <si>
    <t>D091</t>
  </si>
  <si>
    <t>Alvarez Hernandez Juan Alejandro</t>
  </si>
  <si>
    <t>D092</t>
  </si>
  <si>
    <t>Cuevas Andalon Grecia Jazmin</t>
  </si>
  <si>
    <t>D093</t>
  </si>
  <si>
    <t>Angel Barba Patricia Adriana</t>
  </si>
  <si>
    <t>D097</t>
  </si>
  <si>
    <t>Reynoso Razo Alvaro Daniel</t>
  </si>
  <si>
    <t>D099</t>
  </si>
  <si>
    <t>Torres Olmos Guadalupe De Jesus</t>
  </si>
  <si>
    <t>D100</t>
  </si>
  <si>
    <t>Guerrero Gonzalez Saul</t>
  </si>
  <si>
    <t>Alcantara Bahena Cesar</t>
  </si>
  <si>
    <t>D103</t>
  </si>
  <si>
    <t>Camarena Gutierrez Omar Alonso</t>
  </si>
  <si>
    <t>Vera Plascencia Rosa Estefania</t>
  </si>
  <si>
    <t>López Páez Claudia</t>
  </si>
  <si>
    <t>D109</t>
  </si>
  <si>
    <t>Alvarez Mendoza Marcia De Jesus</t>
  </si>
  <si>
    <t>D110</t>
  </si>
  <si>
    <t>Velarde Diaz Angelina Elena</t>
  </si>
  <si>
    <t>D112</t>
  </si>
  <si>
    <t>Martinez  Morales Antonio</t>
  </si>
  <si>
    <t>Bechelani  Lattuf Habib</t>
  </si>
  <si>
    <t>D114</t>
  </si>
  <si>
    <t>Hernandez Sesmas Mayra</t>
  </si>
  <si>
    <t>D116</t>
  </si>
  <si>
    <t>Mireles Gonzalez Cinthia Karina</t>
  </si>
  <si>
    <t>D117</t>
  </si>
  <si>
    <t>Orozco  Covarrubias Aida Guadalupe</t>
  </si>
  <si>
    <t>D118</t>
  </si>
  <si>
    <t>De Loza Tovar Erika Yazmin</t>
  </si>
  <si>
    <t>Graciano Alvarez Jose Luis</t>
  </si>
  <si>
    <t>D121</t>
  </si>
  <si>
    <t>Castillo Perez Maria Guadalupe</t>
  </si>
  <si>
    <t>D122</t>
  </si>
  <si>
    <t>Martinez Estañon Carlos</t>
  </si>
  <si>
    <t>Castillon Lugo Edgar Emmanuel</t>
  </si>
  <si>
    <t>D83</t>
  </si>
  <si>
    <t>Lopez Garcia Jose Antonio</t>
  </si>
  <si>
    <t>DO24</t>
  </si>
  <si>
    <t>Tamayo Gómez Pedro</t>
  </si>
  <si>
    <t>DO69</t>
  </si>
  <si>
    <t>Hernández  Arellano Angélica Fabiola</t>
  </si>
  <si>
    <t>COMISION INBURSA</t>
  </si>
  <si>
    <t>IVA</t>
  </si>
  <si>
    <t>TOTAL A PAGAR A INBURSA</t>
  </si>
  <si>
    <t>NOTA: Las faltas injustificadas ya estan apllicadas en el sueldo, la despensa se paga mensulmente con vales en tarjeta con la empresa Imbursa las cantidades aparecen al final de las columas</t>
  </si>
  <si>
    <t>VACANTES</t>
  </si>
  <si>
    <t>COMISION</t>
  </si>
  <si>
    <t>PERSONAL CON AÑO SABATICO</t>
  </si>
  <si>
    <t>1 JEFE DE DIVISION INFORMATICA</t>
  </si>
  <si>
    <t>L.C.P. Jose Antonio Mora Valencia  ---  CICyT</t>
  </si>
  <si>
    <t>LIC. Maria del Refugio Camarena Jauregui - Subdirectora Academica    Licencia de 6 meses a partir del dia 16 de Enero de 2017</t>
  </si>
  <si>
    <t>No contamos con personal con año Sabatico</t>
  </si>
  <si>
    <t>1 JEFE DE DEPARTAMENTO DE SISTEMAS</t>
  </si>
  <si>
    <t>1 INTENDENTE</t>
  </si>
  <si>
    <t>Instituto Tecnológico José Mario Molina Pasquel y Henriquez</t>
  </si>
  <si>
    <t>Reg Pat IMSS: 00000000000</t>
  </si>
  <si>
    <t>PUESTO</t>
  </si>
  <si>
    <t>001</t>
  </si>
  <si>
    <t>Salgado Rodriguez Hector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</si>
</sst>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color indexed="5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/>
      <top style="thin">
        <color rgb="FF0000FD"/>
      </top>
      <bottom style="double">
        <color rgb="FF0000FD"/>
      </bottom>
      <diagonal/>
    </border>
    <border>
      <left/>
      <right/>
      <top style="thin">
        <color rgb="FF0000FD"/>
      </top>
      <bottom style="double">
        <color rgb="FF0000FD"/>
      </bottom>
      <diagonal/>
    </border>
    <border>
      <left/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rgb="FF0000FD"/>
      </left>
      <right/>
      <top style="thin">
        <color rgb="FF0000FD"/>
      </top>
      <bottom/>
      <diagonal/>
    </border>
    <border>
      <left/>
      <right/>
      <top style="thin">
        <color rgb="FF0000FD"/>
      </top>
      <bottom/>
      <diagonal/>
    </border>
    <border>
      <left/>
      <right style="thin">
        <color rgb="FF0000FD"/>
      </right>
      <top style="thin">
        <color rgb="FF0000F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FD"/>
      </left>
      <right/>
      <top style="thin">
        <color rgb="FF0000FD"/>
      </top>
      <bottom style="thin">
        <color auto="1"/>
      </bottom>
      <diagonal/>
    </border>
    <border>
      <left/>
      <right/>
      <top style="thin">
        <color rgb="FF0000FD"/>
      </top>
      <bottom style="thin">
        <color auto="1"/>
      </bottom>
      <diagonal/>
    </border>
    <border>
      <left/>
      <right style="thin">
        <color rgb="FF0000FD"/>
      </right>
      <top style="thin">
        <color rgb="FF0000FD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0" fontId="24" fillId="0" borderId="0"/>
    <xf numFmtId="0" fontId="14" fillId="0" borderId="0"/>
  </cellStyleXfs>
  <cellXfs count="23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0" fontId="8" fillId="0" borderId="0" xfId="0" applyFont="1"/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12" fillId="0" borderId="0" xfId="0" applyNumberFormat="1" applyFont="1"/>
    <xf numFmtId="0" fontId="1" fillId="3" borderId="0" xfId="0" applyFont="1" applyFill="1"/>
    <xf numFmtId="0" fontId="0" fillId="3" borderId="0" xfId="0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" fillId="0" borderId="0" xfId="0" applyFont="1"/>
    <xf numFmtId="0" fontId="0" fillId="0" borderId="0" xfId="0"/>
    <xf numFmtId="49" fontId="8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5" fillId="0" borderId="0" xfId="3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5" fillId="4" borderId="0" xfId="3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/>
    <xf numFmtId="0" fontId="6" fillId="0" borderId="0" xfId="0" applyFont="1"/>
    <xf numFmtId="49" fontId="16" fillId="0" borderId="0" xfId="0" applyNumberFormat="1" applyFont="1"/>
    <xf numFmtId="49" fontId="6" fillId="0" borderId="9" xfId="0" applyNumberFormat="1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 vertical="center"/>
    </xf>
    <xf numFmtId="164" fontId="6" fillId="0" borderId="9" xfId="0" applyNumberFormat="1" applyFont="1" applyBorder="1"/>
    <xf numFmtId="49" fontId="17" fillId="0" borderId="9" xfId="0" applyNumberFormat="1" applyFont="1" applyBorder="1"/>
    <xf numFmtId="0" fontId="17" fillId="0" borderId="9" xfId="0" applyFont="1" applyBorder="1"/>
    <xf numFmtId="0" fontId="17" fillId="0" borderId="9" xfId="0" applyFont="1" applyBorder="1" applyAlignment="1">
      <alignment horizontal="center" vertical="center"/>
    </xf>
    <xf numFmtId="164" fontId="17" fillId="0" borderId="9" xfId="0" applyNumberFormat="1" applyFont="1" applyBorder="1"/>
    <xf numFmtId="0" fontId="17" fillId="0" borderId="0" xfId="0" applyFont="1"/>
    <xf numFmtId="49" fontId="6" fillId="3" borderId="9" xfId="0" applyNumberFormat="1" applyFont="1" applyFill="1" applyBorder="1"/>
    <xf numFmtId="0" fontId="6" fillId="3" borderId="9" xfId="0" applyFont="1" applyFill="1" applyBorder="1"/>
    <xf numFmtId="0" fontId="6" fillId="3" borderId="9" xfId="0" applyFont="1" applyFill="1" applyBorder="1" applyAlignment="1">
      <alignment horizontal="center" vertical="center"/>
    </xf>
    <xf numFmtId="164" fontId="6" fillId="3" borderId="9" xfId="0" applyNumberFormat="1" applyFont="1" applyFill="1" applyBorder="1"/>
    <xf numFmtId="0" fontId="6" fillId="3" borderId="0" xfId="0" applyFont="1" applyFill="1"/>
    <xf numFmtId="0" fontId="18" fillId="0" borderId="9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164" fontId="20" fillId="0" borderId="9" xfId="0" applyNumberFormat="1" applyFont="1" applyBorder="1"/>
    <xf numFmtId="164" fontId="21" fillId="0" borderId="0" xfId="0" applyNumberFormat="1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left"/>
    </xf>
    <xf numFmtId="164" fontId="22" fillId="0" borderId="0" xfId="0" applyNumberFormat="1" applyFont="1"/>
    <xf numFmtId="0" fontId="1" fillId="0" borderId="0" xfId="0" applyFont="1" applyAlignment="1">
      <alignment horizontal="left"/>
    </xf>
    <xf numFmtId="49" fontId="8" fillId="0" borderId="0" xfId="0" applyNumberFormat="1" applyFont="1"/>
    <xf numFmtId="49" fontId="1" fillId="0" borderId="9" xfId="0" applyNumberFormat="1" applyFont="1" applyBorder="1"/>
    <xf numFmtId="0" fontId="1" fillId="0" borderId="9" xfId="0" applyFont="1" applyBorder="1"/>
    <xf numFmtId="49" fontId="23" fillId="0" borderId="9" xfId="0" applyNumberFormat="1" applyFont="1" applyBorder="1"/>
    <xf numFmtId="0" fontId="23" fillId="0" borderId="9" xfId="0" applyFont="1" applyBorder="1" applyAlignment="1">
      <alignment horizontal="center"/>
    </xf>
    <xf numFmtId="4" fontId="1" fillId="0" borderId="9" xfId="0" applyNumberFormat="1" applyFont="1" applyBorder="1"/>
    <xf numFmtId="4" fontId="15" fillId="0" borderId="9" xfId="0" applyNumberFormat="1" applyFont="1" applyBorder="1"/>
    <xf numFmtId="49" fontId="15" fillId="0" borderId="9" xfId="0" applyNumberFormat="1" applyFont="1" applyBorder="1"/>
    <xf numFmtId="0" fontId="15" fillId="0" borderId="9" xfId="0" applyFont="1" applyBorder="1" applyAlignment="1">
      <alignment horizontal="center"/>
    </xf>
    <xf numFmtId="49" fontId="15" fillId="0" borderId="10" xfId="0" applyNumberFormat="1" applyFont="1" applyBorder="1"/>
    <xf numFmtId="49" fontId="15" fillId="0" borderId="11" xfId="0" applyNumberFormat="1" applyFont="1" applyBorder="1"/>
    <xf numFmtId="0" fontId="15" fillId="0" borderId="9" xfId="4" applyFont="1" applyBorder="1" applyAlignment="1">
      <alignment horizontal="center"/>
    </xf>
    <xf numFmtId="0" fontId="23" fillId="0" borderId="9" xfId="4" applyFont="1" applyBorder="1" applyAlignment="1">
      <alignment horizontal="center"/>
    </xf>
    <xf numFmtId="49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9" fontId="1" fillId="0" borderId="12" xfId="0" applyNumberFormat="1" applyFont="1" applyBorder="1"/>
    <xf numFmtId="0" fontId="25" fillId="0" borderId="12" xfId="4" applyFont="1" applyBorder="1" applyAlignment="1">
      <alignment horizontal="left" vertical="center" wrapText="1"/>
    </xf>
    <xf numFmtId="0" fontId="24" fillId="0" borderId="9" xfId="4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44" fontId="25" fillId="0" borderId="9" xfId="2" applyFont="1" applyFill="1" applyBorder="1" applyAlignment="1">
      <alignment horizontal="center" vertical="center" wrapText="1"/>
    </xf>
    <xf numFmtId="164" fontId="1" fillId="0" borderId="9" xfId="2" applyNumberFormat="1" applyFont="1" applyBorder="1"/>
    <xf numFmtId="44" fontId="1" fillId="0" borderId="9" xfId="0" applyNumberFormat="1" applyFont="1" applyBorder="1"/>
    <xf numFmtId="164" fontId="15" fillId="0" borderId="9" xfId="2" applyNumberFormat="1" applyFont="1" applyBorder="1"/>
    <xf numFmtId="164" fontId="1" fillId="0" borderId="9" xfId="0" applyNumberFormat="1" applyFont="1" applyBorder="1"/>
    <xf numFmtId="44" fontId="1" fillId="0" borderId="9" xfId="2" applyFont="1" applyBorder="1"/>
    <xf numFmtId="0" fontId="25" fillId="0" borderId="9" xfId="4" applyFont="1" applyBorder="1" applyAlignment="1">
      <alignment vertical="center" wrapText="1"/>
    </xf>
    <xf numFmtId="0" fontId="7" fillId="0" borderId="9" xfId="4" applyFont="1" applyBorder="1" applyAlignment="1">
      <alignment horizontal="left" vertical="center" wrapText="1"/>
    </xf>
    <xf numFmtId="44" fontId="25" fillId="0" borderId="9" xfId="2" applyFont="1" applyFill="1" applyBorder="1" applyAlignment="1">
      <alignment vertical="center" wrapText="1"/>
    </xf>
    <xf numFmtId="0" fontId="25" fillId="0" borderId="9" xfId="4" applyFont="1" applyBorder="1" applyAlignment="1">
      <alignment horizontal="left" vertical="center" wrapText="1"/>
    </xf>
    <xf numFmtId="164" fontId="15" fillId="0" borderId="9" xfId="0" applyNumberFormat="1" applyFont="1" applyBorder="1"/>
    <xf numFmtId="164" fontId="11" fillId="0" borderId="9" xfId="0" applyNumberFormat="1" applyFont="1" applyBorder="1"/>
    <xf numFmtId="0" fontId="24" fillId="0" borderId="9" xfId="4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5" fillId="0" borderId="0" xfId="4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9" xfId="4" applyFont="1" applyBorder="1" applyAlignment="1">
      <alignment wrapText="1"/>
    </xf>
    <xf numFmtId="49" fontId="26" fillId="0" borderId="9" xfId="0" applyNumberFormat="1" applyFont="1" applyBorder="1" applyAlignment="1">
      <alignment horizontal="left" vertical="top" wrapText="1"/>
    </xf>
    <xf numFmtId="49" fontId="27" fillId="0" borderId="9" xfId="0" applyNumberFormat="1" applyFont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left" vertical="center" wrapText="1"/>
    </xf>
    <xf numFmtId="0" fontId="1" fillId="0" borderId="9" xfId="4" applyFont="1" applyBorder="1" applyAlignment="1">
      <alignment horizontal="left" vertical="center" wrapText="1"/>
    </xf>
    <xf numFmtId="0" fontId="24" fillId="0" borderId="9" xfId="4" applyBorder="1" applyAlignment="1">
      <alignment wrapText="1"/>
    </xf>
    <xf numFmtId="44" fontId="28" fillId="0" borderId="9" xfId="2" applyFont="1" applyBorder="1"/>
    <xf numFmtId="0" fontId="7" fillId="0" borderId="9" xfId="0" applyFont="1" applyBorder="1" applyAlignment="1">
      <alignment wrapText="1"/>
    </xf>
    <xf numFmtId="44" fontId="25" fillId="0" borderId="9" xfId="2" applyFont="1" applyFill="1" applyBorder="1"/>
    <xf numFmtId="0" fontId="24" fillId="0" borderId="9" xfId="4" applyBorder="1"/>
    <xf numFmtId="0" fontId="15" fillId="0" borderId="9" xfId="4" applyFont="1" applyBorder="1" applyAlignment="1">
      <alignment horizontal="left" vertical="center"/>
    </xf>
    <xf numFmtId="44" fontId="8" fillId="0" borderId="0" xfId="0" applyNumberFormat="1" applyFont="1"/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1" fillId="0" borderId="0" xfId="1" applyNumberFormat="1" applyFont="1"/>
    <xf numFmtId="0" fontId="8" fillId="2" borderId="1" xfId="1" applyNumberFormat="1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wrapText="1"/>
    </xf>
    <xf numFmtId="44" fontId="31" fillId="0" borderId="9" xfId="2" applyFont="1" applyFill="1" applyBorder="1" applyAlignment="1">
      <alignment horizontal="right" vertical="center" wrapText="1"/>
    </xf>
    <xf numFmtId="0" fontId="25" fillId="0" borderId="9" xfId="2" applyNumberFormat="1" applyFont="1" applyFill="1" applyBorder="1" applyAlignment="1">
      <alignment horizontal="right" wrapText="1"/>
    </xf>
    <xf numFmtId="0" fontId="25" fillId="0" borderId="9" xfId="0" applyFont="1" applyBorder="1" applyAlignment="1">
      <alignment horizontal="right" vertical="center" wrapText="1"/>
    </xf>
    <xf numFmtId="0" fontId="31" fillId="0" borderId="9" xfId="0" applyFont="1" applyBorder="1" applyAlignment="1">
      <alignment horizontal="center" vertical="center" wrapText="1"/>
    </xf>
    <xf numFmtId="44" fontId="25" fillId="0" borderId="9" xfId="2" applyFont="1" applyFill="1" applyBorder="1" applyAlignment="1">
      <alignment horizontal="right" wrapText="1"/>
    </xf>
    <xf numFmtId="44" fontId="25" fillId="0" borderId="9" xfId="2" applyFont="1" applyFill="1" applyBorder="1" applyAlignment="1">
      <alignment horizontal="right" vertical="center" wrapText="1"/>
    </xf>
    <xf numFmtId="0" fontId="25" fillId="0" borderId="9" xfId="0" applyFont="1" applyBorder="1" applyAlignment="1">
      <alignment horizontal="left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5" applyFont="1" applyBorder="1" applyAlignment="1">
      <alignment vertical="center" wrapText="1"/>
    </xf>
    <xf numFmtId="0" fontId="25" fillId="0" borderId="16" xfId="0" applyFont="1" applyBorder="1" applyAlignment="1">
      <alignment horizontal="left" wrapText="1"/>
    </xf>
    <xf numFmtId="44" fontId="32" fillId="0" borderId="16" xfId="2" applyFont="1" applyFill="1" applyBorder="1" applyAlignment="1">
      <alignment horizontal="right" vertical="center" wrapText="1"/>
    </xf>
    <xf numFmtId="44" fontId="25" fillId="0" borderId="16" xfId="2" applyFont="1" applyFill="1" applyBorder="1" applyAlignment="1">
      <alignment horizontal="right" vertical="center" wrapText="1"/>
    </xf>
    <xf numFmtId="0" fontId="25" fillId="0" borderId="16" xfId="2" applyNumberFormat="1" applyFont="1" applyFill="1" applyBorder="1" applyAlignment="1">
      <alignment horizontal="right" vertical="center" wrapText="1"/>
    </xf>
    <xf numFmtId="0" fontId="25" fillId="0" borderId="16" xfId="0" applyFont="1" applyBorder="1" applyAlignment="1">
      <alignment horizontal="right" vertical="center" wrapText="1"/>
    </xf>
    <xf numFmtId="44" fontId="33" fillId="0" borderId="17" xfId="2" applyFont="1" applyFill="1" applyBorder="1"/>
    <xf numFmtId="0" fontId="25" fillId="0" borderId="9" xfId="5" applyFont="1" applyBorder="1" applyAlignment="1">
      <alignment vertical="center" wrapText="1"/>
    </xf>
    <xf numFmtId="44" fontId="32" fillId="0" borderId="9" xfId="2" applyFont="1" applyFill="1" applyBorder="1" applyAlignment="1">
      <alignment horizontal="right" vertical="center" wrapText="1"/>
    </xf>
    <xf numFmtId="0" fontId="25" fillId="0" borderId="9" xfId="2" applyNumberFormat="1" applyFont="1" applyFill="1" applyBorder="1" applyAlignment="1">
      <alignment horizontal="right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left" vertical="center" wrapText="1"/>
    </xf>
    <xf numFmtId="44" fontId="33" fillId="0" borderId="9" xfId="2" applyFont="1" applyFill="1" applyBorder="1" applyAlignment="1">
      <alignment horizontal="right" vertical="center" wrapText="1"/>
    </xf>
    <xf numFmtId="0" fontId="1" fillId="0" borderId="9" xfId="1" applyNumberFormat="1" applyFont="1" applyBorder="1"/>
    <xf numFmtId="44" fontId="11" fillId="0" borderId="9" xfId="2" applyFont="1" applyBorder="1"/>
    <xf numFmtId="0" fontId="1" fillId="0" borderId="0" xfId="1" applyNumberFormat="1" applyFont="1" applyAlignment="1">
      <alignment horizontal="right"/>
    </xf>
    <xf numFmtId="44" fontId="8" fillId="0" borderId="0" xfId="2" applyFont="1"/>
    <xf numFmtId="0" fontId="8" fillId="0" borderId="0" xfId="2" applyNumberFormat="1" applyFont="1"/>
    <xf numFmtId="0" fontId="1" fillId="0" borderId="0" xfId="0" applyFont="1" applyAlignment="1">
      <alignment wrapText="1"/>
    </xf>
    <xf numFmtId="0" fontId="1" fillId="0" borderId="0" xfId="1" applyNumberFormat="1" applyFont="1" applyAlignment="1">
      <alignment horizontal="center" wrapText="1"/>
    </xf>
    <xf numFmtId="4" fontId="25" fillId="0" borderId="12" xfId="0" applyNumberFormat="1" applyFont="1" applyBorder="1"/>
    <xf numFmtId="49" fontId="8" fillId="0" borderId="12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1" fillId="3" borderId="0" xfId="0" applyNumberFormat="1" applyFont="1" applyFill="1"/>
    <xf numFmtId="164" fontId="1" fillId="3" borderId="0" xfId="0" applyNumberFormat="1" applyFont="1" applyFill="1"/>
    <xf numFmtId="0" fontId="7" fillId="0" borderId="0" xfId="0" applyFont="1"/>
    <xf numFmtId="0" fontId="1" fillId="0" borderId="11" xfId="0" applyFont="1" applyBorder="1"/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Continuous"/>
    </xf>
    <xf numFmtId="4" fontId="4" fillId="0" borderId="0" xfId="0" applyNumberFormat="1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/>
    <xf numFmtId="4" fontId="3" fillId="0" borderId="0" xfId="0" applyNumberFormat="1" applyFont="1" applyAlignment="1">
      <alignment horizontal="centerContinuous" vertical="top"/>
    </xf>
    <xf numFmtId="4" fontId="5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/>
    </xf>
    <xf numFmtId="4" fontId="8" fillId="2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0" borderId="19" xfId="0" applyNumberFormat="1" applyFont="1" applyBorder="1" applyAlignment="1">
      <alignment horizontal="center" wrapText="1"/>
    </xf>
    <xf numFmtId="4" fontId="11" fillId="0" borderId="0" xfId="0" applyNumberFormat="1" applyFont="1"/>
    <xf numFmtId="4" fontId="1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/>
    <xf numFmtId="4" fontId="1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20" xfId="0" applyNumberFormat="1" applyFont="1" applyBorder="1"/>
    <xf numFmtId="4" fontId="8" fillId="0" borderId="0" xfId="0" applyNumberFormat="1" applyFont="1" applyAlignment="1">
      <alignment horizontal="center" vertical="center" wrapText="1"/>
    </xf>
    <xf numFmtId="4" fontId="8" fillId="3" borderId="0" xfId="0" applyNumberFormat="1" applyFont="1" applyFill="1"/>
    <xf numFmtId="4" fontId="8" fillId="0" borderId="0" xfId="0" applyNumberFormat="1" applyFont="1" applyAlignment="1">
      <alignment horizontal="left"/>
    </xf>
    <xf numFmtId="4" fontId="8" fillId="3" borderId="21" xfId="0" applyNumberFormat="1" applyFont="1" applyFill="1" applyBorder="1"/>
    <xf numFmtId="4" fontId="8" fillId="3" borderId="22" xfId="0" applyNumberFormat="1" applyFont="1" applyFill="1" applyBorder="1"/>
    <xf numFmtId="4" fontId="8" fillId="3" borderId="22" xfId="0" applyNumberFormat="1" applyFont="1" applyFill="1" applyBorder="1" applyAlignment="1">
      <alignment horizontal="center"/>
    </xf>
    <xf numFmtId="4" fontId="8" fillId="3" borderId="22" xfId="0" applyNumberFormat="1" applyFont="1" applyFill="1" applyBorder="1" applyAlignment="1">
      <alignment horizontal="center"/>
    </xf>
    <xf numFmtId="4" fontId="8" fillId="3" borderId="23" xfId="0" applyNumberFormat="1" applyFont="1" applyFill="1" applyBorder="1" applyAlignment="1">
      <alignment horizontal="center"/>
    </xf>
    <xf numFmtId="4" fontId="1" fillId="0" borderId="24" xfId="0" applyNumberFormat="1" applyFont="1" applyBorder="1"/>
    <xf numFmtId="4" fontId="1" fillId="0" borderId="11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/>
    <xf numFmtId="4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wrapText="1"/>
    </xf>
    <xf numFmtId="4" fontId="8" fillId="2" borderId="3" xfId="0" applyNumberFormat="1" applyFont="1" applyFill="1" applyBorder="1" applyAlignment="1">
      <alignment horizontal="center" wrapText="1"/>
    </xf>
    <xf numFmtId="4" fontId="8" fillId="2" borderId="4" xfId="0" applyNumberFormat="1" applyFont="1" applyFill="1" applyBorder="1" applyAlignment="1">
      <alignment horizontal="center" wrapText="1"/>
    </xf>
  </cellXfs>
  <cellStyles count="6">
    <cellStyle name="Millares" xfId="1" builtinId="3"/>
    <cellStyle name="Moneda" xfId="2" builtinId="4"/>
    <cellStyle name="Normal" xfId="0" builtinId="0"/>
    <cellStyle name="Normal 2" xfId="4" xr:uid="{70BDD0D6-BFCD-49A7-A905-27293776DAC9}"/>
    <cellStyle name="Normal 3" xfId="5" xr:uid="{FBE9EF52-252F-4401-A3DD-08CB31B72972}"/>
    <cellStyle name="Normal_~9885111" xfId="3" xr:uid="{72AEB346-2872-4E41-B3DC-560B52A321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196A7-C0A5-4F1D-942D-C615F5E853EF}">
  <dimension ref="A1:O20"/>
  <sheetViews>
    <sheetView tabSelected="1" workbookViewId="0">
      <selection activeCell="B23" sqref="B23"/>
    </sheetView>
  </sheetViews>
  <sheetFormatPr baseColWidth="10" defaultRowHeight="15" x14ac:dyDescent="0.25"/>
  <cols>
    <col min="1" max="1" width="24.7109375" bestFit="1" customWidth="1"/>
    <col min="2" max="2" width="84.140625" bestFit="1" customWidth="1"/>
  </cols>
  <sheetData>
    <row r="1" spans="1:15" x14ac:dyDescent="0.25">
      <c r="A1" s="3" t="s">
        <v>0</v>
      </c>
      <c r="B1" s="22" t="s">
        <v>282</v>
      </c>
      <c r="C1" s="22"/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x14ac:dyDescent="0.25">
      <c r="A2" s="4" t="s">
        <v>1</v>
      </c>
      <c r="B2" s="43" t="s">
        <v>4266</v>
      </c>
      <c r="C2" s="43"/>
      <c r="D2" s="4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2"/>
      <c r="B3" s="26" t="s">
        <v>3</v>
      </c>
      <c r="C3" s="26"/>
      <c r="D3" s="3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2"/>
      <c r="B4" s="27" t="s">
        <v>4</v>
      </c>
      <c r="C4" s="27"/>
      <c r="D4" s="3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"/>
      <c r="B5" s="6" t="s">
        <v>4267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2"/>
      <c r="B6" s="6" t="s">
        <v>6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5.25" thickBot="1" x14ac:dyDescent="0.3">
      <c r="A8" s="8" t="s">
        <v>9</v>
      </c>
      <c r="B8" s="9" t="s">
        <v>10</v>
      </c>
      <c r="C8" s="9" t="s">
        <v>4268</v>
      </c>
      <c r="D8" s="9" t="s">
        <v>11</v>
      </c>
      <c r="E8" s="9" t="s">
        <v>332</v>
      </c>
      <c r="F8" s="9" t="s">
        <v>2797</v>
      </c>
      <c r="G8" s="10" t="s">
        <v>20</v>
      </c>
      <c r="H8" s="9" t="s">
        <v>23</v>
      </c>
      <c r="I8" s="9" t="s">
        <v>339</v>
      </c>
      <c r="J8" s="9" t="s">
        <v>24</v>
      </c>
      <c r="K8" s="10" t="s">
        <v>25</v>
      </c>
      <c r="L8" s="11" t="s">
        <v>26</v>
      </c>
      <c r="M8" s="5"/>
      <c r="N8" s="5"/>
      <c r="O8" s="5"/>
    </row>
    <row r="9" spans="1:15" ht="15.75" thickTop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2" t="s">
        <v>1473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2" t="s">
        <v>4269</v>
      </c>
      <c r="B13" s="1" t="s">
        <v>4270</v>
      </c>
      <c r="C13" s="1" t="s">
        <v>1444</v>
      </c>
      <c r="D13" s="13">
        <v>35008.5</v>
      </c>
      <c r="E13" s="13">
        <v>1272</v>
      </c>
      <c r="F13" s="13">
        <v>897</v>
      </c>
      <c r="G13" s="13">
        <v>37177.5</v>
      </c>
      <c r="H13" s="13">
        <v>9464.68</v>
      </c>
      <c r="I13" s="13">
        <v>0</v>
      </c>
      <c r="J13" s="13">
        <v>0.02</v>
      </c>
      <c r="K13" s="13">
        <v>9464.7000000000007</v>
      </c>
      <c r="L13" s="13">
        <v>27712.799999999999</v>
      </c>
      <c r="M13" s="1"/>
      <c r="N13" s="1"/>
      <c r="O13" s="1"/>
    </row>
    <row r="14" spans="1:15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5"/>
      <c r="B16" s="7"/>
      <c r="C16" s="7"/>
      <c r="D16" s="7" t="s">
        <v>280</v>
      </c>
      <c r="E16" s="7" t="s">
        <v>280</v>
      </c>
      <c r="F16" s="7" t="s">
        <v>280</v>
      </c>
      <c r="G16" s="7" t="s">
        <v>280</v>
      </c>
      <c r="H16" s="7" t="s">
        <v>280</v>
      </c>
      <c r="I16" s="7" t="s">
        <v>280</v>
      </c>
      <c r="J16" s="7" t="s">
        <v>280</v>
      </c>
      <c r="K16" s="7" t="s">
        <v>280</v>
      </c>
      <c r="L16" s="7" t="s">
        <v>280</v>
      </c>
      <c r="M16" s="7"/>
      <c r="N16" s="7"/>
      <c r="O16" s="7"/>
    </row>
    <row r="17" spans="1:15" x14ac:dyDescent="0.25">
      <c r="A17" s="18" t="s">
        <v>281</v>
      </c>
      <c r="B17" s="1" t="s">
        <v>282</v>
      </c>
      <c r="C17" s="1"/>
      <c r="D17" s="17">
        <v>35008.5</v>
      </c>
      <c r="E17" s="17">
        <v>1272</v>
      </c>
      <c r="F17" s="17">
        <v>897</v>
      </c>
      <c r="G17" s="17">
        <v>37177.5</v>
      </c>
      <c r="H17" s="17">
        <v>9464.68</v>
      </c>
      <c r="I17" s="17">
        <v>0</v>
      </c>
      <c r="J17" s="17">
        <v>0.02</v>
      </c>
      <c r="K17" s="17">
        <v>9464.7000000000007</v>
      </c>
      <c r="L17" s="17">
        <v>27712.799999999999</v>
      </c>
      <c r="M17" s="1"/>
      <c r="N17" s="1"/>
      <c r="O17" s="1"/>
    </row>
    <row r="18" spans="1:15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2"/>
      <c r="B19" s="1"/>
      <c r="C19" s="1"/>
      <c r="D19" s="1" t="s">
        <v>282</v>
      </c>
      <c r="E19" s="1" t="s">
        <v>282</v>
      </c>
      <c r="F19" s="1" t="s">
        <v>282</v>
      </c>
      <c r="G19" s="1" t="s">
        <v>282</v>
      </c>
      <c r="H19" s="1" t="s">
        <v>282</v>
      </c>
      <c r="I19" s="1" t="s">
        <v>282</v>
      </c>
      <c r="J19" s="1" t="s">
        <v>282</v>
      </c>
      <c r="K19" s="1" t="s">
        <v>282</v>
      </c>
      <c r="L19" s="1" t="s">
        <v>282</v>
      </c>
      <c r="M19" s="1"/>
      <c r="N19" s="1"/>
      <c r="O19" s="1"/>
    </row>
    <row r="20" spans="1:15" x14ac:dyDescent="0.25">
      <c r="A20" s="2" t="s">
        <v>282</v>
      </c>
      <c r="B20" s="1" t="s">
        <v>282</v>
      </c>
      <c r="C20" s="1"/>
      <c r="D20" s="16"/>
      <c r="E20" s="16"/>
      <c r="F20" s="16"/>
      <c r="G20" s="16"/>
      <c r="H20" s="16"/>
      <c r="I20" s="16"/>
      <c r="J20" s="16"/>
      <c r="K20" s="16"/>
      <c r="L20" s="16"/>
      <c r="M20" s="1"/>
      <c r="N20" s="1"/>
      <c r="O20" s="1"/>
    </row>
  </sheetData>
  <mergeCells count="3">
    <mergeCell ref="B1:D1"/>
    <mergeCell ref="B3:D3"/>
    <mergeCell ref="B4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55D44-0C66-4DA0-AAB4-CA9A4291E47A}">
  <dimension ref="A1:BC492"/>
  <sheetViews>
    <sheetView workbookViewId="0">
      <selection activeCell="AE9" sqref="AE9"/>
    </sheetView>
  </sheetViews>
  <sheetFormatPr baseColWidth="10" defaultRowHeight="15" x14ac:dyDescent="0.25"/>
  <sheetData>
    <row r="1" spans="1:55" x14ac:dyDescent="0.25">
      <c r="A1" s="3" t="s">
        <v>0</v>
      </c>
      <c r="B1" s="22" t="s">
        <v>282</v>
      </c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" x14ac:dyDescent="0.25">
      <c r="A2" s="4" t="s">
        <v>1</v>
      </c>
      <c r="B2" s="24" t="s">
        <v>2</v>
      </c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5.75" x14ac:dyDescent="0.25">
      <c r="A3" s="2"/>
      <c r="B3" s="26" t="s">
        <v>3</v>
      </c>
      <c r="C3" s="26"/>
      <c r="D3" s="26"/>
      <c r="E3" s="2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x14ac:dyDescent="0.25">
      <c r="A4" s="2"/>
      <c r="B4" s="27" t="s">
        <v>4</v>
      </c>
      <c r="C4" s="27"/>
      <c r="D4" s="27"/>
      <c r="E4" s="2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x14ac:dyDescent="0.25">
      <c r="A5" s="2"/>
      <c r="B5" s="6" t="s">
        <v>2522</v>
      </c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x14ac:dyDescent="0.25">
      <c r="A6" s="2"/>
      <c r="B6" s="6" t="s">
        <v>6</v>
      </c>
      <c r="C6" s="6"/>
      <c r="D6" s="6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35.25" thickBot="1" x14ac:dyDescent="0.3">
      <c r="A8" s="8" t="s">
        <v>9</v>
      </c>
      <c r="B8" s="9" t="s">
        <v>10</v>
      </c>
      <c r="C8" s="9" t="s">
        <v>283</v>
      </c>
      <c r="D8" s="9" t="s">
        <v>2523</v>
      </c>
      <c r="E8" s="9" t="s">
        <v>2524</v>
      </c>
      <c r="F8" s="9" t="s">
        <v>2525</v>
      </c>
      <c r="G8" s="9" t="s">
        <v>2526</v>
      </c>
      <c r="H8" s="9" t="s">
        <v>2527</v>
      </c>
      <c r="I8" s="9" t="s">
        <v>2528</v>
      </c>
      <c r="J8" s="9" t="s">
        <v>2529</v>
      </c>
      <c r="K8" s="9" t="s">
        <v>2530</v>
      </c>
      <c r="L8" s="9" t="s">
        <v>2531</v>
      </c>
      <c r="M8" s="9" t="s">
        <v>2532</v>
      </c>
      <c r="N8" s="9" t="s">
        <v>2533</v>
      </c>
      <c r="O8" s="9" t="s">
        <v>2534</v>
      </c>
      <c r="P8" s="9" t="s">
        <v>2535</v>
      </c>
      <c r="Q8" s="9" t="s">
        <v>2536</v>
      </c>
      <c r="R8" s="9" t="s">
        <v>2537</v>
      </c>
      <c r="S8" s="9" t="s">
        <v>2538</v>
      </c>
      <c r="T8" s="10" t="s">
        <v>1212</v>
      </c>
      <c r="U8" s="10" t="s">
        <v>20</v>
      </c>
      <c r="V8" s="9" t="s">
        <v>2539</v>
      </c>
      <c r="W8" s="9" t="s">
        <v>925</v>
      </c>
      <c r="X8" s="9" t="s">
        <v>21</v>
      </c>
      <c r="Y8" s="9" t="s">
        <v>926</v>
      </c>
      <c r="Z8" s="9" t="s">
        <v>22</v>
      </c>
      <c r="AA8" s="9" t="s">
        <v>23</v>
      </c>
      <c r="AB8" s="9" t="s">
        <v>2540</v>
      </c>
      <c r="AC8" s="9" t="s">
        <v>24</v>
      </c>
      <c r="AD8" s="9" t="s">
        <v>2541</v>
      </c>
      <c r="AE8" s="28" t="s">
        <v>326</v>
      </c>
      <c r="AF8" s="29"/>
      <c r="AG8" s="29"/>
      <c r="AH8" s="29"/>
      <c r="AI8" s="29"/>
      <c r="AJ8" s="29"/>
      <c r="AK8" s="29"/>
      <c r="AL8" s="29"/>
      <c r="AM8" s="29"/>
      <c r="AN8" s="30"/>
      <c r="AO8" s="10" t="s">
        <v>1214</v>
      </c>
      <c r="AP8" s="10" t="s">
        <v>25</v>
      </c>
      <c r="AQ8" s="11" t="s">
        <v>26</v>
      </c>
      <c r="AR8" s="9" t="s">
        <v>2542</v>
      </c>
      <c r="AS8" s="9" t="s">
        <v>2543</v>
      </c>
      <c r="AT8" s="9" t="s">
        <v>1215</v>
      </c>
      <c r="AU8" s="9" t="s">
        <v>2544</v>
      </c>
      <c r="AV8" s="9" t="s">
        <v>2545</v>
      </c>
      <c r="AW8" s="9" t="s">
        <v>1216</v>
      </c>
      <c r="AX8" s="9" t="s">
        <v>2546</v>
      </c>
      <c r="AY8" s="9" t="s">
        <v>2547</v>
      </c>
      <c r="AZ8" s="9" t="s">
        <v>2548</v>
      </c>
      <c r="BA8" s="10" t="s">
        <v>1222</v>
      </c>
      <c r="BB8" s="10" t="s">
        <v>1223</v>
      </c>
      <c r="BC8" s="5"/>
    </row>
    <row r="9" spans="1:55" ht="15.75" thickTop="1" x14ac:dyDescent="0.25">
      <c r="A9" s="2"/>
      <c r="B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x14ac:dyDescent="0.25">
      <c r="A11" s="12" t="s">
        <v>2549</v>
      </c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x14ac:dyDescent="0.25">
      <c r="A13" s="72" t="s">
        <v>2550</v>
      </c>
      <c r="B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x14ac:dyDescent="0.25">
      <c r="A14" s="2" t="s">
        <v>2551</v>
      </c>
      <c r="B14" s="1" t="s">
        <v>2552</v>
      </c>
      <c r="C14" s="1" t="s">
        <v>2553</v>
      </c>
      <c r="D14" s="1" t="s">
        <v>2554</v>
      </c>
      <c r="E14" s="1"/>
      <c r="F14" s="13">
        <v>0</v>
      </c>
      <c r="G14" s="13">
        <v>521.5</v>
      </c>
      <c r="H14" s="13">
        <v>66.64</v>
      </c>
      <c r="I14" s="13">
        <v>0</v>
      </c>
      <c r="J14" s="13">
        <v>465.5</v>
      </c>
      <c r="K14" s="13">
        <v>0</v>
      </c>
      <c r="L14" s="13">
        <v>0</v>
      </c>
      <c r="M14" s="13">
        <v>0</v>
      </c>
      <c r="N14" s="13">
        <v>3507.3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4560.9399999999996</v>
      </c>
      <c r="V14" s="13">
        <v>0</v>
      </c>
      <c r="W14" s="13">
        <v>0</v>
      </c>
      <c r="X14" s="13">
        <v>0</v>
      </c>
      <c r="Y14" s="13">
        <v>444.86</v>
      </c>
      <c r="Z14" s="13">
        <v>0</v>
      </c>
      <c r="AA14" s="13">
        <v>444.86</v>
      </c>
      <c r="AB14" s="13">
        <v>0</v>
      </c>
      <c r="AC14" s="13">
        <v>0</v>
      </c>
      <c r="AD14" s="13">
        <v>0</v>
      </c>
      <c r="AE14" s="13">
        <v>403.35</v>
      </c>
      <c r="AF14" s="13">
        <v>35.07</v>
      </c>
      <c r="AG14" s="13">
        <v>0</v>
      </c>
      <c r="AH14" s="13">
        <v>0</v>
      </c>
      <c r="AI14" s="13">
        <v>0</v>
      </c>
      <c r="AJ14" s="13">
        <v>0</v>
      </c>
      <c r="AK14" s="13">
        <v>6.94</v>
      </c>
      <c r="AL14" s="13">
        <v>0</v>
      </c>
      <c r="AM14" s="13">
        <v>0</v>
      </c>
      <c r="AN14" s="13">
        <v>0</v>
      </c>
      <c r="AO14" s="13">
        <v>0</v>
      </c>
      <c r="AP14" s="13">
        <v>890.22</v>
      </c>
      <c r="AQ14" s="13">
        <v>3670.72</v>
      </c>
      <c r="AR14" s="13">
        <v>68.790000000000006</v>
      </c>
      <c r="AS14" s="13">
        <v>123.82</v>
      </c>
      <c r="AT14" s="13">
        <v>331.02</v>
      </c>
      <c r="AU14" s="13">
        <v>78.61</v>
      </c>
      <c r="AV14" s="13">
        <v>91.22</v>
      </c>
      <c r="AW14" s="13">
        <v>235.84</v>
      </c>
      <c r="AX14" s="13">
        <v>523.63</v>
      </c>
      <c r="AY14" s="13">
        <v>196.54</v>
      </c>
      <c r="AZ14" s="13">
        <v>39.31</v>
      </c>
      <c r="BA14" s="13">
        <v>0</v>
      </c>
      <c r="BB14" s="13">
        <v>1165.1500000000001</v>
      </c>
      <c r="BC14" s="1"/>
    </row>
    <row r="15" spans="1:55" x14ac:dyDescent="0.25">
      <c r="A15" s="2" t="s">
        <v>2555</v>
      </c>
      <c r="B15" s="1" t="s">
        <v>2556</v>
      </c>
      <c r="C15" s="1" t="s">
        <v>961</v>
      </c>
      <c r="D15" s="1" t="s">
        <v>2554</v>
      </c>
      <c r="E15" s="1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960</v>
      </c>
      <c r="M15" s="13">
        <v>688</v>
      </c>
      <c r="N15" s="13">
        <v>18064.2</v>
      </c>
      <c r="O15" s="13">
        <v>5488.8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25201</v>
      </c>
      <c r="V15" s="13">
        <v>0</v>
      </c>
      <c r="W15" s="13">
        <v>0</v>
      </c>
      <c r="X15" s="13">
        <v>0</v>
      </c>
      <c r="Y15" s="13">
        <v>5744.95</v>
      </c>
      <c r="Z15" s="13">
        <v>0</v>
      </c>
      <c r="AA15" s="13">
        <v>5744.95</v>
      </c>
      <c r="AB15" s="13">
        <v>0</v>
      </c>
      <c r="AC15" s="13">
        <v>0</v>
      </c>
      <c r="AD15" s="13">
        <v>0</v>
      </c>
      <c r="AE15" s="13">
        <v>2708.6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109.17</v>
      </c>
      <c r="AL15" s="13">
        <v>0</v>
      </c>
      <c r="AM15" s="13">
        <v>0</v>
      </c>
      <c r="AN15" s="13">
        <v>0</v>
      </c>
      <c r="AO15" s="13">
        <v>0</v>
      </c>
      <c r="AP15" s="13">
        <v>8562.7199999999993</v>
      </c>
      <c r="AQ15" s="13">
        <v>16638.28</v>
      </c>
      <c r="AR15" s="13">
        <v>469.67</v>
      </c>
      <c r="AS15" s="13">
        <v>845.4</v>
      </c>
      <c r="AT15" s="13">
        <v>983.88</v>
      </c>
      <c r="AU15" s="13">
        <v>536.76</v>
      </c>
      <c r="AV15" s="13">
        <v>504.02</v>
      </c>
      <c r="AW15" s="13">
        <v>1610.29</v>
      </c>
      <c r="AX15" s="13">
        <v>2298.9499999999998</v>
      </c>
      <c r="AY15" s="13">
        <v>1341.91</v>
      </c>
      <c r="AZ15" s="13">
        <v>268.38</v>
      </c>
      <c r="BA15" s="13">
        <v>0</v>
      </c>
      <c r="BB15" s="13">
        <v>6560.31</v>
      </c>
      <c r="BC15" s="1"/>
    </row>
    <row r="16" spans="1:55" x14ac:dyDescent="0.25">
      <c r="A16" s="18" t="s">
        <v>1337</v>
      </c>
      <c r="B16" s="7"/>
      <c r="C16" s="7"/>
      <c r="D16" s="7"/>
      <c r="E16" s="7"/>
      <c r="F16" s="7" t="s">
        <v>1338</v>
      </c>
      <c r="G16" s="7" t="s">
        <v>1338</v>
      </c>
      <c r="H16" s="7" t="s">
        <v>1338</v>
      </c>
      <c r="I16" s="7" t="s">
        <v>1338</v>
      </c>
      <c r="J16" s="7" t="s">
        <v>1338</v>
      </c>
      <c r="K16" s="7" t="s">
        <v>1338</v>
      </c>
      <c r="L16" s="7" t="s">
        <v>1338</v>
      </c>
      <c r="M16" s="7" t="s">
        <v>1338</v>
      </c>
      <c r="N16" s="7" t="s">
        <v>1338</v>
      </c>
      <c r="O16" s="7" t="s">
        <v>1338</v>
      </c>
      <c r="P16" s="7" t="s">
        <v>1338</v>
      </c>
      <c r="Q16" s="7" t="s">
        <v>1338</v>
      </c>
      <c r="R16" s="7" t="s">
        <v>1338</v>
      </c>
      <c r="S16" s="7" t="s">
        <v>1338</v>
      </c>
      <c r="T16" s="7" t="s">
        <v>1338</v>
      </c>
      <c r="U16" s="7" t="s">
        <v>1338</v>
      </c>
      <c r="V16" s="7" t="s">
        <v>1338</v>
      </c>
      <c r="W16" s="7" t="s">
        <v>1338</v>
      </c>
      <c r="X16" s="7" t="s">
        <v>1338</v>
      </c>
      <c r="Y16" s="7" t="s">
        <v>1338</v>
      </c>
      <c r="Z16" s="7" t="s">
        <v>1338</v>
      </c>
      <c r="AA16" s="7" t="s">
        <v>1338</v>
      </c>
      <c r="AB16" s="7" t="s">
        <v>1338</v>
      </c>
      <c r="AC16" s="7" t="s">
        <v>1338</v>
      </c>
      <c r="AD16" s="7" t="s">
        <v>1338</v>
      </c>
      <c r="AE16" s="7" t="s">
        <v>1338</v>
      </c>
      <c r="AF16" s="7" t="s">
        <v>1338</v>
      </c>
      <c r="AG16" s="7" t="s">
        <v>1338</v>
      </c>
      <c r="AH16" s="7" t="s">
        <v>1338</v>
      </c>
      <c r="AI16" s="7" t="s">
        <v>1338</v>
      </c>
      <c r="AJ16" s="7" t="s">
        <v>1338</v>
      </c>
      <c r="AK16" s="7" t="s">
        <v>1338</v>
      </c>
      <c r="AL16" s="7" t="s">
        <v>1338</v>
      </c>
      <c r="AM16" s="7" t="s">
        <v>1338</v>
      </c>
      <c r="AN16" s="7" t="s">
        <v>1338</v>
      </c>
      <c r="AO16" s="7" t="s">
        <v>1338</v>
      </c>
      <c r="AP16" s="7" t="s">
        <v>1338</v>
      </c>
      <c r="AQ16" s="7" t="s">
        <v>1338</v>
      </c>
      <c r="AR16" s="7" t="s">
        <v>1338</v>
      </c>
      <c r="AS16" s="7" t="s">
        <v>1338</v>
      </c>
      <c r="AT16" s="7" t="s">
        <v>1338</v>
      </c>
      <c r="AU16" s="7" t="s">
        <v>1338</v>
      </c>
      <c r="AV16" s="7" t="s">
        <v>1338</v>
      </c>
      <c r="AW16" s="7" t="s">
        <v>1338</v>
      </c>
      <c r="AX16" s="7" t="s">
        <v>1338</v>
      </c>
      <c r="AY16" s="7" t="s">
        <v>1338</v>
      </c>
      <c r="AZ16" s="7" t="s">
        <v>1338</v>
      </c>
      <c r="BA16" s="7" t="s">
        <v>1338</v>
      </c>
      <c r="BB16" s="7" t="s">
        <v>1338</v>
      </c>
      <c r="BC16" s="7"/>
    </row>
    <row r="17" spans="1:55" x14ac:dyDescent="0.25">
      <c r="A17" s="2"/>
      <c r="B17" s="1"/>
      <c r="E17" s="1"/>
      <c r="F17" s="17">
        <v>0</v>
      </c>
      <c r="G17" s="17">
        <v>521.5</v>
      </c>
      <c r="H17" s="17">
        <v>66.64</v>
      </c>
      <c r="I17" s="17">
        <v>0</v>
      </c>
      <c r="J17" s="17">
        <v>465.5</v>
      </c>
      <c r="K17" s="17">
        <v>0</v>
      </c>
      <c r="L17" s="17">
        <v>960</v>
      </c>
      <c r="M17" s="17">
        <v>688</v>
      </c>
      <c r="N17" s="17">
        <v>21571.5</v>
      </c>
      <c r="O17" s="17">
        <v>5488.8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29761.94</v>
      </c>
      <c r="V17" s="17">
        <v>0</v>
      </c>
      <c r="W17" s="17">
        <v>0</v>
      </c>
      <c r="X17" s="17">
        <v>0</v>
      </c>
      <c r="Y17" s="17">
        <v>6189.81</v>
      </c>
      <c r="Z17" s="17">
        <v>0</v>
      </c>
      <c r="AA17" s="17">
        <v>6189.81</v>
      </c>
      <c r="AB17" s="17">
        <v>0</v>
      </c>
      <c r="AC17" s="17">
        <v>0</v>
      </c>
      <c r="AD17" s="17">
        <v>0</v>
      </c>
      <c r="AE17" s="17">
        <v>3111.95</v>
      </c>
      <c r="AF17" s="17">
        <v>35.07</v>
      </c>
      <c r="AG17" s="17">
        <v>0</v>
      </c>
      <c r="AH17" s="17">
        <v>0</v>
      </c>
      <c r="AI17" s="17">
        <v>0</v>
      </c>
      <c r="AJ17" s="17">
        <v>0</v>
      </c>
      <c r="AK17" s="17">
        <v>116.11</v>
      </c>
      <c r="AL17" s="17">
        <v>0</v>
      </c>
      <c r="AM17" s="17">
        <v>0</v>
      </c>
      <c r="AN17" s="17">
        <v>0</v>
      </c>
      <c r="AO17" s="17">
        <v>0</v>
      </c>
      <c r="AP17" s="17">
        <v>9452.94</v>
      </c>
      <c r="AQ17" s="17">
        <v>20309</v>
      </c>
      <c r="AR17" s="17">
        <v>538.46</v>
      </c>
      <c r="AS17" s="17">
        <v>969.22</v>
      </c>
      <c r="AT17" s="17">
        <v>1314.9</v>
      </c>
      <c r="AU17" s="17">
        <v>615.37</v>
      </c>
      <c r="AV17" s="17">
        <v>595.24</v>
      </c>
      <c r="AW17" s="17">
        <v>1846.13</v>
      </c>
      <c r="AX17" s="17">
        <v>2822.58</v>
      </c>
      <c r="AY17" s="17">
        <v>1538.45</v>
      </c>
      <c r="AZ17" s="17">
        <v>307.69</v>
      </c>
      <c r="BA17" s="17">
        <v>0</v>
      </c>
      <c r="BB17" s="17">
        <v>7725.46</v>
      </c>
      <c r="BC17" s="1"/>
    </row>
    <row r="18" spans="1:55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25">
      <c r="A19" s="72" t="s">
        <v>2557</v>
      </c>
      <c r="B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25">
      <c r="A20" s="2" t="s">
        <v>2558</v>
      </c>
      <c r="B20" s="1" t="s">
        <v>2559</v>
      </c>
      <c r="C20" s="1" t="s">
        <v>2560</v>
      </c>
      <c r="D20" s="1" t="s">
        <v>2561</v>
      </c>
      <c r="E20" s="1"/>
      <c r="F20" s="13">
        <v>0</v>
      </c>
      <c r="G20" s="13">
        <v>0</v>
      </c>
      <c r="H20" s="13">
        <v>975.66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8558.4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9534.06</v>
      </c>
      <c r="V20" s="13">
        <v>0</v>
      </c>
      <c r="W20" s="13">
        <v>0</v>
      </c>
      <c r="X20" s="13">
        <v>0</v>
      </c>
      <c r="Y20" s="13">
        <v>1489.21</v>
      </c>
      <c r="Z20" s="13">
        <v>0</v>
      </c>
      <c r="AA20" s="13">
        <v>1489.21</v>
      </c>
      <c r="AB20" s="13">
        <v>0</v>
      </c>
      <c r="AC20" s="13">
        <v>0</v>
      </c>
      <c r="AD20" s="13">
        <v>0</v>
      </c>
      <c r="AE20" s="13">
        <v>984.21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31.79</v>
      </c>
      <c r="AL20" s="13">
        <v>0</v>
      </c>
      <c r="AM20" s="13">
        <v>0</v>
      </c>
      <c r="AN20" s="13">
        <v>0</v>
      </c>
      <c r="AO20" s="13">
        <v>0</v>
      </c>
      <c r="AP20" s="13">
        <v>2505.21</v>
      </c>
      <c r="AQ20" s="13">
        <v>7028.85</v>
      </c>
      <c r="AR20" s="13">
        <v>168.07</v>
      </c>
      <c r="AS20" s="13">
        <v>302.52999999999997</v>
      </c>
      <c r="AT20" s="13">
        <v>492.7</v>
      </c>
      <c r="AU20" s="13">
        <v>192.08</v>
      </c>
      <c r="AV20" s="13">
        <v>190.68</v>
      </c>
      <c r="AW20" s="13">
        <v>576.25</v>
      </c>
      <c r="AX20" s="13">
        <v>963.3</v>
      </c>
      <c r="AY20" s="13">
        <v>480.21</v>
      </c>
      <c r="AZ20" s="13">
        <v>96.04</v>
      </c>
      <c r="BA20" s="13">
        <v>0</v>
      </c>
      <c r="BB20" s="13">
        <v>2498.56</v>
      </c>
      <c r="BC20" s="1"/>
    </row>
    <row r="21" spans="1:55" x14ac:dyDescent="0.25">
      <c r="A21" s="2" t="s">
        <v>2562</v>
      </c>
      <c r="B21" s="1" t="s">
        <v>2563</v>
      </c>
      <c r="C21" s="1" t="s">
        <v>2560</v>
      </c>
      <c r="D21" s="1" t="s">
        <v>2561</v>
      </c>
      <c r="E21" s="1"/>
      <c r="F21" s="13">
        <v>0</v>
      </c>
      <c r="G21" s="13">
        <v>521.5</v>
      </c>
      <c r="H21" s="13">
        <v>650.44000000000005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8558.4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9730.34</v>
      </c>
      <c r="V21" s="13">
        <v>0</v>
      </c>
      <c r="W21" s="13">
        <v>0</v>
      </c>
      <c r="X21" s="13">
        <v>0</v>
      </c>
      <c r="Y21" s="13">
        <v>1531.14</v>
      </c>
      <c r="Z21" s="13">
        <v>0</v>
      </c>
      <c r="AA21" s="13">
        <v>1531.14</v>
      </c>
      <c r="AB21" s="13">
        <v>0</v>
      </c>
      <c r="AC21" s="13">
        <v>0</v>
      </c>
      <c r="AD21" s="13">
        <v>0</v>
      </c>
      <c r="AE21" s="13">
        <v>984.21</v>
      </c>
      <c r="AF21" s="13">
        <v>0</v>
      </c>
      <c r="AG21" s="13">
        <v>0</v>
      </c>
      <c r="AH21" s="13">
        <v>3769.89</v>
      </c>
      <c r="AI21" s="13">
        <v>99.6</v>
      </c>
      <c r="AJ21" s="13">
        <v>0</v>
      </c>
      <c r="AK21" s="13">
        <v>34.76</v>
      </c>
      <c r="AL21" s="13">
        <v>0</v>
      </c>
      <c r="AM21" s="13">
        <v>0</v>
      </c>
      <c r="AN21" s="13">
        <v>0</v>
      </c>
      <c r="AO21" s="13">
        <v>0</v>
      </c>
      <c r="AP21" s="13">
        <v>6419.6</v>
      </c>
      <c r="AQ21" s="13">
        <v>3310.74</v>
      </c>
      <c r="AR21" s="13">
        <v>167.85</v>
      </c>
      <c r="AS21" s="13">
        <v>302.14</v>
      </c>
      <c r="AT21" s="13">
        <v>492.35</v>
      </c>
      <c r="AU21" s="13">
        <v>191.83</v>
      </c>
      <c r="AV21" s="13">
        <v>194.61</v>
      </c>
      <c r="AW21" s="13">
        <v>575.5</v>
      </c>
      <c r="AX21" s="13">
        <v>962.34</v>
      </c>
      <c r="AY21" s="13">
        <v>479.58</v>
      </c>
      <c r="AZ21" s="13">
        <v>95.92</v>
      </c>
      <c r="BA21" s="13">
        <v>0</v>
      </c>
      <c r="BB21" s="13">
        <v>2499.7800000000002</v>
      </c>
      <c r="BC21" s="1"/>
    </row>
    <row r="22" spans="1:55" x14ac:dyDescent="0.25">
      <c r="A22" s="2" t="s">
        <v>2564</v>
      </c>
      <c r="B22" s="1" t="s">
        <v>2565</v>
      </c>
      <c r="C22" s="1" t="s">
        <v>2566</v>
      </c>
      <c r="D22" s="1" t="s">
        <v>2561</v>
      </c>
      <c r="E22" s="1"/>
      <c r="F22" s="13">
        <v>0</v>
      </c>
      <c r="G22" s="13">
        <v>0</v>
      </c>
      <c r="H22" s="13">
        <v>117.45</v>
      </c>
      <c r="I22" s="13">
        <v>0</v>
      </c>
      <c r="J22" s="13">
        <v>465.5</v>
      </c>
      <c r="K22" s="13">
        <v>0</v>
      </c>
      <c r="L22" s="13">
        <v>0</v>
      </c>
      <c r="M22" s="13">
        <v>0</v>
      </c>
      <c r="N22" s="13">
        <v>3090.75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3673.7</v>
      </c>
      <c r="V22" s="13">
        <v>0</v>
      </c>
      <c r="W22" s="13">
        <v>0</v>
      </c>
      <c r="X22" s="13">
        <v>0</v>
      </c>
      <c r="Y22" s="13">
        <v>296.82</v>
      </c>
      <c r="Z22" s="13">
        <v>0</v>
      </c>
      <c r="AA22" s="13">
        <v>296.82</v>
      </c>
      <c r="AB22" s="13">
        <v>0</v>
      </c>
      <c r="AC22" s="13">
        <v>0</v>
      </c>
      <c r="AD22" s="13">
        <v>0</v>
      </c>
      <c r="AE22" s="13">
        <v>355.44</v>
      </c>
      <c r="AF22" s="13">
        <v>30.91</v>
      </c>
      <c r="AG22" s="13">
        <v>0</v>
      </c>
      <c r="AH22" s="13">
        <v>0</v>
      </c>
      <c r="AI22" s="13">
        <v>0</v>
      </c>
      <c r="AJ22" s="13">
        <v>0</v>
      </c>
      <c r="AK22" s="13">
        <v>2.68</v>
      </c>
      <c r="AL22" s="13">
        <v>0</v>
      </c>
      <c r="AM22" s="13">
        <v>0</v>
      </c>
      <c r="AN22" s="13">
        <v>0</v>
      </c>
      <c r="AO22" s="13">
        <v>0</v>
      </c>
      <c r="AP22" s="13">
        <v>685.85</v>
      </c>
      <c r="AQ22" s="13">
        <v>2987.85</v>
      </c>
      <c r="AR22" s="13">
        <v>60.62</v>
      </c>
      <c r="AS22" s="13">
        <v>109.11</v>
      </c>
      <c r="AT22" s="13">
        <v>321.87</v>
      </c>
      <c r="AU22" s="13">
        <v>69.28</v>
      </c>
      <c r="AV22" s="13">
        <v>73.47</v>
      </c>
      <c r="AW22" s="13">
        <v>207.83</v>
      </c>
      <c r="AX22" s="13">
        <v>491.6</v>
      </c>
      <c r="AY22" s="13">
        <v>173.19</v>
      </c>
      <c r="AZ22" s="13">
        <v>34.64</v>
      </c>
      <c r="BA22" s="13">
        <v>0</v>
      </c>
      <c r="BB22" s="13">
        <v>1050.01</v>
      </c>
      <c r="BC22" s="1"/>
    </row>
    <row r="23" spans="1:55" x14ac:dyDescent="0.25">
      <c r="A23" s="2" t="s">
        <v>2567</v>
      </c>
      <c r="B23" s="1" t="s">
        <v>2568</v>
      </c>
      <c r="C23" s="1" t="s">
        <v>2560</v>
      </c>
      <c r="E23" s="1"/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8558.4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8558.4</v>
      </c>
      <c r="V23" s="13">
        <v>0</v>
      </c>
      <c r="W23" s="13">
        <v>0</v>
      </c>
      <c r="X23" s="13">
        <v>0</v>
      </c>
      <c r="Y23" s="13">
        <v>1280.81</v>
      </c>
      <c r="Z23" s="13">
        <v>0</v>
      </c>
      <c r="AA23" s="13">
        <v>1280.81</v>
      </c>
      <c r="AB23" s="13">
        <v>0</v>
      </c>
      <c r="AC23" s="13">
        <v>0</v>
      </c>
      <c r="AD23" s="13">
        <v>0</v>
      </c>
      <c r="AE23" s="13">
        <v>984.21</v>
      </c>
      <c r="AF23" s="13">
        <v>0</v>
      </c>
      <c r="AG23" s="13">
        <v>0</v>
      </c>
      <c r="AH23" s="13">
        <v>2152.02</v>
      </c>
      <c r="AI23" s="13">
        <v>0</v>
      </c>
      <c r="AJ23" s="13">
        <v>0</v>
      </c>
      <c r="AK23" s="13">
        <v>27.76</v>
      </c>
      <c r="AL23" s="13">
        <v>0</v>
      </c>
      <c r="AM23" s="13">
        <v>0</v>
      </c>
      <c r="AN23" s="13">
        <v>0</v>
      </c>
      <c r="AO23" s="13">
        <v>0</v>
      </c>
      <c r="AP23" s="13">
        <v>4444.8</v>
      </c>
      <c r="AQ23" s="13">
        <v>4113.6000000000004</v>
      </c>
      <c r="AR23" s="13">
        <v>167.64</v>
      </c>
      <c r="AS23" s="13">
        <v>301.74</v>
      </c>
      <c r="AT23" s="13">
        <v>491.99</v>
      </c>
      <c r="AU23" s="13">
        <v>191.58</v>
      </c>
      <c r="AV23" s="13">
        <v>171.17</v>
      </c>
      <c r="AW23" s="13">
        <v>574.75</v>
      </c>
      <c r="AX23" s="13">
        <v>961.37</v>
      </c>
      <c r="AY23" s="13">
        <v>478.96</v>
      </c>
      <c r="AZ23" s="13">
        <v>95.79</v>
      </c>
      <c r="BA23" s="13">
        <v>0</v>
      </c>
      <c r="BB23" s="13">
        <v>2473.62</v>
      </c>
      <c r="BC23" s="1"/>
    </row>
    <row r="24" spans="1:55" x14ac:dyDescent="0.25">
      <c r="A24" s="2" t="s">
        <v>2569</v>
      </c>
      <c r="B24" s="1" t="s">
        <v>2570</v>
      </c>
      <c r="C24" s="1" t="s">
        <v>2571</v>
      </c>
      <c r="D24" s="1" t="s">
        <v>2561</v>
      </c>
      <c r="E24" s="1"/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13967.1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13967.1</v>
      </c>
      <c r="V24" s="13">
        <v>0</v>
      </c>
      <c r="W24" s="13">
        <v>0</v>
      </c>
      <c r="X24" s="13">
        <v>0</v>
      </c>
      <c r="Y24" s="13">
        <v>2516.4299999999998</v>
      </c>
      <c r="Z24" s="13">
        <v>0</v>
      </c>
      <c r="AA24" s="13">
        <v>2516.4299999999998</v>
      </c>
      <c r="AB24" s="13">
        <v>0</v>
      </c>
      <c r="AC24" s="13">
        <v>0</v>
      </c>
      <c r="AD24" s="13">
        <v>0</v>
      </c>
      <c r="AE24" s="13">
        <v>1606.21</v>
      </c>
      <c r="AF24" s="13">
        <v>0</v>
      </c>
      <c r="AG24" s="13">
        <v>0</v>
      </c>
      <c r="AH24" s="13">
        <v>1497</v>
      </c>
      <c r="AI24" s="13">
        <v>0</v>
      </c>
      <c r="AJ24" s="13">
        <v>0</v>
      </c>
      <c r="AK24" s="13">
        <v>54.71</v>
      </c>
      <c r="AL24" s="13">
        <v>0</v>
      </c>
      <c r="AM24" s="13">
        <v>0</v>
      </c>
      <c r="AN24" s="13">
        <v>0</v>
      </c>
      <c r="AO24" s="13">
        <v>0</v>
      </c>
      <c r="AP24" s="13">
        <v>5674.35</v>
      </c>
      <c r="AQ24" s="13">
        <v>8292.75</v>
      </c>
      <c r="AR24" s="13">
        <v>273.22000000000003</v>
      </c>
      <c r="AS24" s="13">
        <v>491.8</v>
      </c>
      <c r="AT24" s="13">
        <v>663.95</v>
      </c>
      <c r="AU24" s="13">
        <v>312.25</v>
      </c>
      <c r="AV24" s="13">
        <v>279.33999999999997</v>
      </c>
      <c r="AW24" s="13">
        <v>936.75</v>
      </c>
      <c r="AX24" s="13">
        <v>1428.97</v>
      </c>
      <c r="AY24" s="13">
        <v>780.63</v>
      </c>
      <c r="AZ24" s="13">
        <v>156.13</v>
      </c>
      <c r="BA24" s="13">
        <v>0</v>
      </c>
      <c r="BB24" s="13">
        <v>3894.07</v>
      </c>
      <c r="BC24" s="1"/>
    </row>
    <row r="25" spans="1:55" x14ac:dyDescent="0.25">
      <c r="A25" s="2" t="s">
        <v>2572</v>
      </c>
      <c r="B25" s="1" t="s">
        <v>2573</v>
      </c>
      <c r="C25" s="1" t="s">
        <v>433</v>
      </c>
      <c r="D25" s="1" t="s">
        <v>2561</v>
      </c>
      <c r="E25" s="1"/>
      <c r="F25" s="13">
        <v>0</v>
      </c>
      <c r="G25" s="13">
        <v>0</v>
      </c>
      <c r="H25" s="13">
        <v>0</v>
      </c>
      <c r="I25" s="13">
        <v>0</v>
      </c>
      <c r="J25" s="13">
        <v>465.5</v>
      </c>
      <c r="K25" s="13">
        <v>0</v>
      </c>
      <c r="L25" s="13">
        <v>0</v>
      </c>
      <c r="M25" s="13">
        <v>0</v>
      </c>
      <c r="N25" s="13">
        <v>4277.3999999999996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4742.8999999999996</v>
      </c>
      <c r="V25" s="13">
        <v>0</v>
      </c>
      <c r="W25" s="13">
        <v>0</v>
      </c>
      <c r="X25" s="13">
        <v>0</v>
      </c>
      <c r="Y25" s="13">
        <v>477.47</v>
      </c>
      <c r="Z25" s="13">
        <v>0</v>
      </c>
      <c r="AA25" s="13">
        <v>477.47</v>
      </c>
      <c r="AB25" s="13">
        <v>0</v>
      </c>
      <c r="AC25" s="13">
        <v>0</v>
      </c>
      <c r="AD25" s="13">
        <v>0</v>
      </c>
      <c r="AE25" s="13">
        <v>491.9</v>
      </c>
      <c r="AF25" s="13">
        <v>42.77</v>
      </c>
      <c r="AG25" s="13">
        <v>0</v>
      </c>
      <c r="AH25" s="13">
        <v>0</v>
      </c>
      <c r="AI25" s="13">
        <v>0</v>
      </c>
      <c r="AJ25" s="13">
        <v>0</v>
      </c>
      <c r="AK25" s="13">
        <v>8.35</v>
      </c>
      <c r="AL25" s="13">
        <v>0</v>
      </c>
      <c r="AM25" s="13">
        <v>0</v>
      </c>
      <c r="AN25" s="13">
        <v>0</v>
      </c>
      <c r="AO25" s="13">
        <v>0</v>
      </c>
      <c r="AP25" s="13">
        <v>1020.49</v>
      </c>
      <c r="AQ25" s="13">
        <v>3722.41</v>
      </c>
      <c r="AR25" s="13">
        <v>83.56</v>
      </c>
      <c r="AS25" s="13">
        <v>150.41</v>
      </c>
      <c r="AT25" s="13">
        <v>355.08</v>
      </c>
      <c r="AU25" s="13">
        <v>95.5</v>
      </c>
      <c r="AV25" s="13">
        <v>94.86</v>
      </c>
      <c r="AW25" s="13">
        <v>286.5</v>
      </c>
      <c r="AX25" s="13">
        <v>589.04999999999995</v>
      </c>
      <c r="AY25" s="13">
        <v>238.75</v>
      </c>
      <c r="AZ25" s="13">
        <v>47.75</v>
      </c>
      <c r="BA25" s="13">
        <v>0</v>
      </c>
      <c r="BB25" s="13">
        <v>1352.41</v>
      </c>
      <c r="BC25" s="1"/>
    </row>
    <row r="26" spans="1:55" x14ac:dyDescent="0.25">
      <c r="A26" s="2" t="s">
        <v>2574</v>
      </c>
      <c r="B26" s="1" t="s">
        <v>2575</v>
      </c>
      <c r="C26" s="1" t="s">
        <v>2576</v>
      </c>
      <c r="D26" s="1" t="s">
        <v>2561</v>
      </c>
      <c r="E26" s="1"/>
      <c r="F26" s="13">
        <v>0</v>
      </c>
      <c r="G26" s="13">
        <v>0</v>
      </c>
      <c r="H26" s="13">
        <v>0</v>
      </c>
      <c r="I26" s="13">
        <v>0</v>
      </c>
      <c r="J26" s="13">
        <v>465.5</v>
      </c>
      <c r="K26" s="13">
        <v>0</v>
      </c>
      <c r="L26" s="13">
        <v>0</v>
      </c>
      <c r="M26" s="13">
        <v>0</v>
      </c>
      <c r="N26" s="13">
        <v>2741.25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3206.75</v>
      </c>
      <c r="V26" s="13">
        <v>0</v>
      </c>
      <c r="W26" s="14">
        <v>-125.1</v>
      </c>
      <c r="X26" s="13">
        <v>0</v>
      </c>
      <c r="Y26" s="13">
        <v>244.85</v>
      </c>
      <c r="Z26" s="13">
        <v>0</v>
      </c>
      <c r="AA26" s="13">
        <v>119.75</v>
      </c>
      <c r="AB26" s="13">
        <v>0</v>
      </c>
      <c r="AC26" s="13">
        <v>0</v>
      </c>
      <c r="AD26" s="13">
        <v>0</v>
      </c>
      <c r="AE26" s="13">
        <v>315.24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0.69</v>
      </c>
      <c r="AL26" s="13">
        <v>0</v>
      </c>
      <c r="AM26" s="13">
        <v>0</v>
      </c>
      <c r="AN26" s="13">
        <v>0</v>
      </c>
      <c r="AO26" s="13">
        <v>0</v>
      </c>
      <c r="AP26" s="13">
        <v>435.68</v>
      </c>
      <c r="AQ26" s="13">
        <v>2771.07</v>
      </c>
      <c r="AR26" s="13">
        <v>53.55</v>
      </c>
      <c r="AS26" s="13">
        <v>96.4</v>
      </c>
      <c r="AT26" s="13">
        <v>314.8</v>
      </c>
      <c r="AU26" s="13">
        <v>61.2</v>
      </c>
      <c r="AV26" s="13">
        <v>64.14</v>
      </c>
      <c r="AW26" s="13">
        <v>183.61</v>
      </c>
      <c r="AX26" s="13">
        <v>464.75</v>
      </c>
      <c r="AY26" s="13">
        <v>153.01</v>
      </c>
      <c r="AZ26" s="13">
        <v>30.6</v>
      </c>
      <c r="BA26" s="13">
        <v>0</v>
      </c>
      <c r="BB26" s="13">
        <v>957.31</v>
      </c>
      <c r="BC26" s="1"/>
    </row>
    <row r="27" spans="1:55" x14ac:dyDescent="0.25">
      <c r="A27" s="2" t="s">
        <v>2577</v>
      </c>
      <c r="B27" s="1" t="s">
        <v>2578</v>
      </c>
      <c r="C27" s="1" t="s">
        <v>367</v>
      </c>
      <c r="E27" s="1"/>
      <c r="F27" s="13">
        <v>0</v>
      </c>
      <c r="G27" s="13">
        <v>0</v>
      </c>
      <c r="H27" s="13">
        <v>0</v>
      </c>
      <c r="I27" s="13">
        <v>0</v>
      </c>
      <c r="J27" s="13">
        <v>465.5</v>
      </c>
      <c r="K27" s="13">
        <v>0</v>
      </c>
      <c r="L27" s="13">
        <v>0</v>
      </c>
      <c r="M27" s="13">
        <v>0</v>
      </c>
      <c r="N27" s="13">
        <v>2609.5500000000002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3075.05</v>
      </c>
      <c r="V27" s="13">
        <v>0</v>
      </c>
      <c r="W27" s="14">
        <v>-125.1</v>
      </c>
      <c r="X27" s="13">
        <v>0</v>
      </c>
      <c r="Y27" s="13">
        <v>230.53</v>
      </c>
      <c r="Z27" s="13">
        <v>0</v>
      </c>
      <c r="AA27" s="13">
        <v>105.42</v>
      </c>
      <c r="AB27" s="13">
        <v>0</v>
      </c>
      <c r="AC27" s="13">
        <v>0</v>
      </c>
      <c r="AD27" s="13">
        <v>0</v>
      </c>
      <c r="AE27" s="13">
        <v>300.08999999999997</v>
      </c>
      <c r="AF27" s="13">
        <v>0</v>
      </c>
      <c r="AG27" s="13">
        <v>26.1</v>
      </c>
      <c r="AH27" s="13">
        <v>0</v>
      </c>
      <c r="AI27" s="13">
        <v>0</v>
      </c>
      <c r="AJ27" s="13">
        <v>0</v>
      </c>
      <c r="AK27" s="13">
        <v>0.04</v>
      </c>
      <c r="AL27" s="13">
        <v>0</v>
      </c>
      <c r="AM27" s="13">
        <v>0</v>
      </c>
      <c r="AN27" s="13">
        <v>0</v>
      </c>
      <c r="AO27" s="13">
        <v>0</v>
      </c>
      <c r="AP27" s="13">
        <v>431.65</v>
      </c>
      <c r="AQ27" s="13">
        <v>2643.4</v>
      </c>
      <c r="AR27" s="13">
        <v>50.91</v>
      </c>
      <c r="AS27" s="13">
        <v>91.64</v>
      </c>
      <c r="AT27" s="13">
        <v>312.17</v>
      </c>
      <c r="AU27" s="13">
        <v>58.19</v>
      </c>
      <c r="AV27" s="13">
        <v>61.5</v>
      </c>
      <c r="AW27" s="13">
        <v>174.56</v>
      </c>
      <c r="AX27" s="13">
        <v>454.72</v>
      </c>
      <c r="AY27" s="13">
        <v>145.47</v>
      </c>
      <c r="AZ27" s="13">
        <v>29.09</v>
      </c>
      <c r="BA27" s="13">
        <v>0</v>
      </c>
      <c r="BB27" s="13">
        <v>923.53</v>
      </c>
      <c r="BC27" s="1"/>
    </row>
    <row r="28" spans="1:55" x14ac:dyDescent="0.25">
      <c r="A28" s="2" t="s">
        <v>2579</v>
      </c>
      <c r="B28" s="1" t="s">
        <v>2580</v>
      </c>
      <c r="C28" s="1" t="s">
        <v>296</v>
      </c>
      <c r="D28" s="1" t="s">
        <v>2561</v>
      </c>
      <c r="E28" s="1"/>
      <c r="F28" s="13">
        <v>0</v>
      </c>
      <c r="G28" s="13">
        <v>0</v>
      </c>
      <c r="H28" s="13">
        <v>0</v>
      </c>
      <c r="I28" s="13">
        <v>0</v>
      </c>
      <c r="J28" s="13">
        <v>465.5</v>
      </c>
      <c r="K28" s="13">
        <v>0</v>
      </c>
      <c r="L28" s="13">
        <v>0</v>
      </c>
      <c r="M28" s="13">
        <v>0</v>
      </c>
      <c r="N28" s="13">
        <v>2265.15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2730.65</v>
      </c>
      <c r="V28" s="13">
        <v>0</v>
      </c>
      <c r="W28" s="14">
        <v>-145.38</v>
      </c>
      <c r="X28" s="13">
        <v>0</v>
      </c>
      <c r="Y28" s="13">
        <v>193.06</v>
      </c>
      <c r="Z28" s="13">
        <v>0</v>
      </c>
      <c r="AA28" s="13">
        <v>47.68</v>
      </c>
      <c r="AB28" s="13">
        <v>0</v>
      </c>
      <c r="AC28" s="13">
        <v>0</v>
      </c>
      <c r="AD28" s="13">
        <v>0</v>
      </c>
      <c r="AE28" s="13">
        <v>260.49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308.17</v>
      </c>
      <c r="AQ28" s="13">
        <v>2422.48</v>
      </c>
      <c r="AR28" s="13">
        <v>44.19</v>
      </c>
      <c r="AS28" s="13">
        <v>79.55</v>
      </c>
      <c r="AT28" s="13">
        <v>305.45</v>
      </c>
      <c r="AU28" s="13">
        <v>50.51</v>
      </c>
      <c r="AV28" s="13">
        <v>54.61</v>
      </c>
      <c r="AW28" s="13">
        <v>151.52000000000001</v>
      </c>
      <c r="AX28" s="13">
        <v>429.19</v>
      </c>
      <c r="AY28" s="13">
        <v>126.27</v>
      </c>
      <c r="AZ28" s="13">
        <v>25.25</v>
      </c>
      <c r="BA28" s="13">
        <v>0</v>
      </c>
      <c r="BB28" s="13">
        <v>837.35</v>
      </c>
      <c r="BC28" s="1"/>
    </row>
    <row r="29" spans="1:55" x14ac:dyDescent="0.25">
      <c r="A29" s="2" t="s">
        <v>2581</v>
      </c>
      <c r="B29" s="1" t="s">
        <v>2582</v>
      </c>
      <c r="C29" s="1" t="s">
        <v>400</v>
      </c>
      <c r="D29" s="1" t="s">
        <v>2561</v>
      </c>
      <c r="E29" s="1"/>
      <c r="F29" s="13">
        <v>0</v>
      </c>
      <c r="G29" s="13">
        <v>0</v>
      </c>
      <c r="H29" s="13">
        <v>0</v>
      </c>
      <c r="I29" s="13">
        <v>0</v>
      </c>
      <c r="J29" s="13">
        <v>465.5</v>
      </c>
      <c r="K29" s="13">
        <v>0</v>
      </c>
      <c r="L29" s="13">
        <v>0</v>
      </c>
      <c r="M29" s="13">
        <v>0</v>
      </c>
      <c r="N29" s="13">
        <v>2101.65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2567.15</v>
      </c>
      <c r="V29" s="13">
        <v>0</v>
      </c>
      <c r="W29" s="14">
        <v>-160.30000000000001</v>
      </c>
      <c r="X29" s="13">
        <v>0</v>
      </c>
      <c r="Y29" s="13">
        <v>175.27</v>
      </c>
      <c r="Z29" s="13">
        <v>0</v>
      </c>
      <c r="AA29" s="13">
        <v>14.97</v>
      </c>
      <c r="AB29" s="13">
        <v>0</v>
      </c>
      <c r="AC29" s="13">
        <v>0</v>
      </c>
      <c r="AD29" s="13">
        <v>0</v>
      </c>
      <c r="AE29" s="13">
        <v>241.7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256.67</v>
      </c>
      <c r="AQ29" s="13">
        <v>2310.48</v>
      </c>
      <c r="AR29" s="13">
        <v>41</v>
      </c>
      <c r="AS29" s="13">
        <v>73.81</v>
      </c>
      <c r="AT29" s="13">
        <v>302.25</v>
      </c>
      <c r="AU29" s="13">
        <v>46.86</v>
      </c>
      <c r="AV29" s="13">
        <v>51.34</v>
      </c>
      <c r="AW29" s="13">
        <v>140.59</v>
      </c>
      <c r="AX29" s="13">
        <v>417.06</v>
      </c>
      <c r="AY29" s="13">
        <v>117.15</v>
      </c>
      <c r="AZ29" s="13">
        <v>23.43</v>
      </c>
      <c r="BA29" s="13">
        <v>0</v>
      </c>
      <c r="BB29" s="13">
        <v>796.43</v>
      </c>
      <c r="BC29" s="1"/>
    </row>
    <row r="30" spans="1:55" x14ac:dyDescent="0.25">
      <c r="A30" s="2" t="s">
        <v>2583</v>
      </c>
      <c r="B30" s="1" t="s">
        <v>2584</v>
      </c>
      <c r="C30" s="1" t="s">
        <v>392</v>
      </c>
      <c r="D30" s="1" t="s">
        <v>2561</v>
      </c>
      <c r="E30" s="1"/>
      <c r="F30" s="13">
        <v>0</v>
      </c>
      <c r="G30" s="13">
        <v>0</v>
      </c>
      <c r="H30" s="13">
        <v>0</v>
      </c>
      <c r="I30" s="13">
        <v>0</v>
      </c>
      <c r="J30" s="13">
        <v>465.5</v>
      </c>
      <c r="K30" s="13">
        <v>0</v>
      </c>
      <c r="L30" s="13">
        <v>0</v>
      </c>
      <c r="M30" s="13">
        <v>0</v>
      </c>
      <c r="N30" s="13">
        <v>2741.25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3206.75</v>
      </c>
      <c r="V30" s="13">
        <v>0</v>
      </c>
      <c r="W30" s="14">
        <v>-125.1</v>
      </c>
      <c r="X30" s="13">
        <v>0</v>
      </c>
      <c r="Y30" s="13">
        <v>244.85</v>
      </c>
      <c r="Z30" s="13">
        <v>0</v>
      </c>
      <c r="AA30" s="13">
        <v>119.75</v>
      </c>
      <c r="AB30" s="13">
        <v>0</v>
      </c>
      <c r="AC30" s="13">
        <v>0</v>
      </c>
      <c r="AD30" s="13">
        <v>0</v>
      </c>
      <c r="AE30" s="13">
        <v>315.24</v>
      </c>
      <c r="AF30" s="13">
        <v>27.41</v>
      </c>
      <c r="AG30" s="13">
        <v>0</v>
      </c>
      <c r="AH30" s="13">
        <v>0</v>
      </c>
      <c r="AI30" s="13">
        <v>0</v>
      </c>
      <c r="AJ30" s="13">
        <v>0</v>
      </c>
      <c r="AK30" s="13">
        <v>0.69</v>
      </c>
      <c r="AL30" s="13">
        <v>0</v>
      </c>
      <c r="AM30" s="13">
        <v>0</v>
      </c>
      <c r="AN30" s="13">
        <v>0</v>
      </c>
      <c r="AO30" s="13">
        <v>0</v>
      </c>
      <c r="AP30" s="13">
        <v>463.09</v>
      </c>
      <c r="AQ30" s="13">
        <v>2743.66</v>
      </c>
      <c r="AR30" s="13">
        <v>53.48</v>
      </c>
      <c r="AS30" s="13">
        <v>96.27</v>
      </c>
      <c r="AT30" s="13">
        <v>314.73</v>
      </c>
      <c r="AU30" s="13">
        <v>61.12</v>
      </c>
      <c r="AV30" s="13">
        <v>64.14</v>
      </c>
      <c r="AW30" s="13">
        <v>183.37</v>
      </c>
      <c r="AX30" s="13">
        <v>464.48</v>
      </c>
      <c r="AY30" s="13">
        <v>152.81</v>
      </c>
      <c r="AZ30" s="13">
        <v>30.56</v>
      </c>
      <c r="BA30" s="13">
        <v>0</v>
      </c>
      <c r="BB30" s="13">
        <v>956.48</v>
      </c>
      <c r="BC30" s="1"/>
    </row>
    <row r="31" spans="1:55" x14ac:dyDescent="0.25">
      <c r="A31" s="18" t="s">
        <v>1337</v>
      </c>
      <c r="B31" s="7"/>
      <c r="C31" s="7"/>
      <c r="D31" s="7"/>
      <c r="E31" s="7"/>
      <c r="F31" s="7" t="s">
        <v>1338</v>
      </c>
      <c r="G31" s="7" t="s">
        <v>1338</v>
      </c>
      <c r="H31" s="7" t="s">
        <v>1338</v>
      </c>
      <c r="I31" s="7" t="s">
        <v>1338</v>
      </c>
      <c r="J31" s="7" t="s">
        <v>1338</v>
      </c>
      <c r="K31" s="7" t="s">
        <v>1338</v>
      </c>
      <c r="L31" s="7" t="s">
        <v>1338</v>
      </c>
      <c r="M31" s="7" t="s">
        <v>1338</v>
      </c>
      <c r="N31" s="7" t="s">
        <v>1338</v>
      </c>
      <c r="O31" s="7" t="s">
        <v>1338</v>
      </c>
      <c r="P31" s="7" t="s">
        <v>1338</v>
      </c>
      <c r="Q31" s="7" t="s">
        <v>1338</v>
      </c>
      <c r="R31" s="7" t="s">
        <v>1338</v>
      </c>
      <c r="S31" s="7" t="s">
        <v>1338</v>
      </c>
      <c r="T31" s="7" t="s">
        <v>1338</v>
      </c>
      <c r="U31" s="7" t="s">
        <v>1338</v>
      </c>
      <c r="V31" s="7" t="s">
        <v>1338</v>
      </c>
      <c r="W31" s="7" t="s">
        <v>1338</v>
      </c>
      <c r="X31" s="7" t="s">
        <v>1338</v>
      </c>
      <c r="Y31" s="7" t="s">
        <v>1338</v>
      </c>
      <c r="Z31" s="7" t="s">
        <v>1338</v>
      </c>
      <c r="AA31" s="7" t="s">
        <v>1338</v>
      </c>
      <c r="AB31" s="7" t="s">
        <v>1338</v>
      </c>
      <c r="AC31" s="7" t="s">
        <v>1338</v>
      </c>
      <c r="AD31" s="7" t="s">
        <v>1338</v>
      </c>
      <c r="AE31" s="7" t="s">
        <v>1338</v>
      </c>
      <c r="AF31" s="7" t="s">
        <v>1338</v>
      </c>
      <c r="AG31" s="7" t="s">
        <v>1338</v>
      </c>
      <c r="AH31" s="7" t="s">
        <v>1338</v>
      </c>
      <c r="AI31" s="7" t="s">
        <v>1338</v>
      </c>
      <c r="AJ31" s="7" t="s">
        <v>1338</v>
      </c>
      <c r="AK31" s="7" t="s">
        <v>1338</v>
      </c>
      <c r="AL31" s="7" t="s">
        <v>1338</v>
      </c>
      <c r="AM31" s="7" t="s">
        <v>1338</v>
      </c>
      <c r="AN31" s="7" t="s">
        <v>1338</v>
      </c>
      <c r="AO31" s="7" t="s">
        <v>1338</v>
      </c>
      <c r="AP31" s="7" t="s">
        <v>1338</v>
      </c>
      <c r="AQ31" s="7" t="s">
        <v>1338</v>
      </c>
      <c r="AR31" s="7" t="s">
        <v>1338</v>
      </c>
      <c r="AS31" s="7" t="s">
        <v>1338</v>
      </c>
      <c r="AT31" s="7" t="s">
        <v>1338</v>
      </c>
      <c r="AU31" s="7" t="s">
        <v>1338</v>
      </c>
      <c r="AV31" s="7" t="s">
        <v>1338</v>
      </c>
      <c r="AW31" s="7" t="s">
        <v>1338</v>
      </c>
      <c r="AX31" s="7" t="s">
        <v>1338</v>
      </c>
      <c r="AY31" s="7" t="s">
        <v>1338</v>
      </c>
      <c r="AZ31" s="7" t="s">
        <v>1338</v>
      </c>
      <c r="BA31" s="7" t="s">
        <v>1338</v>
      </c>
      <c r="BB31" s="7" t="s">
        <v>1338</v>
      </c>
      <c r="BC31" s="7"/>
    </row>
    <row r="32" spans="1:55" x14ac:dyDescent="0.25">
      <c r="A32" s="2"/>
      <c r="B32" s="1"/>
      <c r="E32" s="1"/>
      <c r="F32" s="17">
        <v>0</v>
      </c>
      <c r="G32" s="17">
        <v>521.5</v>
      </c>
      <c r="H32" s="17">
        <v>1743.55</v>
      </c>
      <c r="I32" s="17">
        <v>0</v>
      </c>
      <c r="J32" s="17">
        <v>3258.5</v>
      </c>
      <c r="K32" s="17">
        <v>0</v>
      </c>
      <c r="L32" s="17">
        <v>0</v>
      </c>
      <c r="M32" s="17">
        <v>0</v>
      </c>
      <c r="N32" s="17">
        <v>59469.3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64992.85</v>
      </c>
      <c r="V32" s="17">
        <v>0</v>
      </c>
      <c r="W32" s="19">
        <v>-680.98</v>
      </c>
      <c r="X32" s="17">
        <v>0</v>
      </c>
      <c r="Y32" s="17">
        <v>8680.44</v>
      </c>
      <c r="Z32" s="17">
        <v>0</v>
      </c>
      <c r="AA32" s="17">
        <v>7999.45</v>
      </c>
      <c r="AB32" s="17">
        <v>0</v>
      </c>
      <c r="AC32" s="17">
        <v>0</v>
      </c>
      <c r="AD32" s="17">
        <v>0</v>
      </c>
      <c r="AE32" s="17">
        <v>6838.94</v>
      </c>
      <c r="AF32" s="17">
        <v>101.09</v>
      </c>
      <c r="AG32" s="17">
        <v>26.1</v>
      </c>
      <c r="AH32" s="17">
        <v>7418.91</v>
      </c>
      <c r="AI32" s="17">
        <v>99.6</v>
      </c>
      <c r="AJ32" s="17">
        <v>0</v>
      </c>
      <c r="AK32" s="17">
        <v>161.47</v>
      </c>
      <c r="AL32" s="17">
        <v>0</v>
      </c>
      <c r="AM32" s="17">
        <v>0</v>
      </c>
      <c r="AN32" s="17">
        <v>0</v>
      </c>
      <c r="AO32" s="17">
        <v>0</v>
      </c>
      <c r="AP32" s="17">
        <v>22645.56</v>
      </c>
      <c r="AQ32" s="17">
        <v>42347.29</v>
      </c>
      <c r="AR32" s="17">
        <v>1164.0899999999999</v>
      </c>
      <c r="AS32" s="17">
        <v>2095.4</v>
      </c>
      <c r="AT32" s="17">
        <v>4367.34</v>
      </c>
      <c r="AU32" s="17">
        <v>1330.4</v>
      </c>
      <c r="AV32" s="17">
        <v>1299.8599999999999</v>
      </c>
      <c r="AW32" s="17">
        <v>3991.23</v>
      </c>
      <c r="AX32" s="17">
        <v>7626.83</v>
      </c>
      <c r="AY32" s="17">
        <v>3326.03</v>
      </c>
      <c r="AZ32" s="17">
        <v>665.2</v>
      </c>
      <c r="BA32" s="17">
        <v>0</v>
      </c>
      <c r="BB32" s="17">
        <v>18239.55</v>
      </c>
      <c r="BC32" s="1"/>
    </row>
    <row r="33" spans="1:55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x14ac:dyDescent="0.25">
      <c r="A34" s="72" t="s">
        <v>2585</v>
      </c>
      <c r="B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x14ac:dyDescent="0.25">
      <c r="A35" s="2" t="s">
        <v>2586</v>
      </c>
      <c r="B35" s="1" t="s">
        <v>2587</v>
      </c>
      <c r="C35" s="1" t="s">
        <v>2588</v>
      </c>
      <c r="D35" s="1" t="s">
        <v>2589</v>
      </c>
      <c r="E35" s="1"/>
      <c r="F35" s="13">
        <v>0</v>
      </c>
      <c r="G35" s="13">
        <v>0</v>
      </c>
      <c r="H35" s="13">
        <v>420.13</v>
      </c>
      <c r="I35" s="13">
        <v>0</v>
      </c>
      <c r="J35" s="13">
        <v>465.5</v>
      </c>
      <c r="K35" s="13">
        <v>0</v>
      </c>
      <c r="L35" s="13">
        <v>0</v>
      </c>
      <c r="M35" s="13">
        <v>0</v>
      </c>
      <c r="N35" s="13">
        <v>3685.35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4570.9799999999996</v>
      </c>
      <c r="V35" s="13">
        <v>0</v>
      </c>
      <c r="W35" s="13">
        <v>0</v>
      </c>
      <c r="X35" s="13">
        <v>0</v>
      </c>
      <c r="Y35" s="13">
        <v>446.66</v>
      </c>
      <c r="Z35" s="13">
        <v>0</v>
      </c>
      <c r="AA35" s="13">
        <v>446.66</v>
      </c>
      <c r="AB35" s="13">
        <v>0</v>
      </c>
      <c r="AC35" s="13">
        <v>0</v>
      </c>
      <c r="AD35" s="13">
        <v>0</v>
      </c>
      <c r="AE35" s="13">
        <v>423.81</v>
      </c>
      <c r="AF35" s="13">
        <v>36.85</v>
      </c>
      <c r="AG35" s="13">
        <v>0</v>
      </c>
      <c r="AH35" s="13">
        <v>0</v>
      </c>
      <c r="AI35" s="13">
        <v>0</v>
      </c>
      <c r="AJ35" s="13">
        <v>0</v>
      </c>
      <c r="AK35" s="13">
        <v>6.84</v>
      </c>
      <c r="AL35" s="13">
        <v>0</v>
      </c>
      <c r="AM35" s="13">
        <v>0</v>
      </c>
      <c r="AN35" s="13">
        <v>0</v>
      </c>
      <c r="AO35" s="13">
        <v>0</v>
      </c>
      <c r="AP35" s="13">
        <v>914.16</v>
      </c>
      <c r="AQ35" s="13">
        <v>3656.82</v>
      </c>
      <c r="AR35" s="13">
        <v>72.37</v>
      </c>
      <c r="AS35" s="13">
        <v>130.27000000000001</v>
      </c>
      <c r="AT35" s="13">
        <v>336.85</v>
      </c>
      <c r="AU35" s="13">
        <v>82.71</v>
      </c>
      <c r="AV35" s="13">
        <v>91.42</v>
      </c>
      <c r="AW35" s="13">
        <v>248.14</v>
      </c>
      <c r="AX35" s="13">
        <v>539.49</v>
      </c>
      <c r="AY35" s="13">
        <v>206.78</v>
      </c>
      <c r="AZ35" s="13">
        <v>41.36</v>
      </c>
      <c r="BA35" s="13">
        <v>0</v>
      </c>
      <c r="BB35" s="13">
        <v>1209.9000000000001</v>
      </c>
      <c r="BC35" s="1"/>
    </row>
    <row r="36" spans="1:55" x14ac:dyDescent="0.25">
      <c r="A36" s="2" t="s">
        <v>2590</v>
      </c>
      <c r="B36" s="1" t="s">
        <v>2591</v>
      </c>
      <c r="C36" s="1" t="s">
        <v>1365</v>
      </c>
      <c r="D36" s="1" t="s">
        <v>2592</v>
      </c>
      <c r="E36" s="1"/>
      <c r="F36" s="13">
        <v>0</v>
      </c>
      <c r="G36" s="13">
        <v>521.5</v>
      </c>
      <c r="H36" s="13">
        <v>164.25</v>
      </c>
      <c r="I36" s="13">
        <v>0</v>
      </c>
      <c r="J36" s="13">
        <v>465.5</v>
      </c>
      <c r="K36" s="13">
        <v>0</v>
      </c>
      <c r="L36" s="13">
        <v>0</v>
      </c>
      <c r="M36" s="13">
        <v>0</v>
      </c>
      <c r="N36" s="13">
        <v>2881.65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4032.9</v>
      </c>
      <c r="V36" s="13">
        <v>0</v>
      </c>
      <c r="W36" s="13">
        <v>0</v>
      </c>
      <c r="X36" s="13">
        <v>0</v>
      </c>
      <c r="Y36" s="13">
        <v>354.29</v>
      </c>
      <c r="Z36" s="13">
        <v>0</v>
      </c>
      <c r="AA36" s="13">
        <v>354.29</v>
      </c>
      <c r="AB36" s="13">
        <v>0</v>
      </c>
      <c r="AC36" s="13">
        <v>0</v>
      </c>
      <c r="AD36" s="13">
        <v>0</v>
      </c>
      <c r="AE36" s="13">
        <v>331.39</v>
      </c>
      <c r="AF36" s="13">
        <v>0</v>
      </c>
      <c r="AG36" s="13">
        <v>28.82</v>
      </c>
      <c r="AH36" s="13">
        <v>500</v>
      </c>
      <c r="AI36" s="13">
        <v>0</v>
      </c>
      <c r="AJ36" s="13">
        <v>0</v>
      </c>
      <c r="AK36" s="13">
        <v>4</v>
      </c>
      <c r="AL36" s="13">
        <v>0</v>
      </c>
      <c r="AM36" s="13">
        <v>0</v>
      </c>
      <c r="AN36" s="13">
        <v>0</v>
      </c>
      <c r="AO36" s="13">
        <v>0</v>
      </c>
      <c r="AP36" s="13">
        <v>1218.5</v>
      </c>
      <c r="AQ36" s="13">
        <v>2814.4</v>
      </c>
      <c r="AR36" s="13">
        <v>56.52</v>
      </c>
      <c r="AS36" s="13">
        <v>101.73</v>
      </c>
      <c r="AT36" s="13">
        <v>317.77</v>
      </c>
      <c r="AU36" s="13">
        <v>64.59</v>
      </c>
      <c r="AV36" s="13">
        <v>80.66</v>
      </c>
      <c r="AW36" s="13">
        <v>193.77</v>
      </c>
      <c r="AX36" s="13">
        <v>476.02</v>
      </c>
      <c r="AY36" s="13">
        <v>161.47999999999999</v>
      </c>
      <c r="AZ36" s="13">
        <v>32.299999999999997</v>
      </c>
      <c r="BA36" s="13">
        <v>0</v>
      </c>
      <c r="BB36" s="13">
        <v>1008.82</v>
      </c>
      <c r="BC36" s="1"/>
    </row>
    <row r="37" spans="1:55" x14ac:dyDescent="0.25">
      <c r="A37" s="2" t="s">
        <v>2593</v>
      </c>
      <c r="B37" s="1" t="s">
        <v>2594</v>
      </c>
      <c r="C37" s="1" t="s">
        <v>2595</v>
      </c>
      <c r="D37" s="1" t="s">
        <v>2592</v>
      </c>
      <c r="E37" s="1"/>
      <c r="F37" s="13">
        <v>0</v>
      </c>
      <c r="G37" s="13">
        <v>0</v>
      </c>
      <c r="H37" s="13">
        <v>70.02</v>
      </c>
      <c r="I37" s="13">
        <v>0</v>
      </c>
      <c r="J37" s="13">
        <v>465.5</v>
      </c>
      <c r="K37" s="13">
        <v>0</v>
      </c>
      <c r="L37" s="13">
        <v>0</v>
      </c>
      <c r="M37" s="13">
        <v>0</v>
      </c>
      <c r="N37" s="13">
        <v>3685.35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4220.87</v>
      </c>
      <c r="V37" s="13">
        <v>0</v>
      </c>
      <c r="W37" s="13">
        <v>0</v>
      </c>
      <c r="X37" s="13">
        <v>0</v>
      </c>
      <c r="Y37" s="13">
        <v>384.37</v>
      </c>
      <c r="Z37" s="13">
        <v>0</v>
      </c>
      <c r="AA37" s="13">
        <v>384.37</v>
      </c>
      <c r="AB37" s="13">
        <v>0</v>
      </c>
      <c r="AC37" s="13">
        <v>0</v>
      </c>
      <c r="AD37" s="13">
        <v>0</v>
      </c>
      <c r="AE37" s="13">
        <v>423.81</v>
      </c>
      <c r="AF37" s="13">
        <v>36.85</v>
      </c>
      <c r="AG37" s="13">
        <v>0</v>
      </c>
      <c r="AH37" s="13">
        <v>1191</v>
      </c>
      <c r="AI37" s="13">
        <v>0</v>
      </c>
      <c r="AJ37" s="13">
        <v>0</v>
      </c>
      <c r="AK37" s="13">
        <v>5.4</v>
      </c>
      <c r="AL37" s="13">
        <v>0</v>
      </c>
      <c r="AM37" s="13">
        <v>0</v>
      </c>
      <c r="AN37" s="13">
        <v>0</v>
      </c>
      <c r="AO37" s="13">
        <v>0</v>
      </c>
      <c r="AP37" s="13">
        <v>2041.43</v>
      </c>
      <c r="AQ37" s="13">
        <v>2179.44</v>
      </c>
      <c r="AR37" s="13">
        <v>72.28</v>
      </c>
      <c r="AS37" s="13">
        <v>130.1</v>
      </c>
      <c r="AT37" s="13">
        <v>336.7</v>
      </c>
      <c r="AU37" s="13">
        <v>82.61</v>
      </c>
      <c r="AV37" s="13">
        <v>84.42</v>
      </c>
      <c r="AW37" s="13">
        <v>247.82</v>
      </c>
      <c r="AX37" s="13">
        <v>539.08000000000004</v>
      </c>
      <c r="AY37" s="13">
        <v>206.51</v>
      </c>
      <c r="AZ37" s="13">
        <v>41.3</v>
      </c>
      <c r="BA37" s="13">
        <v>0</v>
      </c>
      <c r="BB37" s="13">
        <v>1201.74</v>
      </c>
      <c r="BC37" s="1"/>
    </row>
    <row r="38" spans="1:55" x14ac:dyDescent="0.25">
      <c r="A38" s="2" t="s">
        <v>2596</v>
      </c>
      <c r="B38" s="1" t="s">
        <v>2597</v>
      </c>
      <c r="C38" s="1" t="s">
        <v>2588</v>
      </c>
      <c r="D38" s="1" t="s">
        <v>2592</v>
      </c>
      <c r="E38" s="1"/>
      <c r="F38" s="13">
        <v>0</v>
      </c>
      <c r="G38" s="13">
        <v>0</v>
      </c>
      <c r="H38" s="13">
        <v>70.02</v>
      </c>
      <c r="I38" s="13">
        <v>0</v>
      </c>
      <c r="J38" s="13">
        <v>465.5</v>
      </c>
      <c r="K38" s="13">
        <v>0</v>
      </c>
      <c r="L38" s="13">
        <v>0</v>
      </c>
      <c r="M38" s="13">
        <v>0</v>
      </c>
      <c r="N38" s="13">
        <v>3685.35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4220.87</v>
      </c>
      <c r="V38" s="13">
        <v>0</v>
      </c>
      <c r="W38" s="13">
        <v>0</v>
      </c>
      <c r="X38" s="13">
        <v>0</v>
      </c>
      <c r="Y38" s="13">
        <v>384.37</v>
      </c>
      <c r="Z38" s="13">
        <v>0</v>
      </c>
      <c r="AA38" s="13">
        <v>384.37</v>
      </c>
      <c r="AB38" s="13">
        <v>0</v>
      </c>
      <c r="AC38" s="13">
        <v>0</v>
      </c>
      <c r="AD38" s="13">
        <v>0</v>
      </c>
      <c r="AE38" s="13">
        <v>423.81</v>
      </c>
      <c r="AF38" s="13">
        <v>36.85</v>
      </c>
      <c r="AG38" s="13">
        <v>0</v>
      </c>
      <c r="AH38" s="13">
        <v>0</v>
      </c>
      <c r="AI38" s="13">
        <v>0</v>
      </c>
      <c r="AJ38" s="13">
        <v>0</v>
      </c>
      <c r="AK38" s="13">
        <v>5.4</v>
      </c>
      <c r="AL38" s="13">
        <v>0</v>
      </c>
      <c r="AM38" s="13">
        <v>0</v>
      </c>
      <c r="AN38" s="13">
        <v>0</v>
      </c>
      <c r="AO38" s="13">
        <v>0</v>
      </c>
      <c r="AP38" s="13">
        <v>850.43</v>
      </c>
      <c r="AQ38" s="13">
        <v>3370.44</v>
      </c>
      <c r="AR38" s="13">
        <v>72.28</v>
      </c>
      <c r="AS38" s="13">
        <v>130.1</v>
      </c>
      <c r="AT38" s="13">
        <v>336.7</v>
      </c>
      <c r="AU38" s="13">
        <v>82.61</v>
      </c>
      <c r="AV38" s="13">
        <v>84.42</v>
      </c>
      <c r="AW38" s="13">
        <v>247.82</v>
      </c>
      <c r="AX38" s="13">
        <v>539.08000000000004</v>
      </c>
      <c r="AY38" s="13">
        <v>206.51</v>
      </c>
      <c r="AZ38" s="13">
        <v>41.3</v>
      </c>
      <c r="BA38" s="13">
        <v>0</v>
      </c>
      <c r="BB38" s="13">
        <v>1201.74</v>
      </c>
      <c r="BC38" s="1"/>
    </row>
    <row r="39" spans="1:55" x14ac:dyDescent="0.25">
      <c r="A39" s="2" t="s">
        <v>2598</v>
      </c>
      <c r="B39" s="1" t="s">
        <v>2599</v>
      </c>
      <c r="C39" s="1" t="s">
        <v>1980</v>
      </c>
      <c r="D39" s="1" t="s">
        <v>2592</v>
      </c>
      <c r="E39" s="1"/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12071.7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12071.7</v>
      </c>
      <c r="V39" s="13">
        <v>0</v>
      </c>
      <c r="W39" s="13">
        <v>0</v>
      </c>
      <c r="X39" s="13">
        <v>0</v>
      </c>
      <c r="Y39" s="13">
        <v>2070.63</v>
      </c>
      <c r="Z39" s="13">
        <v>0</v>
      </c>
      <c r="AA39" s="13">
        <v>2070.63</v>
      </c>
      <c r="AB39" s="13">
        <v>0</v>
      </c>
      <c r="AC39" s="13">
        <v>0</v>
      </c>
      <c r="AD39" s="13">
        <v>0</v>
      </c>
      <c r="AE39" s="13">
        <v>1388.24</v>
      </c>
      <c r="AF39" s="13">
        <v>0</v>
      </c>
      <c r="AG39" s="13">
        <v>0</v>
      </c>
      <c r="AH39" s="13">
        <v>3251</v>
      </c>
      <c r="AI39" s="13">
        <v>0</v>
      </c>
      <c r="AJ39" s="13">
        <v>0</v>
      </c>
      <c r="AK39" s="13">
        <v>45.26</v>
      </c>
      <c r="AL39" s="13">
        <v>0</v>
      </c>
      <c r="AM39" s="13">
        <v>0</v>
      </c>
      <c r="AN39" s="13">
        <v>0</v>
      </c>
      <c r="AO39" s="13">
        <v>0</v>
      </c>
      <c r="AP39" s="13">
        <v>6755.13</v>
      </c>
      <c r="AQ39" s="13">
        <v>5316.57</v>
      </c>
      <c r="AR39" s="13">
        <v>236.14</v>
      </c>
      <c r="AS39" s="13">
        <v>425.06</v>
      </c>
      <c r="AT39" s="13">
        <v>603.57000000000005</v>
      </c>
      <c r="AU39" s="13">
        <v>269.88</v>
      </c>
      <c r="AV39" s="13">
        <v>241.43</v>
      </c>
      <c r="AW39" s="13">
        <v>809.63</v>
      </c>
      <c r="AX39" s="13">
        <v>1264.77</v>
      </c>
      <c r="AY39" s="13">
        <v>674.69</v>
      </c>
      <c r="AZ39" s="13">
        <v>134.94</v>
      </c>
      <c r="BA39" s="13">
        <v>0</v>
      </c>
      <c r="BB39" s="13">
        <v>3395.34</v>
      </c>
      <c r="BC39" s="1"/>
    </row>
    <row r="40" spans="1:55" x14ac:dyDescent="0.25">
      <c r="A40" s="2" t="s">
        <v>2600</v>
      </c>
      <c r="B40" s="1" t="s">
        <v>2601</v>
      </c>
      <c r="C40" s="1" t="s">
        <v>392</v>
      </c>
      <c r="D40" s="1" t="s">
        <v>2589</v>
      </c>
      <c r="E40" s="1"/>
      <c r="F40" s="13">
        <v>0</v>
      </c>
      <c r="G40" s="13">
        <v>0</v>
      </c>
      <c r="H40" s="13">
        <v>0</v>
      </c>
      <c r="I40" s="13">
        <v>0</v>
      </c>
      <c r="J40" s="13">
        <v>465.5</v>
      </c>
      <c r="K40" s="13">
        <v>0</v>
      </c>
      <c r="L40" s="13">
        <v>0</v>
      </c>
      <c r="M40" s="13">
        <v>0</v>
      </c>
      <c r="N40" s="13">
        <v>2741.25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3206.75</v>
      </c>
      <c r="V40" s="13">
        <v>0</v>
      </c>
      <c r="W40" s="14">
        <v>-125.1</v>
      </c>
      <c r="X40" s="13">
        <v>0</v>
      </c>
      <c r="Y40" s="13">
        <v>244.85</v>
      </c>
      <c r="Z40" s="13">
        <v>0</v>
      </c>
      <c r="AA40" s="13">
        <v>119.75</v>
      </c>
      <c r="AB40" s="13">
        <v>0</v>
      </c>
      <c r="AC40" s="13">
        <v>0</v>
      </c>
      <c r="AD40" s="13">
        <v>0</v>
      </c>
      <c r="AE40" s="13">
        <v>315.24</v>
      </c>
      <c r="AF40" s="13">
        <v>0</v>
      </c>
      <c r="AG40" s="13">
        <v>27.41</v>
      </c>
      <c r="AH40" s="13">
        <v>563</v>
      </c>
      <c r="AI40" s="13">
        <v>0</v>
      </c>
      <c r="AJ40" s="13">
        <v>0</v>
      </c>
      <c r="AK40" s="13">
        <v>6.89</v>
      </c>
      <c r="AL40" s="13">
        <v>0</v>
      </c>
      <c r="AM40" s="13">
        <v>0</v>
      </c>
      <c r="AN40" s="13">
        <v>0</v>
      </c>
      <c r="AO40" s="13">
        <v>0</v>
      </c>
      <c r="AP40" s="13">
        <v>1032.29</v>
      </c>
      <c r="AQ40" s="13">
        <v>2174.46</v>
      </c>
      <c r="AR40" s="13">
        <v>53.62</v>
      </c>
      <c r="AS40" s="13">
        <v>96.52</v>
      </c>
      <c r="AT40" s="13">
        <v>314.87</v>
      </c>
      <c r="AU40" s="13">
        <v>61.28</v>
      </c>
      <c r="AV40" s="13">
        <v>64.14</v>
      </c>
      <c r="AW40" s="13">
        <v>183.85</v>
      </c>
      <c r="AX40" s="13">
        <v>465.01</v>
      </c>
      <c r="AY40" s="13">
        <v>153.21</v>
      </c>
      <c r="AZ40" s="13">
        <v>30.64</v>
      </c>
      <c r="BA40" s="13">
        <v>0</v>
      </c>
      <c r="BB40" s="13">
        <v>958.13</v>
      </c>
      <c r="BC40" s="1"/>
    </row>
    <row r="41" spans="1:55" x14ac:dyDescent="0.25">
      <c r="A41" s="2" t="s">
        <v>2602</v>
      </c>
      <c r="B41" s="1" t="s">
        <v>2603</v>
      </c>
      <c r="C41" s="1" t="s">
        <v>367</v>
      </c>
      <c r="D41" s="1" t="s">
        <v>2604</v>
      </c>
      <c r="E41" s="1"/>
      <c r="F41" s="13">
        <v>0</v>
      </c>
      <c r="G41" s="13">
        <v>1043</v>
      </c>
      <c r="H41" s="13">
        <v>0</v>
      </c>
      <c r="I41" s="13">
        <v>0</v>
      </c>
      <c r="J41" s="13">
        <v>465.5</v>
      </c>
      <c r="K41" s="13">
        <v>0</v>
      </c>
      <c r="L41" s="13">
        <v>0</v>
      </c>
      <c r="M41" s="13">
        <v>0</v>
      </c>
      <c r="N41" s="13">
        <v>2609.5500000000002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4118.05</v>
      </c>
      <c r="V41" s="13">
        <v>0</v>
      </c>
      <c r="W41" s="13">
        <v>0</v>
      </c>
      <c r="X41" s="13">
        <v>0</v>
      </c>
      <c r="Y41" s="13">
        <v>367.92</v>
      </c>
      <c r="Z41" s="13">
        <v>0</v>
      </c>
      <c r="AA41" s="13">
        <v>367.92</v>
      </c>
      <c r="AB41" s="13">
        <v>0</v>
      </c>
      <c r="AC41" s="13">
        <v>0</v>
      </c>
      <c r="AD41" s="13">
        <v>0</v>
      </c>
      <c r="AE41" s="13">
        <v>300.08999999999997</v>
      </c>
      <c r="AF41" s="13">
        <v>26.1</v>
      </c>
      <c r="AG41" s="13">
        <v>0</v>
      </c>
      <c r="AH41" s="13">
        <v>563</v>
      </c>
      <c r="AI41" s="13">
        <v>0</v>
      </c>
      <c r="AJ41" s="13">
        <v>0</v>
      </c>
      <c r="AK41" s="13">
        <v>4.3499999999999996</v>
      </c>
      <c r="AL41" s="13">
        <v>0</v>
      </c>
      <c r="AM41" s="13">
        <v>0</v>
      </c>
      <c r="AN41" s="13">
        <v>0</v>
      </c>
      <c r="AO41" s="13">
        <v>0</v>
      </c>
      <c r="AP41" s="13">
        <v>1261.46</v>
      </c>
      <c r="AQ41" s="13">
        <v>2856.59</v>
      </c>
      <c r="AR41" s="13">
        <v>51.05</v>
      </c>
      <c r="AS41" s="13">
        <v>91.88</v>
      </c>
      <c r="AT41" s="13">
        <v>312.3</v>
      </c>
      <c r="AU41" s="13">
        <v>58.34</v>
      </c>
      <c r="AV41" s="13">
        <v>82.36</v>
      </c>
      <c r="AW41" s="13">
        <v>175.02</v>
      </c>
      <c r="AX41" s="13">
        <v>455.23</v>
      </c>
      <c r="AY41" s="13">
        <v>145.85</v>
      </c>
      <c r="AZ41" s="13">
        <v>29.17</v>
      </c>
      <c r="BA41" s="13">
        <v>0</v>
      </c>
      <c r="BB41" s="13">
        <v>945.97</v>
      </c>
      <c r="BC41" s="1"/>
    </row>
    <row r="42" spans="1:55" x14ac:dyDescent="0.25">
      <c r="A42" s="2" t="s">
        <v>2605</v>
      </c>
      <c r="B42" s="1" t="s">
        <v>2606</v>
      </c>
      <c r="C42" s="1" t="s">
        <v>1980</v>
      </c>
      <c r="D42" s="1" t="s">
        <v>2592</v>
      </c>
      <c r="E42" s="1"/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12071.7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12071.7</v>
      </c>
      <c r="V42" s="13">
        <v>0</v>
      </c>
      <c r="W42" s="13">
        <v>0</v>
      </c>
      <c r="X42" s="13">
        <v>0</v>
      </c>
      <c r="Y42" s="13">
        <v>2070.63</v>
      </c>
      <c r="Z42" s="13">
        <v>0</v>
      </c>
      <c r="AA42" s="13">
        <v>2070.63</v>
      </c>
      <c r="AB42" s="13">
        <v>0</v>
      </c>
      <c r="AC42" s="13">
        <v>0</v>
      </c>
      <c r="AD42" s="13">
        <v>0</v>
      </c>
      <c r="AE42" s="13">
        <v>1388.24</v>
      </c>
      <c r="AF42" s="13">
        <v>0</v>
      </c>
      <c r="AG42" s="13">
        <v>0</v>
      </c>
      <c r="AH42" s="13">
        <v>1193</v>
      </c>
      <c r="AI42" s="13">
        <v>0</v>
      </c>
      <c r="AJ42" s="13">
        <v>0</v>
      </c>
      <c r="AK42" s="13">
        <v>45.26</v>
      </c>
      <c r="AL42" s="13">
        <v>0</v>
      </c>
      <c r="AM42" s="13">
        <v>0</v>
      </c>
      <c r="AN42" s="13">
        <v>0</v>
      </c>
      <c r="AO42" s="13">
        <v>0</v>
      </c>
      <c r="AP42" s="13">
        <v>4697.13</v>
      </c>
      <c r="AQ42" s="13">
        <v>7374.57</v>
      </c>
      <c r="AR42" s="13">
        <v>235.83</v>
      </c>
      <c r="AS42" s="13">
        <v>424.5</v>
      </c>
      <c r="AT42" s="13">
        <v>603.05999999999995</v>
      </c>
      <c r="AU42" s="13">
        <v>269.52</v>
      </c>
      <c r="AV42" s="13">
        <v>241.43</v>
      </c>
      <c r="AW42" s="13">
        <v>808.57</v>
      </c>
      <c r="AX42" s="13">
        <v>1263.3900000000001</v>
      </c>
      <c r="AY42" s="13">
        <v>673.81</v>
      </c>
      <c r="AZ42" s="13">
        <v>134.76</v>
      </c>
      <c r="BA42" s="13">
        <v>0</v>
      </c>
      <c r="BB42" s="13">
        <v>3391.48</v>
      </c>
      <c r="BC42" s="1"/>
    </row>
    <row r="43" spans="1:55" x14ac:dyDescent="0.25">
      <c r="A43" s="2" t="s">
        <v>2607</v>
      </c>
      <c r="B43" s="1" t="s">
        <v>2608</v>
      </c>
      <c r="C43" s="1" t="s">
        <v>392</v>
      </c>
      <c r="D43" s="1" t="s">
        <v>2609</v>
      </c>
      <c r="E43" s="1"/>
      <c r="F43" s="13">
        <v>0</v>
      </c>
      <c r="G43" s="13">
        <v>0</v>
      </c>
      <c r="H43" s="13">
        <v>0</v>
      </c>
      <c r="I43" s="13">
        <v>0</v>
      </c>
      <c r="J43" s="13">
        <v>465.5</v>
      </c>
      <c r="K43" s="13">
        <v>0</v>
      </c>
      <c r="L43" s="13">
        <v>0</v>
      </c>
      <c r="M43" s="13">
        <v>0</v>
      </c>
      <c r="N43" s="13">
        <v>2741.25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3206.75</v>
      </c>
      <c r="V43" s="13">
        <v>0</v>
      </c>
      <c r="W43" s="14">
        <v>-125.1</v>
      </c>
      <c r="X43" s="13">
        <v>0</v>
      </c>
      <c r="Y43" s="13">
        <v>244.85</v>
      </c>
      <c r="Z43" s="13">
        <v>0</v>
      </c>
      <c r="AA43" s="13">
        <v>119.75</v>
      </c>
      <c r="AB43" s="13">
        <v>0</v>
      </c>
      <c r="AC43" s="13">
        <v>0</v>
      </c>
      <c r="AD43" s="13">
        <v>0</v>
      </c>
      <c r="AE43" s="13">
        <v>315.24</v>
      </c>
      <c r="AF43" s="13">
        <v>27.41</v>
      </c>
      <c r="AG43" s="13">
        <v>0</v>
      </c>
      <c r="AH43" s="13">
        <v>0</v>
      </c>
      <c r="AI43" s="13">
        <v>0</v>
      </c>
      <c r="AJ43" s="13">
        <v>0</v>
      </c>
      <c r="AK43" s="13">
        <v>0.69</v>
      </c>
      <c r="AL43" s="13">
        <v>0</v>
      </c>
      <c r="AM43" s="13">
        <v>0</v>
      </c>
      <c r="AN43" s="13">
        <v>0</v>
      </c>
      <c r="AO43" s="13">
        <v>0</v>
      </c>
      <c r="AP43" s="13">
        <v>463.09</v>
      </c>
      <c r="AQ43" s="13">
        <v>2743.66</v>
      </c>
      <c r="AR43" s="13">
        <v>53.55</v>
      </c>
      <c r="AS43" s="13">
        <v>96.4</v>
      </c>
      <c r="AT43" s="13">
        <v>314.8</v>
      </c>
      <c r="AU43" s="13">
        <v>61.2</v>
      </c>
      <c r="AV43" s="13">
        <v>64.14</v>
      </c>
      <c r="AW43" s="13">
        <v>183.61</v>
      </c>
      <c r="AX43" s="13">
        <v>464.75</v>
      </c>
      <c r="AY43" s="13">
        <v>153.01</v>
      </c>
      <c r="AZ43" s="13">
        <v>30.6</v>
      </c>
      <c r="BA43" s="13">
        <v>0</v>
      </c>
      <c r="BB43" s="13">
        <v>957.31</v>
      </c>
      <c r="BC43" s="1"/>
    </row>
    <row r="44" spans="1:55" x14ac:dyDescent="0.25">
      <c r="A44" s="2" t="s">
        <v>2610</v>
      </c>
      <c r="B44" s="1" t="s">
        <v>2611</v>
      </c>
      <c r="C44" s="1" t="s">
        <v>1980</v>
      </c>
      <c r="D44" s="1" t="s">
        <v>2592</v>
      </c>
      <c r="E44" s="1"/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13681.16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13681.16</v>
      </c>
      <c r="V44" s="13">
        <v>0</v>
      </c>
      <c r="W44" s="13">
        <v>0</v>
      </c>
      <c r="X44" s="13">
        <v>0</v>
      </c>
      <c r="Y44" s="13">
        <v>2449.1799999999998</v>
      </c>
      <c r="Z44" s="13">
        <v>0</v>
      </c>
      <c r="AA44" s="13">
        <v>2449.1799999999998</v>
      </c>
      <c r="AB44" s="13">
        <v>0</v>
      </c>
      <c r="AC44" s="13">
        <v>0</v>
      </c>
      <c r="AD44" s="13">
        <v>0</v>
      </c>
      <c r="AE44" s="13">
        <v>1388.24</v>
      </c>
      <c r="AF44" s="13">
        <v>0</v>
      </c>
      <c r="AG44" s="13">
        <v>0</v>
      </c>
      <c r="AH44" s="13">
        <v>749.63</v>
      </c>
      <c r="AI44" s="13">
        <v>0</v>
      </c>
      <c r="AJ44" s="13">
        <v>0</v>
      </c>
      <c r="AK44" s="13">
        <v>45.26</v>
      </c>
      <c r="AL44" s="13">
        <v>0</v>
      </c>
      <c r="AM44" s="13">
        <v>0</v>
      </c>
      <c r="AN44" s="13">
        <v>0</v>
      </c>
      <c r="AO44" s="13">
        <v>0</v>
      </c>
      <c r="AP44" s="13">
        <v>4632.3100000000004</v>
      </c>
      <c r="AQ44" s="13">
        <v>9048.85</v>
      </c>
      <c r="AR44" s="13">
        <v>236.45</v>
      </c>
      <c r="AS44" s="13">
        <v>425.61</v>
      </c>
      <c r="AT44" s="13">
        <v>604.07000000000005</v>
      </c>
      <c r="AU44" s="13">
        <v>270.23</v>
      </c>
      <c r="AV44" s="13">
        <v>273.62</v>
      </c>
      <c r="AW44" s="13">
        <v>810.69</v>
      </c>
      <c r="AX44" s="13">
        <v>1266.1300000000001</v>
      </c>
      <c r="AY44" s="13">
        <v>675.57</v>
      </c>
      <c r="AZ44" s="13">
        <v>135.11000000000001</v>
      </c>
      <c r="BA44" s="13">
        <v>0</v>
      </c>
      <c r="BB44" s="13">
        <v>3431.35</v>
      </c>
      <c r="BC44" s="1"/>
    </row>
    <row r="45" spans="1:55" x14ac:dyDescent="0.25">
      <c r="A45" s="2" t="s">
        <v>2612</v>
      </c>
      <c r="B45" s="1" t="s">
        <v>2613</v>
      </c>
      <c r="C45" s="1" t="s">
        <v>1980</v>
      </c>
      <c r="D45" s="1" t="s">
        <v>2592</v>
      </c>
      <c r="E45" s="1"/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12071.7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12071.7</v>
      </c>
      <c r="V45" s="13">
        <v>0</v>
      </c>
      <c r="W45" s="13">
        <v>0</v>
      </c>
      <c r="X45" s="13">
        <v>0</v>
      </c>
      <c r="Y45" s="13">
        <v>2070.63</v>
      </c>
      <c r="Z45" s="13">
        <v>0</v>
      </c>
      <c r="AA45" s="13">
        <v>2070.63</v>
      </c>
      <c r="AB45" s="13">
        <v>0</v>
      </c>
      <c r="AC45" s="13">
        <v>0</v>
      </c>
      <c r="AD45" s="13">
        <v>0</v>
      </c>
      <c r="AE45" s="13">
        <v>1388.24</v>
      </c>
      <c r="AF45" s="13">
        <v>0</v>
      </c>
      <c r="AG45" s="13">
        <v>0</v>
      </c>
      <c r="AH45" s="13">
        <v>1053</v>
      </c>
      <c r="AI45" s="13">
        <v>0</v>
      </c>
      <c r="AJ45" s="13">
        <v>0</v>
      </c>
      <c r="AK45" s="13">
        <v>45.26</v>
      </c>
      <c r="AL45" s="13">
        <v>0</v>
      </c>
      <c r="AM45" s="13">
        <v>0</v>
      </c>
      <c r="AN45" s="13">
        <v>0</v>
      </c>
      <c r="AO45" s="13">
        <v>0</v>
      </c>
      <c r="AP45" s="13">
        <v>4557.13</v>
      </c>
      <c r="AQ45" s="13">
        <v>7514.57</v>
      </c>
      <c r="AR45" s="13">
        <v>236.14</v>
      </c>
      <c r="AS45" s="13">
        <v>425.06</v>
      </c>
      <c r="AT45" s="13">
        <v>603.57000000000005</v>
      </c>
      <c r="AU45" s="13">
        <v>269.88</v>
      </c>
      <c r="AV45" s="13">
        <v>241.43</v>
      </c>
      <c r="AW45" s="13">
        <v>809.63</v>
      </c>
      <c r="AX45" s="13">
        <v>1264.77</v>
      </c>
      <c r="AY45" s="13">
        <v>674.69</v>
      </c>
      <c r="AZ45" s="13">
        <v>134.94</v>
      </c>
      <c r="BA45" s="13">
        <v>0</v>
      </c>
      <c r="BB45" s="13">
        <v>3395.34</v>
      </c>
      <c r="BC45" s="1"/>
    </row>
    <row r="46" spans="1:55" x14ac:dyDescent="0.25">
      <c r="A46" s="2" t="s">
        <v>2614</v>
      </c>
      <c r="B46" s="1" t="s">
        <v>2615</v>
      </c>
      <c r="C46" s="1" t="s">
        <v>2560</v>
      </c>
      <c r="D46" s="1" t="s">
        <v>2592</v>
      </c>
      <c r="E46" s="1"/>
      <c r="F46" s="13">
        <v>0</v>
      </c>
      <c r="G46" s="13">
        <v>521.5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8558.4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9079.9</v>
      </c>
      <c r="V46" s="13">
        <v>0</v>
      </c>
      <c r="W46" s="13">
        <v>0</v>
      </c>
      <c r="X46" s="13">
        <v>0</v>
      </c>
      <c r="Y46" s="13">
        <v>1392.2</v>
      </c>
      <c r="Z46" s="13">
        <v>0</v>
      </c>
      <c r="AA46" s="13">
        <v>1392.2</v>
      </c>
      <c r="AB46" s="13">
        <v>0</v>
      </c>
      <c r="AC46" s="13">
        <v>0</v>
      </c>
      <c r="AD46" s="13">
        <v>0</v>
      </c>
      <c r="AE46" s="13">
        <v>984.21</v>
      </c>
      <c r="AF46" s="13">
        <v>0</v>
      </c>
      <c r="AG46" s="13">
        <v>0</v>
      </c>
      <c r="AH46" s="13">
        <v>980.51</v>
      </c>
      <c r="AI46" s="13">
        <v>0</v>
      </c>
      <c r="AJ46" s="13">
        <v>0</v>
      </c>
      <c r="AK46" s="13">
        <v>27.76</v>
      </c>
      <c r="AL46" s="13">
        <v>0</v>
      </c>
      <c r="AM46" s="13">
        <v>0</v>
      </c>
      <c r="AN46" s="13">
        <v>0</v>
      </c>
      <c r="AO46" s="13">
        <v>0</v>
      </c>
      <c r="AP46" s="13">
        <v>3384.68</v>
      </c>
      <c r="AQ46" s="13">
        <v>5695.22</v>
      </c>
      <c r="AR46" s="13">
        <v>167.2</v>
      </c>
      <c r="AS46" s="13">
        <v>300.95999999999998</v>
      </c>
      <c r="AT46" s="13">
        <v>491.28</v>
      </c>
      <c r="AU46" s="13">
        <v>191.08</v>
      </c>
      <c r="AV46" s="13">
        <v>181.6</v>
      </c>
      <c r="AW46" s="13">
        <v>573.25</v>
      </c>
      <c r="AX46" s="13">
        <v>959.44</v>
      </c>
      <c r="AY46" s="13">
        <v>477.71</v>
      </c>
      <c r="AZ46" s="13">
        <v>95.54</v>
      </c>
      <c r="BA46" s="13">
        <v>0</v>
      </c>
      <c r="BB46" s="13">
        <v>2478.62</v>
      </c>
      <c r="BC46" s="1"/>
    </row>
    <row r="47" spans="1:55" x14ac:dyDescent="0.25">
      <c r="A47" s="2" t="s">
        <v>2616</v>
      </c>
      <c r="B47" s="1" t="s">
        <v>2617</v>
      </c>
      <c r="C47" s="1" t="s">
        <v>2618</v>
      </c>
      <c r="D47" s="1" t="s">
        <v>2619</v>
      </c>
      <c r="E47" s="1"/>
      <c r="F47" s="13">
        <v>0</v>
      </c>
      <c r="G47" s="13">
        <v>0</v>
      </c>
      <c r="H47" s="13">
        <v>0</v>
      </c>
      <c r="I47" s="13">
        <v>0</v>
      </c>
      <c r="J47" s="13">
        <v>465.5</v>
      </c>
      <c r="K47" s="13">
        <v>0</v>
      </c>
      <c r="L47" s="13">
        <v>0</v>
      </c>
      <c r="M47" s="13">
        <v>0</v>
      </c>
      <c r="N47" s="13">
        <v>2486.5500000000002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2952.05</v>
      </c>
      <c r="V47" s="13">
        <v>0</v>
      </c>
      <c r="W47" s="14">
        <v>-145.38</v>
      </c>
      <c r="X47" s="13">
        <v>0</v>
      </c>
      <c r="Y47" s="13">
        <v>217.14</v>
      </c>
      <c r="Z47" s="13">
        <v>0</v>
      </c>
      <c r="AA47" s="13">
        <v>71.77</v>
      </c>
      <c r="AB47" s="13">
        <v>0</v>
      </c>
      <c r="AC47" s="13">
        <v>0</v>
      </c>
      <c r="AD47" s="13">
        <v>0</v>
      </c>
      <c r="AE47" s="13">
        <v>285.95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357.72</v>
      </c>
      <c r="AQ47" s="13">
        <v>2594.33</v>
      </c>
      <c r="AR47" s="13">
        <v>48.51</v>
      </c>
      <c r="AS47" s="13">
        <v>87.32</v>
      </c>
      <c r="AT47" s="13">
        <v>309.77</v>
      </c>
      <c r="AU47" s="13">
        <v>55.44</v>
      </c>
      <c r="AV47" s="13">
        <v>59.04</v>
      </c>
      <c r="AW47" s="13">
        <v>166.33</v>
      </c>
      <c r="AX47" s="13">
        <v>445.6</v>
      </c>
      <c r="AY47" s="13">
        <v>138.61000000000001</v>
      </c>
      <c r="AZ47" s="13">
        <v>27.72</v>
      </c>
      <c r="BA47" s="13">
        <v>0</v>
      </c>
      <c r="BB47" s="13">
        <v>892.74</v>
      </c>
      <c r="BC47" s="1"/>
    </row>
    <row r="48" spans="1:55" x14ac:dyDescent="0.25">
      <c r="A48" s="2" t="s">
        <v>2620</v>
      </c>
      <c r="B48" s="1" t="s">
        <v>2621</v>
      </c>
      <c r="C48" s="1" t="s">
        <v>2618</v>
      </c>
      <c r="D48" s="1" t="s">
        <v>2622</v>
      </c>
      <c r="E48" s="1"/>
      <c r="F48" s="13">
        <v>0</v>
      </c>
      <c r="G48" s="13">
        <v>0</v>
      </c>
      <c r="H48" s="13">
        <v>0</v>
      </c>
      <c r="I48" s="13">
        <v>0</v>
      </c>
      <c r="J48" s="13">
        <v>465.5</v>
      </c>
      <c r="K48" s="13">
        <v>0</v>
      </c>
      <c r="L48" s="13">
        <v>0</v>
      </c>
      <c r="M48" s="13">
        <v>0</v>
      </c>
      <c r="N48" s="13">
        <v>2486.5500000000002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2952.05</v>
      </c>
      <c r="V48" s="13">
        <v>0</v>
      </c>
      <c r="W48" s="14">
        <v>-145.38</v>
      </c>
      <c r="X48" s="13">
        <v>0</v>
      </c>
      <c r="Y48" s="13">
        <v>217.14</v>
      </c>
      <c r="Z48" s="13">
        <v>0</v>
      </c>
      <c r="AA48" s="13">
        <v>71.77</v>
      </c>
      <c r="AB48" s="13">
        <v>0</v>
      </c>
      <c r="AC48" s="13">
        <v>0</v>
      </c>
      <c r="AD48" s="13">
        <v>0</v>
      </c>
      <c r="AE48" s="13">
        <v>285.95</v>
      </c>
      <c r="AF48" s="13">
        <v>24.87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382.59</v>
      </c>
      <c r="AQ48" s="13">
        <v>2569.46</v>
      </c>
      <c r="AR48" s="13">
        <v>48.51</v>
      </c>
      <c r="AS48" s="13">
        <v>87.32</v>
      </c>
      <c r="AT48" s="13">
        <v>309.77</v>
      </c>
      <c r="AU48" s="13">
        <v>55.44</v>
      </c>
      <c r="AV48" s="13">
        <v>59.04</v>
      </c>
      <c r="AW48" s="13">
        <v>166.33</v>
      </c>
      <c r="AX48" s="13">
        <v>445.6</v>
      </c>
      <c r="AY48" s="13">
        <v>138.61000000000001</v>
      </c>
      <c r="AZ48" s="13">
        <v>27.72</v>
      </c>
      <c r="BA48" s="13">
        <v>0</v>
      </c>
      <c r="BB48" s="13">
        <v>892.74</v>
      </c>
      <c r="BC48" s="1"/>
    </row>
    <row r="49" spans="1:55" x14ac:dyDescent="0.25">
      <c r="A49" s="2" t="s">
        <v>2623</v>
      </c>
      <c r="B49" s="1" t="s">
        <v>2624</v>
      </c>
      <c r="C49" s="1" t="s">
        <v>428</v>
      </c>
      <c r="D49" s="1" t="s">
        <v>2625</v>
      </c>
      <c r="E49" s="1"/>
      <c r="F49" s="13">
        <v>0</v>
      </c>
      <c r="G49" s="13">
        <v>0</v>
      </c>
      <c r="H49" s="13">
        <v>0</v>
      </c>
      <c r="I49" s="13">
        <v>0</v>
      </c>
      <c r="J49" s="13">
        <v>465.5</v>
      </c>
      <c r="K49" s="13">
        <v>0</v>
      </c>
      <c r="L49" s="13">
        <v>0</v>
      </c>
      <c r="M49" s="13">
        <v>0</v>
      </c>
      <c r="N49" s="13">
        <v>2369.85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2835.35</v>
      </c>
      <c r="V49" s="13">
        <v>0</v>
      </c>
      <c r="W49" s="14">
        <v>-145.38</v>
      </c>
      <c r="X49" s="13">
        <v>0</v>
      </c>
      <c r="Y49" s="13">
        <v>204.45</v>
      </c>
      <c r="Z49" s="13">
        <v>0</v>
      </c>
      <c r="AA49" s="13">
        <v>59.07</v>
      </c>
      <c r="AB49" s="13">
        <v>0</v>
      </c>
      <c r="AC49" s="13">
        <v>0</v>
      </c>
      <c r="AD49" s="13">
        <v>0</v>
      </c>
      <c r="AE49" s="13">
        <v>272.52999999999997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331.6</v>
      </c>
      <c r="AQ49" s="13">
        <v>2503.75</v>
      </c>
      <c r="AR49" s="13">
        <v>46.24</v>
      </c>
      <c r="AS49" s="13">
        <v>83.23</v>
      </c>
      <c r="AT49" s="13">
        <v>307.48</v>
      </c>
      <c r="AU49" s="13">
        <v>52.84</v>
      </c>
      <c r="AV49" s="13">
        <v>56.71</v>
      </c>
      <c r="AW49" s="13">
        <v>158.53</v>
      </c>
      <c r="AX49" s="13">
        <v>436.95</v>
      </c>
      <c r="AY49" s="13">
        <v>132.11000000000001</v>
      </c>
      <c r="AZ49" s="13">
        <v>26.42</v>
      </c>
      <c r="BA49" s="13">
        <v>0</v>
      </c>
      <c r="BB49" s="13">
        <v>863.56</v>
      </c>
      <c r="BC49" s="1"/>
    </row>
    <row r="50" spans="1:55" x14ac:dyDescent="0.25">
      <c r="A50" s="2" t="s">
        <v>2626</v>
      </c>
      <c r="B50" s="1" t="s">
        <v>2627</v>
      </c>
      <c r="C50" s="1" t="s">
        <v>367</v>
      </c>
      <c r="D50" s="1" t="s">
        <v>2628</v>
      </c>
      <c r="E50" s="1"/>
      <c r="F50" s="13">
        <v>0</v>
      </c>
      <c r="G50" s="13">
        <v>0</v>
      </c>
      <c r="H50" s="13">
        <v>0</v>
      </c>
      <c r="I50" s="13">
        <v>0</v>
      </c>
      <c r="J50" s="13">
        <v>465.5</v>
      </c>
      <c r="K50" s="13">
        <v>0</v>
      </c>
      <c r="L50" s="13">
        <v>0</v>
      </c>
      <c r="M50" s="13">
        <v>0</v>
      </c>
      <c r="N50" s="13">
        <v>2609.5500000000002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3075.05</v>
      </c>
      <c r="V50" s="13">
        <v>0</v>
      </c>
      <c r="W50" s="14">
        <v>-125.1</v>
      </c>
      <c r="X50" s="13">
        <v>0</v>
      </c>
      <c r="Y50" s="13">
        <v>230.53</v>
      </c>
      <c r="Z50" s="13">
        <v>0</v>
      </c>
      <c r="AA50" s="13">
        <v>105.42</v>
      </c>
      <c r="AB50" s="13">
        <v>0</v>
      </c>
      <c r="AC50" s="13">
        <v>0</v>
      </c>
      <c r="AD50" s="13">
        <v>0</v>
      </c>
      <c r="AE50" s="13">
        <v>300.08999999999997</v>
      </c>
      <c r="AF50" s="13">
        <v>26.1</v>
      </c>
      <c r="AG50" s="13">
        <v>0</v>
      </c>
      <c r="AH50" s="13">
        <v>0</v>
      </c>
      <c r="AI50" s="13">
        <v>0</v>
      </c>
      <c r="AJ50" s="13">
        <v>0</v>
      </c>
      <c r="AK50" s="13">
        <v>0.04</v>
      </c>
      <c r="AL50" s="13">
        <v>0</v>
      </c>
      <c r="AM50" s="13">
        <v>0</v>
      </c>
      <c r="AN50" s="13">
        <v>0</v>
      </c>
      <c r="AO50" s="13">
        <v>0</v>
      </c>
      <c r="AP50" s="13">
        <v>431.65</v>
      </c>
      <c r="AQ50" s="13">
        <v>2643.4</v>
      </c>
      <c r="AR50" s="13">
        <v>50.91</v>
      </c>
      <c r="AS50" s="13">
        <v>91.64</v>
      </c>
      <c r="AT50" s="13">
        <v>312.17</v>
      </c>
      <c r="AU50" s="13">
        <v>58.19</v>
      </c>
      <c r="AV50" s="13">
        <v>61.5</v>
      </c>
      <c r="AW50" s="13">
        <v>174.56</v>
      </c>
      <c r="AX50" s="13">
        <v>454.72</v>
      </c>
      <c r="AY50" s="13">
        <v>145.47</v>
      </c>
      <c r="AZ50" s="13">
        <v>29.09</v>
      </c>
      <c r="BA50" s="13">
        <v>0</v>
      </c>
      <c r="BB50" s="13">
        <v>923.53</v>
      </c>
      <c r="BC50" s="1"/>
    </row>
    <row r="51" spans="1:55" x14ac:dyDescent="0.25">
      <c r="A51" s="2" t="s">
        <v>2629</v>
      </c>
      <c r="B51" s="1" t="s">
        <v>2630</v>
      </c>
      <c r="C51" s="1" t="s">
        <v>367</v>
      </c>
      <c r="D51" s="1" t="s">
        <v>2628</v>
      </c>
      <c r="E51" s="1"/>
      <c r="F51" s="13">
        <v>0</v>
      </c>
      <c r="G51" s="13">
        <v>0</v>
      </c>
      <c r="H51" s="13">
        <v>0</v>
      </c>
      <c r="I51" s="13">
        <v>0</v>
      </c>
      <c r="J51" s="13">
        <v>465.5</v>
      </c>
      <c r="K51" s="13">
        <v>0</v>
      </c>
      <c r="L51" s="13">
        <v>0</v>
      </c>
      <c r="M51" s="13">
        <v>0</v>
      </c>
      <c r="N51" s="13">
        <v>2609.5500000000002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3075.05</v>
      </c>
      <c r="V51" s="13">
        <v>0</v>
      </c>
      <c r="W51" s="14">
        <v>-125.1</v>
      </c>
      <c r="X51" s="13">
        <v>0</v>
      </c>
      <c r="Y51" s="13">
        <v>230.53</v>
      </c>
      <c r="Z51" s="13">
        <v>0</v>
      </c>
      <c r="AA51" s="13">
        <v>105.42</v>
      </c>
      <c r="AB51" s="13">
        <v>0</v>
      </c>
      <c r="AC51" s="13">
        <v>0</v>
      </c>
      <c r="AD51" s="13">
        <v>0</v>
      </c>
      <c r="AE51" s="13">
        <v>300.08999999999997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0.04</v>
      </c>
      <c r="AL51" s="13">
        <v>0</v>
      </c>
      <c r="AM51" s="13">
        <v>0</v>
      </c>
      <c r="AN51" s="13">
        <v>0</v>
      </c>
      <c r="AO51" s="13">
        <v>0</v>
      </c>
      <c r="AP51" s="13">
        <v>405.55</v>
      </c>
      <c r="AQ51" s="13">
        <v>2669.5</v>
      </c>
      <c r="AR51" s="13">
        <v>50.91</v>
      </c>
      <c r="AS51" s="13">
        <v>91.64</v>
      </c>
      <c r="AT51" s="13">
        <v>312.17</v>
      </c>
      <c r="AU51" s="13">
        <v>58.19</v>
      </c>
      <c r="AV51" s="13">
        <v>61.5</v>
      </c>
      <c r="AW51" s="13">
        <v>174.56</v>
      </c>
      <c r="AX51" s="13">
        <v>454.72</v>
      </c>
      <c r="AY51" s="13">
        <v>145.47</v>
      </c>
      <c r="AZ51" s="13">
        <v>29.09</v>
      </c>
      <c r="BA51" s="13">
        <v>0</v>
      </c>
      <c r="BB51" s="13">
        <v>923.53</v>
      </c>
      <c r="BC51" s="1"/>
    </row>
    <row r="52" spans="1:55" x14ac:dyDescent="0.25">
      <c r="A52" s="18" t="s">
        <v>1337</v>
      </c>
      <c r="B52" s="7"/>
      <c r="C52" s="7"/>
      <c r="D52" s="7"/>
      <c r="E52" s="7"/>
      <c r="F52" s="7" t="s">
        <v>1338</v>
      </c>
      <c r="G52" s="7" t="s">
        <v>1338</v>
      </c>
      <c r="H52" s="7" t="s">
        <v>1338</v>
      </c>
      <c r="I52" s="7" t="s">
        <v>1338</v>
      </c>
      <c r="J52" s="7" t="s">
        <v>1338</v>
      </c>
      <c r="K52" s="7" t="s">
        <v>1338</v>
      </c>
      <c r="L52" s="7" t="s">
        <v>1338</v>
      </c>
      <c r="M52" s="7" t="s">
        <v>1338</v>
      </c>
      <c r="N52" s="7" t="s">
        <v>1338</v>
      </c>
      <c r="O52" s="7" t="s">
        <v>1338</v>
      </c>
      <c r="P52" s="7" t="s">
        <v>1338</v>
      </c>
      <c r="Q52" s="7" t="s">
        <v>1338</v>
      </c>
      <c r="R52" s="7" t="s">
        <v>1338</v>
      </c>
      <c r="S52" s="7" t="s">
        <v>1338</v>
      </c>
      <c r="T52" s="7" t="s">
        <v>1338</v>
      </c>
      <c r="U52" s="7" t="s">
        <v>1338</v>
      </c>
      <c r="V52" s="7" t="s">
        <v>1338</v>
      </c>
      <c r="W52" s="7" t="s">
        <v>1338</v>
      </c>
      <c r="X52" s="7" t="s">
        <v>1338</v>
      </c>
      <c r="Y52" s="7" t="s">
        <v>1338</v>
      </c>
      <c r="Z52" s="7" t="s">
        <v>1338</v>
      </c>
      <c r="AA52" s="7" t="s">
        <v>1338</v>
      </c>
      <c r="AB52" s="7" t="s">
        <v>1338</v>
      </c>
      <c r="AC52" s="7" t="s">
        <v>1338</v>
      </c>
      <c r="AD52" s="7" t="s">
        <v>1338</v>
      </c>
      <c r="AE52" s="7" t="s">
        <v>1338</v>
      </c>
      <c r="AF52" s="7" t="s">
        <v>1338</v>
      </c>
      <c r="AG52" s="7" t="s">
        <v>1338</v>
      </c>
      <c r="AH52" s="7" t="s">
        <v>1338</v>
      </c>
      <c r="AI52" s="7" t="s">
        <v>1338</v>
      </c>
      <c r="AJ52" s="7" t="s">
        <v>1338</v>
      </c>
      <c r="AK52" s="7" t="s">
        <v>1338</v>
      </c>
      <c r="AL52" s="7" t="s">
        <v>1338</v>
      </c>
      <c r="AM52" s="7" t="s">
        <v>1338</v>
      </c>
      <c r="AN52" s="7" t="s">
        <v>1338</v>
      </c>
      <c r="AO52" s="7" t="s">
        <v>1338</v>
      </c>
      <c r="AP52" s="7" t="s">
        <v>1338</v>
      </c>
      <c r="AQ52" s="7" t="s">
        <v>1338</v>
      </c>
      <c r="AR52" s="7" t="s">
        <v>1338</v>
      </c>
      <c r="AS52" s="7" t="s">
        <v>1338</v>
      </c>
      <c r="AT52" s="7" t="s">
        <v>1338</v>
      </c>
      <c r="AU52" s="7" t="s">
        <v>1338</v>
      </c>
      <c r="AV52" s="7" t="s">
        <v>1338</v>
      </c>
      <c r="AW52" s="7" t="s">
        <v>1338</v>
      </c>
      <c r="AX52" s="7" t="s">
        <v>1338</v>
      </c>
      <c r="AY52" s="7" t="s">
        <v>1338</v>
      </c>
      <c r="AZ52" s="7" t="s">
        <v>1338</v>
      </c>
      <c r="BA52" s="7" t="s">
        <v>1338</v>
      </c>
      <c r="BB52" s="7" t="s">
        <v>1338</v>
      </c>
      <c r="BC52" s="7"/>
    </row>
    <row r="53" spans="1:55" x14ac:dyDescent="0.25">
      <c r="A53" s="2"/>
      <c r="B53" s="1"/>
      <c r="E53" s="1"/>
      <c r="F53" s="17">
        <v>0</v>
      </c>
      <c r="G53" s="17">
        <v>2086</v>
      </c>
      <c r="H53" s="17">
        <v>724.42</v>
      </c>
      <c r="I53" s="17">
        <v>0</v>
      </c>
      <c r="J53" s="17">
        <v>5586</v>
      </c>
      <c r="K53" s="17">
        <v>0</v>
      </c>
      <c r="L53" s="17">
        <v>0</v>
      </c>
      <c r="M53" s="17">
        <v>0</v>
      </c>
      <c r="N53" s="17">
        <v>93046.46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101442.88</v>
      </c>
      <c r="V53" s="17">
        <v>0</v>
      </c>
      <c r="W53" s="19">
        <v>-936.54</v>
      </c>
      <c r="X53" s="17">
        <v>0</v>
      </c>
      <c r="Y53" s="17">
        <v>13580.37</v>
      </c>
      <c r="Z53" s="17">
        <v>0</v>
      </c>
      <c r="AA53" s="17">
        <v>12643.83</v>
      </c>
      <c r="AB53" s="17">
        <v>0</v>
      </c>
      <c r="AC53" s="17">
        <v>0</v>
      </c>
      <c r="AD53" s="17">
        <v>0</v>
      </c>
      <c r="AE53" s="17">
        <v>10515.17</v>
      </c>
      <c r="AF53" s="17">
        <v>215.03</v>
      </c>
      <c r="AG53" s="17">
        <v>56.23</v>
      </c>
      <c r="AH53" s="17">
        <v>10044.14</v>
      </c>
      <c r="AI53" s="17">
        <v>0</v>
      </c>
      <c r="AJ53" s="17">
        <v>0</v>
      </c>
      <c r="AK53" s="17">
        <v>242.45</v>
      </c>
      <c r="AL53" s="17">
        <v>0</v>
      </c>
      <c r="AM53" s="17">
        <v>0</v>
      </c>
      <c r="AN53" s="17">
        <v>0</v>
      </c>
      <c r="AO53" s="17">
        <v>0</v>
      </c>
      <c r="AP53" s="17">
        <v>33716.85</v>
      </c>
      <c r="AQ53" s="17">
        <v>67726.03</v>
      </c>
      <c r="AR53" s="17">
        <v>1788.51</v>
      </c>
      <c r="AS53" s="17">
        <v>3219.34</v>
      </c>
      <c r="AT53" s="17">
        <v>6726.9</v>
      </c>
      <c r="AU53" s="17">
        <v>2044.03</v>
      </c>
      <c r="AV53" s="17">
        <v>2028.86</v>
      </c>
      <c r="AW53" s="17">
        <v>6132.11</v>
      </c>
      <c r="AX53" s="17">
        <v>11734.75</v>
      </c>
      <c r="AY53" s="17">
        <v>5110.09</v>
      </c>
      <c r="AZ53" s="17">
        <v>1022</v>
      </c>
      <c r="BA53" s="17">
        <v>0</v>
      </c>
      <c r="BB53" s="17">
        <v>28071.84</v>
      </c>
      <c r="BC53" s="1"/>
    </row>
    <row r="54" spans="1:55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x14ac:dyDescent="0.25">
      <c r="A55" s="72" t="s">
        <v>2631</v>
      </c>
      <c r="B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x14ac:dyDescent="0.25">
      <c r="A56" s="2" t="s">
        <v>2632</v>
      </c>
      <c r="B56" s="1" t="s">
        <v>2633</v>
      </c>
      <c r="C56" s="1" t="s">
        <v>2618</v>
      </c>
      <c r="D56" s="1" t="s">
        <v>2625</v>
      </c>
      <c r="E56" s="1"/>
      <c r="F56" s="13">
        <v>0</v>
      </c>
      <c r="G56" s="13">
        <v>0</v>
      </c>
      <c r="H56" s="13">
        <v>236.22</v>
      </c>
      <c r="I56" s="13">
        <v>0</v>
      </c>
      <c r="J56" s="13">
        <v>465.5</v>
      </c>
      <c r="K56" s="13">
        <v>0</v>
      </c>
      <c r="L56" s="13">
        <v>0</v>
      </c>
      <c r="M56" s="13">
        <v>0</v>
      </c>
      <c r="N56" s="13">
        <v>2486.5500000000002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3188.27</v>
      </c>
      <c r="V56" s="13">
        <v>0</v>
      </c>
      <c r="W56" s="14">
        <v>-125.1</v>
      </c>
      <c r="X56" s="13">
        <v>0</v>
      </c>
      <c r="Y56" s="13">
        <v>242.84</v>
      </c>
      <c r="Z56" s="13">
        <v>0</v>
      </c>
      <c r="AA56" s="13">
        <v>117.74</v>
      </c>
      <c r="AB56" s="13">
        <v>0</v>
      </c>
      <c r="AC56" s="13">
        <v>0</v>
      </c>
      <c r="AD56" s="13">
        <v>0</v>
      </c>
      <c r="AE56" s="13">
        <v>285.95</v>
      </c>
      <c r="AF56" s="13">
        <v>0</v>
      </c>
      <c r="AG56" s="13">
        <v>24.87</v>
      </c>
      <c r="AH56" s="13">
        <v>0</v>
      </c>
      <c r="AI56" s="13">
        <v>0</v>
      </c>
      <c r="AJ56" s="13">
        <v>0</v>
      </c>
      <c r="AK56" s="13">
        <v>0.4</v>
      </c>
      <c r="AL56" s="13">
        <v>0</v>
      </c>
      <c r="AM56" s="13">
        <v>0</v>
      </c>
      <c r="AN56" s="13">
        <v>0</v>
      </c>
      <c r="AO56" s="13">
        <v>0</v>
      </c>
      <c r="AP56" s="13">
        <v>428.96</v>
      </c>
      <c r="AQ56" s="13">
        <v>2759.31</v>
      </c>
      <c r="AR56" s="13">
        <v>48.83</v>
      </c>
      <c r="AS56" s="13">
        <v>87.9</v>
      </c>
      <c r="AT56" s="13">
        <v>310.08</v>
      </c>
      <c r="AU56" s="13">
        <v>55.81</v>
      </c>
      <c r="AV56" s="13">
        <v>63.77</v>
      </c>
      <c r="AW56" s="13">
        <v>167.42</v>
      </c>
      <c r="AX56" s="13">
        <v>446.81</v>
      </c>
      <c r="AY56" s="13">
        <v>139.52000000000001</v>
      </c>
      <c r="AZ56" s="13">
        <v>27.9</v>
      </c>
      <c r="BA56" s="13">
        <v>0</v>
      </c>
      <c r="BB56" s="13">
        <v>901.23</v>
      </c>
      <c r="BC56" s="1"/>
    </row>
    <row r="57" spans="1:55" x14ac:dyDescent="0.25">
      <c r="A57" s="2" t="s">
        <v>2634</v>
      </c>
      <c r="B57" s="1" t="s">
        <v>2635</v>
      </c>
      <c r="C57" s="1" t="s">
        <v>2636</v>
      </c>
      <c r="D57" s="1" t="s">
        <v>2637</v>
      </c>
      <c r="E57" s="1"/>
      <c r="F57" s="13">
        <v>0</v>
      </c>
      <c r="G57" s="13">
        <v>0</v>
      </c>
      <c r="H57" s="13">
        <v>0</v>
      </c>
      <c r="I57" s="13">
        <v>0</v>
      </c>
      <c r="J57" s="13">
        <v>465.5</v>
      </c>
      <c r="K57" s="13">
        <v>0</v>
      </c>
      <c r="L57" s="13">
        <v>0</v>
      </c>
      <c r="M57" s="13">
        <v>0</v>
      </c>
      <c r="N57" s="13">
        <v>3507.3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3972.8</v>
      </c>
      <c r="V57" s="13">
        <v>0</v>
      </c>
      <c r="W57" s="13">
        <v>0</v>
      </c>
      <c r="X57" s="13">
        <v>0</v>
      </c>
      <c r="Y57" s="13">
        <v>344.68</v>
      </c>
      <c r="Z57" s="13">
        <v>0</v>
      </c>
      <c r="AA57" s="13">
        <v>344.68</v>
      </c>
      <c r="AB57" s="13">
        <v>0</v>
      </c>
      <c r="AC57" s="13">
        <v>0</v>
      </c>
      <c r="AD57" s="13">
        <v>0</v>
      </c>
      <c r="AE57" s="13">
        <v>403.35</v>
      </c>
      <c r="AF57" s="13">
        <v>35.07</v>
      </c>
      <c r="AG57" s="13">
        <v>0</v>
      </c>
      <c r="AH57" s="13">
        <v>1520.27</v>
      </c>
      <c r="AI57" s="13">
        <v>33.979999999999997</v>
      </c>
      <c r="AJ57" s="13">
        <v>0</v>
      </c>
      <c r="AK57" s="13">
        <v>4.51</v>
      </c>
      <c r="AL57" s="13">
        <v>0</v>
      </c>
      <c r="AM57" s="13">
        <v>0</v>
      </c>
      <c r="AN57" s="13">
        <v>0</v>
      </c>
      <c r="AO57" s="13">
        <v>0</v>
      </c>
      <c r="AP57" s="13">
        <v>2341.86</v>
      </c>
      <c r="AQ57" s="13">
        <v>1630.94</v>
      </c>
      <c r="AR57" s="13">
        <v>68.790000000000006</v>
      </c>
      <c r="AS57" s="13">
        <v>123.82</v>
      </c>
      <c r="AT57" s="13">
        <v>331.02</v>
      </c>
      <c r="AU57" s="13">
        <v>78.61</v>
      </c>
      <c r="AV57" s="13">
        <v>79.459999999999994</v>
      </c>
      <c r="AW57" s="13">
        <v>235.84</v>
      </c>
      <c r="AX57" s="13">
        <v>523.63</v>
      </c>
      <c r="AY57" s="13">
        <v>196.54</v>
      </c>
      <c r="AZ57" s="13">
        <v>39.31</v>
      </c>
      <c r="BA57" s="13">
        <v>0</v>
      </c>
      <c r="BB57" s="13">
        <v>1153.3900000000001</v>
      </c>
      <c r="BC57" s="1"/>
    </row>
    <row r="58" spans="1:55" x14ac:dyDescent="0.25">
      <c r="A58" s="2" t="s">
        <v>2638</v>
      </c>
      <c r="B58" s="1" t="s">
        <v>2639</v>
      </c>
      <c r="C58" s="1" t="s">
        <v>2618</v>
      </c>
      <c r="D58" s="1" t="s">
        <v>2625</v>
      </c>
      <c r="E58" s="1"/>
      <c r="F58" s="13">
        <v>0</v>
      </c>
      <c r="G58" s="13">
        <v>0</v>
      </c>
      <c r="H58" s="13">
        <v>0</v>
      </c>
      <c r="I58" s="13">
        <v>0</v>
      </c>
      <c r="J58" s="13">
        <v>465.5</v>
      </c>
      <c r="K58" s="13">
        <v>0</v>
      </c>
      <c r="L58" s="13">
        <v>0</v>
      </c>
      <c r="M58" s="13">
        <v>0</v>
      </c>
      <c r="N58" s="13">
        <v>2486.5500000000002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2952.05</v>
      </c>
      <c r="V58" s="13">
        <v>0</v>
      </c>
      <c r="W58" s="14">
        <v>-145.38</v>
      </c>
      <c r="X58" s="13">
        <v>0</v>
      </c>
      <c r="Y58" s="13">
        <v>217.14</v>
      </c>
      <c r="Z58" s="13">
        <v>0</v>
      </c>
      <c r="AA58" s="13">
        <v>71.77</v>
      </c>
      <c r="AB58" s="13">
        <v>0</v>
      </c>
      <c r="AC58" s="13">
        <v>0</v>
      </c>
      <c r="AD58" s="13">
        <v>0</v>
      </c>
      <c r="AE58" s="13">
        <v>285.95</v>
      </c>
      <c r="AF58" s="13">
        <v>24.87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382.59</v>
      </c>
      <c r="AQ58" s="13">
        <v>2569.46</v>
      </c>
      <c r="AR58" s="13">
        <v>48.51</v>
      </c>
      <c r="AS58" s="13">
        <v>87.32</v>
      </c>
      <c r="AT58" s="13">
        <v>309.77</v>
      </c>
      <c r="AU58" s="13">
        <v>55.44</v>
      </c>
      <c r="AV58" s="13">
        <v>59.04</v>
      </c>
      <c r="AW58" s="13">
        <v>166.33</v>
      </c>
      <c r="AX58" s="13">
        <v>445.6</v>
      </c>
      <c r="AY58" s="13">
        <v>138.61000000000001</v>
      </c>
      <c r="AZ58" s="13">
        <v>27.72</v>
      </c>
      <c r="BA58" s="13">
        <v>0</v>
      </c>
      <c r="BB58" s="13">
        <v>892.74</v>
      </c>
      <c r="BC58" s="1"/>
    </row>
    <row r="59" spans="1:55" x14ac:dyDescent="0.25">
      <c r="A59" s="18" t="s">
        <v>1337</v>
      </c>
      <c r="B59" s="7"/>
      <c r="C59" s="7"/>
      <c r="D59" s="7"/>
      <c r="E59" s="7"/>
      <c r="F59" s="7" t="s">
        <v>1338</v>
      </c>
      <c r="G59" s="7" t="s">
        <v>1338</v>
      </c>
      <c r="H59" s="7" t="s">
        <v>1338</v>
      </c>
      <c r="I59" s="7" t="s">
        <v>1338</v>
      </c>
      <c r="J59" s="7" t="s">
        <v>1338</v>
      </c>
      <c r="K59" s="7" t="s">
        <v>1338</v>
      </c>
      <c r="L59" s="7" t="s">
        <v>1338</v>
      </c>
      <c r="M59" s="7" t="s">
        <v>1338</v>
      </c>
      <c r="N59" s="7" t="s">
        <v>1338</v>
      </c>
      <c r="O59" s="7" t="s">
        <v>1338</v>
      </c>
      <c r="P59" s="7" t="s">
        <v>1338</v>
      </c>
      <c r="Q59" s="7" t="s">
        <v>1338</v>
      </c>
      <c r="R59" s="7" t="s">
        <v>1338</v>
      </c>
      <c r="S59" s="7" t="s">
        <v>1338</v>
      </c>
      <c r="T59" s="7" t="s">
        <v>1338</v>
      </c>
      <c r="U59" s="7" t="s">
        <v>1338</v>
      </c>
      <c r="V59" s="7" t="s">
        <v>1338</v>
      </c>
      <c r="W59" s="7" t="s">
        <v>1338</v>
      </c>
      <c r="X59" s="7" t="s">
        <v>1338</v>
      </c>
      <c r="Y59" s="7" t="s">
        <v>1338</v>
      </c>
      <c r="Z59" s="7" t="s">
        <v>1338</v>
      </c>
      <c r="AA59" s="7" t="s">
        <v>1338</v>
      </c>
      <c r="AB59" s="7" t="s">
        <v>1338</v>
      </c>
      <c r="AC59" s="7" t="s">
        <v>1338</v>
      </c>
      <c r="AD59" s="7" t="s">
        <v>1338</v>
      </c>
      <c r="AE59" s="7" t="s">
        <v>1338</v>
      </c>
      <c r="AF59" s="7" t="s">
        <v>1338</v>
      </c>
      <c r="AG59" s="7" t="s">
        <v>1338</v>
      </c>
      <c r="AH59" s="7" t="s">
        <v>1338</v>
      </c>
      <c r="AI59" s="7" t="s">
        <v>1338</v>
      </c>
      <c r="AJ59" s="7" t="s">
        <v>1338</v>
      </c>
      <c r="AK59" s="7" t="s">
        <v>1338</v>
      </c>
      <c r="AL59" s="7" t="s">
        <v>1338</v>
      </c>
      <c r="AM59" s="7" t="s">
        <v>1338</v>
      </c>
      <c r="AN59" s="7" t="s">
        <v>1338</v>
      </c>
      <c r="AO59" s="7" t="s">
        <v>1338</v>
      </c>
      <c r="AP59" s="7" t="s">
        <v>1338</v>
      </c>
      <c r="AQ59" s="7" t="s">
        <v>1338</v>
      </c>
      <c r="AR59" s="7" t="s">
        <v>1338</v>
      </c>
      <c r="AS59" s="7" t="s">
        <v>1338</v>
      </c>
      <c r="AT59" s="7" t="s">
        <v>1338</v>
      </c>
      <c r="AU59" s="7" t="s">
        <v>1338</v>
      </c>
      <c r="AV59" s="7" t="s">
        <v>1338</v>
      </c>
      <c r="AW59" s="7" t="s">
        <v>1338</v>
      </c>
      <c r="AX59" s="7" t="s">
        <v>1338</v>
      </c>
      <c r="AY59" s="7" t="s">
        <v>1338</v>
      </c>
      <c r="AZ59" s="7" t="s">
        <v>1338</v>
      </c>
      <c r="BA59" s="7" t="s">
        <v>1338</v>
      </c>
      <c r="BB59" s="7" t="s">
        <v>1338</v>
      </c>
      <c r="BC59" s="7"/>
    </row>
    <row r="60" spans="1:55" x14ac:dyDescent="0.25">
      <c r="A60" s="2"/>
      <c r="B60" s="1"/>
      <c r="E60" s="1"/>
      <c r="F60" s="17">
        <v>0</v>
      </c>
      <c r="G60" s="17">
        <v>0</v>
      </c>
      <c r="H60" s="17">
        <v>236.22</v>
      </c>
      <c r="I60" s="17">
        <v>0</v>
      </c>
      <c r="J60" s="17">
        <v>1396.5</v>
      </c>
      <c r="K60" s="17">
        <v>0</v>
      </c>
      <c r="L60" s="17">
        <v>0</v>
      </c>
      <c r="M60" s="17">
        <v>0</v>
      </c>
      <c r="N60" s="17">
        <v>8480.4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10113.120000000001</v>
      </c>
      <c r="V60" s="17">
        <v>0</v>
      </c>
      <c r="W60" s="19">
        <v>-270.48</v>
      </c>
      <c r="X60" s="17">
        <v>0</v>
      </c>
      <c r="Y60" s="17">
        <v>804.66</v>
      </c>
      <c r="Z60" s="17">
        <v>0</v>
      </c>
      <c r="AA60" s="17">
        <v>534.19000000000005</v>
      </c>
      <c r="AB60" s="17">
        <v>0</v>
      </c>
      <c r="AC60" s="17">
        <v>0</v>
      </c>
      <c r="AD60" s="17">
        <v>0</v>
      </c>
      <c r="AE60" s="17">
        <v>975.25</v>
      </c>
      <c r="AF60" s="17">
        <v>59.94</v>
      </c>
      <c r="AG60" s="17">
        <v>24.87</v>
      </c>
      <c r="AH60" s="17">
        <v>1520.27</v>
      </c>
      <c r="AI60" s="17">
        <v>33.979999999999997</v>
      </c>
      <c r="AJ60" s="17">
        <v>0</v>
      </c>
      <c r="AK60" s="17">
        <v>4.91</v>
      </c>
      <c r="AL60" s="17">
        <v>0</v>
      </c>
      <c r="AM60" s="17">
        <v>0</v>
      </c>
      <c r="AN60" s="17">
        <v>0</v>
      </c>
      <c r="AO60" s="17">
        <v>0</v>
      </c>
      <c r="AP60" s="17">
        <v>3153.41</v>
      </c>
      <c r="AQ60" s="17">
        <v>6959.71</v>
      </c>
      <c r="AR60" s="17">
        <v>166.13</v>
      </c>
      <c r="AS60" s="17">
        <v>299.04000000000002</v>
      </c>
      <c r="AT60" s="17">
        <v>950.87</v>
      </c>
      <c r="AU60" s="17">
        <v>189.86</v>
      </c>
      <c r="AV60" s="17">
        <v>202.27</v>
      </c>
      <c r="AW60" s="17">
        <v>569.59</v>
      </c>
      <c r="AX60" s="17">
        <v>1416.04</v>
      </c>
      <c r="AY60" s="17">
        <v>474.67</v>
      </c>
      <c r="AZ60" s="17">
        <v>94.93</v>
      </c>
      <c r="BA60" s="17">
        <v>0</v>
      </c>
      <c r="BB60" s="17">
        <v>2947.36</v>
      </c>
      <c r="BC60" s="1"/>
    </row>
    <row r="61" spans="1:55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25">
      <c r="A62" s="72" t="s">
        <v>2640</v>
      </c>
      <c r="B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25">
      <c r="A63" s="2" t="s">
        <v>2641</v>
      </c>
      <c r="B63" s="1" t="s">
        <v>2642</v>
      </c>
      <c r="C63" s="1" t="s">
        <v>383</v>
      </c>
      <c r="D63" s="1" t="s">
        <v>2643</v>
      </c>
      <c r="E63" s="1"/>
      <c r="F63" s="13">
        <v>0</v>
      </c>
      <c r="G63" s="13">
        <v>521.5</v>
      </c>
      <c r="H63" s="13">
        <v>466.47</v>
      </c>
      <c r="I63" s="13">
        <v>0</v>
      </c>
      <c r="J63" s="13">
        <v>465.5</v>
      </c>
      <c r="K63" s="13">
        <v>0</v>
      </c>
      <c r="L63" s="13">
        <v>0</v>
      </c>
      <c r="M63" s="13">
        <v>0</v>
      </c>
      <c r="N63" s="13">
        <v>3507.3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4960.7700000000004</v>
      </c>
      <c r="V63" s="13">
        <v>0</v>
      </c>
      <c r="W63" s="13">
        <v>0</v>
      </c>
      <c r="X63" s="13">
        <v>0</v>
      </c>
      <c r="Y63" s="13">
        <v>516.51</v>
      </c>
      <c r="Z63" s="13">
        <v>0</v>
      </c>
      <c r="AA63" s="13">
        <v>516.51</v>
      </c>
      <c r="AB63" s="13">
        <v>50</v>
      </c>
      <c r="AC63" s="13">
        <v>0</v>
      </c>
      <c r="AD63" s="13">
        <v>0</v>
      </c>
      <c r="AE63" s="13">
        <v>403.35</v>
      </c>
      <c r="AF63" s="13">
        <v>0</v>
      </c>
      <c r="AG63" s="13">
        <v>35.07</v>
      </c>
      <c r="AH63" s="13">
        <v>0</v>
      </c>
      <c r="AI63" s="13">
        <v>0</v>
      </c>
      <c r="AJ63" s="13">
        <v>0</v>
      </c>
      <c r="AK63" s="13">
        <v>10.75</v>
      </c>
      <c r="AL63" s="13">
        <v>0</v>
      </c>
      <c r="AM63" s="13">
        <v>0</v>
      </c>
      <c r="AN63" s="13">
        <v>50</v>
      </c>
      <c r="AO63" s="13">
        <v>0</v>
      </c>
      <c r="AP63" s="13">
        <v>1065.68</v>
      </c>
      <c r="AQ63" s="13">
        <v>3895.09</v>
      </c>
      <c r="AR63" s="13">
        <v>68.88</v>
      </c>
      <c r="AS63" s="13">
        <v>123.98</v>
      </c>
      <c r="AT63" s="13">
        <v>331.16</v>
      </c>
      <c r="AU63" s="13">
        <v>78.72</v>
      </c>
      <c r="AV63" s="13">
        <v>99.22</v>
      </c>
      <c r="AW63" s="13">
        <v>236.15</v>
      </c>
      <c r="AX63" s="13">
        <v>524.02</v>
      </c>
      <c r="AY63" s="13">
        <v>196.79</v>
      </c>
      <c r="AZ63" s="13">
        <v>39.36</v>
      </c>
      <c r="BA63" s="13">
        <v>0</v>
      </c>
      <c r="BB63" s="13">
        <v>1174.26</v>
      </c>
      <c r="BC63" s="1"/>
    </row>
    <row r="64" spans="1:55" x14ac:dyDescent="0.25">
      <c r="A64" s="2" t="s">
        <v>2644</v>
      </c>
      <c r="B64" s="1" t="s">
        <v>2645</v>
      </c>
      <c r="C64" s="1" t="s">
        <v>979</v>
      </c>
      <c r="D64" s="1" t="s">
        <v>2643</v>
      </c>
      <c r="E64" s="1"/>
      <c r="F64" s="13">
        <v>0</v>
      </c>
      <c r="G64" s="13">
        <v>0</v>
      </c>
      <c r="H64" s="13">
        <v>515.13</v>
      </c>
      <c r="I64" s="13">
        <v>0</v>
      </c>
      <c r="J64" s="13">
        <v>465.5</v>
      </c>
      <c r="K64" s="13">
        <v>0</v>
      </c>
      <c r="L64" s="13">
        <v>0</v>
      </c>
      <c r="M64" s="13">
        <v>0</v>
      </c>
      <c r="N64" s="13">
        <v>3873.15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4853.78</v>
      </c>
      <c r="V64" s="13">
        <v>0</v>
      </c>
      <c r="W64" s="13">
        <v>0</v>
      </c>
      <c r="X64" s="13">
        <v>0</v>
      </c>
      <c r="Y64" s="13">
        <v>497.34</v>
      </c>
      <c r="Z64" s="13">
        <v>0</v>
      </c>
      <c r="AA64" s="13">
        <v>497.34</v>
      </c>
      <c r="AB64" s="13">
        <v>0</v>
      </c>
      <c r="AC64" s="13">
        <v>0</v>
      </c>
      <c r="AD64" s="13">
        <v>0</v>
      </c>
      <c r="AE64" s="13">
        <v>445.42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6.54</v>
      </c>
      <c r="AL64" s="13">
        <v>0</v>
      </c>
      <c r="AM64" s="13">
        <v>0</v>
      </c>
      <c r="AN64" s="13">
        <v>0</v>
      </c>
      <c r="AO64" s="13">
        <v>0</v>
      </c>
      <c r="AP64" s="13">
        <v>949.3</v>
      </c>
      <c r="AQ64" s="13">
        <v>3904.48</v>
      </c>
      <c r="AR64" s="13">
        <v>76.06</v>
      </c>
      <c r="AS64" s="13">
        <v>136.91</v>
      </c>
      <c r="AT64" s="13">
        <v>342.86</v>
      </c>
      <c r="AU64" s="13">
        <v>86.93</v>
      </c>
      <c r="AV64" s="13">
        <v>97.08</v>
      </c>
      <c r="AW64" s="13">
        <v>260.79000000000002</v>
      </c>
      <c r="AX64" s="13">
        <v>555.83000000000004</v>
      </c>
      <c r="AY64" s="13">
        <v>217.32</v>
      </c>
      <c r="AZ64" s="13">
        <v>43.46</v>
      </c>
      <c r="BA64" s="13">
        <v>0</v>
      </c>
      <c r="BB64" s="13">
        <v>1261.4100000000001</v>
      </c>
      <c r="BC64" s="1"/>
    </row>
    <row r="65" spans="1:55" x14ac:dyDescent="0.25">
      <c r="A65" s="2" t="s">
        <v>2646</v>
      </c>
      <c r="B65" s="1" t="s">
        <v>2647</v>
      </c>
      <c r="C65" s="1" t="s">
        <v>2560</v>
      </c>
      <c r="D65" s="1" t="s">
        <v>2648</v>
      </c>
      <c r="E65" s="1"/>
      <c r="F65" s="13">
        <v>0</v>
      </c>
      <c r="G65" s="13">
        <v>1043</v>
      </c>
      <c r="H65" s="13">
        <v>975.66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8558.4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10577.06</v>
      </c>
      <c r="V65" s="13">
        <v>0</v>
      </c>
      <c r="W65" s="13">
        <v>0</v>
      </c>
      <c r="X65" s="13">
        <v>0</v>
      </c>
      <c r="Y65" s="13">
        <v>1719.1</v>
      </c>
      <c r="Z65" s="13">
        <v>0</v>
      </c>
      <c r="AA65" s="13">
        <v>1719.1</v>
      </c>
      <c r="AB65" s="13">
        <v>0</v>
      </c>
      <c r="AC65" s="13">
        <v>0</v>
      </c>
      <c r="AD65" s="13">
        <v>0</v>
      </c>
      <c r="AE65" s="13">
        <v>984.21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35.43</v>
      </c>
      <c r="AL65" s="13">
        <v>0</v>
      </c>
      <c r="AM65" s="13">
        <v>0</v>
      </c>
      <c r="AN65" s="13">
        <v>0</v>
      </c>
      <c r="AO65" s="13">
        <v>0</v>
      </c>
      <c r="AP65" s="13">
        <v>2738.74</v>
      </c>
      <c r="AQ65" s="13">
        <v>7838.32</v>
      </c>
      <c r="AR65" s="13">
        <v>168.07</v>
      </c>
      <c r="AS65" s="13">
        <v>302.52999999999997</v>
      </c>
      <c r="AT65" s="13">
        <v>492.7</v>
      </c>
      <c r="AU65" s="13">
        <v>192.08</v>
      </c>
      <c r="AV65" s="13">
        <v>211.54</v>
      </c>
      <c r="AW65" s="13">
        <v>576.25</v>
      </c>
      <c r="AX65" s="13">
        <v>963.3</v>
      </c>
      <c r="AY65" s="13">
        <v>480.21</v>
      </c>
      <c r="AZ65" s="13">
        <v>96.04</v>
      </c>
      <c r="BA65" s="13">
        <v>0</v>
      </c>
      <c r="BB65" s="13">
        <v>2519.42</v>
      </c>
      <c r="BC65" s="1"/>
    </row>
    <row r="66" spans="1:55" x14ac:dyDescent="0.25">
      <c r="A66" s="2" t="s">
        <v>2649</v>
      </c>
      <c r="B66" s="1" t="s">
        <v>2650</v>
      </c>
      <c r="C66" s="1" t="s">
        <v>1377</v>
      </c>
      <c r="D66" s="1" t="s">
        <v>2651</v>
      </c>
      <c r="E66" s="1"/>
      <c r="F66" s="13">
        <v>0</v>
      </c>
      <c r="G66" s="13">
        <v>521.5</v>
      </c>
      <c r="H66" s="13">
        <v>0</v>
      </c>
      <c r="I66" s="13">
        <v>0</v>
      </c>
      <c r="J66" s="13">
        <v>465.5</v>
      </c>
      <c r="K66" s="13">
        <v>0</v>
      </c>
      <c r="L66" s="13">
        <v>0</v>
      </c>
      <c r="M66" s="13">
        <v>0</v>
      </c>
      <c r="N66" s="13">
        <v>2486.5500000000002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3473.55</v>
      </c>
      <c r="V66" s="13">
        <v>0</v>
      </c>
      <c r="W66" s="14">
        <v>-125.1</v>
      </c>
      <c r="X66" s="13">
        <v>0</v>
      </c>
      <c r="Y66" s="13">
        <v>273.88</v>
      </c>
      <c r="Z66" s="13">
        <v>0</v>
      </c>
      <c r="AA66" s="13">
        <v>148.78</v>
      </c>
      <c r="AB66" s="13">
        <v>0</v>
      </c>
      <c r="AC66" s="13">
        <v>0</v>
      </c>
      <c r="AD66" s="13">
        <v>0</v>
      </c>
      <c r="AE66" s="13">
        <v>285.95</v>
      </c>
      <c r="AF66" s="13">
        <v>24.87</v>
      </c>
      <c r="AG66" s="13">
        <v>0</v>
      </c>
      <c r="AH66" s="13">
        <v>0</v>
      </c>
      <c r="AI66" s="13">
        <v>0</v>
      </c>
      <c r="AJ66" s="13">
        <v>0</v>
      </c>
      <c r="AK66" s="13">
        <v>1.58</v>
      </c>
      <c r="AL66" s="13">
        <v>0</v>
      </c>
      <c r="AM66" s="13">
        <v>0</v>
      </c>
      <c r="AN66" s="13">
        <v>0</v>
      </c>
      <c r="AO66" s="13">
        <v>0</v>
      </c>
      <c r="AP66" s="13">
        <v>461.18</v>
      </c>
      <c r="AQ66" s="13">
        <v>3012.37</v>
      </c>
      <c r="AR66" s="13">
        <v>48.64</v>
      </c>
      <c r="AS66" s="13">
        <v>87.55</v>
      </c>
      <c r="AT66" s="13">
        <v>309.89</v>
      </c>
      <c r="AU66" s="13">
        <v>55.59</v>
      </c>
      <c r="AV66" s="13">
        <v>69.47</v>
      </c>
      <c r="AW66" s="13">
        <v>166.77</v>
      </c>
      <c r="AX66" s="13">
        <v>446.08</v>
      </c>
      <c r="AY66" s="13">
        <v>138.97</v>
      </c>
      <c r="AZ66" s="13">
        <v>27.79</v>
      </c>
      <c r="BA66" s="13">
        <v>0</v>
      </c>
      <c r="BB66" s="13">
        <v>904.67</v>
      </c>
      <c r="BC66" s="1"/>
    </row>
    <row r="67" spans="1:55" x14ac:dyDescent="0.25">
      <c r="A67" s="18" t="s">
        <v>1337</v>
      </c>
      <c r="B67" s="7"/>
      <c r="C67" s="7"/>
      <c r="D67" s="7"/>
      <c r="E67" s="7"/>
      <c r="F67" s="7" t="s">
        <v>1338</v>
      </c>
      <c r="G67" s="7" t="s">
        <v>1338</v>
      </c>
      <c r="H67" s="7" t="s">
        <v>1338</v>
      </c>
      <c r="I67" s="7" t="s">
        <v>1338</v>
      </c>
      <c r="J67" s="7" t="s">
        <v>1338</v>
      </c>
      <c r="K67" s="7" t="s">
        <v>1338</v>
      </c>
      <c r="L67" s="7" t="s">
        <v>1338</v>
      </c>
      <c r="M67" s="7" t="s">
        <v>1338</v>
      </c>
      <c r="N67" s="7" t="s">
        <v>1338</v>
      </c>
      <c r="O67" s="7" t="s">
        <v>1338</v>
      </c>
      <c r="P67" s="7" t="s">
        <v>1338</v>
      </c>
      <c r="Q67" s="7" t="s">
        <v>1338</v>
      </c>
      <c r="R67" s="7" t="s">
        <v>1338</v>
      </c>
      <c r="S67" s="7" t="s">
        <v>1338</v>
      </c>
      <c r="T67" s="7" t="s">
        <v>1338</v>
      </c>
      <c r="U67" s="7" t="s">
        <v>1338</v>
      </c>
      <c r="V67" s="7" t="s">
        <v>1338</v>
      </c>
      <c r="W67" s="7" t="s">
        <v>1338</v>
      </c>
      <c r="X67" s="7" t="s">
        <v>1338</v>
      </c>
      <c r="Y67" s="7" t="s">
        <v>1338</v>
      </c>
      <c r="Z67" s="7" t="s">
        <v>1338</v>
      </c>
      <c r="AA67" s="7" t="s">
        <v>1338</v>
      </c>
      <c r="AB67" s="7" t="s">
        <v>1338</v>
      </c>
      <c r="AC67" s="7" t="s">
        <v>1338</v>
      </c>
      <c r="AD67" s="7" t="s">
        <v>1338</v>
      </c>
      <c r="AE67" s="7" t="s">
        <v>1338</v>
      </c>
      <c r="AF67" s="7" t="s">
        <v>1338</v>
      </c>
      <c r="AG67" s="7" t="s">
        <v>1338</v>
      </c>
      <c r="AH67" s="7" t="s">
        <v>1338</v>
      </c>
      <c r="AI67" s="7" t="s">
        <v>1338</v>
      </c>
      <c r="AJ67" s="7" t="s">
        <v>1338</v>
      </c>
      <c r="AK67" s="7" t="s">
        <v>1338</v>
      </c>
      <c r="AL67" s="7" t="s">
        <v>1338</v>
      </c>
      <c r="AM67" s="7" t="s">
        <v>1338</v>
      </c>
      <c r="AN67" s="7" t="s">
        <v>1338</v>
      </c>
      <c r="AO67" s="7" t="s">
        <v>1338</v>
      </c>
      <c r="AP67" s="7" t="s">
        <v>1338</v>
      </c>
      <c r="AQ67" s="7" t="s">
        <v>1338</v>
      </c>
      <c r="AR67" s="7" t="s">
        <v>1338</v>
      </c>
      <c r="AS67" s="7" t="s">
        <v>1338</v>
      </c>
      <c r="AT67" s="7" t="s">
        <v>1338</v>
      </c>
      <c r="AU67" s="7" t="s">
        <v>1338</v>
      </c>
      <c r="AV67" s="7" t="s">
        <v>1338</v>
      </c>
      <c r="AW67" s="7" t="s">
        <v>1338</v>
      </c>
      <c r="AX67" s="7" t="s">
        <v>1338</v>
      </c>
      <c r="AY67" s="7" t="s">
        <v>1338</v>
      </c>
      <c r="AZ67" s="7" t="s">
        <v>1338</v>
      </c>
      <c r="BA67" s="7" t="s">
        <v>1338</v>
      </c>
      <c r="BB67" s="7" t="s">
        <v>1338</v>
      </c>
      <c r="BC67" s="7"/>
    </row>
    <row r="68" spans="1:55" x14ac:dyDescent="0.25">
      <c r="A68" s="2"/>
      <c r="B68" s="1"/>
      <c r="E68" s="1"/>
      <c r="F68" s="17">
        <v>0</v>
      </c>
      <c r="G68" s="17">
        <v>2086</v>
      </c>
      <c r="H68" s="17">
        <v>1957.26</v>
      </c>
      <c r="I68" s="17">
        <v>0</v>
      </c>
      <c r="J68" s="17">
        <v>1396.5</v>
      </c>
      <c r="K68" s="17">
        <v>0</v>
      </c>
      <c r="L68" s="17">
        <v>0</v>
      </c>
      <c r="M68" s="17">
        <v>0</v>
      </c>
      <c r="N68" s="17">
        <v>18425.400000000001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23865.16</v>
      </c>
      <c r="V68" s="17">
        <v>0</v>
      </c>
      <c r="W68" s="19">
        <v>-125.1</v>
      </c>
      <c r="X68" s="17">
        <v>0</v>
      </c>
      <c r="Y68" s="17">
        <v>3006.83</v>
      </c>
      <c r="Z68" s="17">
        <v>0</v>
      </c>
      <c r="AA68" s="17">
        <v>2881.73</v>
      </c>
      <c r="AB68" s="17">
        <v>50</v>
      </c>
      <c r="AC68" s="17">
        <v>0</v>
      </c>
      <c r="AD68" s="17">
        <v>0</v>
      </c>
      <c r="AE68" s="17">
        <v>2118.9299999999998</v>
      </c>
      <c r="AF68" s="17">
        <v>24.87</v>
      </c>
      <c r="AG68" s="17">
        <v>35.07</v>
      </c>
      <c r="AH68" s="17">
        <v>0</v>
      </c>
      <c r="AI68" s="17">
        <v>0</v>
      </c>
      <c r="AJ68" s="17">
        <v>0</v>
      </c>
      <c r="AK68" s="17">
        <v>54.3</v>
      </c>
      <c r="AL68" s="17">
        <v>0</v>
      </c>
      <c r="AM68" s="17">
        <v>0</v>
      </c>
      <c r="AN68" s="17">
        <v>50</v>
      </c>
      <c r="AO68" s="17">
        <v>0</v>
      </c>
      <c r="AP68" s="17">
        <v>5214.8999999999996</v>
      </c>
      <c r="AQ68" s="17">
        <v>18650.259999999998</v>
      </c>
      <c r="AR68" s="17">
        <v>361.65</v>
      </c>
      <c r="AS68" s="17">
        <v>650.97</v>
      </c>
      <c r="AT68" s="17">
        <v>1476.61</v>
      </c>
      <c r="AU68" s="17">
        <v>413.32</v>
      </c>
      <c r="AV68" s="17">
        <v>477.31</v>
      </c>
      <c r="AW68" s="17">
        <v>1239.96</v>
      </c>
      <c r="AX68" s="17">
        <v>2489.23</v>
      </c>
      <c r="AY68" s="17">
        <v>1033.29</v>
      </c>
      <c r="AZ68" s="17">
        <v>206.65</v>
      </c>
      <c r="BA68" s="17">
        <v>0</v>
      </c>
      <c r="BB68" s="17">
        <v>5859.76</v>
      </c>
      <c r="BC68" s="1"/>
    </row>
    <row r="69" spans="1:55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x14ac:dyDescent="0.25">
      <c r="A70" s="72" t="s">
        <v>2652</v>
      </c>
      <c r="B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x14ac:dyDescent="0.25">
      <c r="A71" s="2" t="s">
        <v>2653</v>
      </c>
      <c r="B71" s="1" t="s">
        <v>2654</v>
      </c>
      <c r="C71" s="1" t="s">
        <v>2655</v>
      </c>
      <c r="D71" s="1" t="s">
        <v>2656</v>
      </c>
      <c r="E71" s="1"/>
      <c r="F71" s="13">
        <v>0</v>
      </c>
      <c r="G71" s="13">
        <v>0</v>
      </c>
      <c r="H71" s="13">
        <v>301.26</v>
      </c>
      <c r="I71" s="13">
        <v>0</v>
      </c>
      <c r="J71" s="13">
        <v>465.5</v>
      </c>
      <c r="K71" s="13">
        <v>0</v>
      </c>
      <c r="L71" s="13">
        <v>0</v>
      </c>
      <c r="M71" s="13">
        <v>0</v>
      </c>
      <c r="N71" s="13">
        <v>2265.15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3031.91</v>
      </c>
      <c r="V71" s="13">
        <v>0</v>
      </c>
      <c r="W71" s="14">
        <v>-145.38</v>
      </c>
      <c r="X71" s="13">
        <v>0</v>
      </c>
      <c r="Y71" s="13">
        <v>225.83</v>
      </c>
      <c r="Z71" s="13">
        <v>0</v>
      </c>
      <c r="AA71" s="13">
        <v>80.459999999999994</v>
      </c>
      <c r="AB71" s="13">
        <v>0</v>
      </c>
      <c r="AC71" s="13">
        <v>0</v>
      </c>
      <c r="AD71" s="13">
        <v>0</v>
      </c>
      <c r="AE71" s="13">
        <v>260.49</v>
      </c>
      <c r="AF71" s="13">
        <v>0</v>
      </c>
      <c r="AG71" s="13">
        <v>22.65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363.6</v>
      </c>
      <c r="AQ71" s="13">
        <v>2668.31</v>
      </c>
      <c r="AR71" s="13">
        <v>44.48</v>
      </c>
      <c r="AS71" s="13">
        <v>80.069999999999993</v>
      </c>
      <c r="AT71" s="13">
        <v>305.73</v>
      </c>
      <c r="AU71" s="13">
        <v>50.84</v>
      </c>
      <c r="AV71" s="13">
        <v>60.64</v>
      </c>
      <c r="AW71" s="13">
        <v>152.52000000000001</v>
      </c>
      <c r="AX71" s="13">
        <v>430.28</v>
      </c>
      <c r="AY71" s="13">
        <v>127.1</v>
      </c>
      <c r="AZ71" s="13">
        <v>25.42</v>
      </c>
      <c r="BA71" s="13">
        <v>0</v>
      </c>
      <c r="BB71" s="13">
        <v>846.8</v>
      </c>
      <c r="BC71" s="1"/>
    </row>
    <row r="72" spans="1:55" x14ac:dyDescent="0.25">
      <c r="A72" s="2" t="s">
        <v>2657</v>
      </c>
      <c r="B72" s="1" t="s">
        <v>2658</v>
      </c>
      <c r="C72" s="1" t="s">
        <v>1151</v>
      </c>
      <c r="D72" s="1" t="s">
        <v>2656</v>
      </c>
      <c r="E72" s="1"/>
      <c r="F72" s="13">
        <v>0</v>
      </c>
      <c r="G72" s="13">
        <v>0</v>
      </c>
      <c r="H72" s="13">
        <v>225.14</v>
      </c>
      <c r="I72" s="13">
        <v>0</v>
      </c>
      <c r="J72" s="13">
        <v>465.5</v>
      </c>
      <c r="K72" s="13">
        <v>0</v>
      </c>
      <c r="L72" s="13">
        <v>0</v>
      </c>
      <c r="M72" s="13">
        <v>0</v>
      </c>
      <c r="N72" s="13">
        <v>2369.85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3060.49</v>
      </c>
      <c r="V72" s="13">
        <v>0</v>
      </c>
      <c r="W72" s="14">
        <v>-145.38</v>
      </c>
      <c r="X72" s="13">
        <v>0</v>
      </c>
      <c r="Y72" s="13">
        <v>228.94</v>
      </c>
      <c r="Z72" s="13">
        <v>0</v>
      </c>
      <c r="AA72" s="13">
        <v>83.57</v>
      </c>
      <c r="AB72" s="13">
        <v>0</v>
      </c>
      <c r="AC72" s="13">
        <v>0</v>
      </c>
      <c r="AD72" s="13">
        <v>0</v>
      </c>
      <c r="AE72" s="13">
        <v>272.52999999999997</v>
      </c>
      <c r="AF72" s="13">
        <v>0</v>
      </c>
      <c r="AG72" s="13">
        <v>23.7</v>
      </c>
      <c r="AH72" s="13">
        <v>766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1145.8</v>
      </c>
      <c r="AQ72" s="13">
        <v>1914.69</v>
      </c>
      <c r="AR72" s="13">
        <v>46.54</v>
      </c>
      <c r="AS72" s="13">
        <v>83.77</v>
      </c>
      <c r="AT72" s="13">
        <v>307.79000000000002</v>
      </c>
      <c r="AU72" s="13">
        <v>53.19</v>
      </c>
      <c r="AV72" s="13">
        <v>61.21</v>
      </c>
      <c r="AW72" s="13">
        <v>159.57</v>
      </c>
      <c r="AX72" s="13">
        <v>438.1</v>
      </c>
      <c r="AY72" s="13">
        <v>132.97</v>
      </c>
      <c r="AZ72" s="13">
        <v>26.59</v>
      </c>
      <c r="BA72" s="13">
        <v>0</v>
      </c>
      <c r="BB72" s="13">
        <v>871.63</v>
      </c>
      <c r="BC72" s="1"/>
    </row>
    <row r="73" spans="1:55" x14ac:dyDescent="0.25">
      <c r="A73" s="2" t="s">
        <v>2659</v>
      </c>
      <c r="B73" s="1" t="s">
        <v>2660</v>
      </c>
      <c r="C73" s="1" t="s">
        <v>400</v>
      </c>
      <c r="D73" s="1" t="s">
        <v>2656</v>
      </c>
      <c r="E73" s="1"/>
      <c r="F73" s="13">
        <v>0</v>
      </c>
      <c r="G73" s="13">
        <v>0</v>
      </c>
      <c r="H73" s="13">
        <v>199.66</v>
      </c>
      <c r="I73" s="13">
        <v>0</v>
      </c>
      <c r="J73" s="13">
        <v>465.5</v>
      </c>
      <c r="K73" s="13">
        <v>0</v>
      </c>
      <c r="L73" s="13">
        <v>0</v>
      </c>
      <c r="M73" s="13">
        <v>0</v>
      </c>
      <c r="N73" s="13">
        <v>2101.65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2766.81</v>
      </c>
      <c r="V73" s="13">
        <v>0</v>
      </c>
      <c r="W73" s="14">
        <v>-145.38</v>
      </c>
      <c r="X73" s="13">
        <v>0</v>
      </c>
      <c r="Y73" s="13">
        <v>196.99</v>
      </c>
      <c r="Z73" s="13">
        <v>0</v>
      </c>
      <c r="AA73" s="13">
        <v>51.61</v>
      </c>
      <c r="AB73" s="13">
        <v>0</v>
      </c>
      <c r="AC73" s="13">
        <v>0</v>
      </c>
      <c r="AD73" s="13">
        <v>0</v>
      </c>
      <c r="AE73" s="13">
        <v>241.7</v>
      </c>
      <c r="AF73" s="13">
        <v>0</v>
      </c>
      <c r="AG73" s="13">
        <v>21.02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314.33</v>
      </c>
      <c r="AQ73" s="13">
        <v>2452.48</v>
      </c>
      <c r="AR73" s="13">
        <v>41.27</v>
      </c>
      <c r="AS73" s="13">
        <v>74.290000000000006</v>
      </c>
      <c r="AT73" s="13">
        <v>302.52</v>
      </c>
      <c r="AU73" s="13">
        <v>47.17</v>
      </c>
      <c r="AV73" s="13">
        <v>55.34</v>
      </c>
      <c r="AW73" s="13">
        <v>141.51</v>
      </c>
      <c r="AX73" s="13">
        <v>418.08</v>
      </c>
      <c r="AY73" s="13">
        <v>117.92</v>
      </c>
      <c r="AZ73" s="13">
        <v>23.58</v>
      </c>
      <c r="BA73" s="13">
        <v>0</v>
      </c>
      <c r="BB73" s="13">
        <v>803.6</v>
      </c>
      <c r="BC73" s="1"/>
    </row>
    <row r="74" spans="1:55" x14ac:dyDescent="0.25">
      <c r="A74" s="2" t="s">
        <v>2661</v>
      </c>
      <c r="B74" s="1" t="s">
        <v>2662</v>
      </c>
      <c r="C74" s="1" t="s">
        <v>1103</v>
      </c>
      <c r="D74" s="1" t="s">
        <v>2656</v>
      </c>
      <c r="E74" s="1"/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82.27</v>
      </c>
      <c r="AS74" s="13">
        <v>148.08000000000001</v>
      </c>
      <c r="AT74" s="13">
        <v>343.52</v>
      </c>
      <c r="AU74" s="13">
        <v>69.28</v>
      </c>
      <c r="AV74" s="13">
        <v>0</v>
      </c>
      <c r="AW74" s="13">
        <v>207.83</v>
      </c>
      <c r="AX74" s="13">
        <v>573.87</v>
      </c>
      <c r="AY74" s="13">
        <v>173.19</v>
      </c>
      <c r="AZ74" s="13">
        <v>34.64</v>
      </c>
      <c r="BA74" s="13">
        <v>0</v>
      </c>
      <c r="BB74" s="13">
        <v>1058.81</v>
      </c>
      <c r="BC74" s="1"/>
    </row>
    <row r="75" spans="1:55" x14ac:dyDescent="0.25">
      <c r="A75" s="2" t="s">
        <v>2663</v>
      </c>
      <c r="B75" s="1" t="s">
        <v>2664</v>
      </c>
      <c r="C75" s="1" t="s">
        <v>1151</v>
      </c>
      <c r="D75" s="1" t="s">
        <v>2656</v>
      </c>
      <c r="E75" s="1"/>
      <c r="F75" s="13">
        <v>0</v>
      </c>
      <c r="G75" s="13">
        <v>0</v>
      </c>
      <c r="H75" s="13">
        <v>0</v>
      </c>
      <c r="I75" s="13">
        <v>0</v>
      </c>
      <c r="J75" s="13">
        <v>465.5</v>
      </c>
      <c r="K75" s="13">
        <v>0</v>
      </c>
      <c r="L75" s="13">
        <v>0</v>
      </c>
      <c r="M75" s="13">
        <v>0</v>
      </c>
      <c r="N75" s="13">
        <v>2369.85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2835.35</v>
      </c>
      <c r="V75" s="13">
        <v>0</v>
      </c>
      <c r="W75" s="14">
        <v>-145.38</v>
      </c>
      <c r="X75" s="13">
        <v>0</v>
      </c>
      <c r="Y75" s="13">
        <v>204.45</v>
      </c>
      <c r="Z75" s="13">
        <v>0</v>
      </c>
      <c r="AA75" s="13">
        <v>59.07</v>
      </c>
      <c r="AB75" s="13">
        <v>0</v>
      </c>
      <c r="AC75" s="13">
        <v>0</v>
      </c>
      <c r="AD75" s="13">
        <v>0</v>
      </c>
      <c r="AE75" s="13">
        <v>272.52999999999997</v>
      </c>
      <c r="AF75" s="13">
        <v>0</v>
      </c>
      <c r="AG75" s="13">
        <v>23.7</v>
      </c>
      <c r="AH75" s="13">
        <v>639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994.3</v>
      </c>
      <c r="AQ75" s="13">
        <v>1841.05</v>
      </c>
      <c r="AR75" s="13">
        <v>46.42</v>
      </c>
      <c r="AS75" s="13">
        <v>83.55</v>
      </c>
      <c r="AT75" s="13">
        <v>307.67</v>
      </c>
      <c r="AU75" s="13">
        <v>53.05</v>
      </c>
      <c r="AV75" s="13">
        <v>56.71</v>
      </c>
      <c r="AW75" s="13">
        <v>159.15</v>
      </c>
      <c r="AX75" s="13">
        <v>437.64</v>
      </c>
      <c r="AY75" s="13">
        <v>132.63</v>
      </c>
      <c r="AZ75" s="13">
        <v>26.53</v>
      </c>
      <c r="BA75" s="13">
        <v>0</v>
      </c>
      <c r="BB75" s="13">
        <v>865.71</v>
      </c>
      <c r="BC75" s="1"/>
    </row>
    <row r="76" spans="1:55" x14ac:dyDescent="0.25">
      <c r="A76" s="2" t="s">
        <v>2665</v>
      </c>
      <c r="B76" s="1" t="s">
        <v>2666</v>
      </c>
      <c r="C76" s="1" t="s">
        <v>2655</v>
      </c>
      <c r="D76" s="1" t="s">
        <v>2656</v>
      </c>
      <c r="E76" s="1"/>
      <c r="F76" s="13">
        <v>0</v>
      </c>
      <c r="G76" s="13">
        <v>0</v>
      </c>
      <c r="H76" s="13">
        <v>0</v>
      </c>
      <c r="I76" s="13">
        <v>0</v>
      </c>
      <c r="J76" s="13">
        <v>465.5</v>
      </c>
      <c r="K76" s="13">
        <v>0</v>
      </c>
      <c r="L76" s="13">
        <v>0</v>
      </c>
      <c r="M76" s="13">
        <v>0</v>
      </c>
      <c r="N76" s="13">
        <v>2265.15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2730.65</v>
      </c>
      <c r="V76" s="13">
        <v>0</v>
      </c>
      <c r="W76" s="14">
        <v>-145.38</v>
      </c>
      <c r="X76" s="13">
        <v>0</v>
      </c>
      <c r="Y76" s="13">
        <v>193.06</v>
      </c>
      <c r="Z76" s="13">
        <v>0</v>
      </c>
      <c r="AA76" s="13">
        <v>47.68</v>
      </c>
      <c r="AB76" s="13">
        <v>0</v>
      </c>
      <c r="AC76" s="13">
        <v>0</v>
      </c>
      <c r="AD76" s="13">
        <v>0</v>
      </c>
      <c r="AE76" s="13">
        <v>260.49</v>
      </c>
      <c r="AF76" s="13">
        <v>0</v>
      </c>
      <c r="AG76" s="13">
        <v>22.65</v>
      </c>
      <c r="AH76" s="13">
        <v>366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696.82</v>
      </c>
      <c r="AQ76" s="13">
        <v>2033.83</v>
      </c>
      <c r="AR76" s="13">
        <v>44.31</v>
      </c>
      <c r="AS76" s="13">
        <v>79.760000000000005</v>
      </c>
      <c r="AT76" s="13">
        <v>305.56</v>
      </c>
      <c r="AU76" s="13">
        <v>50.64</v>
      </c>
      <c r="AV76" s="13">
        <v>54.61</v>
      </c>
      <c r="AW76" s="13">
        <v>151.91999999999999</v>
      </c>
      <c r="AX76" s="13">
        <v>429.63</v>
      </c>
      <c r="AY76" s="13">
        <v>126.6</v>
      </c>
      <c r="AZ76" s="13">
        <v>25.32</v>
      </c>
      <c r="BA76" s="13">
        <v>0</v>
      </c>
      <c r="BB76" s="13">
        <v>838.72</v>
      </c>
      <c r="BC76" s="1"/>
    </row>
    <row r="77" spans="1:55" x14ac:dyDescent="0.25">
      <c r="A77" s="2" t="s">
        <v>2667</v>
      </c>
      <c r="B77" s="1" t="s">
        <v>2668</v>
      </c>
      <c r="C77" s="1" t="s">
        <v>307</v>
      </c>
      <c r="D77" s="1" t="s">
        <v>2656</v>
      </c>
      <c r="E77" s="1"/>
      <c r="F77" s="13">
        <v>0</v>
      </c>
      <c r="G77" s="13">
        <v>0</v>
      </c>
      <c r="H77" s="13">
        <v>0</v>
      </c>
      <c r="I77" s="13">
        <v>0</v>
      </c>
      <c r="J77" s="13">
        <v>465.5</v>
      </c>
      <c r="K77" s="13">
        <v>0</v>
      </c>
      <c r="L77" s="13">
        <v>0</v>
      </c>
      <c r="M77" s="13">
        <v>0</v>
      </c>
      <c r="N77" s="13">
        <v>2265.15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2730.65</v>
      </c>
      <c r="V77" s="13">
        <v>0</v>
      </c>
      <c r="W77" s="14">
        <v>-145.38</v>
      </c>
      <c r="X77" s="13">
        <v>0</v>
      </c>
      <c r="Y77" s="13">
        <v>193.06</v>
      </c>
      <c r="Z77" s="13">
        <v>0</v>
      </c>
      <c r="AA77" s="13">
        <v>47.68</v>
      </c>
      <c r="AB77" s="13">
        <v>0</v>
      </c>
      <c r="AC77" s="13">
        <v>0</v>
      </c>
      <c r="AD77" s="13">
        <v>0</v>
      </c>
      <c r="AE77" s="13">
        <v>260.49</v>
      </c>
      <c r="AF77" s="13">
        <v>22.65</v>
      </c>
      <c r="AG77" s="13">
        <v>0</v>
      </c>
      <c r="AH77" s="13">
        <v>488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818.82</v>
      </c>
      <c r="AQ77" s="13">
        <v>1911.83</v>
      </c>
      <c r="AR77" s="13">
        <v>44.25</v>
      </c>
      <c r="AS77" s="13">
        <v>79.650000000000006</v>
      </c>
      <c r="AT77" s="13">
        <v>305.5</v>
      </c>
      <c r="AU77" s="13">
        <v>50.57</v>
      </c>
      <c r="AV77" s="13">
        <v>54.61</v>
      </c>
      <c r="AW77" s="13">
        <v>151.72</v>
      </c>
      <c r="AX77" s="13">
        <v>429.4</v>
      </c>
      <c r="AY77" s="13">
        <v>126.43</v>
      </c>
      <c r="AZ77" s="13">
        <v>25.29</v>
      </c>
      <c r="BA77" s="13">
        <v>0</v>
      </c>
      <c r="BB77" s="13">
        <v>838.02</v>
      </c>
      <c r="BC77" s="1"/>
    </row>
    <row r="78" spans="1:55" x14ac:dyDescent="0.25">
      <c r="A78" s="2" t="s">
        <v>2669</v>
      </c>
      <c r="B78" s="1" t="s">
        <v>2670</v>
      </c>
      <c r="C78" s="1" t="s">
        <v>2655</v>
      </c>
      <c r="D78" s="1" t="s">
        <v>2656</v>
      </c>
      <c r="E78" s="1"/>
      <c r="F78" s="13">
        <v>0</v>
      </c>
      <c r="G78" s="13">
        <v>0</v>
      </c>
      <c r="H78" s="13">
        <v>0</v>
      </c>
      <c r="I78" s="13">
        <v>0</v>
      </c>
      <c r="J78" s="13">
        <v>465.5</v>
      </c>
      <c r="K78" s="13">
        <v>0</v>
      </c>
      <c r="L78" s="13">
        <v>0</v>
      </c>
      <c r="M78" s="13">
        <v>0</v>
      </c>
      <c r="N78" s="13">
        <v>2265.15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2730.65</v>
      </c>
      <c r="V78" s="13">
        <v>0</v>
      </c>
      <c r="W78" s="14">
        <v>-145.38</v>
      </c>
      <c r="X78" s="13">
        <v>0</v>
      </c>
      <c r="Y78" s="13">
        <v>193.06</v>
      </c>
      <c r="Z78" s="13">
        <v>0</v>
      </c>
      <c r="AA78" s="13">
        <v>47.68</v>
      </c>
      <c r="AB78" s="13">
        <v>0</v>
      </c>
      <c r="AC78" s="13">
        <v>0</v>
      </c>
      <c r="AD78" s="13">
        <v>0</v>
      </c>
      <c r="AE78" s="13">
        <v>260.49</v>
      </c>
      <c r="AF78" s="13">
        <v>22.65</v>
      </c>
      <c r="AG78" s="13">
        <v>0</v>
      </c>
      <c r="AH78" s="13">
        <v>598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928.82</v>
      </c>
      <c r="AQ78" s="13">
        <v>1801.83</v>
      </c>
      <c r="AR78" s="13">
        <v>44.25</v>
      </c>
      <c r="AS78" s="13">
        <v>79.650000000000006</v>
      </c>
      <c r="AT78" s="13">
        <v>305.5</v>
      </c>
      <c r="AU78" s="13">
        <v>50.57</v>
      </c>
      <c r="AV78" s="13">
        <v>54.61</v>
      </c>
      <c r="AW78" s="13">
        <v>151.72</v>
      </c>
      <c r="AX78" s="13">
        <v>429.4</v>
      </c>
      <c r="AY78" s="13">
        <v>126.43</v>
      </c>
      <c r="AZ78" s="13">
        <v>25.29</v>
      </c>
      <c r="BA78" s="13">
        <v>0</v>
      </c>
      <c r="BB78" s="13">
        <v>838.02</v>
      </c>
      <c r="BC78" s="1"/>
    </row>
    <row r="79" spans="1:55" x14ac:dyDescent="0.25">
      <c r="A79" s="2" t="s">
        <v>2671</v>
      </c>
      <c r="B79" s="1" t="s">
        <v>2672</v>
      </c>
      <c r="C79" s="1" t="s">
        <v>400</v>
      </c>
      <c r="D79" s="1" t="s">
        <v>2656</v>
      </c>
      <c r="E79" s="1"/>
      <c r="F79" s="13">
        <v>0</v>
      </c>
      <c r="G79" s="13">
        <v>0</v>
      </c>
      <c r="H79" s="13">
        <v>0</v>
      </c>
      <c r="I79" s="13">
        <v>0</v>
      </c>
      <c r="J79" s="13">
        <v>465.5</v>
      </c>
      <c r="K79" s="13">
        <v>0</v>
      </c>
      <c r="L79" s="13">
        <v>0</v>
      </c>
      <c r="M79" s="13">
        <v>0</v>
      </c>
      <c r="N79" s="13">
        <v>2101.65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2567.15</v>
      </c>
      <c r="V79" s="13">
        <v>0</v>
      </c>
      <c r="W79" s="14">
        <v>-160.30000000000001</v>
      </c>
      <c r="X79" s="13">
        <v>0</v>
      </c>
      <c r="Y79" s="13">
        <v>175.27</v>
      </c>
      <c r="Z79" s="13">
        <v>0</v>
      </c>
      <c r="AA79" s="13">
        <v>14.97</v>
      </c>
      <c r="AB79" s="13">
        <v>0</v>
      </c>
      <c r="AC79" s="13">
        <v>0</v>
      </c>
      <c r="AD79" s="13">
        <v>0</v>
      </c>
      <c r="AE79" s="13">
        <v>241.7</v>
      </c>
      <c r="AF79" s="13">
        <v>21.02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277.69</v>
      </c>
      <c r="AQ79" s="13">
        <v>2289.46</v>
      </c>
      <c r="AR79" s="13">
        <v>41</v>
      </c>
      <c r="AS79" s="13">
        <v>73.81</v>
      </c>
      <c r="AT79" s="13">
        <v>302.25</v>
      </c>
      <c r="AU79" s="13">
        <v>46.86</v>
      </c>
      <c r="AV79" s="13">
        <v>51.34</v>
      </c>
      <c r="AW79" s="13">
        <v>140.59</v>
      </c>
      <c r="AX79" s="13">
        <v>417.06</v>
      </c>
      <c r="AY79" s="13">
        <v>117.15</v>
      </c>
      <c r="AZ79" s="13">
        <v>23.43</v>
      </c>
      <c r="BA79" s="13">
        <v>0</v>
      </c>
      <c r="BB79" s="13">
        <v>796.43</v>
      </c>
      <c r="BC79" s="1"/>
    </row>
    <row r="80" spans="1:55" x14ac:dyDescent="0.25">
      <c r="A80" s="18" t="s">
        <v>1337</v>
      </c>
      <c r="B80" s="7"/>
      <c r="C80" s="7"/>
      <c r="D80" s="7"/>
      <c r="E80" s="7"/>
      <c r="F80" s="7" t="s">
        <v>1338</v>
      </c>
      <c r="G80" s="7" t="s">
        <v>1338</v>
      </c>
      <c r="H80" s="7" t="s">
        <v>1338</v>
      </c>
      <c r="I80" s="7" t="s">
        <v>1338</v>
      </c>
      <c r="J80" s="7" t="s">
        <v>1338</v>
      </c>
      <c r="K80" s="7" t="s">
        <v>1338</v>
      </c>
      <c r="L80" s="7" t="s">
        <v>1338</v>
      </c>
      <c r="M80" s="7" t="s">
        <v>1338</v>
      </c>
      <c r="N80" s="7" t="s">
        <v>1338</v>
      </c>
      <c r="O80" s="7" t="s">
        <v>1338</v>
      </c>
      <c r="P80" s="7" t="s">
        <v>1338</v>
      </c>
      <c r="Q80" s="7" t="s">
        <v>1338</v>
      </c>
      <c r="R80" s="7" t="s">
        <v>1338</v>
      </c>
      <c r="S80" s="7" t="s">
        <v>1338</v>
      </c>
      <c r="T80" s="7" t="s">
        <v>1338</v>
      </c>
      <c r="U80" s="7" t="s">
        <v>1338</v>
      </c>
      <c r="V80" s="7" t="s">
        <v>1338</v>
      </c>
      <c r="W80" s="7" t="s">
        <v>1338</v>
      </c>
      <c r="X80" s="7" t="s">
        <v>1338</v>
      </c>
      <c r="Y80" s="7" t="s">
        <v>1338</v>
      </c>
      <c r="Z80" s="7" t="s">
        <v>1338</v>
      </c>
      <c r="AA80" s="7" t="s">
        <v>1338</v>
      </c>
      <c r="AB80" s="7" t="s">
        <v>1338</v>
      </c>
      <c r="AC80" s="7" t="s">
        <v>1338</v>
      </c>
      <c r="AD80" s="7" t="s">
        <v>1338</v>
      </c>
      <c r="AE80" s="7" t="s">
        <v>1338</v>
      </c>
      <c r="AF80" s="7" t="s">
        <v>1338</v>
      </c>
      <c r="AG80" s="7" t="s">
        <v>1338</v>
      </c>
      <c r="AH80" s="7" t="s">
        <v>1338</v>
      </c>
      <c r="AI80" s="7" t="s">
        <v>1338</v>
      </c>
      <c r="AJ80" s="7" t="s">
        <v>1338</v>
      </c>
      <c r="AK80" s="7" t="s">
        <v>1338</v>
      </c>
      <c r="AL80" s="7" t="s">
        <v>1338</v>
      </c>
      <c r="AM80" s="7" t="s">
        <v>1338</v>
      </c>
      <c r="AN80" s="7" t="s">
        <v>1338</v>
      </c>
      <c r="AO80" s="7" t="s">
        <v>1338</v>
      </c>
      <c r="AP80" s="7" t="s">
        <v>1338</v>
      </c>
      <c r="AQ80" s="7" t="s">
        <v>1338</v>
      </c>
      <c r="AR80" s="7" t="s">
        <v>1338</v>
      </c>
      <c r="AS80" s="7" t="s">
        <v>1338</v>
      </c>
      <c r="AT80" s="7" t="s">
        <v>1338</v>
      </c>
      <c r="AU80" s="7" t="s">
        <v>1338</v>
      </c>
      <c r="AV80" s="7" t="s">
        <v>1338</v>
      </c>
      <c r="AW80" s="7" t="s">
        <v>1338</v>
      </c>
      <c r="AX80" s="7" t="s">
        <v>1338</v>
      </c>
      <c r="AY80" s="7" t="s">
        <v>1338</v>
      </c>
      <c r="AZ80" s="7" t="s">
        <v>1338</v>
      </c>
      <c r="BA80" s="7" t="s">
        <v>1338</v>
      </c>
      <c r="BB80" s="7" t="s">
        <v>1338</v>
      </c>
      <c r="BC80" s="7"/>
    </row>
    <row r="81" spans="1:55" x14ac:dyDescent="0.25">
      <c r="A81" s="2"/>
      <c r="B81" s="1"/>
      <c r="E81" s="1"/>
      <c r="F81" s="17">
        <v>0</v>
      </c>
      <c r="G81" s="17">
        <v>0</v>
      </c>
      <c r="H81" s="17">
        <v>726.06</v>
      </c>
      <c r="I81" s="17">
        <v>0</v>
      </c>
      <c r="J81" s="17">
        <v>3724</v>
      </c>
      <c r="K81" s="17">
        <v>0</v>
      </c>
      <c r="L81" s="17">
        <v>0</v>
      </c>
      <c r="M81" s="17">
        <v>0</v>
      </c>
      <c r="N81" s="17">
        <v>18003.599999999999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22453.66</v>
      </c>
      <c r="V81" s="17">
        <v>0</v>
      </c>
      <c r="W81" s="19">
        <v>-1177.96</v>
      </c>
      <c r="X81" s="17">
        <v>0</v>
      </c>
      <c r="Y81" s="17">
        <v>1610.66</v>
      </c>
      <c r="Z81" s="17">
        <v>0</v>
      </c>
      <c r="AA81" s="17">
        <v>432.72</v>
      </c>
      <c r="AB81" s="17">
        <v>0</v>
      </c>
      <c r="AC81" s="17">
        <v>0</v>
      </c>
      <c r="AD81" s="17">
        <v>0</v>
      </c>
      <c r="AE81" s="17">
        <v>2070.42</v>
      </c>
      <c r="AF81" s="17">
        <v>66.319999999999993</v>
      </c>
      <c r="AG81" s="17">
        <v>113.72</v>
      </c>
      <c r="AH81" s="17">
        <v>2857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5540.18</v>
      </c>
      <c r="AQ81" s="17">
        <v>16913.48</v>
      </c>
      <c r="AR81" s="17">
        <v>434.79</v>
      </c>
      <c r="AS81" s="17">
        <v>782.63</v>
      </c>
      <c r="AT81" s="17">
        <v>2786.04</v>
      </c>
      <c r="AU81" s="17">
        <v>472.17</v>
      </c>
      <c r="AV81" s="17">
        <v>449.07</v>
      </c>
      <c r="AW81" s="17">
        <v>1416.53</v>
      </c>
      <c r="AX81" s="17">
        <v>4003.46</v>
      </c>
      <c r="AY81" s="17">
        <v>1180.42</v>
      </c>
      <c r="AZ81" s="17">
        <v>236.09</v>
      </c>
      <c r="BA81" s="17">
        <v>0</v>
      </c>
      <c r="BB81" s="17">
        <v>7757.74</v>
      </c>
      <c r="BC81" s="1"/>
    </row>
    <row r="82" spans="1:55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x14ac:dyDescent="0.25">
      <c r="A83" s="72" t="s">
        <v>2673</v>
      </c>
      <c r="B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x14ac:dyDescent="0.25">
      <c r="A84" s="2" t="s">
        <v>2674</v>
      </c>
      <c r="B84" s="1" t="s">
        <v>2675</v>
      </c>
      <c r="C84" s="1" t="s">
        <v>392</v>
      </c>
      <c r="D84" s="1" t="s">
        <v>2676</v>
      </c>
      <c r="E84" s="1"/>
      <c r="F84" s="13">
        <v>0</v>
      </c>
      <c r="G84" s="13">
        <v>0</v>
      </c>
      <c r="H84" s="13">
        <v>260.42</v>
      </c>
      <c r="I84" s="13">
        <v>0</v>
      </c>
      <c r="J84" s="13">
        <v>465.5</v>
      </c>
      <c r="K84" s="13">
        <v>0</v>
      </c>
      <c r="L84" s="13">
        <v>0</v>
      </c>
      <c r="M84" s="13">
        <v>0</v>
      </c>
      <c r="N84" s="13">
        <v>2741.25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3467.17</v>
      </c>
      <c r="V84" s="13">
        <v>0</v>
      </c>
      <c r="W84" s="14">
        <v>-125.1</v>
      </c>
      <c r="X84" s="13">
        <v>0</v>
      </c>
      <c r="Y84" s="13">
        <v>273.19</v>
      </c>
      <c r="Z84" s="13">
        <v>0</v>
      </c>
      <c r="AA84" s="13">
        <v>148.09</v>
      </c>
      <c r="AB84" s="13">
        <v>0</v>
      </c>
      <c r="AC84" s="13">
        <v>0</v>
      </c>
      <c r="AD84" s="13">
        <v>0</v>
      </c>
      <c r="AE84" s="13">
        <v>315.24</v>
      </c>
      <c r="AF84" s="13">
        <v>0</v>
      </c>
      <c r="AG84" s="13">
        <v>27.41</v>
      </c>
      <c r="AH84" s="13">
        <v>434.59</v>
      </c>
      <c r="AI84" s="13">
        <v>0</v>
      </c>
      <c r="AJ84" s="13">
        <v>0</v>
      </c>
      <c r="AK84" s="13">
        <v>1.77</v>
      </c>
      <c r="AL84" s="13">
        <v>0</v>
      </c>
      <c r="AM84" s="13">
        <v>0</v>
      </c>
      <c r="AN84" s="13">
        <v>0</v>
      </c>
      <c r="AO84" s="13">
        <v>0</v>
      </c>
      <c r="AP84" s="13">
        <v>927.1</v>
      </c>
      <c r="AQ84" s="13">
        <v>2540.0700000000002</v>
      </c>
      <c r="AR84" s="13">
        <v>53.83</v>
      </c>
      <c r="AS84" s="13">
        <v>96.9</v>
      </c>
      <c r="AT84" s="13">
        <v>315.08</v>
      </c>
      <c r="AU84" s="13">
        <v>61.52</v>
      </c>
      <c r="AV84" s="13">
        <v>69.34</v>
      </c>
      <c r="AW84" s="13">
        <v>184.57</v>
      </c>
      <c r="AX84" s="13">
        <v>465.81</v>
      </c>
      <c r="AY84" s="13">
        <v>153.81</v>
      </c>
      <c r="AZ84" s="13">
        <v>30.76</v>
      </c>
      <c r="BA84" s="13">
        <v>0</v>
      </c>
      <c r="BB84" s="13">
        <v>965.81</v>
      </c>
      <c r="BC84" s="1"/>
    </row>
    <row r="85" spans="1:55" x14ac:dyDescent="0.25">
      <c r="A85" s="2" t="s">
        <v>2677</v>
      </c>
      <c r="B85" s="1" t="s">
        <v>2678</v>
      </c>
      <c r="C85" s="1" t="s">
        <v>436</v>
      </c>
      <c r="D85" s="1" t="s">
        <v>2676</v>
      </c>
      <c r="E85" s="1"/>
      <c r="F85" s="13">
        <v>0</v>
      </c>
      <c r="G85" s="13">
        <v>0</v>
      </c>
      <c r="H85" s="13">
        <v>58.72</v>
      </c>
      <c r="I85" s="13">
        <v>0</v>
      </c>
      <c r="J85" s="13">
        <v>465.5</v>
      </c>
      <c r="K85" s="13">
        <v>0</v>
      </c>
      <c r="L85" s="13">
        <v>0</v>
      </c>
      <c r="M85" s="13">
        <v>0</v>
      </c>
      <c r="N85" s="13">
        <v>3090.75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3614.97</v>
      </c>
      <c r="V85" s="13">
        <v>0</v>
      </c>
      <c r="W85" s="14">
        <v>-107.37</v>
      </c>
      <c r="X85" s="13">
        <v>0</v>
      </c>
      <c r="Y85" s="13">
        <v>289.27</v>
      </c>
      <c r="Z85" s="13">
        <v>0</v>
      </c>
      <c r="AA85" s="13">
        <v>181.9</v>
      </c>
      <c r="AB85" s="13">
        <v>0</v>
      </c>
      <c r="AC85" s="13">
        <v>0</v>
      </c>
      <c r="AD85" s="13">
        <v>0</v>
      </c>
      <c r="AE85" s="13">
        <v>355.44</v>
      </c>
      <c r="AF85" s="13">
        <v>30.91</v>
      </c>
      <c r="AG85" s="13">
        <v>0</v>
      </c>
      <c r="AH85" s="13">
        <v>542</v>
      </c>
      <c r="AI85" s="13">
        <v>0</v>
      </c>
      <c r="AJ85" s="13">
        <v>0</v>
      </c>
      <c r="AK85" s="13">
        <v>2.44</v>
      </c>
      <c r="AL85" s="13">
        <v>0</v>
      </c>
      <c r="AM85" s="13">
        <v>0</v>
      </c>
      <c r="AN85" s="13">
        <v>0</v>
      </c>
      <c r="AO85" s="13">
        <v>0</v>
      </c>
      <c r="AP85" s="13">
        <v>1112.69</v>
      </c>
      <c r="AQ85" s="13">
        <v>2502.2800000000002</v>
      </c>
      <c r="AR85" s="13">
        <v>60.62</v>
      </c>
      <c r="AS85" s="13">
        <v>109.11</v>
      </c>
      <c r="AT85" s="13">
        <v>321.87</v>
      </c>
      <c r="AU85" s="13">
        <v>69.28</v>
      </c>
      <c r="AV85" s="13">
        <v>72.3</v>
      </c>
      <c r="AW85" s="13">
        <v>207.83</v>
      </c>
      <c r="AX85" s="13">
        <v>491.6</v>
      </c>
      <c r="AY85" s="13">
        <v>173.19</v>
      </c>
      <c r="AZ85" s="13">
        <v>34.64</v>
      </c>
      <c r="BA85" s="13">
        <v>0</v>
      </c>
      <c r="BB85" s="13">
        <v>1048.8399999999999</v>
      </c>
      <c r="BC85" s="1"/>
    </row>
    <row r="86" spans="1:55" x14ac:dyDescent="0.25">
      <c r="A86" s="2" t="s">
        <v>2679</v>
      </c>
      <c r="B86" s="1" t="s">
        <v>2680</v>
      </c>
      <c r="C86" s="1" t="s">
        <v>1365</v>
      </c>
      <c r="D86" s="1" t="s">
        <v>2681</v>
      </c>
      <c r="E86" s="1"/>
      <c r="F86" s="13">
        <v>0</v>
      </c>
      <c r="G86" s="13">
        <v>0</v>
      </c>
      <c r="H86" s="13">
        <v>0</v>
      </c>
      <c r="I86" s="13">
        <v>0</v>
      </c>
      <c r="J86" s="13">
        <v>465.5</v>
      </c>
      <c r="K86" s="13">
        <v>0</v>
      </c>
      <c r="L86" s="13">
        <v>0</v>
      </c>
      <c r="M86" s="13">
        <v>0</v>
      </c>
      <c r="N86" s="13">
        <v>2881.65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3347.15</v>
      </c>
      <c r="V86" s="13">
        <v>0</v>
      </c>
      <c r="W86" s="14">
        <v>-125.1</v>
      </c>
      <c r="X86" s="13">
        <v>0</v>
      </c>
      <c r="Y86" s="13">
        <v>260.13</v>
      </c>
      <c r="Z86" s="13">
        <v>0</v>
      </c>
      <c r="AA86" s="13">
        <v>135.03</v>
      </c>
      <c r="AB86" s="13">
        <v>0</v>
      </c>
      <c r="AC86" s="13">
        <v>0</v>
      </c>
      <c r="AD86" s="13">
        <v>0</v>
      </c>
      <c r="AE86" s="13">
        <v>331.39</v>
      </c>
      <c r="AF86" s="13">
        <v>28.82</v>
      </c>
      <c r="AG86" s="13">
        <v>0</v>
      </c>
      <c r="AH86" s="13">
        <v>536</v>
      </c>
      <c r="AI86" s="13">
        <v>0</v>
      </c>
      <c r="AJ86" s="13">
        <v>0</v>
      </c>
      <c r="AK86" s="13">
        <v>1.39</v>
      </c>
      <c r="AL86" s="13">
        <v>0</v>
      </c>
      <c r="AM86" s="13">
        <v>0</v>
      </c>
      <c r="AN86" s="13">
        <v>0</v>
      </c>
      <c r="AO86" s="13">
        <v>0</v>
      </c>
      <c r="AP86" s="13">
        <v>1032.6300000000001</v>
      </c>
      <c r="AQ86" s="13">
        <v>2314.52</v>
      </c>
      <c r="AR86" s="13">
        <v>56.37</v>
      </c>
      <c r="AS86" s="13">
        <v>101.47</v>
      </c>
      <c r="AT86" s="13">
        <v>317.62</v>
      </c>
      <c r="AU86" s="13">
        <v>64.42</v>
      </c>
      <c r="AV86" s="13">
        <v>66.94</v>
      </c>
      <c r="AW86" s="13">
        <v>193.27</v>
      </c>
      <c r="AX86" s="13">
        <v>475.46</v>
      </c>
      <c r="AY86" s="13">
        <v>161.06</v>
      </c>
      <c r="AZ86" s="13">
        <v>32.21</v>
      </c>
      <c r="BA86" s="13">
        <v>0</v>
      </c>
      <c r="BB86" s="13">
        <v>993.36</v>
      </c>
      <c r="BC86" s="1"/>
    </row>
    <row r="87" spans="1:55" x14ac:dyDescent="0.25">
      <c r="A87" s="18" t="s">
        <v>1337</v>
      </c>
      <c r="B87" s="7"/>
      <c r="C87" s="7"/>
      <c r="D87" s="7"/>
      <c r="E87" s="7"/>
      <c r="F87" s="7" t="s">
        <v>1338</v>
      </c>
      <c r="G87" s="7" t="s">
        <v>1338</v>
      </c>
      <c r="H87" s="7" t="s">
        <v>1338</v>
      </c>
      <c r="I87" s="7" t="s">
        <v>1338</v>
      </c>
      <c r="J87" s="7" t="s">
        <v>1338</v>
      </c>
      <c r="K87" s="7" t="s">
        <v>1338</v>
      </c>
      <c r="L87" s="7" t="s">
        <v>1338</v>
      </c>
      <c r="M87" s="7" t="s">
        <v>1338</v>
      </c>
      <c r="N87" s="7" t="s">
        <v>1338</v>
      </c>
      <c r="O87" s="7" t="s">
        <v>1338</v>
      </c>
      <c r="P87" s="7" t="s">
        <v>1338</v>
      </c>
      <c r="Q87" s="7" t="s">
        <v>1338</v>
      </c>
      <c r="R87" s="7" t="s">
        <v>1338</v>
      </c>
      <c r="S87" s="7" t="s">
        <v>1338</v>
      </c>
      <c r="T87" s="7" t="s">
        <v>1338</v>
      </c>
      <c r="U87" s="7" t="s">
        <v>1338</v>
      </c>
      <c r="V87" s="7" t="s">
        <v>1338</v>
      </c>
      <c r="W87" s="7" t="s">
        <v>1338</v>
      </c>
      <c r="X87" s="7" t="s">
        <v>1338</v>
      </c>
      <c r="Y87" s="7" t="s">
        <v>1338</v>
      </c>
      <c r="Z87" s="7" t="s">
        <v>1338</v>
      </c>
      <c r="AA87" s="7" t="s">
        <v>1338</v>
      </c>
      <c r="AB87" s="7" t="s">
        <v>1338</v>
      </c>
      <c r="AC87" s="7" t="s">
        <v>1338</v>
      </c>
      <c r="AD87" s="7" t="s">
        <v>1338</v>
      </c>
      <c r="AE87" s="7" t="s">
        <v>1338</v>
      </c>
      <c r="AF87" s="7" t="s">
        <v>1338</v>
      </c>
      <c r="AG87" s="7" t="s">
        <v>1338</v>
      </c>
      <c r="AH87" s="7" t="s">
        <v>1338</v>
      </c>
      <c r="AI87" s="7" t="s">
        <v>1338</v>
      </c>
      <c r="AJ87" s="7" t="s">
        <v>1338</v>
      </c>
      <c r="AK87" s="7" t="s">
        <v>1338</v>
      </c>
      <c r="AL87" s="7" t="s">
        <v>1338</v>
      </c>
      <c r="AM87" s="7" t="s">
        <v>1338</v>
      </c>
      <c r="AN87" s="7" t="s">
        <v>1338</v>
      </c>
      <c r="AO87" s="7" t="s">
        <v>1338</v>
      </c>
      <c r="AP87" s="7" t="s">
        <v>1338</v>
      </c>
      <c r="AQ87" s="7" t="s">
        <v>1338</v>
      </c>
      <c r="AR87" s="7" t="s">
        <v>1338</v>
      </c>
      <c r="AS87" s="7" t="s">
        <v>1338</v>
      </c>
      <c r="AT87" s="7" t="s">
        <v>1338</v>
      </c>
      <c r="AU87" s="7" t="s">
        <v>1338</v>
      </c>
      <c r="AV87" s="7" t="s">
        <v>1338</v>
      </c>
      <c r="AW87" s="7" t="s">
        <v>1338</v>
      </c>
      <c r="AX87" s="7" t="s">
        <v>1338</v>
      </c>
      <c r="AY87" s="7" t="s">
        <v>1338</v>
      </c>
      <c r="AZ87" s="7" t="s">
        <v>1338</v>
      </c>
      <c r="BA87" s="7" t="s">
        <v>1338</v>
      </c>
      <c r="BB87" s="7" t="s">
        <v>1338</v>
      </c>
      <c r="BC87" s="7"/>
    </row>
    <row r="88" spans="1:55" x14ac:dyDescent="0.25">
      <c r="A88" s="2"/>
      <c r="B88" s="1"/>
      <c r="E88" s="1"/>
      <c r="F88" s="17">
        <v>0</v>
      </c>
      <c r="G88" s="17">
        <v>0</v>
      </c>
      <c r="H88" s="17">
        <v>319.14</v>
      </c>
      <c r="I88" s="17">
        <v>0</v>
      </c>
      <c r="J88" s="17">
        <v>1396.5</v>
      </c>
      <c r="K88" s="17">
        <v>0</v>
      </c>
      <c r="L88" s="17">
        <v>0</v>
      </c>
      <c r="M88" s="17">
        <v>0</v>
      </c>
      <c r="N88" s="17">
        <v>8713.65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10429.290000000001</v>
      </c>
      <c r="V88" s="17">
        <v>0</v>
      </c>
      <c r="W88" s="19">
        <v>-357.57</v>
      </c>
      <c r="X88" s="17">
        <v>0</v>
      </c>
      <c r="Y88" s="17">
        <v>822.59</v>
      </c>
      <c r="Z88" s="17">
        <v>0</v>
      </c>
      <c r="AA88" s="17">
        <v>465.02</v>
      </c>
      <c r="AB88" s="17">
        <v>0</v>
      </c>
      <c r="AC88" s="17">
        <v>0</v>
      </c>
      <c r="AD88" s="17">
        <v>0</v>
      </c>
      <c r="AE88" s="17">
        <v>1002.07</v>
      </c>
      <c r="AF88" s="17">
        <v>59.73</v>
      </c>
      <c r="AG88" s="17">
        <v>27.41</v>
      </c>
      <c r="AH88" s="17">
        <v>1512.59</v>
      </c>
      <c r="AI88" s="17">
        <v>0</v>
      </c>
      <c r="AJ88" s="17">
        <v>0</v>
      </c>
      <c r="AK88" s="17">
        <v>5.6</v>
      </c>
      <c r="AL88" s="17">
        <v>0</v>
      </c>
      <c r="AM88" s="17">
        <v>0</v>
      </c>
      <c r="AN88" s="17">
        <v>0</v>
      </c>
      <c r="AO88" s="17">
        <v>0</v>
      </c>
      <c r="AP88" s="17">
        <v>3072.42</v>
      </c>
      <c r="AQ88" s="17">
        <v>7356.87</v>
      </c>
      <c r="AR88" s="17">
        <v>170.82</v>
      </c>
      <c r="AS88" s="17">
        <v>307.48</v>
      </c>
      <c r="AT88" s="17">
        <v>954.57</v>
      </c>
      <c r="AU88" s="17">
        <v>195.22</v>
      </c>
      <c r="AV88" s="17">
        <v>208.58</v>
      </c>
      <c r="AW88" s="17">
        <v>585.66999999999996</v>
      </c>
      <c r="AX88" s="17">
        <v>1432.87</v>
      </c>
      <c r="AY88" s="17">
        <v>488.06</v>
      </c>
      <c r="AZ88" s="17">
        <v>97.61</v>
      </c>
      <c r="BA88" s="17">
        <v>0</v>
      </c>
      <c r="BB88" s="17">
        <v>3008.01</v>
      </c>
      <c r="BC88" s="1"/>
    </row>
    <row r="89" spans="1:55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x14ac:dyDescent="0.25">
      <c r="A90" s="72" t="s">
        <v>2682</v>
      </c>
      <c r="B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x14ac:dyDescent="0.25">
      <c r="A91" s="2" t="s">
        <v>2683</v>
      </c>
      <c r="B91" s="1" t="s">
        <v>2684</v>
      </c>
      <c r="C91" s="1" t="s">
        <v>2685</v>
      </c>
      <c r="D91" s="1" t="s">
        <v>2686</v>
      </c>
      <c r="E91" s="1"/>
      <c r="F91" s="13">
        <v>0</v>
      </c>
      <c r="G91" s="13">
        <v>456.4</v>
      </c>
      <c r="H91" s="13">
        <v>0</v>
      </c>
      <c r="I91" s="13">
        <v>0</v>
      </c>
      <c r="J91" s="13">
        <v>407.4</v>
      </c>
      <c r="K91" s="13">
        <v>210.88</v>
      </c>
      <c r="L91" s="13">
        <v>0</v>
      </c>
      <c r="M91" s="13">
        <v>0</v>
      </c>
      <c r="N91" s="13">
        <v>5702.38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6777.06</v>
      </c>
      <c r="V91" s="13">
        <v>0</v>
      </c>
      <c r="W91" s="13">
        <v>0</v>
      </c>
      <c r="X91" s="13">
        <v>0</v>
      </c>
      <c r="Y91" s="13">
        <v>900.32</v>
      </c>
      <c r="Z91" s="13">
        <v>0</v>
      </c>
      <c r="AA91" s="13">
        <v>900.32</v>
      </c>
      <c r="AB91" s="13">
        <v>0</v>
      </c>
      <c r="AC91" s="13">
        <v>0</v>
      </c>
      <c r="AD91" s="13">
        <v>0</v>
      </c>
      <c r="AE91" s="13">
        <v>655.77</v>
      </c>
      <c r="AF91" s="13">
        <v>0</v>
      </c>
      <c r="AG91" s="13">
        <v>57.02</v>
      </c>
      <c r="AH91" s="13">
        <v>0</v>
      </c>
      <c r="AI91" s="13">
        <v>0</v>
      </c>
      <c r="AJ91" s="13">
        <v>0</v>
      </c>
      <c r="AK91" s="13">
        <v>14.4</v>
      </c>
      <c r="AL91" s="13">
        <v>0</v>
      </c>
      <c r="AM91" s="13">
        <v>0</v>
      </c>
      <c r="AN91" s="13">
        <v>0</v>
      </c>
      <c r="AO91" s="13">
        <v>0</v>
      </c>
      <c r="AP91" s="13">
        <v>1627.51</v>
      </c>
      <c r="AQ91" s="13">
        <v>5149.55</v>
      </c>
      <c r="AR91" s="13">
        <v>111.69</v>
      </c>
      <c r="AS91" s="13">
        <v>201.05</v>
      </c>
      <c r="AT91" s="13">
        <v>400.9</v>
      </c>
      <c r="AU91" s="13">
        <v>127.65</v>
      </c>
      <c r="AV91" s="13">
        <v>135.54</v>
      </c>
      <c r="AW91" s="13">
        <v>382.95</v>
      </c>
      <c r="AX91" s="13">
        <v>713.64</v>
      </c>
      <c r="AY91" s="13">
        <v>319.13</v>
      </c>
      <c r="AZ91" s="13">
        <v>63.83</v>
      </c>
      <c r="BA91" s="13">
        <v>0</v>
      </c>
      <c r="BB91" s="13">
        <v>1742.74</v>
      </c>
      <c r="BC91" s="1"/>
    </row>
    <row r="92" spans="1:55" x14ac:dyDescent="0.25">
      <c r="A92" s="2" t="s">
        <v>2687</v>
      </c>
      <c r="B92" s="1" t="s">
        <v>2688</v>
      </c>
      <c r="C92" s="1" t="s">
        <v>2685</v>
      </c>
      <c r="D92" s="1" t="s">
        <v>2686</v>
      </c>
      <c r="E92" s="1"/>
      <c r="F92" s="13">
        <v>0</v>
      </c>
      <c r="G92" s="13">
        <v>0</v>
      </c>
      <c r="H92" s="13">
        <v>0</v>
      </c>
      <c r="I92" s="13">
        <v>0</v>
      </c>
      <c r="J92" s="13">
        <v>465.6</v>
      </c>
      <c r="K92" s="13">
        <v>241</v>
      </c>
      <c r="L92" s="13">
        <v>0</v>
      </c>
      <c r="M92" s="13">
        <v>0</v>
      </c>
      <c r="N92" s="13">
        <v>6517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7223.6</v>
      </c>
      <c r="V92" s="13">
        <v>0</v>
      </c>
      <c r="W92" s="13">
        <v>0</v>
      </c>
      <c r="X92" s="13">
        <v>0</v>
      </c>
      <c r="Y92" s="13">
        <v>995.7</v>
      </c>
      <c r="Z92" s="13">
        <v>0</v>
      </c>
      <c r="AA92" s="13">
        <v>995.7</v>
      </c>
      <c r="AB92" s="13">
        <v>0</v>
      </c>
      <c r="AC92" s="13">
        <v>0</v>
      </c>
      <c r="AD92" s="13">
        <v>0</v>
      </c>
      <c r="AE92" s="13">
        <v>749.46</v>
      </c>
      <c r="AF92" s="13">
        <v>65.17</v>
      </c>
      <c r="AG92" s="13">
        <v>0</v>
      </c>
      <c r="AH92" s="13">
        <v>1300</v>
      </c>
      <c r="AI92" s="13">
        <v>0</v>
      </c>
      <c r="AJ92" s="13">
        <v>0</v>
      </c>
      <c r="AK92" s="13">
        <v>20.260000000000002</v>
      </c>
      <c r="AL92" s="13">
        <v>0</v>
      </c>
      <c r="AM92" s="13">
        <v>0</v>
      </c>
      <c r="AN92" s="13">
        <v>0</v>
      </c>
      <c r="AO92" s="13">
        <v>0</v>
      </c>
      <c r="AP92" s="13">
        <v>3130.59</v>
      </c>
      <c r="AQ92" s="13">
        <v>4093.01</v>
      </c>
      <c r="AR92" s="13">
        <v>127.48</v>
      </c>
      <c r="AS92" s="13">
        <v>229.47</v>
      </c>
      <c r="AT92" s="13">
        <v>426.6</v>
      </c>
      <c r="AU92" s="13">
        <v>145.69999999999999</v>
      </c>
      <c r="AV92" s="13">
        <v>144.47</v>
      </c>
      <c r="AW92" s="13">
        <v>437.09</v>
      </c>
      <c r="AX92" s="13">
        <v>783.55</v>
      </c>
      <c r="AY92" s="13">
        <v>364.24</v>
      </c>
      <c r="AZ92" s="13">
        <v>72.849999999999994</v>
      </c>
      <c r="BA92" s="13">
        <v>0</v>
      </c>
      <c r="BB92" s="13">
        <v>1947.9</v>
      </c>
      <c r="BC92" s="1"/>
    </row>
    <row r="93" spans="1:55" x14ac:dyDescent="0.25">
      <c r="A93" s="2" t="s">
        <v>2689</v>
      </c>
      <c r="B93" s="1" t="s">
        <v>2690</v>
      </c>
      <c r="C93" s="1" t="s">
        <v>2691</v>
      </c>
      <c r="D93" s="1" t="s">
        <v>2686</v>
      </c>
      <c r="E93" s="1"/>
      <c r="F93" s="13">
        <v>0</v>
      </c>
      <c r="G93" s="13">
        <v>0</v>
      </c>
      <c r="H93" s="13">
        <v>1007.81</v>
      </c>
      <c r="I93" s="13">
        <v>0</v>
      </c>
      <c r="J93" s="13">
        <v>465.5</v>
      </c>
      <c r="K93" s="13">
        <v>261.2</v>
      </c>
      <c r="L93" s="13">
        <v>0</v>
      </c>
      <c r="M93" s="13">
        <v>0</v>
      </c>
      <c r="N93" s="13">
        <v>7198.65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8933.16</v>
      </c>
      <c r="V93" s="13">
        <v>0</v>
      </c>
      <c r="W93" s="13">
        <v>0</v>
      </c>
      <c r="X93" s="13">
        <v>0</v>
      </c>
      <c r="Y93" s="13">
        <v>1360.86</v>
      </c>
      <c r="Z93" s="13">
        <v>0</v>
      </c>
      <c r="AA93" s="13">
        <v>1360.86</v>
      </c>
      <c r="AB93" s="13">
        <v>0</v>
      </c>
      <c r="AC93" s="13">
        <v>0</v>
      </c>
      <c r="AD93" s="13">
        <v>0</v>
      </c>
      <c r="AE93" s="13">
        <v>827.84</v>
      </c>
      <c r="AF93" s="13">
        <v>0</v>
      </c>
      <c r="AG93" s="13">
        <v>71.989999999999995</v>
      </c>
      <c r="AH93" s="13">
        <v>0</v>
      </c>
      <c r="AI93" s="13">
        <v>0</v>
      </c>
      <c r="AJ93" s="13">
        <v>0</v>
      </c>
      <c r="AK93" s="13">
        <v>28.15</v>
      </c>
      <c r="AL93" s="13">
        <v>0</v>
      </c>
      <c r="AM93" s="13">
        <v>0</v>
      </c>
      <c r="AN93" s="13">
        <v>0</v>
      </c>
      <c r="AO93" s="13">
        <v>0</v>
      </c>
      <c r="AP93" s="13">
        <v>2288.84</v>
      </c>
      <c r="AQ93" s="13">
        <v>6644.32</v>
      </c>
      <c r="AR93" s="13">
        <v>141.37</v>
      </c>
      <c r="AS93" s="13">
        <v>254.47</v>
      </c>
      <c r="AT93" s="13">
        <v>449.22</v>
      </c>
      <c r="AU93" s="13">
        <v>161.57</v>
      </c>
      <c r="AV93" s="13">
        <v>178.66</v>
      </c>
      <c r="AW93" s="13">
        <v>484.7</v>
      </c>
      <c r="AX93" s="13">
        <v>845.06</v>
      </c>
      <c r="AY93" s="13">
        <v>403.91</v>
      </c>
      <c r="AZ93" s="13">
        <v>80.78</v>
      </c>
      <c r="BA93" s="13">
        <v>0</v>
      </c>
      <c r="BB93" s="13">
        <v>2154.6799999999998</v>
      </c>
      <c r="BC93" s="1"/>
    </row>
    <row r="94" spans="1:55" x14ac:dyDescent="0.25">
      <c r="A94" s="2" t="s">
        <v>2692</v>
      </c>
      <c r="B94" s="1" t="s">
        <v>2693</v>
      </c>
      <c r="C94" s="1" t="s">
        <v>2685</v>
      </c>
      <c r="D94" s="1" t="s">
        <v>2686</v>
      </c>
      <c r="E94" s="1"/>
      <c r="F94" s="13">
        <v>0</v>
      </c>
      <c r="G94" s="13">
        <v>0</v>
      </c>
      <c r="H94" s="13">
        <v>912.38</v>
      </c>
      <c r="I94" s="13">
        <v>0</v>
      </c>
      <c r="J94" s="13">
        <v>465.6</v>
      </c>
      <c r="K94" s="13">
        <v>241</v>
      </c>
      <c r="L94" s="13">
        <v>0</v>
      </c>
      <c r="M94" s="13">
        <v>0</v>
      </c>
      <c r="N94" s="13">
        <v>6517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8135.98</v>
      </c>
      <c r="V94" s="13">
        <v>0</v>
      </c>
      <c r="W94" s="13">
        <v>0</v>
      </c>
      <c r="X94" s="13">
        <v>0</v>
      </c>
      <c r="Y94" s="13">
        <v>1190.58</v>
      </c>
      <c r="Z94" s="13">
        <v>0</v>
      </c>
      <c r="AA94" s="13">
        <v>1190.58</v>
      </c>
      <c r="AB94" s="13">
        <v>0</v>
      </c>
      <c r="AC94" s="13">
        <v>0</v>
      </c>
      <c r="AD94" s="13">
        <v>0</v>
      </c>
      <c r="AE94" s="13">
        <v>749.46</v>
      </c>
      <c r="AF94" s="13">
        <v>65.17</v>
      </c>
      <c r="AG94" s="13">
        <v>0</v>
      </c>
      <c r="AH94" s="13">
        <v>2106</v>
      </c>
      <c r="AI94" s="13">
        <v>0</v>
      </c>
      <c r="AJ94" s="13">
        <v>0</v>
      </c>
      <c r="AK94" s="13">
        <v>24.28</v>
      </c>
      <c r="AL94" s="13">
        <v>0</v>
      </c>
      <c r="AM94" s="13">
        <v>0</v>
      </c>
      <c r="AN94" s="13">
        <v>0</v>
      </c>
      <c r="AO94" s="13">
        <v>0</v>
      </c>
      <c r="AP94" s="13">
        <v>4135.49</v>
      </c>
      <c r="AQ94" s="13">
        <v>4000.49</v>
      </c>
      <c r="AR94" s="13">
        <v>127.98</v>
      </c>
      <c r="AS94" s="13">
        <v>230.37</v>
      </c>
      <c r="AT94" s="13">
        <v>427.42</v>
      </c>
      <c r="AU94" s="13">
        <v>146.27000000000001</v>
      </c>
      <c r="AV94" s="13">
        <v>162.72</v>
      </c>
      <c r="AW94" s="13">
        <v>438.8</v>
      </c>
      <c r="AX94" s="13">
        <v>785.77</v>
      </c>
      <c r="AY94" s="13">
        <v>365.67</v>
      </c>
      <c r="AZ94" s="13">
        <v>73.13</v>
      </c>
      <c r="BA94" s="13">
        <v>0</v>
      </c>
      <c r="BB94" s="13">
        <v>1972.36</v>
      </c>
      <c r="BC94" s="1"/>
    </row>
    <row r="95" spans="1:55" x14ac:dyDescent="0.25">
      <c r="A95" s="2" t="s">
        <v>2694</v>
      </c>
      <c r="B95" s="1" t="s">
        <v>2695</v>
      </c>
      <c r="C95" s="1" t="s">
        <v>2696</v>
      </c>
      <c r="D95" s="1" t="s">
        <v>2686</v>
      </c>
      <c r="E95" s="1"/>
      <c r="F95" s="13">
        <v>0</v>
      </c>
      <c r="G95" s="13">
        <v>0</v>
      </c>
      <c r="H95" s="13">
        <v>932.39</v>
      </c>
      <c r="I95" s="13">
        <v>0</v>
      </c>
      <c r="J95" s="13">
        <v>465.5</v>
      </c>
      <c r="K95" s="13">
        <v>315.43</v>
      </c>
      <c r="L95" s="13">
        <v>0</v>
      </c>
      <c r="M95" s="13">
        <v>0</v>
      </c>
      <c r="N95" s="13">
        <v>9323.85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11037.17</v>
      </c>
      <c r="V95" s="13">
        <v>0</v>
      </c>
      <c r="W95" s="13">
        <v>0</v>
      </c>
      <c r="X95" s="13">
        <v>0</v>
      </c>
      <c r="Y95" s="13">
        <v>1827.31</v>
      </c>
      <c r="Z95" s="13">
        <v>0</v>
      </c>
      <c r="AA95" s="13">
        <v>1827.31</v>
      </c>
      <c r="AB95" s="13">
        <v>0</v>
      </c>
      <c r="AC95" s="13">
        <v>0</v>
      </c>
      <c r="AD95" s="13">
        <v>0</v>
      </c>
      <c r="AE95" s="13">
        <v>1072.25</v>
      </c>
      <c r="AF95" s="13">
        <v>93.24</v>
      </c>
      <c r="AG95" s="13">
        <v>0</v>
      </c>
      <c r="AH95" s="13">
        <v>3014</v>
      </c>
      <c r="AI95" s="13">
        <v>0</v>
      </c>
      <c r="AJ95" s="13">
        <v>0</v>
      </c>
      <c r="AK95" s="13">
        <v>38.65</v>
      </c>
      <c r="AL95" s="13">
        <v>0</v>
      </c>
      <c r="AM95" s="13">
        <v>0</v>
      </c>
      <c r="AN95" s="13">
        <v>0</v>
      </c>
      <c r="AO95" s="13">
        <v>0</v>
      </c>
      <c r="AP95" s="13">
        <v>6045.45</v>
      </c>
      <c r="AQ95" s="13">
        <v>4991.72</v>
      </c>
      <c r="AR95" s="13">
        <v>183.11</v>
      </c>
      <c r="AS95" s="13">
        <v>329.59</v>
      </c>
      <c r="AT95" s="13">
        <v>517.17999999999995</v>
      </c>
      <c r="AU95" s="13">
        <v>209.26</v>
      </c>
      <c r="AV95" s="13">
        <v>220.74</v>
      </c>
      <c r="AW95" s="13">
        <v>627.79</v>
      </c>
      <c r="AX95" s="13">
        <v>1029.8800000000001</v>
      </c>
      <c r="AY95" s="13">
        <v>523.16</v>
      </c>
      <c r="AZ95" s="13">
        <v>104.63</v>
      </c>
      <c r="BA95" s="13">
        <v>0</v>
      </c>
      <c r="BB95" s="13">
        <v>2715.46</v>
      </c>
      <c r="BC95" s="1"/>
    </row>
    <row r="96" spans="1:55" x14ac:dyDescent="0.25">
      <c r="A96" s="2" t="s">
        <v>2697</v>
      </c>
      <c r="B96" s="1" t="s">
        <v>2698</v>
      </c>
      <c r="C96" s="1" t="s">
        <v>2696</v>
      </c>
      <c r="D96" s="1" t="s">
        <v>2686</v>
      </c>
      <c r="E96" s="1"/>
      <c r="F96" s="13">
        <v>0</v>
      </c>
      <c r="G96" s="13">
        <v>0</v>
      </c>
      <c r="H96" s="13">
        <v>559.42999999999995</v>
      </c>
      <c r="I96" s="13">
        <v>0</v>
      </c>
      <c r="J96" s="13">
        <v>465.5</v>
      </c>
      <c r="K96" s="13">
        <v>315.43</v>
      </c>
      <c r="L96" s="13">
        <v>0</v>
      </c>
      <c r="M96" s="13">
        <v>0</v>
      </c>
      <c r="N96" s="13">
        <v>9323.85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10664.21</v>
      </c>
      <c r="V96" s="13">
        <v>0</v>
      </c>
      <c r="W96" s="13">
        <v>0</v>
      </c>
      <c r="X96" s="13">
        <v>0</v>
      </c>
      <c r="Y96" s="13">
        <v>1739.59</v>
      </c>
      <c r="Z96" s="13">
        <v>0</v>
      </c>
      <c r="AA96" s="13">
        <v>1739.59</v>
      </c>
      <c r="AB96" s="13">
        <v>0</v>
      </c>
      <c r="AC96" s="13">
        <v>0</v>
      </c>
      <c r="AD96" s="13">
        <v>0</v>
      </c>
      <c r="AE96" s="13">
        <v>1072.25</v>
      </c>
      <c r="AF96" s="13">
        <v>0</v>
      </c>
      <c r="AG96" s="13">
        <v>93.24</v>
      </c>
      <c r="AH96" s="13">
        <v>1329</v>
      </c>
      <c r="AI96" s="13">
        <v>0</v>
      </c>
      <c r="AJ96" s="13">
        <v>0</v>
      </c>
      <c r="AK96" s="13">
        <v>37.11</v>
      </c>
      <c r="AL96" s="13">
        <v>0</v>
      </c>
      <c r="AM96" s="13">
        <v>0</v>
      </c>
      <c r="AN96" s="13">
        <v>0</v>
      </c>
      <c r="AO96" s="13">
        <v>0</v>
      </c>
      <c r="AP96" s="13">
        <v>4271.1899999999996</v>
      </c>
      <c r="AQ96" s="13">
        <v>6393.02</v>
      </c>
      <c r="AR96" s="13">
        <v>182.87</v>
      </c>
      <c r="AS96" s="13">
        <v>329.16</v>
      </c>
      <c r="AT96" s="13">
        <v>516.79999999999995</v>
      </c>
      <c r="AU96" s="13">
        <v>208.99</v>
      </c>
      <c r="AV96" s="13">
        <v>213.28</v>
      </c>
      <c r="AW96" s="13">
        <v>626.97</v>
      </c>
      <c r="AX96" s="13">
        <v>1028.83</v>
      </c>
      <c r="AY96" s="13">
        <v>522.48</v>
      </c>
      <c r="AZ96" s="13">
        <v>104.5</v>
      </c>
      <c r="BA96" s="13">
        <v>0</v>
      </c>
      <c r="BB96" s="13">
        <v>2705.05</v>
      </c>
      <c r="BC96" s="1"/>
    </row>
    <row r="97" spans="1:55" x14ac:dyDescent="0.25">
      <c r="A97" s="2" t="s">
        <v>2699</v>
      </c>
      <c r="B97" s="1" t="s">
        <v>2700</v>
      </c>
      <c r="C97" s="1" t="s">
        <v>2701</v>
      </c>
      <c r="D97" s="1" t="s">
        <v>2686</v>
      </c>
      <c r="E97" s="1"/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261.25</v>
      </c>
      <c r="AU97" s="13">
        <v>0</v>
      </c>
      <c r="AV97" s="13">
        <v>0</v>
      </c>
      <c r="AW97" s="13">
        <v>0</v>
      </c>
      <c r="AX97" s="13">
        <v>261.25</v>
      </c>
      <c r="AY97" s="13">
        <v>0</v>
      </c>
      <c r="AZ97" s="13">
        <v>0</v>
      </c>
      <c r="BA97" s="13">
        <v>0</v>
      </c>
      <c r="BB97" s="13">
        <v>261.25</v>
      </c>
      <c r="BC97" s="1"/>
    </row>
    <row r="98" spans="1:55" x14ac:dyDescent="0.25">
      <c r="A98" s="2" t="s">
        <v>2702</v>
      </c>
      <c r="B98" s="1" t="s">
        <v>2703</v>
      </c>
      <c r="C98" s="1" t="s">
        <v>2685</v>
      </c>
      <c r="D98" s="1" t="s">
        <v>2686</v>
      </c>
      <c r="E98" s="1"/>
      <c r="F98" s="13">
        <v>0</v>
      </c>
      <c r="G98" s="13">
        <v>0</v>
      </c>
      <c r="H98" s="13">
        <v>48.88</v>
      </c>
      <c r="I98" s="13">
        <v>0</v>
      </c>
      <c r="J98" s="13">
        <v>174.6</v>
      </c>
      <c r="K98" s="13">
        <v>90.38</v>
      </c>
      <c r="L98" s="13">
        <v>0</v>
      </c>
      <c r="M98" s="13">
        <v>0</v>
      </c>
      <c r="N98" s="13">
        <v>2443.88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2757.74</v>
      </c>
      <c r="V98" s="13">
        <v>0</v>
      </c>
      <c r="W98" s="13">
        <v>0</v>
      </c>
      <c r="X98" s="13">
        <v>0</v>
      </c>
      <c r="Y98" s="13">
        <v>196</v>
      </c>
      <c r="Z98" s="13">
        <v>0</v>
      </c>
      <c r="AA98" s="13">
        <v>196</v>
      </c>
      <c r="AB98" s="13">
        <v>0</v>
      </c>
      <c r="AC98" s="13">
        <v>0</v>
      </c>
      <c r="AD98" s="13">
        <v>0</v>
      </c>
      <c r="AE98" s="13">
        <v>281.05</v>
      </c>
      <c r="AF98" s="13">
        <v>24.44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501.49</v>
      </c>
      <c r="AQ98" s="13">
        <v>2256.25</v>
      </c>
      <c r="AR98" s="13">
        <v>47.93</v>
      </c>
      <c r="AS98" s="13">
        <v>86.28</v>
      </c>
      <c r="AT98" s="13">
        <v>309.18</v>
      </c>
      <c r="AU98" s="13">
        <v>54.78</v>
      </c>
      <c r="AV98" s="13">
        <v>55.15</v>
      </c>
      <c r="AW98" s="13">
        <v>164.34</v>
      </c>
      <c r="AX98" s="13">
        <v>443.39</v>
      </c>
      <c r="AY98" s="13">
        <v>136.94999999999999</v>
      </c>
      <c r="AZ98" s="13">
        <v>27.39</v>
      </c>
      <c r="BA98" s="13">
        <v>0</v>
      </c>
      <c r="BB98" s="13">
        <v>882</v>
      </c>
      <c r="BC98" s="1"/>
    </row>
    <row r="99" spans="1:55" x14ac:dyDescent="0.25">
      <c r="A99" s="2" t="s">
        <v>2704</v>
      </c>
      <c r="B99" s="1" t="s">
        <v>2705</v>
      </c>
      <c r="C99" s="1" t="s">
        <v>2685</v>
      </c>
      <c r="D99" s="1" t="s">
        <v>2686</v>
      </c>
      <c r="E99" s="1"/>
      <c r="F99" s="13">
        <v>0</v>
      </c>
      <c r="G99" s="13">
        <v>0</v>
      </c>
      <c r="H99" s="13">
        <v>130.34</v>
      </c>
      <c r="I99" s="13">
        <v>0</v>
      </c>
      <c r="J99" s="13">
        <v>465.6</v>
      </c>
      <c r="K99" s="13">
        <v>241</v>
      </c>
      <c r="L99" s="13">
        <v>0</v>
      </c>
      <c r="M99" s="13">
        <v>0</v>
      </c>
      <c r="N99" s="13">
        <v>6517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7353.94</v>
      </c>
      <c r="V99" s="13">
        <v>0</v>
      </c>
      <c r="W99" s="13">
        <v>0</v>
      </c>
      <c r="X99" s="13">
        <v>0</v>
      </c>
      <c r="Y99" s="13">
        <v>1023.54</v>
      </c>
      <c r="Z99" s="13">
        <v>0</v>
      </c>
      <c r="AA99" s="13">
        <v>1023.54</v>
      </c>
      <c r="AB99" s="13">
        <v>0</v>
      </c>
      <c r="AC99" s="13">
        <v>0</v>
      </c>
      <c r="AD99" s="13">
        <v>0</v>
      </c>
      <c r="AE99" s="13">
        <v>749.46</v>
      </c>
      <c r="AF99" s="13">
        <v>0</v>
      </c>
      <c r="AG99" s="13">
        <v>65.17</v>
      </c>
      <c r="AH99" s="13">
        <v>1272</v>
      </c>
      <c r="AI99" s="13">
        <v>0</v>
      </c>
      <c r="AJ99" s="13">
        <v>0</v>
      </c>
      <c r="AK99" s="13">
        <v>21.04</v>
      </c>
      <c r="AL99" s="13">
        <v>0</v>
      </c>
      <c r="AM99" s="13">
        <v>0</v>
      </c>
      <c r="AN99" s="13">
        <v>0</v>
      </c>
      <c r="AO99" s="13">
        <v>0</v>
      </c>
      <c r="AP99" s="13">
        <v>3131.21</v>
      </c>
      <c r="AQ99" s="13">
        <v>4222.7299999999996</v>
      </c>
      <c r="AR99" s="13">
        <v>127.82</v>
      </c>
      <c r="AS99" s="13">
        <v>230.07</v>
      </c>
      <c r="AT99" s="13">
        <v>427.15</v>
      </c>
      <c r="AU99" s="13">
        <v>146.08000000000001</v>
      </c>
      <c r="AV99" s="13">
        <v>147.08000000000001</v>
      </c>
      <c r="AW99" s="13">
        <v>438.23</v>
      </c>
      <c r="AX99" s="13">
        <v>785.04</v>
      </c>
      <c r="AY99" s="13">
        <v>365.19</v>
      </c>
      <c r="AZ99" s="13">
        <v>73.040000000000006</v>
      </c>
      <c r="BA99" s="13">
        <v>0</v>
      </c>
      <c r="BB99" s="13">
        <v>1954.66</v>
      </c>
      <c r="BC99" s="1"/>
    </row>
    <row r="100" spans="1:55" x14ac:dyDescent="0.25">
      <c r="A100" s="2" t="s">
        <v>2706</v>
      </c>
      <c r="B100" s="1" t="s">
        <v>2707</v>
      </c>
      <c r="C100" s="1" t="s">
        <v>2685</v>
      </c>
      <c r="D100" s="1" t="s">
        <v>2686</v>
      </c>
      <c r="E100" s="1"/>
      <c r="F100" s="13">
        <v>0</v>
      </c>
      <c r="G100" s="13">
        <v>508.56</v>
      </c>
      <c r="H100" s="13">
        <v>127.08</v>
      </c>
      <c r="I100" s="13">
        <v>0</v>
      </c>
      <c r="J100" s="13">
        <v>453.96</v>
      </c>
      <c r="K100" s="13">
        <v>234.98</v>
      </c>
      <c r="L100" s="13">
        <v>0</v>
      </c>
      <c r="M100" s="13">
        <v>0</v>
      </c>
      <c r="N100" s="13">
        <v>6354.08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7678.66</v>
      </c>
      <c r="V100" s="13">
        <v>0</v>
      </c>
      <c r="W100" s="13">
        <v>0</v>
      </c>
      <c r="X100" s="13">
        <v>0</v>
      </c>
      <c r="Y100" s="13">
        <v>1092.9000000000001</v>
      </c>
      <c r="Z100" s="13">
        <v>0</v>
      </c>
      <c r="AA100" s="13">
        <v>1092.9000000000001</v>
      </c>
      <c r="AB100" s="13">
        <v>0</v>
      </c>
      <c r="AC100" s="13">
        <v>0</v>
      </c>
      <c r="AD100" s="13">
        <v>0</v>
      </c>
      <c r="AE100" s="13">
        <v>730.72</v>
      </c>
      <c r="AF100" s="13">
        <v>63.54</v>
      </c>
      <c r="AG100" s="13">
        <v>0</v>
      </c>
      <c r="AH100" s="13">
        <v>2658.75</v>
      </c>
      <c r="AI100" s="13">
        <v>113.29</v>
      </c>
      <c r="AJ100" s="13">
        <v>0</v>
      </c>
      <c r="AK100" s="13">
        <v>22.1</v>
      </c>
      <c r="AL100" s="13">
        <v>0</v>
      </c>
      <c r="AM100" s="13">
        <v>0</v>
      </c>
      <c r="AN100" s="13">
        <v>0</v>
      </c>
      <c r="AO100" s="13">
        <v>0</v>
      </c>
      <c r="AP100" s="13">
        <v>4681.3</v>
      </c>
      <c r="AQ100" s="13">
        <v>2997.36</v>
      </c>
      <c r="AR100" s="13">
        <v>124.62</v>
      </c>
      <c r="AS100" s="13">
        <v>224.32</v>
      </c>
      <c r="AT100" s="13">
        <v>421.94</v>
      </c>
      <c r="AU100" s="13">
        <v>142.43</v>
      </c>
      <c r="AV100" s="13">
        <v>153.57</v>
      </c>
      <c r="AW100" s="13">
        <v>427.28</v>
      </c>
      <c r="AX100" s="13">
        <v>770.88</v>
      </c>
      <c r="AY100" s="13">
        <v>356.06</v>
      </c>
      <c r="AZ100" s="13">
        <v>71.209999999999994</v>
      </c>
      <c r="BA100" s="13">
        <v>0</v>
      </c>
      <c r="BB100" s="13">
        <v>1921.43</v>
      </c>
      <c r="BC100" s="1"/>
    </row>
    <row r="101" spans="1:55" x14ac:dyDescent="0.25">
      <c r="A101" s="2" t="s">
        <v>2708</v>
      </c>
      <c r="B101" s="1" t="s">
        <v>2709</v>
      </c>
      <c r="C101" s="1" t="s">
        <v>2685</v>
      </c>
      <c r="D101" s="1" t="s">
        <v>2686</v>
      </c>
      <c r="E101" s="1"/>
      <c r="F101" s="13">
        <v>0</v>
      </c>
      <c r="G101" s="13">
        <v>0</v>
      </c>
      <c r="H101" s="13">
        <v>130.34</v>
      </c>
      <c r="I101" s="13">
        <v>0</v>
      </c>
      <c r="J101" s="13">
        <v>465.6</v>
      </c>
      <c r="K101" s="13">
        <v>241</v>
      </c>
      <c r="L101" s="13">
        <v>0</v>
      </c>
      <c r="M101" s="13">
        <v>0</v>
      </c>
      <c r="N101" s="13">
        <v>6517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7353.94</v>
      </c>
      <c r="V101" s="13">
        <v>0</v>
      </c>
      <c r="W101" s="13">
        <v>0</v>
      </c>
      <c r="X101" s="13">
        <v>0</v>
      </c>
      <c r="Y101" s="13">
        <v>1023.54</v>
      </c>
      <c r="Z101" s="13">
        <v>0</v>
      </c>
      <c r="AA101" s="13">
        <v>1023.54</v>
      </c>
      <c r="AB101" s="13">
        <v>0</v>
      </c>
      <c r="AC101" s="13">
        <v>0</v>
      </c>
      <c r="AD101" s="13">
        <v>0</v>
      </c>
      <c r="AE101" s="13">
        <v>749.46</v>
      </c>
      <c r="AF101" s="13">
        <v>65.17</v>
      </c>
      <c r="AG101" s="13">
        <v>0</v>
      </c>
      <c r="AH101" s="13">
        <v>3163.84</v>
      </c>
      <c r="AI101" s="13">
        <v>121.5</v>
      </c>
      <c r="AJ101" s="13">
        <v>0</v>
      </c>
      <c r="AK101" s="13">
        <v>23.2</v>
      </c>
      <c r="AL101" s="13">
        <v>0</v>
      </c>
      <c r="AM101" s="13">
        <v>0</v>
      </c>
      <c r="AN101" s="13">
        <v>0</v>
      </c>
      <c r="AO101" s="13">
        <v>0</v>
      </c>
      <c r="AP101" s="13">
        <v>5146.71</v>
      </c>
      <c r="AQ101" s="13">
        <v>2207.23</v>
      </c>
      <c r="AR101" s="13">
        <v>127.82</v>
      </c>
      <c r="AS101" s="13">
        <v>230.07</v>
      </c>
      <c r="AT101" s="13">
        <v>427.15</v>
      </c>
      <c r="AU101" s="13">
        <v>146.08000000000001</v>
      </c>
      <c r="AV101" s="13">
        <v>147.08000000000001</v>
      </c>
      <c r="AW101" s="13">
        <v>438.23</v>
      </c>
      <c r="AX101" s="13">
        <v>785.04</v>
      </c>
      <c r="AY101" s="13">
        <v>365.19</v>
      </c>
      <c r="AZ101" s="13">
        <v>73.040000000000006</v>
      </c>
      <c r="BA101" s="13">
        <v>0</v>
      </c>
      <c r="BB101" s="13">
        <v>1954.66</v>
      </c>
      <c r="BC101" s="1"/>
    </row>
    <row r="102" spans="1:55" x14ac:dyDescent="0.25">
      <c r="A102" s="2" t="s">
        <v>2710</v>
      </c>
      <c r="B102" s="1" t="s">
        <v>2711</v>
      </c>
      <c r="C102" s="1" t="s">
        <v>2696</v>
      </c>
      <c r="D102" s="1" t="s">
        <v>2686</v>
      </c>
      <c r="E102" s="1"/>
      <c r="F102" s="13">
        <v>0</v>
      </c>
      <c r="G102" s="13">
        <v>0</v>
      </c>
      <c r="H102" s="13">
        <v>186.48</v>
      </c>
      <c r="I102" s="13">
        <v>0</v>
      </c>
      <c r="J102" s="13">
        <v>465.5</v>
      </c>
      <c r="K102" s="13">
        <v>315.43</v>
      </c>
      <c r="L102" s="13">
        <v>0</v>
      </c>
      <c r="M102" s="13">
        <v>0</v>
      </c>
      <c r="N102" s="13">
        <v>9323.85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10291.26</v>
      </c>
      <c r="V102" s="13">
        <v>0</v>
      </c>
      <c r="W102" s="13">
        <v>0</v>
      </c>
      <c r="X102" s="13">
        <v>0</v>
      </c>
      <c r="Y102" s="13">
        <v>1651.88</v>
      </c>
      <c r="Z102" s="13">
        <v>0</v>
      </c>
      <c r="AA102" s="13">
        <v>1651.88</v>
      </c>
      <c r="AB102" s="13">
        <v>0</v>
      </c>
      <c r="AC102" s="13">
        <v>0</v>
      </c>
      <c r="AD102" s="13">
        <v>0</v>
      </c>
      <c r="AE102" s="13">
        <v>1072.25</v>
      </c>
      <c r="AF102" s="13">
        <v>0</v>
      </c>
      <c r="AG102" s="13">
        <v>93.24</v>
      </c>
      <c r="AH102" s="13">
        <v>1000</v>
      </c>
      <c r="AI102" s="13">
        <v>0</v>
      </c>
      <c r="AJ102" s="13">
        <v>0</v>
      </c>
      <c r="AK102" s="13">
        <v>35.57</v>
      </c>
      <c r="AL102" s="13">
        <v>1464.88</v>
      </c>
      <c r="AM102" s="13">
        <v>0</v>
      </c>
      <c r="AN102" s="13">
        <v>0</v>
      </c>
      <c r="AO102" s="13">
        <v>0</v>
      </c>
      <c r="AP102" s="13">
        <v>5317.82</v>
      </c>
      <c r="AQ102" s="13">
        <v>4973.4399999999996</v>
      </c>
      <c r="AR102" s="13">
        <v>171.44</v>
      </c>
      <c r="AS102" s="13">
        <v>308.58999999999997</v>
      </c>
      <c r="AT102" s="13">
        <v>516.79999999999995</v>
      </c>
      <c r="AU102" s="13">
        <v>195.93</v>
      </c>
      <c r="AV102" s="13">
        <v>205.83</v>
      </c>
      <c r="AW102" s="13">
        <v>587.79</v>
      </c>
      <c r="AX102" s="13">
        <v>996.83</v>
      </c>
      <c r="AY102" s="13">
        <v>489.82</v>
      </c>
      <c r="AZ102" s="13">
        <v>97.96</v>
      </c>
      <c r="BA102" s="13">
        <v>0</v>
      </c>
      <c r="BB102" s="13">
        <v>2574.16</v>
      </c>
      <c r="BC102" s="1"/>
    </row>
    <row r="103" spans="1:55" x14ac:dyDescent="0.25">
      <c r="A103" s="2" t="s">
        <v>2712</v>
      </c>
      <c r="B103" s="1" t="s">
        <v>2713</v>
      </c>
      <c r="C103" s="1" t="s">
        <v>2714</v>
      </c>
      <c r="D103" s="1" t="s">
        <v>2686</v>
      </c>
      <c r="E103" s="1"/>
      <c r="F103" s="13">
        <v>0</v>
      </c>
      <c r="G103" s="13">
        <v>0</v>
      </c>
      <c r="H103" s="13">
        <v>128.38999999999999</v>
      </c>
      <c r="I103" s="13">
        <v>0</v>
      </c>
      <c r="J103" s="13">
        <v>465.5</v>
      </c>
      <c r="K103" s="13">
        <v>229.8</v>
      </c>
      <c r="L103" s="13">
        <v>0</v>
      </c>
      <c r="M103" s="13">
        <v>0</v>
      </c>
      <c r="N103" s="13">
        <v>6419.55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7243.24</v>
      </c>
      <c r="V103" s="13">
        <v>0</v>
      </c>
      <c r="W103" s="13">
        <v>0</v>
      </c>
      <c r="X103" s="13">
        <v>0</v>
      </c>
      <c r="Y103" s="13">
        <v>999.89</v>
      </c>
      <c r="Z103" s="13">
        <v>0</v>
      </c>
      <c r="AA103" s="13">
        <v>999.89</v>
      </c>
      <c r="AB103" s="13">
        <v>0</v>
      </c>
      <c r="AC103" s="13">
        <v>0</v>
      </c>
      <c r="AD103" s="13">
        <v>0</v>
      </c>
      <c r="AE103" s="13">
        <v>738.25</v>
      </c>
      <c r="AF103" s="13">
        <v>0</v>
      </c>
      <c r="AG103" s="13">
        <v>64.2</v>
      </c>
      <c r="AH103" s="13">
        <v>476.92</v>
      </c>
      <c r="AI103" s="13">
        <v>0</v>
      </c>
      <c r="AJ103" s="13">
        <v>0</v>
      </c>
      <c r="AK103" s="13">
        <v>20.5</v>
      </c>
      <c r="AL103" s="13">
        <v>0</v>
      </c>
      <c r="AM103" s="13">
        <v>0</v>
      </c>
      <c r="AN103" s="13">
        <v>0</v>
      </c>
      <c r="AO103" s="13">
        <v>0</v>
      </c>
      <c r="AP103" s="13">
        <v>2299.7600000000002</v>
      </c>
      <c r="AQ103" s="13">
        <v>4943.4799999999996</v>
      </c>
      <c r="AR103" s="13">
        <v>125.91</v>
      </c>
      <c r="AS103" s="13">
        <v>226.63</v>
      </c>
      <c r="AT103" s="13">
        <v>424.03</v>
      </c>
      <c r="AU103" s="13">
        <v>143.88999999999999</v>
      </c>
      <c r="AV103" s="13">
        <v>144.86000000000001</v>
      </c>
      <c r="AW103" s="13">
        <v>431.68</v>
      </c>
      <c r="AX103" s="13">
        <v>776.57</v>
      </c>
      <c r="AY103" s="13">
        <v>359.73</v>
      </c>
      <c r="AZ103" s="13">
        <v>71.95</v>
      </c>
      <c r="BA103" s="13">
        <v>0</v>
      </c>
      <c r="BB103" s="13">
        <v>1928.68</v>
      </c>
      <c r="BC103" s="1"/>
    </row>
    <row r="104" spans="1:55" x14ac:dyDescent="0.25">
      <c r="A104" s="2" t="s">
        <v>2715</v>
      </c>
      <c r="B104" s="1" t="s">
        <v>2716</v>
      </c>
      <c r="C104" s="1" t="s">
        <v>2714</v>
      </c>
      <c r="D104" s="1" t="s">
        <v>2686</v>
      </c>
      <c r="E104" s="1"/>
      <c r="F104" s="13">
        <v>0</v>
      </c>
      <c r="G104" s="13">
        <v>0</v>
      </c>
      <c r="H104" s="13">
        <v>0</v>
      </c>
      <c r="I104" s="13">
        <v>0</v>
      </c>
      <c r="J104" s="13">
        <v>465.5</v>
      </c>
      <c r="K104" s="13">
        <v>229.8</v>
      </c>
      <c r="L104" s="13">
        <v>0</v>
      </c>
      <c r="M104" s="13">
        <v>0</v>
      </c>
      <c r="N104" s="13">
        <v>6419.55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7114.85</v>
      </c>
      <c r="V104" s="13">
        <v>0</v>
      </c>
      <c r="W104" s="13">
        <v>0</v>
      </c>
      <c r="X104" s="13">
        <v>0</v>
      </c>
      <c r="Y104" s="13">
        <v>972.47</v>
      </c>
      <c r="Z104" s="13">
        <v>0</v>
      </c>
      <c r="AA104" s="13">
        <v>972.47</v>
      </c>
      <c r="AB104" s="13">
        <v>0</v>
      </c>
      <c r="AC104" s="13">
        <v>0</v>
      </c>
      <c r="AD104" s="13">
        <v>0</v>
      </c>
      <c r="AE104" s="13">
        <v>738.25</v>
      </c>
      <c r="AF104" s="13">
        <v>64.2</v>
      </c>
      <c r="AG104" s="13">
        <v>0</v>
      </c>
      <c r="AH104" s="13">
        <v>3212.56</v>
      </c>
      <c r="AI104" s="13">
        <v>118.97</v>
      </c>
      <c r="AJ104" s="13">
        <v>0</v>
      </c>
      <c r="AK104" s="13">
        <v>19.97</v>
      </c>
      <c r="AL104" s="13">
        <v>0</v>
      </c>
      <c r="AM104" s="13">
        <v>0</v>
      </c>
      <c r="AN104" s="13">
        <v>0</v>
      </c>
      <c r="AO104" s="13">
        <v>0</v>
      </c>
      <c r="AP104" s="13">
        <v>5126.42</v>
      </c>
      <c r="AQ104" s="13">
        <v>1988.43</v>
      </c>
      <c r="AR104" s="13">
        <v>125.91</v>
      </c>
      <c r="AS104" s="13">
        <v>226.63</v>
      </c>
      <c r="AT104" s="13">
        <v>424.03</v>
      </c>
      <c r="AU104" s="13">
        <v>143.88999999999999</v>
      </c>
      <c r="AV104" s="13">
        <v>142.30000000000001</v>
      </c>
      <c r="AW104" s="13">
        <v>431.68</v>
      </c>
      <c r="AX104" s="13">
        <v>776.57</v>
      </c>
      <c r="AY104" s="13">
        <v>359.73</v>
      </c>
      <c r="AZ104" s="13">
        <v>71.95</v>
      </c>
      <c r="BA104" s="13">
        <v>0</v>
      </c>
      <c r="BB104" s="13">
        <v>1926.12</v>
      </c>
      <c r="BC104" s="1"/>
    </row>
    <row r="105" spans="1:55" x14ac:dyDescent="0.25">
      <c r="A105" s="2" t="s">
        <v>2717</v>
      </c>
      <c r="B105" s="1" t="s">
        <v>2718</v>
      </c>
      <c r="C105" s="1" t="s">
        <v>2685</v>
      </c>
      <c r="D105" s="1" t="s">
        <v>2686</v>
      </c>
      <c r="E105" s="1" t="s">
        <v>2719</v>
      </c>
      <c r="F105" s="13">
        <v>0</v>
      </c>
      <c r="G105" s="13">
        <v>0</v>
      </c>
      <c r="H105" s="13">
        <v>0</v>
      </c>
      <c r="I105" s="13">
        <v>0</v>
      </c>
      <c r="J105" s="13">
        <v>372.48</v>
      </c>
      <c r="K105" s="13">
        <v>192.8</v>
      </c>
      <c r="L105" s="13">
        <v>0</v>
      </c>
      <c r="M105" s="13">
        <v>0</v>
      </c>
      <c r="N105" s="13">
        <v>5213.6000000000004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5778.88</v>
      </c>
      <c r="V105" s="13">
        <v>0</v>
      </c>
      <c r="W105" s="13">
        <v>0</v>
      </c>
      <c r="X105" s="13">
        <v>0</v>
      </c>
      <c r="Y105" s="13">
        <v>687.11</v>
      </c>
      <c r="Z105" s="13">
        <v>0</v>
      </c>
      <c r="AA105" s="13">
        <v>687.11</v>
      </c>
      <c r="AB105" s="13">
        <v>0</v>
      </c>
      <c r="AC105" s="13">
        <v>0</v>
      </c>
      <c r="AD105" s="13">
        <v>0</v>
      </c>
      <c r="AE105" s="13">
        <v>749.46</v>
      </c>
      <c r="AF105" s="13">
        <v>52.14</v>
      </c>
      <c r="AG105" s="13">
        <v>0</v>
      </c>
      <c r="AH105" s="13">
        <v>0</v>
      </c>
      <c r="AI105" s="13">
        <v>0</v>
      </c>
      <c r="AJ105" s="13">
        <v>0</v>
      </c>
      <c r="AK105" s="13">
        <v>20.5</v>
      </c>
      <c r="AL105" s="13">
        <v>0</v>
      </c>
      <c r="AM105" s="13">
        <v>0</v>
      </c>
      <c r="AN105" s="13">
        <v>0</v>
      </c>
      <c r="AO105" s="13">
        <v>0</v>
      </c>
      <c r="AP105" s="13">
        <v>1509.21</v>
      </c>
      <c r="AQ105" s="13">
        <v>4269.67</v>
      </c>
      <c r="AR105" s="13">
        <v>127.82</v>
      </c>
      <c r="AS105" s="13">
        <v>230.07</v>
      </c>
      <c r="AT105" s="13">
        <v>427.15</v>
      </c>
      <c r="AU105" s="13">
        <v>146.08000000000001</v>
      </c>
      <c r="AV105" s="13">
        <v>115.58</v>
      </c>
      <c r="AW105" s="13">
        <v>438.23</v>
      </c>
      <c r="AX105" s="13">
        <v>785.04</v>
      </c>
      <c r="AY105" s="13">
        <v>365.19</v>
      </c>
      <c r="AZ105" s="13">
        <v>73.040000000000006</v>
      </c>
      <c r="BA105" s="13">
        <v>0</v>
      </c>
      <c r="BB105" s="13">
        <v>1923.16</v>
      </c>
      <c r="BC105" s="1"/>
    </row>
    <row r="106" spans="1:55" x14ac:dyDescent="0.25">
      <c r="A106" s="2" t="s">
        <v>2720</v>
      </c>
      <c r="B106" s="1" t="s">
        <v>2721</v>
      </c>
      <c r="C106" s="1" t="s">
        <v>2696</v>
      </c>
      <c r="D106" s="1" t="s">
        <v>2686</v>
      </c>
      <c r="E106" s="1"/>
      <c r="F106" s="13">
        <v>0</v>
      </c>
      <c r="G106" s="13">
        <v>0</v>
      </c>
      <c r="H106" s="13">
        <v>0</v>
      </c>
      <c r="I106" s="13">
        <v>0</v>
      </c>
      <c r="J106" s="13">
        <v>465.5</v>
      </c>
      <c r="K106" s="13">
        <v>315.43</v>
      </c>
      <c r="L106" s="13">
        <v>0</v>
      </c>
      <c r="M106" s="13">
        <v>0</v>
      </c>
      <c r="N106" s="13">
        <v>9323.85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10104.780000000001</v>
      </c>
      <c r="V106" s="13">
        <v>0</v>
      </c>
      <c r="W106" s="13">
        <v>0</v>
      </c>
      <c r="X106" s="13">
        <v>0</v>
      </c>
      <c r="Y106" s="13">
        <v>1611.12</v>
      </c>
      <c r="Z106" s="13">
        <v>0</v>
      </c>
      <c r="AA106" s="13">
        <v>1611.12</v>
      </c>
      <c r="AB106" s="13">
        <v>0</v>
      </c>
      <c r="AC106" s="13">
        <v>0</v>
      </c>
      <c r="AD106" s="13">
        <v>0</v>
      </c>
      <c r="AE106" s="13">
        <v>1072.25</v>
      </c>
      <c r="AF106" s="13">
        <v>0</v>
      </c>
      <c r="AG106" s="13">
        <v>93.24</v>
      </c>
      <c r="AH106" s="13">
        <v>1291</v>
      </c>
      <c r="AI106" s="13">
        <v>0</v>
      </c>
      <c r="AJ106" s="13">
        <v>0</v>
      </c>
      <c r="AK106" s="13">
        <v>34.799999999999997</v>
      </c>
      <c r="AL106" s="13">
        <v>0</v>
      </c>
      <c r="AM106" s="13">
        <v>0</v>
      </c>
      <c r="AN106" s="13">
        <v>0</v>
      </c>
      <c r="AO106" s="13">
        <v>0</v>
      </c>
      <c r="AP106" s="13">
        <v>4102.41</v>
      </c>
      <c r="AQ106" s="13">
        <v>6002.37</v>
      </c>
      <c r="AR106" s="13">
        <v>182.63</v>
      </c>
      <c r="AS106" s="13">
        <v>328.73</v>
      </c>
      <c r="AT106" s="13">
        <v>516.41</v>
      </c>
      <c r="AU106" s="13">
        <v>208.72</v>
      </c>
      <c r="AV106" s="13">
        <v>202.1</v>
      </c>
      <c r="AW106" s="13">
        <v>626.15</v>
      </c>
      <c r="AX106" s="13">
        <v>1027.77</v>
      </c>
      <c r="AY106" s="13">
        <v>521.79999999999995</v>
      </c>
      <c r="AZ106" s="13">
        <v>104.36</v>
      </c>
      <c r="BA106" s="13">
        <v>0</v>
      </c>
      <c r="BB106" s="13">
        <v>2690.9</v>
      </c>
      <c r="BC106" s="1"/>
    </row>
    <row r="107" spans="1:55" x14ac:dyDescent="0.25">
      <c r="A107" s="2" t="s">
        <v>2722</v>
      </c>
      <c r="B107" s="1" t="s">
        <v>2723</v>
      </c>
      <c r="C107" s="1" t="s">
        <v>2685</v>
      </c>
      <c r="D107" s="1" t="s">
        <v>2686</v>
      </c>
      <c r="E107" s="1"/>
      <c r="F107" s="13">
        <v>0</v>
      </c>
      <c r="G107" s="13">
        <v>0</v>
      </c>
      <c r="H107" s="13">
        <v>0</v>
      </c>
      <c r="I107" s="13">
        <v>0</v>
      </c>
      <c r="J107" s="13">
        <v>465.6</v>
      </c>
      <c r="K107" s="13">
        <v>241</v>
      </c>
      <c r="L107" s="13">
        <v>0</v>
      </c>
      <c r="M107" s="13">
        <v>0</v>
      </c>
      <c r="N107" s="13">
        <v>6517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7223.6</v>
      </c>
      <c r="V107" s="13">
        <v>0</v>
      </c>
      <c r="W107" s="13">
        <v>0</v>
      </c>
      <c r="X107" s="13">
        <v>0</v>
      </c>
      <c r="Y107" s="13">
        <v>995.7</v>
      </c>
      <c r="Z107" s="13">
        <v>0</v>
      </c>
      <c r="AA107" s="13">
        <v>995.7</v>
      </c>
      <c r="AB107" s="13">
        <v>50</v>
      </c>
      <c r="AC107" s="13">
        <v>0</v>
      </c>
      <c r="AD107" s="13">
        <v>0</v>
      </c>
      <c r="AE107" s="13">
        <v>749.46</v>
      </c>
      <c r="AF107" s="13">
        <v>65.17</v>
      </c>
      <c r="AG107" s="13">
        <v>0</v>
      </c>
      <c r="AH107" s="13">
        <v>1811</v>
      </c>
      <c r="AI107" s="13">
        <v>0</v>
      </c>
      <c r="AJ107" s="13">
        <v>0</v>
      </c>
      <c r="AK107" s="13">
        <v>20.5</v>
      </c>
      <c r="AL107" s="13">
        <v>0</v>
      </c>
      <c r="AM107" s="13">
        <v>0</v>
      </c>
      <c r="AN107" s="13">
        <v>50</v>
      </c>
      <c r="AO107" s="13">
        <v>0</v>
      </c>
      <c r="AP107" s="13">
        <v>3741.83</v>
      </c>
      <c r="AQ107" s="13">
        <v>3481.77</v>
      </c>
      <c r="AR107" s="13">
        <v>127.65</v>
      </c>
      <c r="AS107" s="13">
        <v>229.77</v>
      </c>
      <c r="AT107" s="13">
        <v>426.88</v>
      </c>
      <c r="AU107" s="13">
        <v>145.88999999999999</v>
      </c>
      <c r="AV107" s="13">
        <v>144.47</v>
      </c>
      <c r="AW107" s="13">
        <v>437.66</v>
      </c>
      <c r="AX107" s="13">
        <v>784.3</v>
      </c>
      <c r="AY107" s="13">
        <v>364.72</v>
      </c>
      <c r="AZ107" s="13">
        <v>72.94</v>
      </c>
      <c r="BA107" s="13">
        <v>0</v>
      </c>
      <c r="BB107" s="13">
        <v>1949.98</v>
      </c>
      <c r="BC107" s="1"/>
    </row>
    <row r="108" spans="1:55" x14ac:dyDescent="0.25">
      <c r="A108" s="2" t="s">
        <v>2724</v>
      </c>
      <c r="B108" s="1" t="s">
        <v>2725</v>
      </c>
      <c r="C108" s="1" t="s">
        <v>2714</v>
      </c>
      <c r="D108" s="1" t="s">
        <v>2686</v>
      </c>
      <c r="E108" s="1"/>
      <c r="F108" s="13">
        <v>0</v>
      </c>
      <c r="G108" s="13">
        <v>0</v>
      </c>
      <c r="H108" s="13">
        <v>0</v>
      </c>
      <c r="I108" s="13">
        <v>0</v>
      </c>
      <c r="J108" s="13">
        <v>465.5</v>
      </c>
      <c r="K108" s="13">
        <v>229.8</v>
      </c>
      <c r="L108" s="13">
        <v>0</v>
      </c>
      <c r="M108" s="13">
        <v>0</v>
      </c>
      <c r="N108" s="13">
        <v>6419.55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7114.85</v>
      </c>
      <c r="V108" s="13">
        <v>0</v>
      </c>
      <c r="W108" s="13">
        <v>0</v>
      </c>
      <c r="X108" s="13">
        <v>0</v>
      </c>
      <c r="Y108" s="13">
        <v>972.47</v>
      </c>
      <c r="Z108" s="13">
        <v>0</v>
      </c>
      <c r="AA108" s="13">
        <v>972.47</v>
      </c>
      <c r="AB108" s="13">
        <v>0</v>
      </c>
      <c r="AC108" s="13">
        <v>0</v>
      </c>
      <c r="AD108" s="13">
        <v>0</v>
      </c>
      <c r="AE108" s="13">
        <v>738.25</v>
      </c>
      <c r="AF108" s="13">
        <v>0</v>
      </c>
      <c r="AG108" s="13">
        <v>64.2</v>
      </c>
      <c r="AH108" s="13">
        <v>0</v>
      </c>
      <c r="AI108" s="13">
        <v>0</v>
      </c>
      <c r="AJ108" s="13">
        <v>0</v>
      </c>
      <c r="AK108" s="13">
        <v>19.97</v>
      </c>
      <c r="AL108" s="13">
        <v>0</v>
      </c>
      <c r="AM108" s="13">
        <v>0</v>
      </c>
      <c r="AN108" s="13">
        <v>0</v>
      </c>
      <c r="AO108" s="13">
        <v>0</v>
      </c>
      <c r="AP108" s="13">
        <v>1794.89</v>
      </c>
      <c r="AQ108" s="13">
        <v>5319.96</v>
      </c>
      <c r="AR108" s="13">
        <v>125.74</v>
      </c>
      <c r="AS108" s="13">
        <v>226.33</v>
      </c>
      <c r="AT108" s="13">
        <v>423.77</v>
      </c>
      <c r="AU108" s="13">
        <v>143.69999999999999</v>
      </c>
      <c r="AV108" s="13">
        <v>142.30000000000001</v>
      </c>
      <c r="AW108" s="13">
        <v>431.11</v>
      </c>
      <c r="AX108" s="13">
        <v>775.84</v>
      </c>
      <c r="AY108" s="13">
        <v>359.26</v>
      </c>
      <c r="AZ108" s="13">
        <v>71.849999999999994</v>
      </c>
      <c r="BA108" s="13">
        <v>0</v>
      </c>
      <c r="BB108" s="13">
        <v>1924.06</v>
      </c>
      <c r="BC108" s="1"/>
    </row>
    <row r="109" spans="1:55" x14ac:dyDescent="0.25">
      <c r="A109" s="2" t="s">
        <v>2726</v>
      </c>
      <c r="B109" s="1" t="s">
        <v>2727</v>
      </c>
      <c r="C109" s="1" t="s">
        <v>2685</v>
      </c>
      <c r="D109" s="1" t="s">
        <v>2686</v>
      </c>
      <c r="E109" s="1"/>
      <c r="F109" s="13">
        <v>0</v>
      </c>
      <c r="G109" s="13">
        <v>0</v>
      </c>
      <c r="H109" s="13">
        <v>0</v>
      </c>
      <c r="I109" s="13">
        <v>0</v>
      </c>
      <c r="J109" s="13">
        <v>465.6</v>
      </c>
      <c r="K109" s="13">
        <v>241</v>
      </c>
      <c r="L109" s="13">
        <v>0</v>
      </c>
      <c r="M109" s="13">
        <v>0</v>
      </c>
      <c r="N109" s="13">
        <v>6517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7223.6</v>
      </c>
      <c r="V109" s="13">
        <v>0</v>
      </c>
      <c r="W109" s="13">
        <v>0</v>
      </c>
      <c r="X109" s="13">
        <v>0</v>
      </c>
      <c r="Y109" s="13">
        <v>995.7</v>
      </c>
      <c r="Z109" s="13">
        <v>0</v>
      </c>
      <c r="AA109" s="13">
        <v>995.7</v>
      </c>
      <c r="AB109" s="13">
        <v>0</v>
      </c>
      <c r="AC109" s="13">
        <v>0</v>
      </c>
      <c r="AD109" s="13">
        <v>0</v>
      </c>
      <c r="AE109" s="13">
        <v>749.46</v>
      </c>
      <c r="AF109" s="13">
        <v>0</v>
      </c>
      <c r="AG109" s="13">
        <v>65.17</v>
      </c>
      <c r="AH109" s="13">
        <v>1404</v>
      </c>
      <c r="AI109" s="13">
        <v>0</v>
      </c>
      <c r="AJ109" s="13">
        <v>0</v>
      </c>
      <c r="AK109" s="13">
        <v>20.02</v>
      </c>
      <c r="AL109" s="13">
        <v>0</v>
      </c>
      <c r="AM109" s="13">
        <v>0</v>
      </c>
      <c r="AN109" s="13">
        <v>0</v>
      </c>
      <c r="AO109" s="13">
        <v>0</v>
      </c>
      <c r="AP109" s="13">
        <v>3234.35</v>
      </c>
      <c r="AQ109" s="13">
        <v>3989.25</v>
      </c>
      <c r="AR109" s="13">
        <v>127.48</v>
      </c>
      <c r="AS109" s="13">
        <v>229.47</v>
      </c>
      <c r="AT109" s="13">
        <v>426.6</v>
      </c>
      <c r="AU109" s="13">
        <v>145.69999999999999</v>
      </c>
      <c r="AV109" s="13">
        <v>144.47</v>
      </c>
      <c r="AW109" s="13">
        <v>437.09</v>
      </c>
      <c r="AX109" s="13">
        <v>783.55</v>
      </c>
      <c r="AY109" s="13">
        <v>364.24</v>
      </c>
      <c r="AZ109" s="13">
        <v>72.849999999999994</v>
      </c>
      <c r="BA109" s="13">
        <v>0</v>
      </c>
      <c r="BB109" s="13">
        <v>1947.9</v>
      </c>
      <c r="BC109" s="1"/>
    </row>
    <row r="110" spans="1:55" x14ac:dyDescent="0.25">
      <c r="A110" s="2" t="s">
        <v>2728</v>
      </c>
      <c r="B110" s="1" t="s">
        <v>2729</v>
      </c>
      <c r="C110" s="1" t="s">
        <v>2685</v>
      </c>
      <c r="D110" s="1" t="s">
        <v>2686</v>
      </c>
      <c r="E110" s="1"/>
      <c r="F110" s="13">
        <v>0</v>
      </c>
      <c r="G110" s="13">
        <v>0</v>
      </c>
      <c r="H110" s="13">
        <v>0</v>
      </c>
      <c r="I110" s="13">
        <v>0</v>
      </c>
      <c r="J110" s="13">
        <v>349.2</v>
      </c>
      <c r="K110" s="13">
        <v>180.75</v>
      </c>
      <c r="L110" s="13">
        <v>0</v>
      </c>
      <c r="M110" s="13">
        <v>0</v>
      </c>
      <c r="N110" s="13">
        <v>4887.75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5417.7</v>
      </c>
      <c r="V110" s="13">
        <v>0</v>
      </c>
      <c r="W110" s="13">
        <v>0</v>
      </c>
      <c r="X110" s="13">
        <v>0</v>
      </c>
      <c r="Y110" s="13">
        <v>609.96</v>
      </c>
      <c r="Z110" s="13">
        <v>0</v>
      </c>
      <c r="AA110" s="13">
        <v>609.96</v>
      </c>
      <c r="AB110" s="13">
        <v>0</v>
      </c>
      <c r="AC110" s="13">
        <v>0</v>
      </c>
      <c r="AD110" s="13">
        <v>0</v>
      </c>
      <c r="AE110" s="13">
        <v>562.09</v>
      </c>
      <c r="AF110" s="13">
        <v>0</v>
      </c>
      <c r="AG110" s="13">
        <v>48.88</v>
      </c>
      <c r="AH110" s="13">
        <v>512</v>
      </c>
      <c r="AI110" s="13">
        <v>0</v>
      </c>
      <c r="AJ110" s="13">
        <v>0</v>
      </c>
      <c r="AK110" s="13">
        <v>10.93</v>
      </c>
      <c r="AL110" s="13">
        <v>0</v>
      </c>
      <c r="AM110" s="13">
        <v>0</v>
      </c>
      <c r="AN110" s="13">
        <v>0</v>
      </c>
      <c r="AO110" s="13">
        <v>0</v>
      </c>
      <c r="AP110" s="13">
        <v>1743.86</v>
      </c>
      <c r="AQ110" s="13">
        <v>3673.84</v>
      </c>
      <c r="AR110" s="13">
        <v>95.61</v>
      </c>
      <c r="AS110" s="13">
        <v>172.1</v>
      </c>
      <c r="AT110" s="13">
        <v>374.7</v>
      </c>
      <c r="AU110" s="13">
        <v>109.27</v>
      </c>
      <c r="AV110" s="13">
        <v>108.35</v>
      </c>
      <c r="AW110" s="13">
        <v>327.81</v>
      </c>
      <c r="AX110" s="13">
        <v>642.41</v>
      </c>
      <c r="AY110" s="13">
        <v>273.18</v>
      </c>
      <c r="AZ110" s="13">
        <v>54.64</v>
      </c>
      <c r="BA110" s="13">
        <v>0</v>
      </c>
      <c r="BB110" s="13">
        <v>1515.66</v>
      </c>
      <c r="BC110" s="1"/>
    </row>
    <row r="111" spans="1:55" x14ac:dyDescent="0.25">
      <c r="A111" s="2" t="s">
        <v>2730</v>
      </c>
      <c r="B111" s="1" t="s">
        <v>2731</v>
      </c>
      <c r="C111" s="1" t="s">
        <v>2714</v>
      </c>
      <c r="D111" s="1" t="s">
        <v>2686</v>
      </c>
      <c r="E111" s="1"/>
      <c r="F111" s="13">
        <v>0</v>
      </c>
      <c r="G111" s="13">
        <v>521.5</v>
      </c>
      <c r="H111" s="13">
        <v>0</v>
      </c>
      <c r="I111" s="13">
        <v>0</v>
      </c>
      <c r="J111" s="13">
        <v>465.5</v>
      </c>
      <c r="K111" s="13">
        <v>229.8</v>
      </c>
      <c r="L111" s="13">
        <v>0</v>
      </c>
      <c r="M111" s="13">
        <v>0</v>
      </c>
      <c r="N111" s="13">
        <v>6419.55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7636.35</v>
      </c>
      <c r="V111" s="13">
        <v>0</v>
      </c>
      <c r="W111" s="13">
        <v>0</v>
      </c>
      <c r="X111" s="13">
        <v>0</v>
      </c>
      <c r="Y111" s="13">
        <v>1083.8599999999999</v>
      </c>
      <c r="Z111" s="13">
        <v>0</v>
      </c>
      <c r="AA111" s="13">
        <v>1083.8599999999999</v>
      </c>
      <c r="AB111" s="13">
        <v>0</v>
      </c>
      <c r="AC111" s="13">
        <v>0</v>
      </c>
      <c r="AD111" s="13">
        <v>0</v>
      </c>
      <c r="AE111" s="13">
        <v>738.25</v>
      </c>
      <c r="AF111" s="13">
        <v>64.2</v>
      </c>
      <c r="AG111" s="13">
        <v>0</v>
      </c>
      <c r="AH111" s="13">
        <v>1712</v>
      </c>
      <c r="AI111" s="13">
        <v>0</v>
      </c>
      <c r="AJ111" s="13">
        <v>0</v>
      </c>
      <c r="AK111" s="13">
        <v>19.97</v>
      </c>
      <c r="AL111" s="13">
        <v>0</v>
      </c>
      <c r="AM111" s="13">
        <v>0</v>
      </c>
      <c r="AN111" s="13">
        <v>0</v>
      </c>
      <c r="AO111" s="13">
        <v>0</v>
      </c>
      <c r="AP111" s="13">
        <v>3618.28</v>
      </c>
      <c r="AQ111" s="13">
        <v>4018.07</v>
      </c>
      <c r="AR111" s="13">
        <v>125.58</v>
      </c>
      <c r="AS111" s="13">
        <v>226.04</v>
      </c>
      <c r="AT111" s="13">
        <v>423.5</v>
      </c>
      <c r="AU111" s="13">
        <v>143.52000000000001</v>
      </c>
      <c r="AV111" s="13">
        <v>152.72999999999999</v>
      </c>
      <c r="AW111" s="13">
        <v>430.55</v>
      </c>
      <c r="AX111" s="13">
        <v>775.12</v>
      </c>
      <c r="AY111" s="13">
        <v>358.79</v>
      </c>
      <c r="AZ111" s="13">
        <v>71.760000000000005</v>
      </c>
      <c r="BA111" s="13">
        <v>0</v>
      </c>
      <c r="BB111" s="13">
        <v>1932.47</v>
      </c>
      <c r="BC111" s="1"/>
    </row>
    <row r="112" spans="1:55" x14ac:dyDescent="0.25">
      <c r="A112" s="2" t="s">
        <v>2732</v>
      </c>
      <c r="B112" s="1" t="s">
        <v>2733</v>
      </c>
      <c r="C112" s="1" t="s">
        <v>2714</v>
      </c>
      <c r="D112" s="1" t="s">
        <v>2686</v>
      </c>
      <c r="E112" s="1"/>
      <c r="F112" s="13">
        <v>0</v>
      </c>
      <c r="G112" s="13">
        <v>0</v>
      </c>
      <c r="H112" s="13">
        <v>0</v>
      </c>
      <c r="I112" s="13">
        <v>0</v>
      </c>
      <c r="J112" s="13">
        <v>465.5</v>
      </c>
      <c r="K112" s="13">
        <v>229.8</v>
      </c>
      <c r="L112" s="13">
        <v>0</v>
      </c>
      <c r="M112" s="13">
        <v>0</v>
      </c>
      <c r="N112" s="13">
        <v>6419.55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7114.85</v>
      </c>
      <c r="V112" s="13">
        <v>0</v>
      </c>
      <c r="W112" s="13">
        <v>0</v>
      </c>
      <c r="X112" s="13">
        <v>0</v>
      </c>
      <c r="Y112" s="13">
        <v>972.47</v>
      </c>
      <c r="Z112" s="13">
        <v>0</v>
      </c>
      <c r="AA112" s="13">
        <v>972.47</v>
      </c>
      <c r="AB112" s="13">
        <v>0</v>
      </c>
      <c r="AC112" s="13">
        <v>0</v>
      </c>
      <c r="AD112" s="13">
        <v>0</v>
      </c>
      <c r="AE112" s="13">
        <v>738.25</v>
      </c>
      <c r="AF112" s="13">
        <v>0</v>
      </c>
      <c r="AG112" s="13">
        <v>64.2</v>
      </c>
      <c r="AH112" s="13">
        <v>0</v>
      </c>
      <c r="AI112" s="13">
        <v>0</v>
      </c>
      <c r="AJ112" s="13">
        <v>0</v>
      </c>
      <c r="AK112" s="13">
        <v>19.97</v>
      </c>
      <c r="AL112" s="13">
        <v>0</v>
      </c>
      <c r="AM112" s="13">
        <v>0</v>
      </c>
      <c r="AN112" s="13">
        <v>0</v>
      </c>
      <c r="AO112" s="13">
        <v>0</v>
      </c>
      <c r="AP112" s="13">
        <v>1794.89</v>
      </c>
      <c r="AQ112" s="13">
        <v>5319.96</v>
      </c>
      <c r="AR112" s="13">
        <v>125.58</v>
      </c>
      <c r="AS112" s="13">
        <v>226.04</v>
      </c>
      <c r="AT112" s="13">
        <v>423.5</v>
      </c>
      <c r="AU112" s="13">
        <v>143.52000000000001</v>
      </c>
      <c r="AV112" s="13">
        <v>142.30000000000001</v>
      </c>
      <c r="AW112" s="13">
        <v>430.55</v>
      </c>
      <c r="AX112" s="13">
        <v>775.12</v>
      </c>
      <c r="AY112" s="13">
        <v>358.79</v>
      </c>
      <c r="AZ112" s="13">
        <v>71.760000000000005</v>
      </c>
      <c r="BA112" s="13">
        <v>0</v>
      </c>
      <c r="BB112" s="13">
        <v>1922.04</v>
      </c>
      <c r="BC112" s="1"/>
    </row>
    <row r="113" spans="1:55" x14ac:dyDescent="0.25">
      <c r="A113" s="2" t="s">
        <v>2734</v>
      </c>
      <c r="B113" s="1" t="s">
        <v>2735</v>
      </c>
      <c r="C113" s="1" t="s">
        <v>2685</v>
      </c>
      <c r="D113" s="1" t="s">
        <v>2686</v>
      </c>
      <c r="E113" s="1"/>
      <c r="F113" s="13">
        <v>0</v>
      </c>
      <c r="G113" s="13">
        <v>0</v>
      </c>
      <c r="H113" s="13">
        <v>0</v>
      </c>
      <c r="I113" s="13">
        <v>0</v>
      </c>
      <c r="J113" s="13">
        <v>419.04</v>
      </c>
      <c r="K113" s="13">
        <v>216.9</v>
      </c>
      <c r="L113" s="13">
        <v>0</v>
      </c>
      <c r="M113" s="13">
        <v>0</v>
      </c>
      <c r="N113" s="13">
        <v>5865.3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6501.24</v>
      </c>
      <c r="V113" s="13">
        <v>0</v>
      </c>
      <c r="W113" s="13">
        <v>0</v>
      </c>
      <c r="X113" s="13">
        <v>0</v>
      </c>
      <c r="Y113" s="13">
        <v>841.4</v>
      </c>
      <c r="Z113" s="13">
        <v>0</v>
      </c>
      <c r="AA113" s="13">
        <v>841.4</v>
      </c>
      <c r="AB113" s="13">
        <v>0</v>
      </c>
      <c r="AC113" s="13">
        <v>0</v>
      </c>
      <c r="AD113" s="13">
        <v>0</v>
      </c>
      <c r="AE113" s="13">
        <v>674.51</v>
      </c>
      <c r="AF113" s="13">
        <v>0</v>
      </c>
      <c r="AG113" s="13">
        <v>58.65</v>
      </c>
      <c r="AH113" s="13">
        <v>843</v>
      </c>
      <c r="AI113" s="13">
        <v>0</v>
      </c>
      <c r="AJ113" s="13">
        <v>0</v>
      </c>
      <c r="AK113" s="13">
        <v>15.23</v>
      </c>
      <c r="AL113" s="13">
        <v>0</v>
      </c>
      <c r="AM113" s="13">
        <v>0</v>
      </c>
      <c r="AN113" s="13">
        <v>0</v>
      </c>
      <c r="AO113" s="13">
        <v>0</v>
      </c>
      <c r="AP113" s="13">
        <v>2432.79</v>
      </c>
      <c r="AQ113" s="13">
        <v>4068.45</v>
      </c>
      <c r="AR113" s="13">
        <v>114.73</v>
      </c>
      <c r="AS113" s="13">
        <v>206.52</v>
      </c>
      <c r="AT113" s="13">
        <v>405.84</v>
      </c>
      <c r="AU113" s="13">
        <v>131.13</v>
      </c>
      <c r="AV113" s="13">
        <v>130.02000000000001</v>
      </c>
      <c r="AW113" s="13">
        <v>393.38</v>
      </c>
      <c r="AX113" s="13">
        <v>727.09</v>
      </c>
      <c r="AY113" s="13">
        <v>327.81</v>
      </c>
      <c r="AZ113" s="13">
        <v>65.56</v>
      </c>
      <c r="BA113" s="13">
        <v>0</v>
      </c>
      <c r="BB113" s="13">
        <v>1774.99</v>
      </c>
      <c r="BC113" s="1"/>
    </row>
    <row r="114" spans="1:55" x14ac:dyDescent="0.25">
      <c r="A114" s="2" t="s">
        <v>2736</v>
      </c>
      <c r="B114" s="1" t="s">
        <v>2737</v>
      </c>
      <c r="C114" s="1" t="s">
        <v>2714</v>
      </c>
      <c r="D114" s="1" t="s">
        <v>2686</v>
      </c>
      <c r="E114" s="1"/>
      <c r="F114" s="13">
        <v>0</v>
      </c>
      <c r="G114" s="13">
        <v>521.5</v>
      </c>
      <c r="H114" s="13">
        <v>0</v>
      </c>
      <c r="I114" s="13">
        <v>0</v>
      </c>
      <c r="J114" s="13">
        <v>465.5</v>
      </c>
      <c r="K114" s="13">
        <v>229.8</v>
      </c>
      <c r="L114" s="13">
        <v>0</v>
      </c>
      <c r="M114" s="13">
        <v>0</v>
      </c>
      <c r="N114" s="13">
        <v>6419.55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7636.35</v>
      </c>
      <c r="V114" s="13">
        <v>0</v>
      </c>
      <c r="W114" s="13">
        <v>0</v>
      </c>
      <c r="X114" s="13">
        <v>0</v>
      </c>
      <c r="Y114" s="13">
        <v>1083.8599999999999</v>
      </c>
      <c r="Z114" s="13">
        <v>0</v>
      </c>
      <c r="AA114" s="13">
        <v>1083.8599999999999</v>
      </c>
      <c r="AB114" s="13">
        <v>0</v>
      </c>
      <c r="AC114" s="13">
        <v>0</v>
      </c>
      <c r="AD114" s="13">
        <v>0</v>
      </c>
      <c r="AE114" s="13">
        <v>738.25</v>
      </c>
      <c r="AF114" s="13">
        <v>0</v>
      </c>
      <c r="AG114" s="13">
        <v>64.2</v>
      </c>
      <c r="AH114" s="13">
        <v>843</v>
      </c>
      <c r="AI114" s="13">
        <v>0</v>
      </c>
      <c r="AJ114" s="13">
        <v>0</v>
      </c>
      <c r="AK114" s="13">
        <v>19.97</v>
      </c>
      <c r="AL114" s="13">
        <v>0</v>
      </c>
      <c r="AM114" s="13">
        <v>0</v>
      </c>
      <c r="AN114" s="13">
        <v>0</v>
      </c>
      <c r="AO114" s="13">
        <v>0</v>
      </c>
      <c r="AP114" s="13">
        <v>2749.28</v>
      </c>
      <c r="AQ114" s="13">
        <v>4887.07</v>
      </c>
      <c r="AR114" s="13">
        <v>125.58</v>
      </c>
      <c r="AS114" s="13">
        <v>226.04</v>
      </c>
      <c r="AT114" s="13">
        <v>423.5</v>
      </c>
      <c r="AU114" s="13">
        <v>143.52000000000001</v>
      </c>
      <c r="AV114" s="13">
        <v>152.72999999999999</v>
      </c>
      <c r="AW114" s="13">
        <v>430.55</v>
      </c>
      <c r="AX114" s="13">
        <v>775.12</v>
      </c>
      <c r="AY114" s="13">
        <v>358.79</v>
      </c>
      <c r="AZ114" s="13">
        <v>71.760000000000005</v>
      </c>
      <c r="BA114" s="13">
        <v>0</v>
      </c>
      <c r="BB114" s="13">
        <v>1932.47</v>
      </c>
      <c r="BC114" s="1"/>
    </row>
    <row r="115" spans="1:55" x14ac:dyDescent="0.25">
      <c r="A115" s="2" t="s">
        <v>2738</v>
      </c>
      <c r="B115" s="1" t="s">
        <v>2739</v>
      </c>
      <c r="C115" s="1" t="s">
        <v>2691</v>
      </c>
      <c r="D115" s="1" t="s">
        <v>2686</v>
      </c>
      <c r="E115" s="1"/>
      <c r="F115" s="13">
        <v>0</v>
      </c>
      <c r="G115" s="13">
        <v>0</v>
      </c>
      <c r="H115" s="13">
        <v>0</v>
      </c>
      <c r="I115" s="13">
        <v>0</v>
      </c>
      <c r="J115" s="13">
        <v>465.5</v>
      </c>
      <c r="K115" s="13">
        <v>261.2</v>
      </c>
      <c r="L115" s="13">
        <v>0</v>
      </c>
      <c r="M115" s="13">
        <v>0</v>
      </c>
      <c r="N115" s="13">
        <v>7198.65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7925.35</v>
      </c>
      <c r="V115" s="13">
        <v>0</v>
      </c>
      <c r="W115" s="13">
        <v>0</v>
      </c>
      <c r="X115" s="13">
        <v>0</v>
      </c>
      <c r="Y115" s="13">
        <v>1145.5899999999999</v>
      </c>
      <c r="Z115" s="13">
        <v>0</v>
      </c>
      <c r="AA115" s="13">
        <v>1145.5899999999999</v>
      </c>
      <c r="AB115" s="13">
        <v>0</v>
      </c>
      <c r="AC115" s="13">
        <v>0</v>
      </c>
      <c r="AD115" s="13">
        <v>0</v>
      </c>
      <c r="AE115" s="13">
        <v>827.84</v>
      </c>
      <c r="AF115" s="13">
        <v>71.989999999999995</v>
      </c>
      <c r="AG115" s="13">
        <v>0</v>
      </c>
      <c r="AH115" s="13">
        <v>0</v>
      </c>
      <c r="AI115" s="13">
        <v>0</v>
      </c>
      <c r="AJ115" s="13">
        <v>0</v>
      </c>
      <c r="AK115" s="13">
        <v>23.98</v>
      </c>
      <c r="AL115" s="13">
        <v>0</v>
      </c>
      <c r="AM115" s="13">
        <v>0</v>
      </c>
      <c r="AN115" s="13">
        <v>0</v>
      </c>
      <c r="AO115" s="13">
        <v>0</v>
      </c>
      <c r="AP115" s="13">
        <v>2069.4</v>
      </c>
      <c r="AQ115" s="13">
        <v>5855.95</v>
      </c>
      <c r="AR115" s="13">
        <v>140.82</v>
      </c>
      <c r="AS115" s="13">
        <v>253.47</v>
      </c>
      <c r="AT115" s="13">
        <v>448.32</v>
      </c>
      <c r="AU115" s="13">
        <v>160.93</v>
      </c>
      <c r="AV115" s="13">
        <v>158.51</v>
      </c>
      <c r="AW115" s="13">
        <v>482.8</v>
      </c>
      <c r="AX115" s="13">
        <v>842.61</v>
      </c>
      <c r="AY115" s="13">
        <v>402.34</v>
      </c>
      <c r="AZ115" s="13">
        <v>80.47</v>
      </c>
      <c r="BA115" s="13">
        <v>0</v>
      </c>
      <c r="BB115" s="13">
        <v>2127.66</v>
      </c>
      <c r="BC115" s="1"/>
    </row>
    <row r="116" spans="1:55" x14ac:dyDescent="0.25">
      <c r="A116" s="2" t="s">
        <v>2740</v>
      </c>
      <c r="B116" s="1" t="s">
        <v>2741</v>
      </c>
      <c r="C116" s="1" t="s">
        <v>2685</v>
      </c>
      <c r="D116" s="1" t="s">
        <v>2686</v>
      </c>
      <c r="E116" s="1"/>
      <c r="F116" s="13">
        <v>0</v>
      </c>
      <c r="G116" s="13">
        <v>0</v>
      </c>
      <c r="H116" s="13">
        <v>0</v>
      </c>
      <c r="I116" s="13">
        <v>0</v>
      </c>
      <c r="J116" s="13">
        <v>407.4</v>
      </c>
      <c r="K116" s="13">
        <v>210.88</v>
      </c>
      <c r="L116" s="13">
        <v>0</v>
      </c>
      <c r="M116" s="13">
        <v>0</v>
      </c>
      <c r="N116" s="13">
        <v>5702.38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6320.66</v>
      </c>
      <c r="V116" s="13">
        <v>0</v>
      </c>
      <c r="W116" s="13">
        <v>0</v>
      </c>
      <c r="X116" s="13">
        <v>0</v>
      </c>
      <c r="Y116" s="13">
        <v>802.83</v>
      </c>
      <c r="Z116" s="13">
        <v>0</v>
      </c>
      <c r="AA116" s="13">
        <v>802.83</v>
      </c>
      <c r="AB116" s="13">
        <v>0</v>
      </c>
      <c r="AC116" s="13">
        <v>0</v>
      </c>
      <c r="AD116" s="13">
        <v>0</v>
      </c>
      <c r="AE116" s="13">
        <v>655.77</v>
      </c>
      <c r="AF116" s="13">
        <v>0</v>
      </c>
      <c r="AG116" s="13">
        <v>57.02</v>
      </c>
      <c r="AH116" s="13">
        <v>0</v>
      </c>
      <c r="AI116" s="13">
        <v>0</v>
      </c>
      <c r="AJ116" s="13">
        <v>0</v>
      </c>
      <c r="AK116" s="13">
        <v>15.98</v>
      </c>
      <c r="AL116" s="13">
        <v>0</v>
      </c>
      <c r="AM116" s="13">
        <v>0</v>
      </c>
      <c r="AN116" s="13">
        <v>0</v>
      </c>
      <c r="AO116" s="13">
        <v>0</v>
      </c>
      <c r="AP116" s="13">
        <v>1531.6</v>
      </c>
      <c r="AQ116" s="13">
        <v>4789.0600000000004</v>
      </c>
      <c r="AR116" s="13">
        <v>111.55</v>
      </c>
      <c r="AS116" s="13">
        <v>200.79</v>
      </c>
      <c r="AT116" s="13">
        <v>400.66</v>
      </c>
      <c r="AU116" s="13">
        <v>127.48</v>
      </c>
      <c r="AV116" s="13">
        <v>126.41</v>
      </c>
      <c r="AW116" s="13">
        <v>382.45</v>
      </c>
      <c r="AX116" s="13">
        <v>713</v>
      </c>
      <c r="AY116" s="13">
        <v>318.70999999999998</v>
      </c>
      <c r="AZ116" s="13">
        <v>63.74</v>
      </c>
      <c r="BA116" s="13">
        <v>0</v>
      </c>
      <c r="BB116" s="13">
        <v>1731.79</v>
      </c>
      <c r="BC116" s="1"/>
    </row>
    <row r="117" spans="1:55" x14ac:dyDescent="0.25">
      <c r="A117" s="2" t="s">
        <v>2742</v>
      </c>
      <c r="B117" s="1" t="s">
        <v>2743</v>
      </c>
      <c r="C117" s="1" t="s">
        <v>2685</v>
      </c>
      <c r="D117" s="1" t="s">
        <v>2686</v>
      </c>
      <c r="E117" s="1"/>
      <c r="F117" s="13">
        <v>0</v>
      </c>
      <c r="G117" s="13">
        <v>0</v>
      </c>
      <c r="H117" s="13">
        <v>0</v>
      </c>
      <c r="I117" s="13">
        <v>0</v>
      </c>
      <c r="J117" s="13">
        <v>384.12</v>
      </c>
      <c r="K117" s="13">
        <v>198.83</v>
      </c>
      <c r="L117" s="13">
        <v>0</v>
      </c>
      <c r="M117" s="13">
        <v>0</v>
      </c>
      <c r="N117" s="13">
        <v>5376.53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5959.48</v>
      </c>
      <c r="V117" s="13">
        <v>0</v>
      </c>
      <c r="W117" s="13">
        <v>0</v>
      </c>
      <c r="X117" s="13">
        <v>0</v>
      </c>
      <c r="Y117" s="13">
        <v>725.68</v>
      </c>
      <c r="Z117" s="13">
        <v>0</v>
      </c>
      <c r="AA117" s="13">
        <v>725.68</v>
      </c>
      <c r="AB117" s="13">
        <v>0</v>
      </c>
      <c r="AC117" s="13">
        <v>0</v>
      </c>
      <c r="AD117" s="13">
        <v>0</v>
      </c>
      <c r="AE117" s="13">
        <v>618.29999999999995</v>
      </c>
      <c r="AF117" s="13">
        <v>53.77</v>
      </c>
      <c r="AG117" s="13">
        <v>0</v>
      </c>
      <c r="AH117" s="13">
        <v>0</v>
      </c>
      <c r="AI117" s="13">
        <v>0</v>
      </c>
      <c r="AJ117" s="13">
        <v>0</v>
      </c>
      <c r="AK117" s="13">
        <v>14.65</v>
      </c>
      <c r="AL117" s="13">
        <v>0</v>
      </c>
      <c r="AM117" s="13">
        <v>0</v>
      </c>
      <c r="AN117" s="13">
        <v>0</v>
      </c>
      <c r="AO117" s="13">
        <v>0</v>
      </c>
      <c r="AP117" s="13">
        <v>1412.4</v>
      </c>
      <c r="AQ117" s="13">
        <v>4547.08</v>
      </c>
      <c r="AR117" s="13">
        <v>105.18</v>
      </c>
      <c r="AS117" s="13">
        <v>189.32</v>
      </c>
      <c r="AT117" s="13">
        <v>390.28</v>
      </c>
      <c r="AU117" s="13">
        <v>120.2</v>
      </c>
      <c r="AV117" s="13">
        <v>119.19</v>
      </c>
      <c r="AW117" s="13">
        <v>360.6</v>
      </c>
      <c r="AX117" s="13">
        <v>684.78</v>
      </c>
      <c r="AY117" s="13">
        <v>300.5</v>
      </c>
      <c r="AZ117" s="13">
        <v>60.1</v>
      </c>
      <c r="BA117" s="13">
        <v>0</v>
      </c>
      <c r="BB117" s="13">
        <v>1645.37</v>
      </c>
      <c r="BC117" s="1"/>
    </row>
    <row r="118" spans="1:55" x14ac:dyDescent="0.25">
      <c r="A118" s="2" t="s">
        <v>2744</v>
      </c>
      <c r="B118" s="1" t="s">
        <v>2745</v>
      </c>
      <c r="C118" s="1" t="s">
        <v>2685</v>
      </c>
      <c r="D118" s="1" t="s">
        <v>2686</v>
      </c>
      <c r="E118" s="1"/>
      <c r="F118" s="13">
        <v>0</v>
      </c>
      <c r="G118" s="13">
        <v>0</v>
      </c>
      <c r="H118" s="13">
        <v>0</v>
      </c>
      <c r="I118" s="13">
        <v>0</v>
      </c>
      <c r="J118" s="13">
        <v>465.6</v>
      </c>
      <c r="K118" s="13">
        <v>241</v>
      </c>
      <c r="L118" s="13">
        <v>0</v>
      </c>
      <c r="M118" s="13">
        <v>0</v>
      </c>
      <c r="N118" s="13">
        <v>6517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7223.6</v>
      </c>
      <c r="V118" s="13">
        <v>0</v>
      </c>
      <c r="W118" s="13">
        <v>0</v>
      </c>
      <c r="X118" s="13">
        <v>0</v>
      </c>
      <c r="Y118" s="13">
        <v>995.7</v>
      </c>
      <c r="Z118" s="13">
        <v>0</v>
      </c>
      <c r="AA118" s="13">
        <v>995.7</v>
      </c>
      <c r="AB118" s="13">
        <v>0</v>
      </c>
      <c r="AC118" s="13">
        <v>0</v>
      </c>
      <c r="AD118" s="13">
        <v>0</v>
      </c>
      <c r="AE118" s="13">
        <v>749.46</v>
      </c>
      <c r="AF118" s="13">
        <v>0</v>
      </c>
      <c r="AG118" s="13">
        <v>65.17</v>
      </c>
      <c r="AH118" s="13">
        <v>0</v>
      </c>
      <c r="AI118" s="13">
        <v>0</v>
      </c>
      <c r="AJ118" s="13">
        <v>0</v>
      </c>
      <c r="AK118" s="13">
        <v>20.5</v>
      </c>
      <c r="AL118" s="13">
        <v>0</v>
      </c>
      <c r="AM118" s="13">
        <v>0</v>
      </c>
      <c r="AN118" s="13">
        <v>0</v>
      </c>
      <c r="AO118" s="13">
        <v>0</v>
      </c>
      <c r="AP118" s="13">
        <v>1830.83</v>
      </c>
      <c r="AQ118" s="13">
        <v>5392.77</v>
      </c>
      <c r="AR118" s="13">
        <v>127.48</v>
      </c>
      <c r="AS118" s="13">
        <v>229.47</v>
      </c>
      <c r="AT118" s="13">
        <v>426.6</v>
      </c>
      <c r="AU118" s="13">
        <v>145.69999999999999</v>
      </c>
      <c r="AV118" s="13">
        <v>144.47</v>
      </c>
      <c r="AW118" s="13">
        <v>437.09</v>
      </c>
      <c r="AX118" s="13">
        <v>783.55</v>
      </c>
      <c r="AY118" s="13">
        <v>364.24</v>
      </c>
      <c r="AZ118" s="13">
        <v>72.849999999999994</v>
      </c>
      <c r="BA118" s="13">
        <v>0</v>
      </c>
      <c r="BB118" s="13">
        <v>1947.9</v>
      </c>
      <c r="BC118" s="1"/>
    </row>
    <row r="119" spans="1:55" x14ac:dyDescent="0.25">
      <c r="A119" s="2" t="s">
        <v>2746</v>
      </c>
      <c r="B119" s="1" t="s">
        <v>2747</v>
      </c>
      <c r="C119" s="1" t="s">
        <v>2685</v>
      </c>
      <c r="D119" s="1" t="s">
        <v>2686</v>
      </c>
      <c r="E119" s="1" t="s">
        <v>2748</v>
      </c>
      <c r="F119" s="13">
        <v>0</v>
      </c>
      <c r="G119" s="13">
        <v>0</v>
      </c>
      <c r="H119" s="13">
        <v>0</v>
      </c>
      <c r="I119" s="13">
        <v>0</v>
      </c>
      <c r="J119" s="13">
        <v>413.22</v>
      </c>
      <c r="K119" s="13">
        <v>213.89</v>
      </c>
      <c r="L119" s="13">
        <v>0</v>
      </c>
      <c r="M119" s="13">
        <v>0</v>
      </c>
      <c r="N119" s="13">
        <v>5783.84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6410.95</v>
      </c>
      <c r="V119" s="13">
        <v>0</v>
      </c>
      <c r="W119" s="13">
        <v>0</v>
      </c>
      <c r="X119" s="13">
        <v>0</v>
      </c>
      <c r="Y119" s="13">
        <v>822.12</v>
      </c>
      <c r="Z119" s="13">
        <v>0</v>
      </c>
      <c r="AA119" s="13">
        <v>822.12</v>
      </c>
      <c r="AB119" s="13">
        <v>0</v>
      </c>
      <c r="AC119" s="13">
        <v>0</v>
      </c>
      <c r="AD119" s="13">
        <v>0</v>
      </c>
      <c r="AE119" s="13">
        <v>749.46</v>
      </c>
      <c r="AF119" s="13">
        <v>57.84</v>
      </c>
      <c r="AG119" s="13">
        <v>0</v>
      </c>
      <c r="AH119" s="13">
        <v>0</v>
      </c>
      <c r="AI119" s="13">
        <v>0</v>
      </c>
      <c r="AJ119" s="13">
        <v>0</v>
      </c>
      <c r="AK119" s="13">
        <v>20.5</v>
      </c>
      <c r="AL119" s="13">
        <v>0</v>
      </c>
      <c r="AM119" s="13">
        <v>0</v>
      </c>
      <c r="AN119" s="13">
        <v>0</v>
      </c>
      <c r="AO119" s="13">
        <v>0</v>
      </c>
      <c r="AP119" s="13">
        <v>1649.92</v>
      </c>
      <c r="AQ119" s="13">
        <v>4761.03</v>
      </c>
      <c r="AR119" s="13">
        <v>127.48</v>
      </c>
      <c r="AS119" s="13">
        <v>229.47</v>
      </c>
      <c r="AT119" s="13">
        <v>426.6</v>
      </c>
      <c r="AU119" s="13">
        <v>145.69999999999999</v>
      </c>
      <c r="AV119" s="13">
        <v>128.22</v>
      </c>
      <c r="AW119" s="13">
        <v>437.09</v>
      </c>
      <c r="AX119" s="13">
        <v>783.55</v>
      </c>
      <c r="AY119" s="13">
        <v>364.24</v>
      </c>
      <c r="AZ119" s="13">
        <v>72.849999999999994</v>
      </c>
      <c r="BA119" s="13">
        <v>0</v>
      </c>
      <c r="BB119" s="13">
        <v>1931.65</v>
      </c>
      <c r="BC119" s="1"/>
    </row>
    <row r="120" spans="1:55" x14ac:dyDescent="0.25">
      <c r="A120" s="2" t="s">
        <v>2749</v>
      </c>
      <c r="B120" s="1" t="s">
        <v>2750</v>
      </c>
      <c r="C120" s="1" t="s">
        <v>2685</v>
      </c>
      <c r="D120" s="1" t="s">
        <v>2686</v>
      </c>
      <c r="E120" s="1"/>
      <c r="F120" s="13">
        <v>0</v>
      </c>
      <c r="G120" s="13">
        <v>0</v>
      </c>
      <c r="H120" s="13">
        <v>0</v>
      </c>
      <c r="I120" s="13">
        <v>0</v>
      </c>
      <c r="J120" s="13">
        <v>465.6</v>
      </c>
      <c r="K120" s="13">
        <v>241</v>
      </c>
      <c r="L120" s="13">
        <v>0</v>
      </c>
      <c r="M120" s="13">
        <v>0</v>
      </c>
      <c r="N120" s="13">
        <v>6517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7223.6</v>
      </c>
      <c r="V120" s="13">
        <v>0</v>
      </c>
      <c r="W120" s="13">
        <v>0</v>
      </c>
      <c r="X120" s="13">
        <v>0</v>
      </c>
      <c r="Y120" s="13">
        <v>995.7</v>
      </c>
      <c r="Z120" s="13">
        <v>0</v>
      </c>
      <c r="AA120" s="13">
        <v>995.7</v>
      </c>
      <c r="AB120" s="13">
        <v>0</v>
      </c>
      <c r="AC120" s="13">
        <v>0</v>
      </c>
      <c r="AD120" s="13">
        <v>0</v>
      </c>
      <c r="AE120" s="13">
        <v>749.46</v>
      </c>
      <c r="AF120" s="13">
        <v>0</v>
      </c>
      <c r="AG120" s="13">
        <v>65.17</v>
      </c>
      <c r="AH120" s="13">
        <v>0</v>
      </c>
      <c r="AI120" s="13">
        <v>0</v>
      </c>
      <c r="AJ120" s="13">
        <v>0</v>
      </c>
      <c r="AK120" s="13">
        <v>19.3</v>
      </c>
      <c r="AL120" s="13">
        <v>0</v>
      </c>
      <c r="AM120" s="13">
        <v>0</v>
      </c>
      <c r="AN120" s="13">
        <v>0</v>
      </c>
      <c r="AO120" s="13">
        <v>0</v>
      </c>
      <c r="AP120" s="13">
        <v>1829.63</v>
      </c>
      <c r="AQ120" s="13">
        <v>5393.97</v>
      </c>
      <c r="AR120" s="13">
        <v>127.48</v>
      </c>
      <c r="AS120" s="13">
        <v>229.47</v>
      </c>
      <c r="AT120" s="13">
        <v>426.6</v>
      </c>
      <c r="AU120" s="13">
        <v>145.69999999999999</v>
      </c>
      <c r="AV120" s="13">
        <v>144.47</v>
      </c>
      <c r="AW120" s="13">
        <v>437.09</v>
      </c>
      <c r="AX120" s="13">
        <v>783.55</v>
      </c>
      <c r="AY120" s="13">
        <v>364.24</v>
      </c>
      <c r="AZ120" s="13">
        <v>72.849999999999994</v>
      </c>
      <c r="BA120" s="13">
        <v>0</v>
      </c>
      <c r="BB120" s="13">
        <v>1947.9</v>
      </c>
      <c r="BC120" s="1"/>
    </row>
    <row r="121" spans="1:55" x14ac:dyDescent="0.25">
      <c r="A121" s="2" t="s">
        <v>2751</v>
      </c>
      <c r="B121" s="1" t="s">
        <v>2752</v>
      </c>
      <c r="C121" s="1" t="s">
        <v>2714</v>
      </c>
      <c r="D121" s="1" t="s">
        <v>2686</v>
      </c>
      <c r="E121" s="1"/>
      <c r="F121" s="13">
        <v>0</v>
      </c>
      <c r="G121" s="13">
        <v>0</v>
      </c>
      <c r="H121" s="13">
        <v>513.55999999999995</v>
      </c>
      <c r="I121" s="13">
        <v>0</v>
      </c>
      <c r="J121" s="13">
        <v>465.5</v>
      </c>
      <c r="K121" s="13">
        <v>229.8</v>
      </c>
      <c r="L121" s="13">
        <v>0</v>
      </c>
      <c r="M121" s="13">
        <v>0</v>
      </c>
      <c r="N121" s="13">
        <v>6419.55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7628.41</v>
      </c>
      <c r="V121" s="13">
        <v>0</v>
      </c>
      <c r="W121" s="13">
        <v>0</v>
      </c>
      <c r="X121" s="13">
        <v>0</v>
      </c>
      <c r="Y121" s="13">
        <v>1082.17</v>
      </c>
      <c r="Z121" s="13">
        <v>0</v>
      </c>
      <c r="AA121" s="13">
        <v>1082.17</v>
      </c>
      <c r="AB121" s="13">
        <v>0</v>
      </c>
      <c r="AC121" s="13">
        <v>0</v>
      </c>
      <c r="AD121" s="13">
        <v>0</v>
      </c>
      <c r="AE121" s="13">
        <v>738.25</v>
      </c>
      <c r="AF121" s="13">
        <v>0</v>
      </c>
      <c r="AG121" s="13">
        <v>64.2</v>
      </c>
      <c r="AH121" s="13">
        <v>0</v>
      </c>
      <c r="AI121" s="13">
        <v>0</v>
      </c>
      <c r="AJ121" s="13">
        <v>0</v>
      </c>
      <c r="AK121" s="13">
        <v>22.09</v>
      </c>
      <c r="AL121" s="13">
        <v>0</v>
      </c>
      <c r="AM121" s="13">
        <v>0</v>
      </c>
      <c r="AN121" s="13">
        <v>0</v>
      </c>
      <c r="AO121" s="13">
        <v>0</v>
      </c>
      <c r="AP121" s="13">
        <v>1906.71</v>
      </c>
      <c r="AQ121" s="13">
        <v>5721.7</v>
      </c>
      <c r="AR121" s="13">
        <v>125.91</v>
      </c>
      <c r="AS121" s="13">
        <v>226.63</v>
      </c>
      <c r="AT121" s="13">
        <v>424.03</v>
      </c>
      <c r="AU121" s="13">
        <v>143.88999999999999</v>
      </c>
      <c r="AV121" s="13">
        <v>152.57</v>
      </c>
      <c r="AW121" s="13">
        <v>431.68</v>
      </c>
      <c r="AX121" s="13">
        <v>776.57</v>
      </c>
      <c r="AY121" s="13">
        <v>359.73</v>
      </c>
      <c r="AZ121" s="13">
        <v>71.95</v>
      </c>
      <c r="BA121" s="13">
        <v>0</v>
      </c>
      <c r="BB121" s="13">
        <v>1936.39</v>
      </c>
      <c r="BC121" s="1"/>
    </row>
    <row r="122" spans="1:55" x14ac:dyDescent="0.25">
      <c r="A122" s="2" t="s">
        <v>2753</v>
      </c>
      <c r="B122" s="1" t="s">
        <v>2754</v>
      </c>
      <c r="C122" s="1" t="s">
        <v>2685</v>
      </c>
      <c r="D122" s="1" t="s">
        <v>2686</v>
      </c>
      <c r="E122" s="1"/>
      <c r="F122" s="13">
        <v>0</v>
      </c>
      <c r="G122" s="13">
        <v>0</v>
      </c>
      <c r="H122" s="13">
        <v>0</v>
      </c>
      <c r="I122" s="13">
        <v>0</v>
      </c>
      <c r="J122" s="13">
        <v>465.6</v>
      </c>
      <c r="K122" s="13">
        <v>241</v>
      </c>
      <c r="L122" s="13">
        <v>0</v>
      </c>
      <c r="M122" s="13">
        <v>0</v>
      </c>
      <c r="N122" s="13">
        <v>6517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7223.6</v>
      </c>
      <c r="V122" s="13">
        <v>0</v>
      </c>
      <c r="W122" s="13">
        <v>0</v>
      </c>
      <c r="X122" s="13">
        <v>0</v>
      </c>
      <c r="Y122" s="13">
        <v>995.7</v>
      </c>
      <c r="Z122" s="13">
        <v>0</v>
      </c>
      <c r="AA122" s="13">
        <v>995.7</v>
      </c>
      <c r="AB122" s="13">
        <v>0</v>
      </c>
      <c r="AC122" s="13">
        <v>0</v>
      </c>
      <c r="AD122" s="13">
        <v>0</v>
      </c>
      <c r="AE122" s="13">
        <v>749.46</v>
      </c>
      <c r="AF122" s="13">
        <v>0</v>
      </c>
      <c r="AG122" s="13">
        <v>65.17</v>
      </c>
      <c r="AH122" s="13">
        <v>0</v>
      </c>
      <c r="AI122" s="13">
        <v>0</v>
      </c>
      <c r="AJ122" s="13">
        <v>0</v>
      </c>
      <c r="AK122" s="13">
        <v>20.5</v>
      </c>
      <c r="AL122" s="13">
        <v>0</v>
      </c>
      <c r="AM122" s="13">
        <v>0</v>
      </c>
      <c r="AN122" s="13">
        <v>0</v>
      </c>
      <c r="AO122" s="13">
        <v>0</v>
      </c>
      <c r="AP122" s="13">
        <v>1830.83</v>
      </c>
      <c r="AQ122" s="13">
        <v>5392.77</v>
      </c>
      <c r="AR122" s="13">
        <v>127.32</v>
      </c>
      <c r="AS122" s="13">
        <v>229.17</v>
      </c>
      <c r="AT122" s="13">
        <v>426.34</v>
      </c>
      <c r="AU122" s="13">
        <v>145.51</v>
      </c>
      <c r="AV122" s="13">
        <v>144.47</v>
      </c>
      <c r="AW122" s="13">
        <v>436.52</v>
      </c>
      <c r="AX122" s="13">
        <v>782.83</v>
      </c>
      <c r="AY122" s="13">
        <v>363.76</v>
      </c>
      <c r="AZ122" s="13">
        <v>72.75</v>
      </c>
      <c r="BA122" s="13">
        <v>0</v>
      </c>
      <c r="BB122" s="13">
        <v>1945.84</v>
      </c>
      <c r="BC122" s="1"/>
    </row>
    <row r="123" spans="1:55" x14ac:dyDescent="0.25">
      <c r="A123" s="2" t="s">
        <v>2755</v>
      </c>
      <c r="B123" s="1" t="s">
        <v>2756</v>
      </c>
      <c r="C123" s="1" t="s">
        <v>2685</v>
      </c>
      <c r="D123" s="1" t="s">
        <v>2686</v>
      </c>
      <c r="E123" s="1" t="s">
        <v>2757</v>
      </c>
      <c r="F123" s="13">
        <v>0</v>
      </c>
      <c r="G123" s="13">
        <v>0</v>
      </c>
      <c r="H123" s="13">
        <v>0</v>
      </c>
      <c r="I123" s="13">
        <v>0</v>
      </c>
      <c r="J123" s="13">
        <v>459.78</v>
      </c>
      <c r="K123" s="13">
        <v>237.99</v>
      </c>
      <c r="L123" s="13">
        <v>0</v>
      </c>
      <c r="M123" s="13">
        <v>0</v>
      </c>
      <c r="N123" s="13">
        <v>6435.54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7133.31</v>
      </c>
      <c r="V123" s="13">
        <v>0</v>
      </c>
      <c r="W123" s="13">
        <v>0</v>
      </c>
      <c r="X123" s="13">
        <v>0</v>
      </c>
      <c r="Y123" s="13">
        <v>976.41</v>
      </c>
      <c r="Z123" s="13">
        <v>0</v>
      </c>
      <c r="AA123" s="13">
        <v>976.41</v>
      </c>
      <c r="AB123" s="13">
        <v>0</v>
      </c>
      <c r="AC123" s="13">
        <v>0</v>
      </c>
      <c r="AD123" s="13">
        <v>0</v>
      </c>
      <c r="AE123" s="13">
        <v>749.46</v>
      </c>
      <c r="AF123" s="13">
        <v>0</v>
      </c>
      <c r="AG123" s="13">
        <v>64.36</v>
      </c>
      <c r="AH123" s="13">
        <v>0</v>
      </c>
      <c r="AI123" s="13">
        <v>0</v>
      </c>
      <c r="AJ123" s="13">
        <v>0</v>
      </c>
      <c r="AK123" s="13">
        <v>21.58</v>
      </c>
      <c r="AL123" s="13">
        <v>0</v>
      </c>
      <c r="AM123" s="13">
        <v>0</v>
      </c>
      <c r="AN123" s="13">
        <v>0</v>
      </c>
      <c r="AO123" s="13">
        <v>0</v>
      </c>
      <c r="AP123" s="13">
        <v>1811.81</v>
      </c>
      <c r="AQ123" s="13">
        <v>5321.5</v>
      </c>
      <c r="AR123" s="13">
        <v>127.32</v>
      </c>
      <c r="AS123" s="13">
        <v>229.17</v>
      </c>
      <c r="AT123" s="13">
        <v>426.34</v>
      </c>
      <c r="AU123" s="13">
        <v>145.51</v>
      </c>
      <c r="AV123" s="13">
        <v>142.66999999999999</v>
      </c>
      <c r="AW123" s="13">
        <v>436.52</v>
      </c>
      <c r="AX123" s="13">
        <v>782.83</v>
      </c>
      <c r="AY123" s="13">
        <v>363.76</v>
      </c>
      <c r="AZ123" s="13">
        <v>72.75</v>
      </c>
      <c r="BA123" s="13">
        <v>0</v>
      </c>
      <c r="BB123" s="13">
        <v>1944.04</v>
      </c>
      <c r="BC123" s="1"/>
    </row>
    <row r="124" spans="1:55" x14ac:dyDescent="0.25">
      <c r="A124" s="2" t="s">
        <v>2758</v>
      </c>
      <c r="B124" s="1" t="s">
        <v>2759</v>
      </c>
      <c r="C124" s="1" t="s">
        <v>2685</v>
      </c>
      <c r="D124" s="1" t="s">
        <v>2686</v>
      </c>
      <c r="E124" s="1"/>
      <c r="F124" s="13">
        <v>0</v>
      </c>
      <c r="G124" s="13">
        <v>0</v>
      </c>
      <c r="H124" s="13">
        <v>0</v>
      </c>
      <c r="I124" s="13">
        <v>0</v>
      </c>
      <c r="J124" s="13">
        <v>174.6</v>
      </c>
      <c r="K124" s="13">
        <v>90.38</v>
      </c>
      <c r="L124" s="13">
        <v>0</v>
      </c>
      <c r="M124" s="13">
        <v>0</v>
      </c>
      <c r="N124" s="13">
        <v>2443.88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2708.86</v>
      </c>
      <c r="V124" s="13">
        <v>0</v>
      </c>
      <c r="W124" s="13">
        <v>0</v>
      </c>
      <c r="X124" s="13">
        <v>0</v>
      </c>
      <c r="Y124" s="13">
        <v>190.68</v>
      </c>
      <c r="Z124" s="13">
        <v>0</v>
      </c>
      <c r="AA124" s="13">
        <v>190.68</v>
      </c>
      <c r="AB124" s="13">
        <v>0</v>
      </c>
      <c r="AC124" s="13">
        <v>0</v>
      </c>
      <c r="AD124" s="13">
        <v>0</v>
      </c>
      <c r="AE124" s="13">
        <v>281.05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471.73</v>
      </c>
      <c r="AQ124" s="13">
        <v>2237.13</v>
      </c>
      <c r="AR124" s="13">
        <v>47.75</v>
      </c>
      <c r="AS124" s="13">
        <v>85.94</v>
      </c>
      <c r="AT124" s="13">
        <v>309</v>
      </c>
      <c r="AU124" s="13">
        <v>54.57</v>
      </c>
      <c r="AV124" s="13">
        <v>54.18</v>
      </c>
      <c r="AW124" s="13">
        <v>163.69999999999999</v>
      </c>
      <c r="AX124" s="13">
        <v>442.69</v>
      </c>
      <c r="AY124" s="13">
        <v>136.41</v>
      </c>
      <c r="AZ124" s="13">
        <v>27.28</v>
      </c>
      <c r="BA124" s="13">
        <v>0</v>
      </c>
      <c r="BB124" s="13">
        <v>878.83</v>
      </c>
      <c r="BC124" s="1"/>
    </row>
    <row r="125" spans="1:55" x14ac:dyDescent="0.25">
      <c r="A125" s="2" t="s">
        <v>2760</v>
      </c>
      <c r="B125" s="1" t="s">
        <v>2761</v>
      </c>
      <c r="C125" s="1" t="s">
        <v>2685</v>
      </c>
      <c r="D125" s="1" t="s">
        <v>2686</v>
      </c>
      <c r="E125" s="1"/>
      <c r="F125" s="13">
        <v>0</v>
      </c>
      <c r="G125" s="13">
        <v>0</v>
      </c>
      <c r="H125" s="13">
        <v>0</v>
      </c>
      <c r="I125" s="13">
        <v>0</v>
      </c>
      <c r="J125" s="13">
        <v>291</v>
      </c>
      <c r="K125" s="13">
        <v>150.63</v>
      </c>
      <c r="L125" s="13">
        <v>0</v>
      </c>
      <c r="M125" s="13">
        <v>0</v>
      </c>
      <c r="N125" s="13">
        <v>4073.13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4514.76</v>
      </c>
      <c r="V125" s="13">
        <v>0</v>
      </c>
      <c r="W125" s="13">
        <v>0</v>
      </c>
      <c r="X125" s="13">
        <v>0</v>
      </c>
      <c r="Y125" s="13">
        <v>436.59</v>
      </c>
      <c r="Z125" s="13">
        <v>0</v>
      </c>
      <c r="AA125" s="13">
        <v>436.59</v>
      </c>
      <c r="AB125" s="13">
        <v>0</v>
      </c>
      <c r="AC125" s="13">
        <v>0</v>
      </c>
      <c r="AD125" s="13">
        <v>0</v>
      </c>
      <c r="AE125" s="13">
        <v>468.41</v>
      </c>
      <c r="AF125" s="13">
        <v>0</v>
      </c>
      <c r="AG125" s="13">
        <v>0</v>
      </c>
      <c r="AH125" s="13">
        <v>679</v>
      </c>
      <c r="AI125" s="13">
        <v>0</v>
      </c>
      <c r="AJ125" s="13">
        <v>0</v>
      </c>
      <c r="AK125" s="13">
        <v>7.95</v>
      </c>
      <c r="AL125" s="13">
        <v>0</v>
      </c>
      <c r="AM125" s="13">
        <v>0</v>
      </c>
      <c r="AN125" s="13">
        <v>0</v>
      </c>
      <c r="AO125" s="13">
        <v>0</v>
      </c>
      <c r="AP125" s="13">
        <v>1591.95</v>
      </c>
      <c r="AQ125" s="13">
        <v>2922.81</v>
      </c>
      <c r="AR125" s="13">
        <v>79.569999999999993</v>
      </c>
      <c r="AS125" s="13">
        <v>143.22999999999999</v>
      </c>
      <c r="AT125" s="13">
        <v>348.58</v>
      </c>
      <c r="AU125" s="13">
        <v>90.94</v>
      </c>
      <c r="AV125" s="13">
        <v>90.3</v>
      </c>
      <c r="AW125" s="13">
        <v>272.82</v>
      </c>
      <c r="AX125" s="13">
        <v>571.38</v>
      </c>
      <c r="AY125" s="13">
        <v>227.35</v>
      </c>
      <c r="AZ125" s="13">
        <v>45.47</v>
      </c>
      <c r="BA125" s="13">
        <v>0</v>
      </c>
      <c r="BB125" s="13">
        <v>1298.26</v>
      </c>
      <c r="BC125" s="1"/>
    </row>
    <row r="126" spans="1:55" x14ac:dyDescent="0.25">
      <c r="A126" s="2" t="s">
        <v>2762</v>
      </c>
      <c r="B126" s="1" t="s">
        <v>2763</v>
      </c>
      <c r="C126" s="1" t="s">
        <v>2685</v>
      </c>
      <c r="D126" s="1" t="s">
        <v>2686</v>
      </c>
      <c r="E126" s="1" t="s">
        <v>2757</v>
      </c>
      <c r="F126" s="13">
        <v>0</v>
      </c>
      <c r="G126" s="13">
        <v>0</v>
      </c>
      <c r="H126" s="13">
        <v>0</v>
      </c>
      <c r="I126" s="13">
        <v>0</v>
      </c>
      <c r="J126" s="13">
        <v>459.78</v>
      </c>
      <c r="K126" s="13">
        <v>237.99</v>
      </c>
      <c r="L126" s="13">
        <v>0</v>
      </c>
      <c r="M126" s="13">
        <v>0</v>
      </c>
      <c r="N126" s="13">
        <v>6435.54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7133.31</v>
      </c>
      <c r="V126" s="13">
        <v>0</v>
      </c>
      <c r="W126" s="13">
        <v>0</v>
      </c>
      <c r="X126" s="13">
        <v>0</v>
      </c>
      <c r="Y126" s="13">
        <v>976.41</v>
      </c>
      <c r="Z126" s="13">
        <v>0</v>
      </c>
      <c r="AA126" s="13">
        <v>976.41</v>
      </c>
      <c r="AB126" s="13">
        <v>0</v>
      </c>
      <c r="AC126" s="13">
        <v>0</v>
      </c>
      <c r="AD126" s="13">
        <v>0</v>
      </c>
      <c r="AE126" s="13">
        <v>749.46</v>
      </c>
      <c r="AF126" s="13">
        <v>64.36</v>
      </c>
      <c r="AG126" s="13">
        <v>0</v>
      </c>
      <c r="AH126" s="13">
        <v>1449</v>
      </c>
      <c r="AI126" s="13">
        <v>0</v>
      </c>
      <c r="AJ126" s="13">
        <v>0</v>
      </c>
      <c r="AK126" s="13">
        <v>20.5</v>
      </c>
      <c r="AL126" s="13">
        <v>0</v>
      </c>
      <c r="AM126" s="13">
        <v>0</v>
      </c>
      <c r="AN126" s="13">
        <v>0</v>
      </c>
      <c r="AO126" s="13">
        <v>0</v>
      </c>
      <c r="AP126" s="13">
        <v>3259.73</v>
      </c>
      <c r="AQ126" s="13">
        <v>3873.58</v>
      </c>
      <c r="AR126" s="13">
        <v>127.32</v>
      </c>
      <c r="AS126" s="13">
        <v>229.17</v>
      </c>
      <c r="AT126" s="13">
        <v>426.34</v>
      </c>
      <c r="AU126" s="13">
        <v>145.51</v>
      </c>
      <c r="AV126" s="13">
        <v>142.66999999999999</v>
      </c>
      <c r="AW126" s="13">
        <v>436.52</v>
      </c>
      <c r="AX126" s="13">
        <v>782.83</v>
      </c>
      <c r="AY126" s="13">
        <v>363.76</v>
      </c>
      <c r="AZ126" s="13">
        <v>72.75</v>
      </c>
      <c r="BA126" s="13">
        <v>0</v>
      </c>
      <c r="BB126" s="13">
        <v>1944.04</v>
      </c>
      <c r="BC126" s="1"/>
    </row>
    <row r="127" spans="1:55" x14ac:dyDescent="0.25">
      <c r="A127" s="2" t="s">
        <v>2764</v>
      </c>
      <c r="B127" s="1" t="s">
        <v>2765</v>
      </c>
      <c r="C127" s="1" t="s">
        <v>2685</v>
      </c>
      <c r="D127" s="1" t="s">
        <v>2686</v>
      </c>
      <c r="E127" s="1"/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127.15</v>
      </c>
      <c r="AS127" s="13">
        <v>228.87</v>
      </c>
      <c r="AT127" s="13">
        <v>426.06</v>
      </c>
      <c r="AU127" s="13">
        <v>145.32</v>
      </c>
      <c r="AV127" s="13">
        <v>0</v>
      </c>
      <c r="AW127" s="13">
        <v>435.95</v>
      </c>
      <c r="AX127" s="13">
        <v>782.08</v>
      </c>
      <c r="AY127" s="13">
        <v>363.29</v>
      </c>
      <c r="AZ127" s="13">
        <v>72.66</v>
      </c>
      <c r="BA127" s="13">
        <v>0</v>
      </c>
      <c r="BB127" s="13">
        <v>1799.3</v>
      </c>
      <c r="BC127" s="1"/>
    </row>
    <row r="128" spans="1:55" x14ac:dyDescent="0.25">
      <c r="A128" s="2" t="s">
        <v>2766</v>
      </c>
      <c r="B128" s="1" t="s">
        <v>2767</v>
      </c>
      <c r="C128" s="1" t="s">
        <v>2685</v>
      </c>
      <c r="D128" s="1" t="s">
        <v>2686</v>
      </c>
      <c r="E128" s="1"/>
      <c r="F128" s="13">
        <v>0</v>
      </c>
      <c r="G128" s="13">
        <v>0</v>
      </c>
      <c r="H128" s="13">
        <v>0</v>
      </c>
      <c r="I128" s="13">
        <v>0</v>
      </c>
      <c r="J128" s="13">
        <v>465.6</v>
      </c>
      <c r="K128" s="13">
        <v>241</v>
      </c>
      <c r="L128" s="13">
        <v>0</v>
      </c>
      <c r="M128" s="13">
        <v>0</v>
      </c>
      <c r="N128" s="13">
        <v>6517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7223.6</v>
      </c>
      <c r="V128" s="13">
        <v>0</v>
      </c>
      <c r="W128" s="13">
        <v>0</v>
      </c>
      <c r="X128" s="13">
        <v>0</v>
      </c>
      <c r="Y128" s="13">
        <v>995.7</v>
      </c>
      <c r="Z128" s="13">
        <v>0</v>
      </c>
      <c r="AA128" s="13">
        <v>995.7</v>
      </c>
      <c r="AB128" s="13">
        <v>0</v>
      </c>
      <c r="AC128" s="13">
        <v>0</v>
      </c>
      <c r="AD128" s="13">
        <v>0</v>
      </c>
      <c r="AE128" s="13">
        <v>749.46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20.5</v>
      </c>
      <c r="AL128" s="13">
        <v>0</v>
      </c>
      <c r="AM128" s="13">
        <v>0</v>
      </c>
      <c r="AN128" s="13">
        <v>0</v>
      </c>
      <c r="AO128" s="13">
        <v>0</v>
      </c>
      <c r="AP128" s="13">
        <v>1765.66</v>
      </c>
      <c r="AQ128" s="13">
        <v>5457.94</v>
      </c>
      <c r="AR128" s="13">
        <v>127.15</v>
      </c>
      <c r="AS128" s="13">
        <v>228.87</v>
      </c>
      <c r="AT128" s="13">
        <v>426.06</v>
      </c>
      <c r="AU128" s="13">
        <v>145.32</v>
      </c>
      <c r="AV128" s="13">
        <v>144.47</v>
      </c>
      <c r="AW128" s="13">
        <v>435.95</v>
      </c>
      <c r="AX128" s="13">
        <v>782.08</v>
      </c>
      <c r="AY128" s="13">
        <v>363.29</v>
      </c>
      <c r="AZ128" s="13">
        <v>72.66</v>
      </c>
      <c r="BA128" s="13">
        <v>0</v>
      </c>
      <c r="BB128" s="13">
        <v>1943.77</v>
      </c>
      <c r="BC128" s="1"/>
    </row>
    <row r="129" spans="1:55" x14ac:dyDescent="0.25">
      <c r="A129" s="2" t="s">
        <v>2768</v>
      </c>
      <c r="B129" s="1" t="s">
        <v>2769</v>
      </c>
      <c r="C129" s="1" t="s">
        <v>2685</v>
      </c>
      <c r="D129" s="1" t="s">
        <v>2686</v>
      </c>
      <c r="E129" s="1"/>
      <c r="F129" s="13">
        <v>0</v>
      </c>
      <c r="G129" s="13">
        <v>0</v>
      </c>
      <c r="H129" s="13">
        <v>0</v>
      </c>
      <c r="I129" s="13">
        <v>0</v>
      </c>
      <c r="J129" s="13">
        <v>465.6</v>
      </c>
      <c r="K129" s="13">
        <v>241</v>
      </c>
      <c r="L129" s="13">
        <v>0</v>
      </c>
      <c r="M129" s="13">
        <v>0</v>
      </c>
      <c r="N129" s="13">
        <v>6517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7223.6</v>
      </c>
      <c r="V129" s="13">
        <v>0</v>
      </c>
      <c r="W129" s="13">
        <v>0</v>
      </c>
      <c r="X129" s="13">
        <v>0</v>
      </c>
      <c r="Y129" s="13">
        <v>995.7</v>
      </c>
      <c r="Z129" s="13">
        <v>0</v>
      </c>
      <c r="AA129" s="13">
        <v>995.7</v>
      </c>
      <c r="AB129" s="13">
        <v>0</v>
      </c>
      <c r="AC129" s="13">
        <v>0</v>
      </c>
      <c r="AD129" s="13">
        <v>0</v>
      </c>
      <c r="AE129" s="13">
        <v>749.46</v>
      </c>
      <c r="AF129" s="13">
        <v>0</v>
      </c>
      <c r="AG129" s="13">
        <v>65.17</v>
      </c>
      <c r="AH129" s="13">
        <v>0</v>
      </c>
      <c r="AI129" s="13">
        <v>0</v>
      </c>
      <c r="AJ129" s="13">
        <v>0</v>
      </c>
      <c r="AK129" s="13">
        <v>20.5</v>
      </c>
      <c r="AL129" s="13">
        <v>0</v>
      </c>
      <c r="AM129" s="13">
        <v>0</v>
      </c>
      <c r="AN129" s="13">
        <v>0</v>
      </c>
      <c r="AO129" s="13">
        <v>0</v>
      </c>
      <c r="AP129" s="13">
        <v>1830.83</v>
      </c>
      <c r="AQ129" s="13">
        <v>5392.77</v>
      </c>
      <c r="AR129" s="13">
        <v>127.15</v>
      </c>
      <c r="AS129" s="13">
        <v>228.87</v>
      </c>
      <c r="AT129" s="13">
        <v>426.06</v>
      </c>
      <c r="AU129" s="13">
        <v>145.32</v>
      </c>
      <c r="AV129" s="13">
        <v>144.47</v>
      </c>
      <c r="AW129" s="13">
        <v>435.95</v>
      </c>
      <c r="AX129" s="13">
        <v>782.08</v>
      </c>
      <c r="AY129" s="13">
        <v>363.29</v>
      </c>
      <c r="AZ129" s="13">
        <v>72.66</v>
      </c>
      <c r="BA129" s="13">
        <v>0</v>
      </c>
      <c r="BB129" s="13">
        <v>1943.77</v>
      </c>
      <c r="BC129" s="1"/>
    </row>
    <row r="130" spans="1:55" x14ac:dyDescent="0.25">
      <c r="A130" s="2" t="s">
        <v>2770</v>
      </c>
      <c r="B130" s="1" t="s">
        <v>2771</v>
      </c>
      <c r="C130" s="1" t="s">
        <v>2685</v>
      </c>
      <c r="D130" s="1" t="s">
        <v>2686</v>
      </c>
      <c r="E130" s="1" t="s">
        <v>2772</v>
      </c>
      <c r="F130" s="13">
        <v>0</v>
      </c>
      <c r="G130" s="13">
        <v>404.24</v>
      </c>
      <c r="H130" s="13">
        <v>0</v>
      </c>
      <c r="I130" s="13">
        <v>0</v>
      </c>
      <c r="J130" s="13">
        <v>360.84</v>
      </c>
      <c r="K130" s="13">
        <v>186.78</v>
      </c>
      <c r="L130" s="13">
        <v>0</v>
      </c>
      <c r="M130" s="13">
        <v>0</v>
      </c>
      <c r="N130" s="13">
        <v>5050.68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6002.54</v>
      </c>
      <c r="V130" s="13">
        <v>0</v>
      </c>
      <c r="W130" s="13">
        <v>0</v>
      </c>
      <c r="X130" s="13">
        <v>0</v>
      </c>
      <c r="Y130" s="13">
        <v>734.88</v>
      </c>
      <c r="Z130" s="13">
        <v>0</v>
      </c>
      <c r="AA130" s="13">
        <v>734.88</v>
      </c>
      <c r="AB130" s="13">
        <v>0</v>
      </c>
      <c r="AC130" s="13">
        <v>0</v>
      </c>
      <c r="AD130" s="13">
        <v>0</v>
      </c>
      <c r="AE130" s="13">
        <v>599.55999999999995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13.62</v>
      </c>
      <c r="AL130" s="13">
        <v>0</v>
      </c>
      <c r="AM130" s="13">
        <v>0</v>
      </c>
      <c r="AN130" s="13">
        <v>0</v>
      </c>
      <c r="AO130" s="13">
        <v>0</v>
      </c>
      <c r="AP130" s="13">
        <v>1348.06</v>
      </c>
      <c r="AQ130" s="13">
        <v>4654.4799999999996</v>
      </c>
      <c r="AR130" s="13">
        <v>101.72</v>
      </c>
      <c r="AS130" s="13">
        <v>183.09</v>
      </c>
      <c r="AT130" s="13">
        <v>384.65</v>
      </c>
      <c r="AU130" s="13">
        <v>116.25</v>
      </c>
      <c r="AV130" s="13">
        <v>120.05</v>
      </c>
      <c r="AW130" s="13">
        <v>348.75</v>
      </c>
      <c r="AX130" s="13">
        <v>669.46</v>
      </c>
      <c r="AY130" s="13">
        <v>290.63</v>
      </c>
      <c r="AZ130" s="13">
        <v>58.13</v>
      </c>
      <c r="BA130" s="13">
        <v>0</v>
      </c>
      <c r="BB130" s="13">
        <v>1603.27</v>
      </c>
      <c r="BC130" s="1"/>
    </row>
    <row r="131" spans="1:55" x14ac:dyDescent="0.25">
      <c r="A131" s="2" t="s">
        <v>2773</v>
      </c>
      <c r="B131" s="1" t="s">
        <v>2774</v>
      </c>
      <c r="C131" s="1" t="s">
        <v>2685</v>
      </c>
      <c r="D131" s="1" t="s">
        <v>2686</v>
      </c>
      <c r="E131" s="1"/>
      <c r="F131" s="13">
        <v>782.04</v>
      </c>
      <c r="G131" s="13">
        <v>0</v>
      </c>
      <c r="H131" s="13">
        <v>0</v>
      </c>
      <c r="I131" s="13">
        <v>1630.55</v>
      </c>
      <c r="J131" s="13">
        <v>419.04</v>
      </c>
      <c r="K131" s="13">
        <v>216.9</v>
      </c>
      <c r="L131" s="13">
        <v>0</v>
      </c>
      <c r="M131" s="13">
        <v>0</v>
      </c>
      <c r="N131" s="13">
        <v>5865.3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8913.83</v>
      </c>
      <c r="V131" s="13">
        <v>0</v>
      </c>
      <c r="W131" s="13">
        <v>0</v>
      </c>
      <c r="X131" s="13">
        <v>0</v>
      </c>
      <c r="Y131" s="13">
        <v>880.22</v>
      </c>
      <c r="Z131" s="13">
        <v>0</v>
      </c>
      <c r="AA131" s="13">
        <v>880.22</v>
      </c>
      <c r="AB131" s="13">
        <v>0</v>
      </c>
      <c r="AC131" s="13">
        <v>0</v>
      </c>
      <c r="AD131" s="13">
        <v>0</v>
      </c>
      <c r="AE131" s="13">
        <v>674.51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16.77</v>
      </c>
      <c r="AL131" s="13">
        <v>0</v>
      </c>
      <c r="AM131" s="13">
        <v>0</v>
      </c>
      <c r="AN131" s="13">
        <v>0</v>
      </c>
      <c r="AO131" s="13">
        <v>0</v>
      </c>
      <c r="AP131" s="13">
        <v>1571.5</v>
      </c>
      <c r="AQ131" s="13">
        <v>7342.33</v>
      </c>
      <c r="AR131" s="13">
        <v>114.43</v>
      </c>
      <c r="AS131" s="13">
        <v>205.98</v>
      </c>
      <c r="AT131" s="13">
        <v>405.35</v>
      </c>
      <c r="AU131" s="13">
        <v>130.78</v>
      </c>
      <c r="AV131" s="13">
        <v>178.28</v>
      </c>
      <c r="AW131" s="13">
        <v>392.35</v>
      </c>
      <c r="AX131" s="13">
        <v>725.76</v>
      </c>
      <c r="AY131" s="13">
        <v>326.95999999999998</v>
      </c>
      <c r="AZ131" s="13">
        <v>65.39</v>
      </c>
      <c r="BA131" s="13">
        <v>0</v>
      </c>
      <c r="BB131" s="13">
        <v>1819.52</v>
      </c>
      <c r="BC131" s="1"/>
    </row>
    <row r="132" spans="1:55" x14ac:dyDescent="0.25">
      <c r="A132" s="2" t="s">
        <v>2775</v>
      </c>
      <c r="B132" s="1" t="s">
        <v>2776</v>
      </c>
      <c r="C132" s="1" t="s">
        <v>2685</v>
      </c>
      <c r="D132" s="1" t="s">
        <v>2686</v>
      </c>
      <c r="E132" s="1"/>
      <c r="F132" s="13">
        <v>0</v>
      </c>
      <c r="G132" s="13">
        <v>0</v>
      </c>
      <c r="H132" s="13">
        <v>0</v>
      </c>
      <c r="I132" s="13">
        <v>0</v>
      </c>
      <c r="J132" s="13">
        <v>372.48</v>
      </c>
      <c r="K132" s="13">
        <v>192.8</v>
      </c>
      <c r="L132" s="13">
        <v>0</v>
      </c>
      <c r="M132" s="13">
        <v>0</v>
      </c>
      <c r="N132" s="13">
        <v>5213.6000000000004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5778.88</v>
      </c>
      <c r="V132" s="13">
        <v>0</v>
      </c>
      <c r="W132" s="13">
        <v>0</v>
      </c>
      <c r="X132" s="13">
        <v>0</v>
      </c>
      <c r="Y132" s="13">
        <v>687.11</v>
      </c>
      <c r="Z132" s="13">
        <v>0</v>
      </c>
      <c r="AA132" s="13">
        <v>687.11</v>
      </c>
      <c r="AB132" s="13">
        <v>0</v>
      </c>
      <c r="AC132" s="13">
        <v>0</v>
      </c>
      <c r="AD132" s="13">
        <v>0</v>
      </c>
      <c r="AE132" s="13">
        <v>599.55999999999995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11.89</v>
      </c>
      <c r="AL132" s="13">
        <v>0</v>
      </c>
      <c r="AM132" s="13">
        <v>0</v>
      </c>
      <c r="AN132" s="13">
        <v>0</v>
      </c>
      <c r="AO132" s="13">
        <v>0</v>
      </c>
      <c r="AP132" s="13">
        <v>1298.56</v>
      </c>
      <c r="AQ132" s="13">
        <v>4480.32</v>
      </c>
      <c r="AR132" s="13">
        <v>101.72</v>
      </c>
      <c r="AS132" s="13">
        <v>183.09</v>
      </c>
      <c r="AT132" s="13">
        <v>384.65</v>
      </c>
      <c r="AU132" s="13">
        <v>116.25</v>
      </c>
      <c r="AV132" s="13">
        <v>115.58</v>
      </c>
      <c r="AW132" s="13">
        <v>348.75</v>
      </c>
      <c r="AX132" s="13">
        <v>669.46</v>
      </c>
      <c r="AY132" s="13">
        <v>290.63</v>
      </c>
      <c r="AZ132" s="13">
        <v>58.13</v>
      </c>
      <c r="BA132" s="13">
        <v>0</v>
      </c>
      <c r="BB132" s="13">
        <v>1598.8</v>
      </c>
      <c r="BC132" s="1"/>
    </row>
    <row r="133" spans="1:55" x14ac:dyDescent="0.25">
      <c r="A133" s="2" t="s">
        <v>2777</v>
      </c>
      <c r="B133" s="1" t="s">
        <v>2778</v>
      </c>
      <c r="C133" s="1" t="s">
        <v>2685</v>
      </c>
      <c r="D133" s="1" t="s">
        <v>2686</v>
      </c>
      <c r="E133" s="1"/>
      <c r="F133" s="13">
        <v>0</v>
      </c>
      <c r="G133" s="13">
        <v>0</v>
      </c>
      <c r="H133" s="13">
        <v>0</v>
      </c>
      <c r="I133" s="13">
        <v>0</v>
      </c>
      <c r="J133" s="13">
        <v>349.2</v>
      </c>
      <c r="K133" s="13">
        <v>180.75</v>
      </c>
      <c r="L133" s="13">
        <v>0</v>
      </c>
      <c r="M133" s="13">
        <v>0</v>
      </c>
      <c r="N133" s="13">
        <v>4887.75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5417.7</v>
      </c>
      <c r="V133" s="13">
        <v>0</v>
      </c>
      <c r="W133" s="13">
        <v>0</v>
      </c>
      <c r="X133" s="13">
        <v>0</v>
      </c>
      <c r="Y133" s="13">
        <v>609.96</v>
      </c>
      <c r="Z133" s="13">
        <v>0</v>
      </c>
      <c r="AA133" s="13">
        <v>609.96</v>
      </c>
      <c r="AB133" s="13">
        <v>0</v>
      </c>
      <c r="AC133" s="13">
        <v>0</v>
      </c>
      <c r="AD133" s="13">
        <v>0</v>
      </c>
      <c r="AE133" s="13">
        <v>562.09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12.14</v>
      </c>
      <c r="AL133" s="13">
        <v>0</v>
      </c>
      <c r="AM133" s="13">
        <v>0</v>
      </c>
      <c r="AN133" s="13">
        <v>0</v>
      </c>
      <c r="AO133" s="13">
        <v>0</v>
      </c>
      <c r="AP133" s="13">
        <v>1184.19</v>
      </c>
      <c r="AQ133" s="13">
        <v>4233.51</v>
      </c>
      <c r="AR133" s="13">
        <v>95.36</v>
      </c>
      <c r="AS133" s="13">
        <v>171.65</v>
      </c>
      <c r="AT133" s="13">
        <v>374.3</v>
      </c>
      <c r="AU133" s="13">
        <v>108.99</v>
      </c>
      <c r="AV133" s="13">
        <v>108.35</v>
      </c>
      <c r="AW133" s="13">
        <v>326.95999999999998</v>
      </c>
      <c r="AX133" s="13">
        <v>641.30999999999995</v>
      </c>
      <c r="AY133" s="13">
        <v>272.45999999999998</v>
      </c>
      <c r="AZ133" s="13">
        <v>54.49</v>
      </c>
      <c r="BA133" s="13">
        <v>0</v>
      </c>
      <c r="BB133" s="13">
        <v>1512.56</v>
      </c>
      <c r="BC133" s="1"/>
    </row>
    <row r="134" spans="1:55" x14ac:dyDescent="0.25">
      <c r="A134" s="2" t="s">
        <v>2779</v>
      </c>
      <c r="B134" s="1" t="s">
        <v>2780</v>
      </c>
      <c r="C134" s="1" t="s">
        <v>2685</v>
      </c>
      <c r="D134" s="1" t="s">
        <v>2686</v>
      </c>
      <c r="E134" s="1"/>
      <c r="F134" s="13">
        <v>0</v>
      </c>
      <c r="G134" s="13">
        <v>0</v>
      </c>
      <c r="H134" s="13">
        <v>0</v>
      </c>
      <c r="I134" s="13">
        <v>0</v>
      </c>
      <c r="J134" s="13">
        <v>465.6</v>
      </c>
      <c r="K134" s="13">
        <v>241</v>
      </c>
      <c r="L134" s="13">
        <v>0</v>
      </c>
      <c r="M134" s="13">
        <v>0</v>
      </c>
      <c r="N134" s="13">
        <v>6517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7223.6</v>
      </c>
      <c r="V134" s="13">
        <v>0</v>
      </c>
      <c r="W134" s="13">
        <v>0</v>
      </c>
      <c r="X134" s="13">
        <v>0</v>
      </c>
      <c r="Y134" s="13">
        <v>995.7</v>
      </c>
      <c r="Z134" s="13">
        <v>0</v>
      </c>
      <c r="AA134" s="13">
        <v>995.7</v>
      </c>
      <c r="AB134" s="13">
        <v>0</v>
      </c>
      <c r="AC134" s="13">
        <v>0</v>
      </c>
      <c r="AD134" s="13">
        <v>0</v>
      </c>
      <c r="AE134" s="13">
        <v>749.46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20.260000000000002</v>
      </c>
      <c r="AL134" s="13">
        <v>0</v>
      </c>
      <c r="AM134" s="13">
        <v>0</v>
      </c>
      <c r="AN134" s="13">
        <v>0</v>
      </c>
      <c r="AO134" s="13">
        <v>0</v>
      </c>
      <c r="AP134" s="13">
        <v>1765.42</v>
      </c>
      <c r="AQ134" s="13">
        <v>5458.18</v>
      </c>
      <c r="AR134" s="13">
        <v>127.15</v>
      </c>
      <c r="AS134" s="13">
        <v>228.87</v>
      </c>
      <c r="AT134" s="13">
        <v>426.06</v>
      </c>
      <c r="AU134" s="13">
        <v>145.32</v>
      </c>
      <c r="AV134" s="13">
        <v>144.47</v>
      </c>
      <c r="AW134" s="13">
        <v>435.95</v>
      </c>
      <c r="AX134" s="13">
        <v>782.08</v>
      </c>
      <c r="AY134" s="13">
        <v>363.29</v>
      </c>
      <c r="AZ134" s="13">
        <v>72.66</v>
      </c>
      <c r="BA134" s="13">
        <v>0</v>
      </c>
      <c r="BB134" s="13">
        <v>1943.77</v>
      </c>
      <c r="BC134" s="1"/>
    </row>
    <row r="135" spans="1:55" x14ac:dyDescent="0.25">
      <c r="A135" s="18" t="s">
        <v>1337</v>
      </c>
      <c r="B135" s="7"/>
      <c r="C135" s="7"/>
      <c r="D135" s="7"/>
      <c r="E135" s="7"/>
      <c r="F135" s="7" t="s">
        <v>1338</v>
      </c>
      <c r="G135" s="7" t="s">
        <v>1338</v>
      </c>
      <c r="H135" s="7" t="s">
        <v>1338</v>
      </c>
      <c r="I135" s="7" t="s">
        <v>1338</v>
      </c>
      <c r="J135" s="7" t="s">
        <v>1338</v>
      </c>
      <c r="K135" s="7" t="s">
        <v>1338</v>
      </c>
      <c r="L135" s="7" t="s">
        <v>1338</v>
      </c>
      <c r="M135" s="7" t="s">
        <v>1338</v>
      </c>
      <c r="N135" s="7" t="s">
        <v>1338</v>
      </c>
      <c r="O135" s="7" t="s">
        <v>1338</v>
      </c>
      <c r="P135" s="7" t="s">
        <v>1338</v>
      </c>
      <c r="Q135" s="7" t="s">
        <v>1338</v>
      </c>
      <c r="R135" s="7" t="s">
        <v>1338</v>
      </c>
      <c r="S135" s="7" t="s">
        <v>1338</v>
      </c>
      <c r="T135" s="7" t="s">
        <v>1338</v>
      </c>
      <c r="U135" s="7" t="s">
        <v>1338</v>
      </c>
      <c r="V135" s="7" t="s">
        <v>1338</v>
      </c>
      <c r="W135" s="7" t="s">
        <v>1338</v>
      </c>
      <c r="X135" s="7" t="s">
        <v>1338</v>
      </c>
      <c r="Y135" s="7" t="s">
        <v>1338</v>
      </c>
      <c r="Z135" s="7" t="s">
        <v>1338</v>
      </c>
      <c r="AA135" s="7" t="s">
        <v>1338</v>
      </c>
      <c r="AB135" s="7" t="s">
        <v>1338</v>
      </c>
      <c r="AC135" s="7" t="s">
        <v>1338</v>
      </c>
      <c r="AD135" s="7" t="s">
        <v>1338</v>
      </c>
      <c r="AE135" s="7" t="s">
        <v>1338</v>
      </c>
      <c r="AF135" s="7" t="s">
        <v>1338</v>
      </c>
      <c r="AG135" s="7" t="s">
        <v>1338</v>
      </c>
      <c r="AH135" s="7" t="s">
        <v>1338</v>
      </c>
      <c r="AI135" s="7" t="s">
        <v>1338</v>
      </c>
      <c r="AJ135" s="7" t="s">
        <v>1338</v>
      </c>
      <c r="AK135" s="7" t="s">
        <v>1338</v>
      </c>
      <c r="AL135" s="7" t="s">
        <v>1338</v>
      </c>
      <c r="AM135" s="7" t="s">
        <v>1338</v>
      </c>
      <c r="AN135" s="7" t="s">
        <v>1338</v>
      </c>
      <c r="AO135" s="7" t="s">
        <v>1338</v>
      </c>
      <c r="AP135" s="7" t="s">
        <v>1338</v>
      </c>
      <c r="AQ135" s="7" t="s">
        <v>1338</v>
      </c>
      <c r="AR135" s="7" t="s">
        <v>1338</v>
      </c>
      <c r="AS135" s="7" t="s">
        <v>1338</v>
      </c>
      <c r="AT135" s="7" t="s">
        <v>1338</v>
      </c>
      <c r="AU135" s="7" t="s">
        <v>1338</v>
      </c>
      <c r="AV135" s="7" t="s">
        <v>1338</v>
      </c>
      <c r="AW135" s="7" t="s">
        <v>1338</v>
      </c>
      <c r="AX135" s="7" t="s">
        <v>1338</v>
      </c>
      <c r="AY135" s="7" t="s">
        <v>1338</v>
      </c>
      <c r="AZ135" s="7" t="s">
        <v>1338</v>
      </c>
      <c r="BA135" s="7" t="s">
        <v>1338</v>
      </c>
      <c r="BB135" s="7" t="s">
        <v>1338</v>
      </c>
      <c r="BC135" s="7"/>
    </row>
    <row r="136" spans="1:55" x14ac:dyDescent="0.25">
      <c r="A136" s="2"/>
      <c r="B136" s="1"/>
      <c r="E136" s="1"/>
      <c r="F136" s="17">
        <v>782.04</v>
      </c>
      <c r="G136" s="17">
        <v>2412.1999999999998</v>
      </c>
      <c r="H136" s="17">
        <v>4677.08</v>
      </c>
      <c r="I136" s="17">
        <v>1630.55</v>
      </c>
      <c r="J136" s="17">
        <v>17906.84</v>
      </c>
      <c r="K136" s="17">
        <v>9529.23</v>
      </c>
      <c r="L136" s="17">
        <v>0</v>
      </c>
      <c r="M136" s="17">
        <v>0</v>
      </c>
      <c r="N136" s="17">
        <v>262568.71000000002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299506.65000000002</v>
      </c>
      <c r="V136" s="17">
        <v>0</v>
      </c>
      <c r="W136" s="17">
        <v>0</v>
      </c>
      <c r="X136" s="17">
        <v>0</v>
      </c>
      <c r="Y136" s="17">
        <v>40873.08</v>
      </c>
      <c r="Z136" s="17">
        <v>0</v>
      </c>
      <c r="AA136" s="17">
        <v>40873.08</v>
      </c>
      <c r="AB136" s="17">
        <v>50</v>
      </c>
      <c r="AC136" s="17">
        <v>0</v>
      </c>
      <c r="AD136" s="17">
        <v>0</v>
      </c>
      <c r="AE136" s="17">
        <v>30467.18</v>
      </c>
      <c r="AF136" s="17">
        <v>870.4</v>
      </c>
      <c r="AG136" s="17">
        <v>1349.66</v>
      </c>
      <c r="AH136" s="17">
        <v>30077.07</v>
      </c>
      <c r="AI136" s="17">
        <v>353.76</v>
      </c>
      <c r="AJ136" s="17">
        <v>0</v>
      </c>
      <c r="AK136" s="17">
        <v>830.3</v>
      </c>
      <c r="AL136" s="17">
        <v>1464.88</v>
      </c>
      <c r="AM136" s="17">
        <v>0</v>
      </c>
      <c r="AN136" s="17">
        <v>50</v>
      </c>
      <c r="AO136" s="17">
        <v>0</v>
      </c>
      <c r="AP136" s="17">
        <v>106386.33</v>
      </c>
      <c r="AQ136" s="17">
        <v>193120.32</v>
      </c>
      <c r="AR136" s="17">
        <v>5301.36</v>
      </c>
      <c r="AS136" s="17">
        <v>9542.4</v>
      </c>
      <c r="AT136" s="17">
        <v>18354.38</v>
      </c>
      <c r="AU136" s="17">
        <v>6058.76</v>
      </c>
      <c r="AV136" s="17">
        <v>5990.13</v>
      </c>
      <c r="AW136" s="17">
        <v>18176.099999999999</v>
      </c>
      <c r="AX136" s="17">
        <v>33198.14</v>
      </c>
      <c r="AY136" s="17">
        <v>15146.71</v>
      </c>
      <c r="AZ136" s="17">
        <v>3029.37</v>
      </c>
      <c r="BA136" s="17">
        <v>0</v>
      </c>
      <c r="BB136" s="17">
        <v>81599.210000000006</v>
      </c>
      <c r="BC136" s="1"/>
    </row>
    <row r="137" spans="1:55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x14ac:dyDescent="0.25">
      <c r="A138" s="72" t="s">
        <v>2781</v>
      </c>
      <c r="B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x14ac:dyDescent="0.25">
      <c r="A139" s="2" t="s">
        <v>2782</v>
      </c>
      <c r="B139" s="1" t="s">
        <v>2783</v>
      </c>
      <c r="C139" s="1" t="s">
        <v>2784</v>
      </c>
      <c r="D139" s="1" t="s">
        <v>2785</v>
      </c>
      <c r="E139" s="1"/>
      <c r="F139" s="13">
        <v>0</v>
      </c>
      <c r="G139" s="13">
        <v>521.5</v>
      </c>
      <c r="H139" s="13">
        <v>73.59</v>
      </c>
      <c r="I139" s="13">
        <v>0</v>
      </c>
      <c r="J139" s="13">
        <v>465.5</v>
      </c>
      <c r="K139" s="13">
        <v>0</v>
      </c>
      <c r="L139" s="13">
        <v>0</v>
      </c>
      <c r="M139" s="13">
        <v>0</v>
      </c>
      <c r="N139" s="13">
        <v>3873.15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4933.74</v>
      </c>
      <c r="V139" s="13">
        <v>0</v>
      </c>
      <c r="W139" s="13">
        <v>0</v>
      </c>
      <c r="X139" s="13">
        <v>0</v>
      </c>
      <c r="Y139" s="13">
        <v>511.67</v>
      </c>
      <c r="Z139" s="13">
        <v>0</v>
      </c>
      <c r="AA139" s="13">
        <v>511.67</v>
      </c>
      <c r="AB139" s="13">
        <v>0</v>
      </c>
      <c r="AC139" s="13">
        <v>0</v>
      </c>
      <c r="AD139" s="13">
        <v>0</v>
      </c>
      <c r="AE139" s="13">
        <v>445.42</v>
      </c>
      <c r="AF139" s="13">
        <v>38.729999999999997</v>
      </c>
      <c r="AG139" s="13">
        <v>0</v>
      </c>
      <c r="AH139" s="13">
        <v>0</v>
      </c>
      <c r="AI139" s="13">
        <v>0</v>
      </c>
      <c r="AJ139" s="13">
        <v>0</v>
      </c>
      <c r="AK139" s="13">
        <v>8.49</v>
      </c>
      <c r="AL139" s="13">
        <v>0</v>
      </c>
      <c r="AM139" s="13">
        <v>0</v>
      </c>
      <c r="AN139" s="13">
        <v>0</v>
      </c>
      <c r="AO139" s="13">
        <v>0</v>
      </c>
      <c r="AP139" s="13">
        <v>1004.31</v>
      </c>
      <c r="AQ139" s="13">
        <v>3929.43</v>
      </c>
      <c r="AR139" s="13">
        <v>75.959999999999994</v>
      </c>
      <c r="AS139" s="13">
        <v>136.72999999999999</v>
      </c>
      <c r="AT139" s="13">
        <v>342.71</v>
      </c>
      <c r="AU139" s="13">
        <v>86.82</v>
      </c>
      <c r="AV139" s="13">
        <v>98.67</v>
      </c>
      <c r="AW139" s="13">
        <v>260.45</v>
      </c>
      <c r="AX139" s="13">
        <v>555.4</v>
      </c>
      <c r="AY139" s="13">
        <v>217.04</v>
      </c>
      <c r="AZ139" s="13">
        <v>43.41</v>
      </c>
      <c r="BA139" s="13">
        <v>0</v>
      </c>
      <c r="BB139" s="13">
        <v>1261.79</v>
      </c>
      <c r="BC139" s="1"/>
    </row>
    <row r="140" spans="1:55" x14ac:dyDescent="0.25">
      <c r="A140" s="18" t="s">
        <v>1337</v>
      </c>
      <c r="B140" s="7"/>
      <c r="C140" s="7"/>
      <c r="D140" s="7"/>
      <c r="E140" s="7"/>
      <c r="F140" s="7" t="s">
        <v>1338</v>
      </c>
      <c r="G140" s="7" t="s">
        <v>1338</v>
      </c>
      <c r="H140" s="7" t="s">
        <v>1338</v>
      </c>
      <c r="I140" s="7" t="s">
        <v>1338</v>
      </c>
      <c r="J140" s="7" t="s">
        <v>1338</v>
      </c>
      <c r="K140" s="7" t="s">
        <v>1338</v>
      </c>
      <c r="L140" s="7" t="s">
        <v>1338</v>
      </c>
      <c r="M140" s="7" t="s">
        <v>1338</v>
      </c>
      <c r="N140" s="7" t="s">
        <v>1338</v>
      </c>
      <c r="O140" s="7" t="s">
        <v>1338</v>
      </c>
      <c r="P140" s="7" t="s">
        <v>1338</v>
      </c>
      <c r="Q140" s="7" t="s">
        <v>1338</v>
      </c>
      <c r="R140" s="7" t="s">
        <v>1338</v>
      </c>
      <c r="S140" s="7" t="s">
        <v>1338</v>
      </c>
      <c r="T140" s="7" t="s">
        <v>1338</v>
      </c>
      <c r="U140" s="7" t="s">
        <v>1338</v>
      </c>
      <c r="V140" s="7" t="s">
        <v>1338</v>
      </c>
      <c r="W140" s="7" t="s">
        <v>1338</v>
      </c>
      <c r="X140" s="7" t="s">
        <v>1338</v>
      </c>
      <c r="Y140" s="7" t="s">
        <v>1338</v>
      </c>
      <c r="Z140" s="7" t="s">
        <v>1338</v>
      </c>
      <c r="AA140" s="7" t="s">
        <v>1338</v>
      </c>
      <c r="AB140" s="7" t="s">
        <v>1338</v>
      </c>
      <c r="AC140" s="7" t="s">
        <v>1338</v>
      </c>
      <c r="AD140" s="7" t="s">
        <v>1338</v>
      </c>
      <c r="AE140" s="7" t="s">
        <v>1338</v>
      </c>
      <c r="AF140" s="7" t="s">
        <v>1338</v>
      </c>
      <c r="AG140" s="7" t="s">
        <v>1338</v>
      </c>
      <c r="AH140" s="7" t="s">
        <v>1338</v>
      </c>
      <c r="AI140" s="7" t="s">
        <v>1338</v>
      </c>
      <c r="AJ140" s="7" t="s">
        <v>1338</v>
      </c>
      <c r="AK140" s="7" t="s">
        <v>1338</v>
      </c>
      <c r="AL140" s="7" t="s">
        <v>1338</v>
      </c>
      <c r="AM140" s="7" t="s">
        <v>1338</v>
      </c>
      <c r="AN140" s="7" t="s">
        <v>1338</v>
      </c>
      <c r="AO140" s="7" t="s">
        <v>1338</v>
      </c>
      <c r="AP140" s="7" t="s">
        <v>1338</v>
      </c>
      <c r="AQ140" s="7" t="s">
        <v>1338</v>
      </c>
      <c r="AR140" s="7" t="s">
        <v>1338</v>
      </c>
      <c r="AS140" s="7" t="s">
        <v>1338</v>
      </c>
      <c r="AT140" s="7" t="s">
        <v>1338</v>
      </c>
      <c r="AU140" s="7" t="s">
        <v>1338</v>
      </c>
      <c r="AV140" s="7" t="s">
        <v>1338</v>
      </c>
      <c r="AW140" s="7" t="s">
        <v>1338</v>
      </c>
      <c r="AX140" s="7" t="s">
        <v>1338</v>
      </c>
      <c r="AY140" s="7" t="s">
        <v>1338</v>
      </c>
      <c r="AZ140" s="7" t="s">
        <v>1338</v>
      </c>
      <c r="BA140" s="7" t="s">
        <v>1338</v>
      </c>
      <c r="BB140" s="7" t="s">
        <v>1338</v>
      </c>
      <c r="BC140" s="7"/>
    </row>
    <row r="141" spans="1:55" x14ac:dyDescent="0.25">
      <c r="A141" s="2"/>
      <c r="B141" s="1"/>
      <c r="C141" s="1"/>
      <c r="D141" s="1"/>
      <c r="E141" s="1"/>
      <c r="F141" s="17">
        <v>0</v>
      </c>
      <c r="G141" s="17">
        <v>521.5</v>
      </c>
      <c r="H141" s="17">
        <v>73.59</v>
      </c>
      <c r="I141" s="17">
        <v>0</v>
      </c>
      <c r="J141" s="17">
        <v>465.5</v>
      </c>
      <c r="K141" s="17">
        <v>0</v>
      </c>
      <c r="L141" s="17">
        <v>0</v>
      </c>
      <c r="M141" s="17">
        <v>0</v>
      </c>
      <c r="N141" s="17">
        <v>3873.15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4933.74</v>
      </c>
      <c r="V141" s="17">
        <v>0</v>
      </c>
      <c r="W141" s="17">
        <v>0</v>
      </c>
      <c r="X141" s="17">
        <v>0</v>
      </c>
      <c r="Y141" s="17">
        <v>511.67</v>
      </c>
      <c r="Z141" s="17">
        <v>0</v>
      </c>
      <c r="AA141" s="17">
        <v>511.67</v>
      </c>
      <c r="AB141" s="17">
        <v>0</v>
      </c>
      <c r="AC141" s="17">
        <v>0</v>
      </c>
      <c r="AD141" s="17">
        <v>0</v>
      </c>
      <c r="AE141" s="17">
        <v>445.42</v>
      </c>
      <c r="AF141" s="17">
        <v>38.729999999999997</v>
      </c>
      <c r="AG141" s="17">
        <v>0</v>
      </c>
      <c r="AH141" s="17">
        <v>0</v>
      </c>
      <c r="AI141" s="17">
        <v>0</v>
      </c>
      <c r="AJ141" s="17">
        <v>0</v>
      </c>
      <c r="AK141" s="17">
        <v>8.49</v>
      </c>
      <c r="AL141" s="17">
        <v>0</v>
      </c>
      <c r="AM141" s="17">
        <v>0</v>
      </c>
      <c r="AN141" s="17">
        <v>0</v>
      </c>
      <c r="AO141" s="17">
        <v>0</v>
      </c>
      <c r="AP141" s="17">
        <v>1004.31</v>
      </c>
      <c r="AQ141" s="17">
        <v>3929.43</v>
      </c>
      <c r="AR141" s="17">
        <v>75.959999999999994</v>
      </c>
      <c r="AS141" s="17">
        <v>136.72999999999999</v>
      </c>
      <c r="AT141" s="17">
        <v>342.71</v>
      </c>
      <c r="AU141" s="17">
        <v>86.82</v>
      </c>
      <c r="AV141" s="17">
        <v>98.67</v>
      </c>
      <c r="AW141" s="17">
        <v>260.45</v>
      </c>
      <c r="AX141" s="17">
        <v>555.4</v>
      </c>
      <c r="AY141" s="17">
        <v>217.04</v>
      </c>
      <c r="AZ141" s="17">
        <v>43.41</v>
      </c>
      <c r="BA141" s="17">
        <v>0</v>
      </c>
      <c r="BB141" s="17">
        <v>1261.79</v>
      </c>
      <c r="BC141" s="1"/>
    </row>
    <row r="142" spans="1:55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x14ac:dyDescent="0.25">
      <c r="A143" s="15"/>
      <c r="B143" s="7"/>
      <c r="C143" s="7"/>
      <c r="D143" s="7"/>
      <c r="E143" s="7"/>
      <c r="F143" s="7" t="s">
        <v>280</v>
      </c>
      <c r="G143" s="7" t="s">
        <v>280</v>
      </c>
      <c r="H143" s="7" t="s">
        <v>280</v>
      </c>
      <c r="I143" s="7" t="s">
        <v>280</v>
      </c>
      <c r="J143" s="7" t="s">
        <v>280</v>
      </c>
      <c r="K143" s="7" t="s">
        <v>280</v>
      </c>
      <c r="L143" s="7" t="s">
        <v>280</v>
      </c>
      <c r="M143" s="7" t="s">
        <v>280</v>
      </c>
      <c r="N143" s="7" t="s">
        <v>280</v>
      </c>
      <c r="O143" s="7" t="s">
        <v>280</v>
      </c>
      <c r="P143" s="7" t="s">
        <v>280</v>
      </c>
      <c r="Q143" s="7" t="s">
        <v>280</v>
      </c>
      <c r="R143" s="7" t="s">
        <v>280</v>
      </c>
      <c r="S143" s="7" t="s">
        <v>280</v>
      </c>
      <c r="T143" s="7" t="s">
        <v>280</v>
      </c>
      <c r="U143" s="7" t="s">
        <v>280</v>
      </c>
      <c r="V143" s="7" t="s">
        <v>280</v>
      </c>
      <c r="W143" s="7" t="s">
        <v>280</v>
      </c>
      <c r="X143" s="7" t="s">
        <v>280</v>
      </c>
      <c r="Y143" s="7" t="s">
        <v>280</v>
      </c>
      <c r="Z143" s="7" t="s">
        <v>280</v>
      </c>
      <c r="AA143" s="7" t="s">
        <v>280</v>
      </c>
      <c r="AB143" s="7" t="s">
        <v>280</v>
      </c>
      <c r="AC143" s="7" t="s">
        <v>280</v>
      </c>
      <c r="AD143" s="7" t="s">
        <v>280</v>
      </c>
      <c r="AE143" s="7" t="s">
        <v>280</v>
      </c>
      <c r="AF143" s="7" t="s">
        <v>280</v>
      </c>
      <c r="AG143" s="7" t="s">
        <v>280</v>
      </c>
      <c r="AH143" s="7" t="s">
        <v>280</v>
      </c>
      <c r="AI143" s="7" t="s">
        <v>280</v>
      </c>
      <c r="AJ143" s="7" t="s">
        <v>280</v>
      </c>
      <c r="AK143" s="7" t="s">
        <v>280</v>
      </c>
      <c r="AL143" s="7" t="s">
        <v>280</v>
      </c>
      <c r="AM143" s="7" t="s">
        <v>280</v>
      </c>
      <c r="AN143" s="7" t="s">
        <v>280</v>
      </c>
      <c r="AO143" s="7" t="s">
        <v>280</v>
      </c>
      <c r="AP143" s="7" t="s">
        <v>280</v>
      </c>
      <c r="AQ143" s="7" t="s">
        <v>280</v>
      </c>
      <c r="AR143" s="7" t="s">
        <v>280</v>
      </c>
      <c r="AS143" s="7" t="s">
        <v>280</v>
      </c>
      <c r="AT143" s="7" t="s">
        <v>280</v>
      </c>
      <c r="AU143" s="7" t="s">
        <v>280</v>
      </c>
      <c r="AV143" s="7" t="s">
        <v>280</v>
      </c>
      <c r="AW143" s="7" t="s">
        <v>280</v>
      </c>
      <c r="AX143" s="7" t="s">
        <v>280</v>
      </c>
      <c r="AY143" s="7" t="s">
        <v>280</v>
      </c>
      <c r="AZ143" s="7" t="s">
        <v>280</v>
      </c>
      <c r="BA143" s="7" t="s">
        <v>280</v>
      </c>
      <c r="BB143" s="7" t="s">
        <v>280</v>
      </c>
      <c r="BC143" s="7"/>
    </row>
    <row r="144" spans="1:55" x14ac:dyDescent="0.25">
      <c r="A144" s="18" t="s">
        <v>281</v>
      </c>
      <c r="B144" s="1" t="s">
        <v>282</v>
      </c>
      <c r="C144" s="1"/>
      <c r="D144" s="1"/>
      <c r="E144" s="1"/>
      <c r="F144" s="17">
        <v>782.04</v>
      </c>
      <c r="G144" s="17">
        <v>8148.7</v>
      </c>
      <c r="H144" s="17">
        <v>10523.96</v>
      </c>
      <c r="I144" s="17">
        <v>1630.55</v>
      </c>
      <c r="J144" s="17">
        <v>35595.839999999997</v>
      </c>
      <c r="K144" s="17">
        <v>9529.23</v>
      </c>
      <c r="L144" s="17">
        <v>960</v>
      </c>
      <c r="M144" s="17">
        <v>688</v>
      </c>
      <c r="N144" s="17">
        <v>494152.17</v>
      </c>
      <c r="O144" s="17">
        <v>5488.8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567499.29</v>
      </c>
      <c r="V144" s="17">
        <v>0</v>
      </c>
      <c r="W144" s="19">
        <v>-3548.63</v>
      </c>
      <c r="X144" s="17">
        <v>0</v>
      </c>
      <c r="Y144" s="17">
        <v>76080.11</v>
      </c>
      <c r="Z144" s="17">
        <v>0</v>
      </c>
      <c r="AA144" s="17">
        <v>72531.5</v>
      </c>
      <c r="AB144" s="17">
        <v>100</v>
      </c>
      <c r="AC144" s="17">
        <v>0</v>
      </c>
      <c r="AD144" s="17">
        <v>0</v>
      </c>
      <c r="AE144" s="17">
        <v>57545.33</v>
      </c>
      <c r="AF144" s="17">
        <v>1471.18</v>
      </c>
      <c r="AG144" s="17">
        <v>1633.06</v>
      </c>
      <c r="AH144" s="17">
        <v>53429.98</v>
      </c>
      <c r="AI144" s="17">
        <v>487.34</v>
      </c>
      <c r="AJ144" s="17">
        <v>0</v>
      </c>
      <c r="AK144" s="17">
        <v>1423.63</v>
      </c>
      <c r="AL144" s="17">
        <v>1464.88</v>
      </c>
      <c r="AM144" s="17">
        <v>0</v>
      </c>
      <c r="AN144" s="17">
        <v>100</v>
      </c>
      <c r="AO144" s="17">
        <v>0</v>
      </c>
      <c r="AP144" s="17">
        <v>190186.9</v>
      </c>
      <c r="AQ144" s="17">
        <v>377312.39</v>
      </c>
      <c r="AR144" s="17">
        <v>10001.77</v>
      </c>
      <c r="AS144" s="17">
        <v>18003.21</v>
      </c>
      <c r="AT144" s="17">
        <v>37274.32</v>
      </c>
      <c r="AU144" s="17">
        <v>11405.95</v>
      </c>
      <c r="AV144" s="17">
        <v>11349.99</v>
      </c>
      <c r="AW144" s="17">
        <v>34217.769999999997</v>
      </c>
      <c r="AX144" s="17">
        <v>65279.3</v>
      </c>
      <c r="AY144" s="17">
        <v>28514.76</v>
      </c>
      <c r="AZ144" s="17">
        <v>5702.95</v>
      </c>
      <c r="BA144" s="17">
        <v>0</v>
      </c>
      <c r="BB144" s="17">
        <v>156470.72</v>
      </c>
      <c r="BC144" s="1"/>
    </row>
    <row r="145" spans="1:55" x14ac:dyDescent="0.25">
      <c r="A145" s="2"/>
      <c r="B145" s="72" t="s">
        <v>2786</v>
      </c>
      <c r="C145" s="1" t="s">
        <v>2787</v>
      </c>
      <c r="D145" s="1" t="s">
        <v>2788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x14ac:dyDescent="0.25">
      <c r="A146" s="2"/>
      <c r="B146" s="72"/>
      <c r="C146" s="1" t="s">
        <v>2789</v>
      </c>
      <c r="D146" s="1" t="s">
        <v>2788</v>
      </c>
      <c r="E146" s="1"/>
      <c r="F146" s="1" t="s">
        <v>282</v>
      </c>
      <c r="G146" s="1" t="s">
        <v>282</v>
      </c>
      <c r="H146" s="1" t="s">
        <v>282</v>
      </c>
      <c r="I146" s="1" t="s">
        <v>282</v>
      </c>
      <c r="J146" s="1" t="s">
        <v>282</v>
      </c>
      <c r="K146" s="1" t="s">
        <v>282</v>
      </c>
      <c r="L146" s="1" t="s">
        <v>282</v>
      </c>
      <c r="M146" s="1" t="s">
        <v>282</v>
      </c>
      <c r="N146" s="1" t="s">
        <v>282</v>
      </c>
      <c r="O146" s="1" t="s">
        <v>282</v>
      </c>
      <c r="P146" s="1" t="s">
        <v>282</v>
      </c>
      <c r="Q146" s="1" t="s">
        <v>282</v>
      </c>
      <c r="R146" s="1" t="s">
        <v>282</v>
      </c>
      <c r="S146" s="1" t="s">
        <v>282</v>
      </c>
      <c r="T146" s="1" t="s">
        <v>282</v>
      </c>
      <c r="U146" s="1" t="s">
        <v>282</v>
      </c>
      <c r="V146" s="1" t="s">
        <v>282</v>
      </c>
      <c r="W146" s="1" t="s">
        <v>282</v>
      </c>
      <c r="X146" s="1" t="s">
        <v>282</v>
      </c>
      <c r="Y146" s="1" t="s">
        <v>282</v>
      </c>
      <c r="Z146" s="1" t="s">
        <v>282</v>
      </c>
      <c r="AA146" s="1" t="s">
        <v>282</v>
      </c>
      <c r="AB146" s="1" t="s">
        <v>282</v>
      </c>
      <c r="AC146" s="1" t="s">
        <v>282</v>
      </c>
      <c r="AD146" s="1" t="s">
        <v>282</v>
      </c>
      <c r="AE146" s="1" t="s">
        <v>282</v>
      </c>
      <c r="AF146" s="1" t="s">
        <v>282</v>
      </c>
      <c r="AG146" s="1" t="s">
        <v>282</v>
      </c>
      <c r="AH146" s="1" t="s">
        <v>282</v>
      </c>
      <c r="AI146" s="1" t="s">
        <v>282</v>
      </c>
      <c r="AJ146" s="1" t="s">
        <v>282</v>
      </c>
      <c r="AK146" s="1" t="s">
        <v>282</v>
      </c>
      <c r="AL146" s="1" t="s">
        <v>282</v>
      </c>
      <c r="AM146" s="1" t="s">
        <v>282</v>
      </c>
      <c r="AN146" s="1" t="s">
        <v>282</v>
      </c>
      <c r="AO146" s="1" t="s">
        <v>282</v>
      </c>
      <c r="AP146" s="1" t="s">
        <v>282</v>
      </c>
      <c r="AQ146" s="1" t="s">
        <v>282</v>
      </c>
      <c r="AR146" s="1" t="s">
        <v>282</v>
      </c>
      <c r="AS146" s="1" t="s">
        <v>282</v>
      </c>
      <c r="AT146" s="1" t="s">
        <v>282</v>
      </c>
      <c r="AU146" s="1" t="s">
        <v>282</v>
      </c>
      <c r="AV146" s="1" t="s">
        <v>282</v>
      </c>
      <c r="AW146" s="1" t="s">
        <v>282</v>
      </c>
      <c r="AX146" s="1" t="s">
        <v>282</v>
      </c>
      <c r="AY146" s="1" t="s">
        <v>282</v>
      </c>
      <c r="AZ146" s="1" t="s">
        <v>282</v>
      </c>
      <c r="BA146" s="1" t="s">
        <v>282</v>
      </c>
      <c r="BB146" s="1"/>
      <c r="BC146" s="1"/>
    </row>
    <row r="147" spans="1:55" x14ac:dyDescent="0.25">
      <c r="A147" s="2" t="s">
        <v>282</v>
      </c>
      <c r="C147" s="1" t="s">
        <v>2790</v>
      </c>
      <c r="D147" s="1" t="s">
        <v>2791</v>
      </c>
      <c r="E147" s="1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"/>
    </row>
    <row r="148" spans="1:55" x14ac:dyDescent="0.25">
      <c r="A148" s="2"/>
      <c r="C148" s="1" t="s">
        <v>2790</v>
      </c>
      <c r="D148" s="1" t="s">
        <v>2791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x14ac:dyDescent="0.25">
      <c r="A149" s="2"/>
      <c r="C149" s="1" t="s">
        <v>288</v>
      </c>
      <c r="D149" s="1" t="s">
        <v>2791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x14ac:dyDescent="0.25">
      <c r="A150" s="2"/>
      <c r="C150" s="1" t="s">
        <v>288</v>
      </c>
      <c r="D150" s="1" t="s">
        <v>2791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x14ac:dyDescent="0.25">
      <c r="A151" s="2"/>
      <c r="C151" s="1" t="s">
        <v>288</v>
      </c>
      <c r="D151" s="1" t="s">
        <v>2791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x14ac:dyDescent="0.25">
      <c r="A152" s="2"/>
      <c r="C152" s="1" t="s">
        <v>2792</v>
      </c>
      <c r="D152" s="1" t="s">
        <v>2791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x14ac:dyDescent="0.25">
      <c r="A153" s="2"/>
      <c r="C153" s="1" t="s">
        <v>2709</v>
      </c>
      <c r="D153" s="1" t="s">
        <v>2793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x14ac:dyDescent="0.25">
      <c r="A154" s="2"/>
      <c r="C154" s="1" t="s">
        <v>2678</v>
      </c>
      <c r="D154" s="1" t="s">
        <v>2793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x14ac:dyDescent="0.25">
      <c r="A155" s="2"/>
      <c r="C155" s="1" t="s">
        <v>2765</v>
      </c>
      <c r="D155" s="1" t="s">
        <v>2794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x14ac:dyDescent="0.25">
      <c r="A156" s="2"/>
      <c r="C156" s="1" t="s">
        <v>2774</v>
      </c>
      <c r="D156" s="1" t="s">
        <v>2794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</sheetData>
  <mergeCells count="5">
    <mergeCell ref="B1:E1"/>
    <mergeCell ref="B2:E2"/>
    <mergeCell ref="B3:E3"/>
    <mergeCell ref="B4:E4"/>
    <mergeCell ref="AE8:AN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D81F7-2938-4636-915C-AFD5BB20AA39}">
  <dimension ref="A1:AE270"/>
  <sheetViews>
    <sheetView topLeftCell="I1" workbookViewId="0">
      <selection activeCell="Q9" sqref="Q9"/>
    </sheetView>
  </sheetViews>
  <sheetFormatPr baseColWidth="10" defaultRowHeight="15" x14ac:dyDescent="0.25"/>
  <sheetData>
    <row r="1" spans="1:31" x14ac:dyDescent="0.25">
      <c r="A1" s="3"/>
      <c r="B1" s="22" t="s">
        <v>282</v>
      </c>
      <c r="C1" s="22"/>
      <c r="D1" s="22"/>
      <c r="E1" s="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x14ac:dyDescent="0.25">
      <c r="A2" s="4"/>
      <c r="B2" s="43" t="s">
        <v>327</v>
      </c>
      <c r="C2" s="43"/>
      <c r="D2" s="43"/>
      <c r="E2" s="44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x14ac:dyDescent="0.25">
      <c r="A3" s="2"/>
      <c r="B3" s="26" t="s">
        <v>3</v>
      </c>
      <c r="C3" s="26"/>
      <c r="D3" s="26"/>
      <c r="E3" s="3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2"/>
      <c r="B4" s="27" t="s">
        <v>2795</v>
      </c>
      <c r="C4" s="27"/>
      <c r="D4" s="27"/>
      <c r="E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2"/>
      <c r="B5" s="6" t="s">
        <v>2796</v>
      </c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2"/>
      <c r="B6" s="6" t="s">
        <v>6</v>
      </c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46.5" thickBot="1" x14ac:dyDescent="0.3">
      <c r="A8" s="8" t="s">
        <v>9</v>
      </c>
      <c r="B8" s="9" t="s">
        <v>10</v>
      </c>
      <c r="C8" s="9" t="s">
        <v>656</v>
      </c>
      <c r="D8" s="9" t="s">
        <v>657</v>
      </c>
      <c r="E8" s="9" t="s">
        <v>11</v>
      </c>
      <c r="F8" s="9" t="s">
        <v>2797</v>
      </c>
      <c r="G8" s="9" t="s">
        <v>331</v>
      </c>
      <c r="H8" s="9" t="s">
        <v>332</v>
      </c>
      <c r="I8" s="9" t="s">
        <v>333</v>
      </c>
      <c r="J8" s="9" t="s">
        <v>16</v>
      </c>
      <c r="K8" s="9" t="s">
        <v>334</v>
      </c>
      <c r="L8" s="9" t="s">
        <v>659</v>
      </c>
      <c r="M8" s="10" t="s">
        <v>20</v>
      </c>
      <c r="N8" s="9" t="s">
        <v>21</v>
      </c>
      <c r="O8" s="9" t="s">
        <v>23</v>
      </c>
      <c r="P8" s="9" t="s">
        <v>339</v>
      </c>
      <c r="Q8" s="28" t="s">
        <v>326</v>
      </c>
      <c r="R8" s="29"/>
      <c r="S8" s="29"/>
      <c r="T8" s="29"/>
      <c r="U8" s="29"/>
      <c r="V8" s="29"/>
      <c r="W8" s="29"/>
      <c r="X8" s="29"/>
      <c r="Y8" s="29"/>
      <c r="Z8" s="30"/>
      <c r="AA8" s="10" t="s">
        <v>25</v>
      </c>
      <c r="AB8" s="11" t="s">
        <v>26</v>
      </c>
      <c r="AC8" s="9" t="s">
        <v>2798</v>
      </c>
      <c r="AD8" s="9" t="s">
        <v>2799</v>
      </c>
      <c r="AE8" s="5"/>
    </row>
    <row r="9" spans="1:31" ht="15.75" thickTop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2" t="s">
        <v>2800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73" t="s">
        <v>2801</v>
      </c>
      <c r="B12" s="74" t="s">
        <v>2802</v>
      </c>
      <c r="C12" s="74" t="s">
        <v>2277</v>
      </c>
      <c r="D12" s="74"/>
      <c r="E12" s="77">
        <v>23553</v>
      </c>
      <c r="F12" s="77">
        <v>688</v>
      </c>
      <c r="G12" s="77">
        <v>0</v>
      </c>
      <c r="H12" s="77">
        <v>960</v>
      </c>
      <c r="I12" s="77">
        <v>0</v>
      </c>
      <c r="J12" s="77">
        <v>0</v>
      </c>
      <c r="K12" s="77">
        <v>0</v>
      </c>
      <c r="L12" s="77">
        <v>0</v>
      </c>
      <c r="M12" s="77">
        <f>E12+F12+G12+H12+J12+N12</f>
        <v>25201</v>
      </c>
      <c r="N12" s="77">
        <v>0</v>
      </c>
      <c r="O12" s="77">
        <v>5456.98</v>
      </c>
      <c r="P12" s="77">
        <v>0</v>
      </c>
      <c r="Q12" s="77">
        <v>0</v>
      </c>
      <c r="R12" s="77">
        <v>0</v>
      </c>
      <c r="S12" s="77">
        <v>0</v>
      </c>
      <c r="T12" s="77">
        <v>2708.6</v>
      </c>
      <c r="U12" s="77">
        <v>4167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f>O12+Q12+S12+T12+U12+V12</f>
        <v>12332.58</v>
      </c>
      <c r="AB12" s="77">
        <f>M12-AA12</f>
        <v>12868.42</v>
      </c>
      <c r="AC12" s="77">
        <v>0</v>
      </c>
      <c r="AD12" s="77">
        <v>0</v>
      </c>
      <c r="AE12" s="1"/>
    </row>
    <row r="13" spans="1:31" x14ac:dyDescent="0.25">
      <c r="A13" s="73" t="s">
        <v>2803</v>
      </c>
      <c r="B13" s="74" t="s">
        <v>2804</v>
      </c>
      <c r="C13" s="74" t="s">
        <v>2805</v>
      </c>
      <c r="D13" s="74"/>
      <c r="E13" s="77">
        <v>15606.03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f>E13+F13+G13+H13+J13+N13</f>
        <v>15606.03</v>
      </c>
      <c r="N13" s="77">
        <v>0</v>
      </c>
      <c r="O13" s="77">
        <v>2901.85</v>
      </c>
      <c r="P13" s="77">
        <v>0</v>
      </c>
      <c r="Q13" s="77">
        <v>0</v>
      </c>
      <c r="R13" s="77">
        <v>0</v>
      </c>
      <c r="S13" s="77">
        <v>0</v>
      </c>
      <c r="T13" s="77">
        <v>1794.69</v>
      </c>
      <c r="U13" s="77">
        <v>3790.22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f t="shared" ref="AA13:AA76" si="0">O13+Q13+S13+T13+U13+V13</f>
        <v>8486.76</v>
      </c>
      <c r="AB13" s="77">
        <f t="shared" ref="AB13:AB76" si="1">M13-AA13</f>
        <v>7119.27</v>
      </c>
      <c r="AC13" s="77">
        <v>0</v>
      </c>
      <c r="AD13" s="77">
        <v>0</v>
      </c>
      <c r="AE13" s="1"/>
    </row>
    <row r="14" spans="1:31" x14ac:dyDescent="0.25">
      <c r="A14" s="73" t="s">
        <v>2806</v>
      </c>
      <c r="B14" s="74" t="s">
        <v>2807</v>
      </c>
      <c r="C14" s="74" t="s">
        <v>2808</v>
      </c>
      <c r="D14" s="74"/>
      <c r="E14" s="77">
        <v>13967.08</v>
      </c>
      <c r="F14" s="77">
        <v>0</v>
      </c>
      <c r="G14" s="77">
        <v>530.74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f t="shared" ref="M14:M77" si="2">E14+F14+G14+H14+J14+N14</f>
        <v>14497.82</v>
      </c>
      <c r="N14" s="77">
        <v>0</v>
      </c>
      <c r="O14" s="77">
        <v>2641.2</v>
      </c>
      <c r="P14" s="77">
        <v>0</v>
      </c>
      <c r="Q14" s="77">
        <v>0</v>
      </c>
      <c r="R14" s="77">
        <v>0</v>
      </c>
      <c r="S14" s="77">
        <v>0</v>
      </c>
      <c r="T14" s="77">
        <v>1606.21</v>
      </c>
      <c r="U14" s="77">
        <v>4656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f t="shared" si="0"/>
        <v>8903.41</v>
      </c>
      <c r="AB14" s="77">
        <f t="shared" si="1"/>
        <v>5594.41</v>
      </c>
      <c r="AC14" s="77">
        <v>0</v>
      </c>
      <c r="AD14" s="77">
        <v>0</v>
      </c>
      <c r="AE14" s="1"/>
    </row>
    <row r="15" spans="1:31" x14ac:dyDescent="0.25">
      <c r="A15" s="73" t="s">
        <v>2806</v>
      </c>
      <c r="B15" s="74" t="s">
        <v>2809</v>
      </c>
      <c r="C15" s="74" t="s">
        <v>2808</v>
      </c>
      <c r="D15" s="74"/>
      <c r="E15" s="77">
        <v>13967.08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f t="shared" si="2"/>
        <v>13967.08</v>
      </c>
      <c r="N15" s="77">
        <v>0</v>
      </c>
      <c r="O15" s="77">
        <v>2516.37</v>
      </c>
      <c r="P15" s="77">
        <v>0</v>
      </c>
      <c r="Q15" s="77">
        <v>0</v>
      </c>
      <c r="R15" s="77">
        <v>0</v>
      </c>
      <c r="S15" s="77">
        <v>0</v>
      </c>
      <c r="T15" s="77">
        <v>1606.21</v>
      </c>
      <c r="U15" s="77">
        <v>5002.8900000000003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f t="shared" si="0"/>
        <v>9125.4700000000012</v>
      </c>
      <c r="AB15" s="77">
        <f t="shared" si="1"/>
        <v>4841.6099999999988</v>
      </c>
      <c r="AC15" s="77">
        <v>0</v>
      </c>
      <c r="AD15" s="77">
        <v>0</v>
      </c>
      <c r="AE15" s="1"/>
    </row>
    <row r="16" spans="1:31" x14ac:dyDescent="0.25">
      <c r="A16" s="73" t="s">
        <v>2806</v>
      </c>
      <c r="B16" s="74" t="s">
        <v>2810</v>
      </c>
      <c r="C16" s="74" t="s">
        <v>2808</v>
      </c>
      <c r="D16" s="74"/>
      <c r="E16" s="77">
        <v>13967.08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f t="shared" si="2"/>
        <v>13967.08</v>
      </c>
      <c r="N16" s="77">
        <v>0</v>
      </c>
      <c r="O16" s="77">
        <v>2516.37</v>
      </c>
      <c r="P16" s="77">
        <v>0</v>
      </c>
      <c r="Q16" s="77">
        <v>0</v>
      </c>
      <c r="R16" s="77">
        <v>0</v>
      </c>
      <c r="S16" s="77">
        <v>200</v>
      </c>
      <c r="T16" s="77">
        <v>1606.21</v>
      </c>
      <c r="U16" s="77">
        <v>5319.52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f t="shared" si="0"/>
        <v>9642.1</v>
      </c>
      <c r="AB16" s="77">
        <f t="shared" si="1"/>
        <v>4324.9799999999996</v>
      </c>
      <c r="AC16" s="77">
        <v>0</v>
      </c>
      <c r="AD16" s="77">
        <v>0</v>
      </c>
      <c r="AE16" s="1"/>
    </row>
    <row r="17" spans="1:31" x14ac:dyDescent="0.25">
      <c r="A17" s="73" t="s">
        <v>2806</v>
      </c>
      <c r="B17" s="74" t="s">
        <v>2811</v>
      </c>
      <c r="C17" s="74" t="s">
        <v>2808</v>
      </c>
      <c r="D17" s="74"/>
      <c r="E17" s="77">
        <v>13967.08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f t="shared" si="2"/>
        <v>13967.08</v>
      </c>
      <c r="N17" s="77">
        <v>0</v>
      </c>
      <c r="O17" s="77">
        <v>2516.37</v>
      </c>
      <c r="P17" s="77">
        <v>0</v>
      </c>
      <c r="Q17" s="77">
        <v>0</v>
      </c>
      <c r="R17" s="77">
        <v>0</v>
      </c>
      <c r="S17" s="77">
        <v>0</v>
      </c>
      <c r="T17" s="77">
        <v>1606.21</v>
      </c>
      <c r="U17" s="77">
        <v>3762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f t="shared" si="0"/>
        <v>7884.58</v>
      </c>
      <c r="AB17" s="77">
        <f t="shared" si="1"/>
        <v>6082.5</v>
      </c>
      <c r="AC17" s="77">
        <v>0</v>
      </c>
      <c r="AD17" s="77">
        <v>0</v>
      </c>
      <c r="AE17" s="1"/>
    </row>
    <row r="18" spans="1:31" x14ac:dyDescent="0.25">
      <c r="A18" s="73" t="s">
        <v>2812</v>
      </c>
      <c r="B18" s="74" t="s">
        <v>2813</v>
      </c>
      <c r="C18" s="74" t="s">
        <v>774</v>
      </c>
      <c r="D18" s="74"/>
      <c r="E18" s="77">
        <v>12071.65</v>
      </c>
      <c r="F18" s="77">
        <v>0</v>
      </c>
      <c r="G18" s="77">
        <v>688.08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f t="shared" si="2"/>
        <v>12759.73</v>
      </c>
      <c r="N18" s="77">
        <v>0</v>
      </c>
      <c r="O18" s="77">
        <v>2232.4</v>
      </c>
      <c r="P18" s="77">
        <v>0</v>
      </c>
      <c r="Q18" s="77">
        <v>0</v>
      </c>
      <c r="R18" s="77">
        <v>0</v>
      </c>
      <c r="S18" s="77">
        <v>0</v>
      </c>
      <c r="T18" s="77">
        <v>1388.24</v>
      </c>
      <c r="U18" s="77">
        <v>4024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f t="shared" si="0"/>
        <v>7644.64</v>
      </c>
      <c r="AB18" s="77">
        <f t="shared" si="1"/>
        <v>5115.0899999999992</v>
      </c>
      <c r="AC18" s="77">
        <v>0</v>
      </c>
      <c r="AD18" s="77">
        <v>0</v>
      </c>
      <c r="AE18" s="1"/>
    </row>
    <row r="19" spans="1:31" x14ac:dyDescent="0.25">
      <c r="A19" s="73" t="s">
        <v>2812</v>
      </c>
      <c r="B19" s="74" t="s">
        <v>2814</v>
      </c>
      <c r="C19" s="74" t="s">
        <v>774</v>
      </c>
      <c r="D19" s="74"/>
      <c r="E19" s="77">
        <v>12071.65</v>
      </c>
      <c r="F19" s="77">
        <v>0</v>
      </c>
      <c r="G19" s="77">
        <v>229.36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f t="shared" si="2"/>
        <v>12301.01</v>
      </c>
      <c r="N19" s="77">
        <v>0</v>
      </c>
      <c r="O19" s="77">
        <v>2124.5100000000002</v>
      </c>
      <c r="P19" s="77">
        <v>0</v>
      </c>
      <c r="Q19" s="77">
        <v>0</v>
      </c>
      <c r="R19" s="77">
        <v>0</v>
      </c>
      <c r="S19" s="77">
        <v>0</v>
      </c>
      <c r="T19" s="77">
        <v>1388.24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f t="shared" si="0"/>
        <v>3512.75</v>
      </c>
      <c r="AB19" s="77">
        <f t="shared" si="1"/>
        <v>8788.26</v>
      </c>
      <c r="AC19" s="77">
        <v>0</v>
      </c>
      <c r="AD19" s="77">
        <v>0</v>
      </c>
      <c r="AE19" s="1"/>
    </row>
    <row r="20" spans="1:31" x14ac:dyDescent="0.25">
      <c r="A20" s="73" t="s">
        <v>2812</v>
      </c>
      <c r="B20" s="74" t="s">
        <v>2815</v>
      </c>
      <c r="C20" s="74" t="s">
        <v>774</v>
      </c>
      <c r="D20" s="74"/>
      <c r="E20" s="77">
        <v>12071.65</v>
      </c>
      <c r="F20" s="77">
        <v>0</v>
      </c>
      <c r="G20" s="77">
        <v>229.36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f t="shared" si="2"/>
        <v>12301.01</v>
      </c>
      <c r="N20" s="77">
        <v>0</v>
      </c>
      <c r="O20" s="77">
        <v>2124.5100000000002</v>
      </c>
      <c r="P20" s="77">
        <v>0</v>
      </c>
      <c r="Q20" s="77">
        <v>0</v>
      </c>
      <c r="R20" s="77">
        <v>0</v>
      </c>
      <c r="S20" s="77">
        <v>0</v>
      </c>
      <c r="T20" s="77">
        <v>1388.24</v>
      </c>
      <c r="U20" s="77">
        <v>1043.06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f t="shared" si="0"/>
        <v>4555.8099999999995</v>
      </c>
      <c r="AB20" s="77">
        <f t="shared" si="1"/>
        <v>7745.2000000000007</v>
      </c>
      <c r="AC20" s="77">
        <v>998.48</v>
      </c>
      <c r="AD20" s="77">
        <v>0</v>
      </c>
      <c r="AE20" s="1"/>
    </row>
    <row r="21" spans="1:31" x14ac:dyDescent="0.25">
      <c r="A21" s="73" t="s">
        <v>2812</v>
      </c>
      <c r="B21" s="74" t="s">
        <v>2816</v>
      </c>
      <c r="C21" s="74" t="s">
        <v>774</v>
      </c>
      <c r="D21" s="74"/>
      <c r="E21" s="77">
        <v>12071.65</v>
      </c>
      <c r="F21" s="77">
        <v>0</v>
      </c>
      <c r="G21" s="77">
        <v>458.72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f t="shared" si="2"/>
        <v>12530.369999999999</v>
      </c>
      <c r="N21" s="77">
        <v>0</v>
      </c>
      <c r="O21" s="77">
        <v>2178.46</v>
      </c>
      <c r="P21" s="77">
        <v>0</v>
      </c>
      <c r="Q21" s="77">
        <v>0</v>
      </c>
      <c r="R21" s="77">
        <v>0</v>
      </c>
      <c r="S21" s="77">
        <v>0</v>
      </c>
      <c r="T21" s="77">
        <v>1388.24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f t="shared" si="0"/>
        <v>3566.7</v>
      </c>
      <c r="AB21" s="77">
        <f t="shared" si="1"/>
        <v>8963.6699999999983</v>
      </c>
      <c r="AC21" s="77">
        <v>0</v>
      </c>
      <c r="AD21" s="77">
        <v>0</v>
      </c>
      <c r="AE21" s="1"/>
    </row>
    <row r="22" spans="1:31" x14ac:dyDescent="0.25">
      <c r="A22" s="73" t="s">
        <v>2812</v>
      </c>
      <c r="B22" s="74" t="s">
        <v>2817</v>
      </c>
      <c r="C22" s="74" t="s">
        <v>774</v>
      </c>
      <c r="D22" s="74"/>
      <c r="E22" s="77">
        <v>12071.65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f t="shared" si="2"/>
        <v>12071.65</v>
      </c>
      <c r="N22" s="77">
        <v>0</v>
      </c>
      <c r="O22" s="77">
        <v>2070.56</v>
      </c>
      <c r="P22" s="77">
        <v>0</v>
      </c>
      <c r="Q22" s="77">
        <v>0</v>
      </c>
      <c r="R22" s="77">
        <v>0</v>
      </c>
      <c r="S22" s="77">
        <v>0</v>
      </c>
      <c r="T22" s="77">
        <v>1388.24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f t="shared" si="0"/>
        <v>3458.8</v>
      </c>
      <c r="AB22" s="77">
        <f t="shared" si="1"/>
        <v>8612.8499999999985</v>
      </c>
      <c r="AC22" s="77">
        <v>0</v>
      </c>
      <c r="AD22" s="77">
        <v>0</v>
      </c>
      <c r="AE22" s="1"/>
    </row>
    <row r="23" spans="1:31" x14ac:dyDescent="0.25">
      <c r="A23" s="73" t="s">
        <v>2812</v>
      </c>
      <c r="B23" s="74" t="s">
        <v>2818</v>
      </c>
      <c r="C23" s="74" t="s">
        <v>774</v>
      </c>
      <c r="D23" s="74"/>
      <c r="E23" s="77">
        <v>12071.65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f t="shared" si="2"/>
        <v>12071.65</v>
      </c>
      <c r="N23" s="77">
        <v>0</v>
      </c>
      <c r="O23" s="77">
        <v>2070.56</v>
      </c>
      <c r="P23" s="77">
        <v>0</v>
      </c>
      <c r="Q23" s="77">
        <v>0</v>
      </c>
      <c r="R23" s="77">
        <v>0</v>
      </c>
      <c r="S23" s="77">
        <v>0</v>
      </c>
      <c r="T23" s="77">
        <v>1388.24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f t="shared" si="0"/>
        <v>3458.8</v>
      </c>
      <c r="AB23" s="77">
        <f t="shared" si="1"/>
        <v>8612.8499999999985</v>
      </c>
      <c r="AC23" s="77">
        <v>998.48</v>
      </c>
      <c r="AD23" s="77">
        <v>0</v>
      </c>
      <c r="AE23" s="1"/>
    </row>
    <row r="24" spans="1:31" x14ac:dyDescent="0.25">
      <c r="A24" s="73" t="s">
        <v>2819</v>
      </c>
      <c r="B24" s="74" t="s">
        <v>2820</v>
      </c>
      <c r="C24" s="74" t="s">
        <v>2821</v>
      </c>
      <c r="D24" s="74"/>
      <c r="E24" s="77">
        <v>8558.33</v>
      </c>
      <c r="F24" s="77">
        <v>0</v>
      </c>
      <c r="G24" s="77">
        <v>325.20999999999998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f t="shared" si="2"/>
        <v>8883.5399999999991</v>
      </c>
      <c r="N24" s="77">
        <v>0</v>
      </c>
      <c r="O24" s="77">
        <v>1350.33</v>
      </c>
      <c r="P24" s="77">
        <v>0</v>
      </c>
      <c r="Q24" s="77">
        <v>0</v>
      </c>
      <c r="R24" s="77">
        <v>0</v>
      </c>
      <c r="S24" s="77">
        <v>0</v>
      </c>
      <c r="T24" s="77">
        <v>984.21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f t="shared" si="0"/>
        <v>2334.54</v>
      </c>
      <c r="AB24" s="77">
        <f t="shared" si="1"/>
        <v>6548.9999999999991</v>
      </c>
      <c r="AC24" s="77">
        <v>0</v>
      </c>
      <c r="AD24" s="77">
        <v>0</v>
      </c>
      <c r="AE24" s="1"/>
    </row>
    <row r="25" spans="1:31" x14ac:dyDescent="0.25">
      <c r="A25" s="73" t="s">
        <v>2819</v>
      </c>
      <c r="B25" s="74" t="s">
        <v>2822</v>
      </c>
      <c r="C25" s="74" t="s">
        <v>2821</v>
      </c>
      <c r="D25" s="74"/>
      <c r="E25" s="77">
        <v>8558.33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f t="shared" si="2"/>
        <v>8558.33</v>
      </c>
      <c r="N25" s="77">
        <v>0</v>
      </c>
      <c r="O25" s="77">
        <v>1280.8699999999999</v>
      </c>
      <c r="P25" s="77">
        <v>0</v>
      </c>
      <c r="Q25" s="77">
        <v>0</v>
      </c>
      <c r="R25" s="77">
        <v>0</v>
      </c>
      <c r="S25" s="77">
        <v>0</v>
      </c>
      <c r="T25" s="77">
        <v>984.21</v>
      </c>
      <c r="U25" s="77">
        <v>1958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f t="shared" si="0"/>
        <v>4223.08</v>
      </c>
      <c r="AB25" s="77">
        <f t="shared" si="1"/>
        <v>4335.25</v>
      </c>
      <c r="AC25" s="77">
        <v>0</v>
      </c>
      <c r="AD25" s="77">
        <v>0</v>
      </c>
      <c r="AE25" s="1"/>
    </row>
    <row r="26" spans="1:31" x14ac:dyDescent="0.25">
      <c r="A26" s="73" t="s">
        <v>2819</v>
      </c>
      <c r="B26" s="74" t="s">
        <v>2823</v>
      </c>
      <c r="C26" s="74" t="s">
        <v>2821</v>
      </c>
      <c r="D26" s="74"/>
      <c r="E26" s="77">
        <v>8558.33</v>
      </c>
      <c r="F26" s="77">
        <v>0</v>
      </c>
      <c r="G26" s="77">
        <v>162.6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f t="shared" si="2"/>
        <v>8720.93</v>
      </c>
      <c r="N26" s="77">
        <v>0</v>
      </c>
      <c r="O26" s="77">
        <v>1315.6</v>
      </c>
      <c r="P26" s="77">
        <v>0</v>
      </c>
      <c r="Q26" s="77">
        <v>0</v>
      </c>
      <c r="R26" s="77">
        <v>0</v>
      </c>
      <c r="S26" s="77">
        <v>0</v>
      </c>
      <c r="T26" s="77">
        <v>984.21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f t="shared" si="0"/>
        <v>2299.81</v>
      </c>
      <c r="AB26" s="77">
        <f t="shared" si="1"/>
        <v>6421.1200000000008</v>
      </c>
      <c r="AC26" s="77">
        <v>0</v>
      </c>
      <c r="AD26" s="77">
        <v>0</v>
      </c>
      <c r="AE26" s="1"/>
    </row>
    <row r="27" spans="1:31" x14ac:dyDescent="0.25">
      <c r="A27" s="73" t="s">
        <v>2819</v>
      </c>
      <c r="B27" s="74" t="s">
        <v>2824</v>
      </c>
      <c r="C27" s="74" t="s">
        <v>2821</v>
      </c>
      <c r="D27" s="74"/>
      <c r="E27" s="77">
        <v>8558.33</v>
      </c>
      <c r="F27" s="77">
        <v>0</v>
      </c>
      <c r="G27" s="77">
        <v>162.6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f t="shared" si="2"/>
        <v>8720.93</v>
      </c>
      <c r="N27" s="77">
        <v>0</v>
      </c>
      <c r="O27" s="77">
        <v>1315.6</v>
      </c>
      <c r="P27" s="77">
        <v>0</v>
      </c>
      <c r="Q27" s="77">
        <v>0</v>
      </c>
      <c r="R27" s="77">
        <v>0</v>
      </c>
      <c r="S27" s="77">
        <v>0</v>
      </c>
      <c r="T27" s="77">
        <v>984.21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f t="shared" si="0"/>
        <v>2299.81</v>
      </c>
      <c r="AB27" s="77">
        <f t="shared" si="1"/>
        <v>6421.1200000000008</v>
      </c>
      <c r="AC27" s="77">
        <v>0</v>
      </c>
      <c r="AD27" s="77">
        <v>0</v>
      </c>
      <c r="AE27" s="1"/>
    </row>
    <row r="28" spans="1:31" x14ac:dyDescent="0.25">
      <c r="A28" s="73" t="s">
        <v>2819</v>
      </c>
      <c r="B28" s="74" t="s">
        <v>2825</v>
      </c>
      <c r="C28" s="74" t="s">
        <v>2821</v>
      </c>
      <c r="D28" s="74"/>
      <c r="E28" s="77">
        <v>8558.33</v>
      </c>
      <c r="F28" s="77">
        <v>0</v>
      </c>
      <c r="G28" s="77">
        <v>162.6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f t="shared" si="2"/>
        <v>8720.93</v>
      </c>
      <c r="N28" s="77">
        <v>0</v>
      </c>
      <c r="O28" s="77">
        <v>1315.6</v>
      </c>
      <c r="P28" s="77">
        <v>0</v>
      </c>
      <c r="Q28" s="77">
        <v>0</v>
      </c>
      <c r="R28" s="77">
        <v>0</v>
      </c>
      <c r="S28" s="77">
        <v>0</v>
      </c>
      <c r="T28" s="77">
        <v>984.21</v>
      </c>
      <c r="U28" s="77">
        <v>893.9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f t="shared" si="0"/>
        <v>3193.71</v>
      </c>
      <c r="AB28" s="77">
        <f t="shared" si="1"/>
        <v>5527.22</v>
      </c>
      <c r="AC28" s="77">
        <v>0</v>
      </c>
      <c r="AD28" s="77">
        <v>0</v>
      </c>
      <c r="AE28" s="1"/>
    </row>
    <row r="29" spans="1:31" x14ac:dyDescent="0.25">
      <c r="A29" s="73" t="s">
        <v>2819</v>
      </c>
      <c r="B29" s="74" t="s">
        <v>2826</v>
      </c>
      <c r="C29" s="74" t="s">
        <v>2821</v>
      </c>
      <c r="D29" s="74"/>
      <c r="E29" s="77">
        <v>8558.33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f t="shared" si="2"/>
        <v>8558.33</v>
      </c>
      <c r="N29" s="77">
        <v>0</v>
      </c>
      <c r="O29" s="77">
        <v>1280.8699999999999</v>
      </c>
      <c r="P29" s="77">
        <v>0</v>
      </c>
      <c r="Q29" s="77">
        <v>0</v>
      </c>
      <c r="R29" s="77">
        <v>0</v>
      </c>
      <c r="S29" s="77">
        <v>0</v>
      </c>
      <c r="T29" s="77">
        <v>984.21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f t="shared" si="0"/>
        <v>2265.08</v>
      </c>
      <c r="AB29" s="77">
        <f t="shared" si="1"/>
        <v>6293.25</v>
      </c>
      <c r="AC29" s="77">
        <v>0</v>
      </c>
      <c r="AD29" s="77">
        <v>0</v>
      </c>
      <c r="AE29" s="1"/>
    </row>
    <row r="30" spans="1:31" x14ac:dyDescent="0.25">
      <c r="A30" s="73" t="s">
        <v>2819</v>
      </c>
      <c r="B30" s="74" t="s">
        <v>2827</v>
      </c>
      <c r="C30" s="74" t="s">
        <v>2821</v>
      </c>
      <c r="D30" s="74"/>
      <c r="E30" s="77">
        <v>8558.33</v>
      </c>
      <c r="F30" s="77">
        <v>0</v>
      </c>
      <c r="G30" s="77">
        <v>325.20999999999998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f t="shared" si="2"/>
        <v>8883.5399999999991</v>
      </c>
      <c r="N30" s="77">
        <v>0</v>
      </c>
      <c r="O30" s="77">
        <v>1350.33</v>
      </c>
      <c r="P30" s="77">
        <v>0</v>
      </c>
      <c r="Q30" s="77">
        <v>0</v>
      </c>
      <c r="R30" s="77">
        <v>0</v>
      </c>
      <c r="S30" s="77">
        <v>0</v>
      </c>
      <c r="T30" s="77">
        <v>984.21</v>
      </c>
      <c r="U30" s="77">
        <v>2996.29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f t="shared" si="0"/>
        <v>5330.83</v>
      </c>
      <c r="AB30" s="77">
        <f t="shared" si="1"/>
        <v>3552.7099999999991</v>
      </c>
      <c r="AC30" s="77">
        <v>998.48</v>
      </c>
      <c r="AD30" s="77">
        <v>0</v>
      </c>
      <c r="AE30" s="1"/>
    </row>
    <row r="31" spans="1:31" x14ac:dyDescent="0.25">
      <c r="A31" s="73" t="s">
        <v>2819</v>
      </c>
      <c r="B31" s="74" t="s">
        <v>2828</v>
      </c>
      <c r="C31" s="74" t="s">
        <v>2821</v>
      </c>
      <c r="D31" s="74"/>
      <c r="E31" s="77">
        <v>8558.33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f t="shared" si="2"/>
        <v>8558.33</v>
      </c>
      <c r="N31" s="77">
        <v>0</v>
      </c>
      <c r="O31" s="77">
        <v>1280.8699999999999</v>
      </c>
      <c r="P31" s="77">
        <v>0</v>
      </c>
      <c r="Q31" s="77">
        <v>0</v>
      </c>
      <c r="R31" s="77">
        <v>0</v>
      </c>
      <c r="S31" s="77">
        <v>0</v>
      </c>
      <c r="T31" s="77">
        <v>984.21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f t="shared" si="0"/>
        <v>2265.08</v>
      </c>
      <c r="AB31" s="77">
        <f t="shared" si="1"/>
        <v>6293.25</v>
      </c>
      <c r="AC31" s="77">
        <v>0</v>
      </c>
      <c r="AD31" s="77">
        <v>0</v>
      </c>
      <c r="AE31" s="1"/>
    </row>
    <row r="32" spans="1:31" x14ac:dyDescent="0.25">
      <c r="A32" s="73" t="s">
        <v>2819</v>
      </c>
      <c r="B32" s="74" t="s">
        <v>2829</v>
      </c>
      <c r="C32" s="74" t="s">
        <v>2821</v>
      </c>
      <c r="D32" s="74"/>
      <c r="E32" s="77">
        <v>8558.33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f t="shared" si="2"/>
        <v>8558.33</v>
      </c>
      <c r="N32" s="77">
        <v>0</v>
      </c>
      <c r="O32" s="77">
        <v>1280.8699999999999</v>
      </c>
      <c r="P32" s="77">
        <v>0</v>
      </c>
      <c r="Q32" s="77">
        <v>0</v>
      </c>
      <c r="R32" s="77">
        <v>0</v>
      </c>
      <c r="S32" s="77">
        <v>0</v>
      </c>
      <c r="T32" s="77">
        <v>984.21</v>
      </c>
      <c r="U32" s="77">
        <v>1353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f t="shared" si="0"/>
        <v>3618.08</v>
      </c>
      <c r="AB32" s="77">
        <f t="shared" si="1"/>
        <v>4940.25</v>
      </c>
      <c r="AC32" s="77">
        <v>0</v>
      </c>
      <c r="AD32" s="77">
        <v>0</v>
      </c>
      <c r="AE32" s="1"/>
    </row>
    <row r="33" spans="1:31" x14ac:dyDescent="0.25">
      <c r="A33" s="73" t="s">
        <v>2819</v>
      </c>
      <c r="B33" s="74" t="s">
        <v>2830</v>
      </c>
      <c r="C33" s="74" t="s">
        <v>2821</v>
      </c>
      <c r="D33" s="74"/>
      <c r="E33" s="77">
        <v>8558.33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f t="shared" si="2"/>
        <v>8558.33</v>
      </c>
      <c r="N33" s="77">
        <v>0</v>
      </c>
      <c r="O33" s="77">
        <v>1280.8699999999999</v>
      </c>
      <c r="P33" s="77">
        <v>0</v>
      </c>
      <c r="Q33" s="77">
        <v>0</v>
      </c>
      <c r="R33" s="77">
        <v>0</v>
      </c>
      <c r="S33" s="77">
        <v>0</v>
      </c>
      <c r="T33" s="77">
        <v>984.21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f t="shared" si="0"/>
        <v>2265.08</v>
      </c>
      <c r="AB33" s="77">
        <f t="shared" si="1"/>
        <v>6293.25</v>
      </c>
      <c r="AC33" s="77">
        <v>0</v>
      </c>
      <c r="AD33" s="77">
        <v>0</v>
      </c>
      <c r="AE33" s="1"/>
    </row>
    <row r="34" spans="1:31" x14ac:dyDescent="0.25">
      <c r="A34" s="73" t="s">
        <v>2819</v>
      </c>
      <c r="B34" s="74" t="s">
        <v>2831</v>
      </c>
      <c r="C34" s="74" t="s">
        <v>2821</v>
      </c>
      <c r="D34" s="74"/>
      <c r="E34" s="77">
        <v>8558.33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f t="shared" si="2"/>
        <v>8558.33</v>
      </c>
      <c r="N34" s="77">
        <v>0</v>
      </c>
      <c r="O34" s="77">
        <v>1280.8699999999999</v>
      </c>
      <c r="P34" s="77">
        <v>0</v>
      </c>
      <c r="Q34" s="77">
        <v>0</v>
      </c>
      <c r="R34" s="77">
        <v>0</v>
      </c>
      <c r="S34" s="77">
        <v>0</v>
      </c>
      <c r="T34" s="77">
        <v>984.21</v>
      </c>
      <c r="U34" s="77">
        <v>2282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f t="shared" si="0"/>
        <v>4547.08</v>
      </c>
      <c r="AB34" s="77">
        <f t="shared" si="1"/>
        <v>4011.25</v>
      </c>
      <c r="AC34" s="77">
        <v>0</v>
      </c>
      <c r="AD34" s="77">
        <v>0</v>
      </c>
      <c r="AE34" s="1"/>
    </row>
    <row r="35" spans="1:31" x14ac:dyDescent="0.25">
      <c r="A35" s="73" t="s">
        <v>2819</v>
      </c>
      <c r="B35" s="74" t="s">
        <v>2832</v>
      </c>
      <c r="C35" s="74" t="s">
        <v>2821</v>
      </c>
      <c r="D35" s="74"/>
      <c r="E35" s="77">
        <v>8558.33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f t="shared" si="2"/>
        <v>8558.33</v>
      </c>
      <c r="N35" s="77">
        <v>0</v>
      </c>
      <c r="O35" s="77">
        <v>1280.8699999999999</v>
      </c>
      <c r="P35" s="77">
        <v>0</v>
      </c>
      <c r="Q35" s="77">
        <v>0</v>
      </c>
      <c r="R35" s="77">
        <v>0</v>
      </c>
      <c r="S35" s="77">
        <v>0</v>
      </c>
      <c r="T35" s="77">
        <v>984.21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f t="shared" si="0"/>
        <v>2265.08</v>
      </c>
      <c r="AB35" s="77">
        <f t="shared" si="1"/>
        <v>6293.25</v>
      </c>
      <c r="AC35" s="77">
        <v>0</v>
      </c>
      <c r="AD35" s="77">
        <v>0</v>
      </c>
      <c r="AE35" s="1"/>
    </row>
    <row r="36" spans="1:31" x14ac:dyDescent="0.25">
      <c r="A36" s="73" t="s">
        <v>2833</v>
      </c>
      <c r="B36" s="74" t="s">
        <v>2834</v>
      </c>
      <c r="C36" s="74" t="s">
        <v>758</v>
      </c>
      <c r="D36" s="74"/>
      <c r="E36" s="77">
        <v>4277.3999999999996</v>
      </c>
      <c r="F36" s="77">
        <v>0</v>
      </c>
      <c r="G36" s="77">
        <v>162.54</v>
      </c>
      <c r="H36" s="77">
        <v>465.5</v>
      </c>
      <c r="I36" s="77">
        <v>0</v>
      </c>
      <c r="J36" s="77">
        <v>0</v>
      </c>
      <c r="K36" s="77">
        <v>0</v>
      </c>
      <c r="L36" s="77">
        <v>0</v>
      </c>
      <c r="M36" s="77">
        <f t="shared" si="2"/>
        <v>4905.4399999999996</v>
      </c>
      <c r="N36" s="77">
        <v>0</v>
      </c>
      <c r="O36" s="77">
        <v>423.14</v>
      </c>
      <c r="P36" s="77">
        <v>0</v>
      </c>
      <c r="Q36" s="77">
        <v>42.77</v>
      </c>
      <c r="R36" s="77">
        <v>0</v>
      </c>
      <c r="S36" s="77">
        <v>0</v>
      </c>
      <c r="T36" s="77">
        <v>491.9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f t="shared" si="0"/>
        <v>957.81</v>
      </c>
      <c r="AB36" s="77">
        <f t="shared" si="1"/>
        <v>3947.6299999999997</v>
      </c>
      <c r="AC36" s="77">
        <v>0</v>
      </c>
      <c r="AD36" s="77">
        <v>0</v>
      </c>
      <c r="AE36" s="1"/>
    </row>
    <row r="37" spans="1:31" x14ac:dyDescent="0.25">
      <c r="A37" s="73" t="s">
        <v>2833</v>
      </c>
      <c r="B37" s="74" t="s">
        <v>2835</v>
      </c>
      <c r="C37" s="74" t="s">
        <v>758</v>
      </c>
      <c r="D37" s="74"/>
      <c r="E37" s="77">
        <v>4277.3999999999996</v>
      </c>
      <c r="F37" s="77">
        <v>0</v>
      </c>
      <c r="G37" s="77">
        <v>81.27</v>
      </c>
      <c r="H37" s="77">
        <v>465.5</v>
      </c>
      <c r="I37" s="77">
        <v>0</v>
      </c>
      <c r="J37" s="77">
        <v>0</v>
      </c>
      <c r="K37" s="77">
        <v>0</v>
      </c>
      <c r="L37" s="77">
        <v>0</v>
      </c>
      <c r="M37" s="77">
        <f t="shared" si="2"/>
        <v>4824.17</v>
      </c>
      <c r="N37" s="77">
        <v>0</v>
      </c>
      <c r="O37" s="77">
        <v>408.58</v>
      </c>
      <c r="P37" s="77">
        <v>0</v>
      </c>
      <c r="Q37" s="77">
        <v>42.77</v>
      </c>
      <c r="R37" s="77">
        <v>0</v>
      </c>
      <c r="S37" s="77">
        <v>0</v>
      </c>
      <c r="T37" s="77">
        <v>491.9</v>
      </c>
      <c r="U37" s="77">
        <v>1250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f t="shared" si="0"/>
        <v>2193.25</v>
      </c>
      <c r="AB37" s="77">
        <f t="shared" si="1"/>
        <v>2630.92</v>
      </c>
      <c r="AC37" s="77">
        <v>0</v>
      </c>
      <c r="AD37" s="77">
        <v>0</v>
      </c>
      <c r="AE37" s="1"/>
    </row>
    <row r="38" spans="1:31" x14ac:dyDescent="0.25">
      <c r="A38" s="73" t="s">
        <v>2836</v>
      </c>
      <c r="B38" s="74" t="s">
        <v>2837</v>
      </c>
      <c r="C38" s="74" t="s">
        <v>697</v>
      </c>
      <c r="D38" s="74"/>
      <c r="E38" s="77">
        <v>3873.18</v>
      </c>
      <c r="F38" s="77">
        <v>0</v>
      </c>
      <c r="G38" s="77">
        <v>220.77</v>
      </c>
      <c r="H38" s="77">
        <v>465.5</v>
      </c>
      <c r="I38" s="77">
        <v>0</v>
      </c>
      <c r="J38" s="77">
        <v>0</v>
      </c>
      <c r="K38" s="77">
        <v>0</v>
      </c>
      <c r="L38" s="77">
        <v>0</v>
      </c>
      <c r="M38" s="77">
        <f t="shared" si="2"/>
        <v>4559.45</v>
      </c>
      <c r="N38" s="77">
        <v>0</v>
      </c>
      <c r="O38" s="77">
        <v>364.12</v>
      </c>
      <c r="P38" s="77">
        <v>0</v>
      </c>
      <c r="Q38" s="77">
        <v>38.729999999999997</v>
      </c>
      <c r="R38" s="77">
        <v>0</v>
      </c>
      <c r="S38" s="77">
        <v>0</v>
      </c>
      <c r="T38" s="77">
        <v>445.42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f t="shared" si="0"/>
        <v>848.27</v>
      </c>
      <c r="AB38" s="77">
        <f t="shared" si="1"/>
        <v>3711.18</v>
      </c>
      <c r="AC38" s="77">
        <v>0</v>
      </c>
      <c r="AD38" s="77">
        <v>0</v>
      </c>
      <c r="AE38" s="1"/>
    </row>
    <row r="39" spans="1:31" x14ac:dyDescent="0.25">
      <c r="A39" s="73" t="s">
        <v>2836</v>
      </c>
      <c r="B39" s="74" t="s">
        <v>2838</v>
      </c>
      <c r="C39" s="74" t="s">
        <v>697</v>
      </c>
      <c r="D39" s="74"/>
      <c r="E39" s="77">
        <v>3873.18</v>
      </c>
      <c r="F39" s="77">
        <v>0</v>
      </c>
      <c r="G39" s="77">
        <v>73.59</v>
      </c>
      <c r="H39" s="77">
        <v>465.5</v>
      </c>
      <c r="I39" s="77">
        <v>0</v>
      </c>
      <c r="J39" s="77">
        <v>0</v>
      </c>
      <c r="K39" s="77">
        <v>0</v>
      </c>
      <c r="L39" s="77">
        <v>0</v>
      </c>
      <c r="M39" s="77">
        <f t="shared" si="2"/>
        <v>4412.2700000000004</v>
      </c>
      <c r="N39" s="77">
        <v>0</v>
      </c>
      <c r="O39" s="77">
        <v>340.57</v>
      </c>
      <c r="P39" s="77">
        <v>0</v>
      </c>
      <c r="Q39" s="77">
        <v>38.729999999999997</v>
      </c>
      <c r="R39" s="77">
        <v>0</v>
      </c>
      <c r="S39" s="77">
        <v>0</v>
      </c>
      <c r="T39" s="77">
        <v>445.42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f t="shared" si="0"/>
        <v>824.72</v>
      </c>
      <c r="AB39" s="77">
        <f t="shared" si="1"/>
        <v>3587.55</v>
      </c>
      <c r="AC39" s="77">
        <v>1996.96</v>
      </c>
      <c r="AD39" s="77">
        <v>0</v>
      </c>
      <c r="AE39" s="1"/>
    </row>
    <row r="40" spans="1:31" x14ac:dyDescent="0.25">
      <c r="A40" s="73" t="s">
        <v>2839</v>
      </c>
      <c r="B40" s="74" t="s">
        <v>2840</v>
      </c>
      <c r="C40" s="74" t="s">
        <v>2841</v>
      </c>
      <c r="D40" s="74"/>
      <c r="E40" s="77">
        <v>3685.28</v>
      </c>
      <c r="F40" s="77">
        <v>0</v>
      </c>
      <c r="G40" s="77">
        <v>140.04</v>
      </c>
      <c r="H40" s="77">
        <v>465.5</v>
      </c>
      <c r="I40" s="77">
        <v>0</v>
      </c>
      <c r="J40" s="77">
        <v>0</v>
      </c>
      <c r="K40" s="77">
        <v>0</v>
      </c>
      <c r="L40" s="77">
        <v>0</v>
      </c>
      <c r="M40" s="77">
        <f t="shared" si="2"/>
        <v>4290.82</v>
      </c>
      <c r="N40" s="77">
        <v>0</v>
      </c>
      <c r="O40" s="77">
        <v>321.14</v>
      </c>
      <c r="P40" s="77">
        <v>0</v>
      </c>
      <c r="Q40" s="77">
        <v>36.85</v>
      </c>
      <c r="R40" s="77">
        <v>0</v>
      </c>
      <c r="S40" s="77">
        <v>0</v>
      </c>
      <c r="T40" s="77">
        <v>423.81</v>
      </c>
      <c r="U40" s="77">
        <v>1843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f t="shared" si="0"/>
        <v>2624.8</v>
      </c>
      <c r="AB40" s="77">
        <f t="shared" si="1"/>
        <v>1666.0199999999995</v>
      </c>
      <c r="AC40" s="77">
        <v>0</v>
      </c>
      <c r="AD40" s="77">
        <v>0</v>
      </c>
      <c r="AE40" s="1"/>
    </row>
    <row r="41" spans="1:31" x14ac:dyDescent="0.25">
      <c r="A41" s="73" t="s">
        <v>2842</v>
      </c>
      <c r="B41" s="74" t="s">
        <v>2843</v>
      </c>
      <c r="C41" s="74" t="s">
        <v>685</v>
      </c>
      <c r="D41" s="74"/>
      <c r="E41" s="77">
        <v>3685.28</v>
      </c>
      <c r="F41" s="77">
        <v>0</v>
      </c>
      <c r="G41" s="77">
        <v>140.04</v>
      </c>
      <c r="H41" s="77">
        <v>465.5</v>
      </c>
      <c r="I41" s="77">
        <v>0</v>
      </c>
      <c r="J41" s="77">
        <v>0</v>
      </c>
      <c r="K41" s="77">
        <v>0</v>
      </c>
      <c r="L41" s="77">
        <v>0</v>
      </c>
      <c r="M41" s="77">
        <f t="shared" si="2"/>
        <v>4290.82</v>
      </c>
      <c r="N41" s="77">
        <v>0</v>
      </c>
      <c r="O41" s="77">
        <v>321.14</v>
      </c>
      <c r="P41" s="77">
        <v>0</v>
      </c>
      <c r="Q41" s="77">
        <v>36.85</v>
      </c>
      <c r="R41" s="77">
        <v>0</v>
      </c>
      <c r="S41" s="77">
        <v>0</v>
      </c>
      <c r="T41" s="77">
        <v>423.81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f t="shared" si="0"/>
        <v>781.8</v>
      </c>
      <c r="AB41" s="77">
        <f t="shared" si="1"/>
        <v>3509.0199999999995</v>
      </c>
      <c r="AC41" s="77">
        <v>998.48</v>
      </c>
      <c r="AD41" s="77">
        <v>0</v>
      </c>
      <c r="AE41" s="1"/>
    </row>
    <row r="42" spans="1:31" x14ac:dyDescent="0.25">
      <c r="A42" s="73" t="s">
        <v>2844</v>
      </c>
      <c r="B42" s="74" t="s">
        <v>2845</v>
      </c>
      <c r="C42" s="74" t="s">
        <v>685</v>
      </c>
      <c r="D42" s="74"/>
      <c r="E42" s="77">
        <v>3685.28</v>
      </c>
      <c r="F42" s="77">
        <v>0</v>
      </c>
      <c r="G42" s="77">
        <v>0</v>
      </c>
      <c r="H42" s="77">
        <v>465.5</v>
      </c>
      <c r="I42" s="77">
        <v>0</v>
      </c>
      <c r="J42" s="77">
        <v>0</v>
      </c>
      <c r="K42" s="77">
        <v>0</v>
      </c>
      <c r="L42" s="77">
        <v>0</v>
      </c>
      <c r="M42" s="77">
        <f t="shared" si="2"/>
        <v>4150.7800000000007</v>
      </c>
      <c r="N42" s="77">
        <v>0</v>
      </c>
      <c r="O42" s="77">
        <v>298.73</v>
      </c>
      <c r="P42" s="77">
        <v>0</v>
      </c>
      <c r="Q42" s="77">
        <v>36.85</v>
      </c>
      <c r="R42" s="77">
        <v>0</v>
      </c>
      <c r="S42" s="77">
        <v>0</v>
      </c>
      <c r="T42" s="77">
        <v>423.81</v>
      </c>
      <c r="U42" s="77">
        <v>596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f t="shared" si="0"/>
        <v>1355.39</v>
      </c>
      <c r="AB42" s="77">
        <f t="shared" si="1"/>
        <v>2795.3900000000003</v>
      </c>
      <c r="AC42" s="77">
        <v>0</v>
      </c>
      <c r="AD42" s="77">
        <v>0</v>
      </c>
      <c r="AE42" s="1"/>
    </row>
    <row r="43" spans="1:31" x14ac:dyDescent="0.25">
      <c r="A43" s="73" t="s">
        <v>2846</v>
      </c>
      <c r="B43" s="74" t="s">
        <v>2847</v>
      </c>
      <c r="C43" s="74" t="s">
        <v>2253</v>
      </c>
      <c r="D43" s="74"/>
      <c r="E43" s="77">
        <v>3507.35</v>
      </c>
      <c r="F43" s="77">
        <v>0</v>
      </c>
      <c r="G43" s="77">
        <v>133.27000000000001</v>
      </c>
      <c r="H43" s="77">
        <v>465.5</v>
      </c>
      <c r="I43" s="77">
        <v>0</v>
      </c>
      <c r="J43" s="77">
        <v>0</v>
      </c>
      <c r="K43" s="77">
        <v>0</v>
      </c>
      <c r="L43" s="77">
        <v>0</v>
      </c>
      <c r="M43" s="77">
        <f t="shared" si="2"/>
        <v>4106.12</v>
      </c>
      <c r="N43" s="77">
        <v>0</v>
      </c>
      <c r="O43" s="77">
        <v>184.62</v>
      </c>
      <c r="P43" s="77">
        <v>0</v>
      </c>
      <c r="Q43" s="77">
        <v>35.07</v>
      </c>
      <c r="R43" s="77">
        <v>0</v>
      </c>
      <c r="S43" s="77">
        <v>0</v>
      </c>
      <c r="T43" s="77">
        <v>403.35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f t="shared" si="0"/>
        <v>623.04</v>
      </c>
      <c r="AB43" s="77">
        <f t="shared" si="1"/>
        <v>3483.08</v>
      </c>
      <c r="AC43" s="77">
        <v>0</v>
      </c>
      <c r="AD43" s="77">
        <v>0</v>
      </c>
      <c r="AE43" s="1"/>
    </row>
    <row r="44" spans="1:31" x14ac:dyDescent="0.25">
      <c r="A44" s="73" t="s">
        <v>2848</v>
      </c>
      <c r="B44" s="74" t="s">
        <v>2849</v>
      </c>
      <c r="C44" s="74" t="s">
        <v>737</v>
      </c>
      <c r="D44" s="74"/>
      <c r="E44" s="77">
        <v>3507.35</v>
      </c>
      <c r="F44" s="77">
        <v>0</v>
      </c>
      <c r="G44" s="77">
        <v>133.27000000000001</v>
      </c>
      <c r="H44" s="77">
        <v>465.5</v>
      </c>
      <c r="I44" s="77">
        <v>0</v>
      </c>
      <c r="J44" s="77">
        <v>0</v>
      </c>
      <c r="K44" s="77">
        <v>0</v>
      </c>
      <c r="L44" s="77">
        <v>0</v>
      </c>
      <c r="M44" s="77">
        <f t="shared" si="2"/>
        <v>4106.12</v>
      </c>
      <c r="N44" s="77">
        <v>0</v>
      </c>
      <c r="O44" s="77">
        <v>184.62</v>
      </c>
      <c r="P44" s="77">
        <v>0</v>
      </c>
      <c r="Q44" s="77">
        <v>35.07</v>
      </c>
      <c r="R44" s="77">
        <v>0</v>
      </c>
      <c r="S44" s="77">
        <v>0</v>
      </c>
      <c r="T44" s="77">
        <v>403.35</v>
      </c>
      <c r="U44" s="77">
        <v>1701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f t="shared" si="0"/>
        <v>2324.04</v>
      </c>
      <c r="AB44" s="77">
        <f t="shared" si="1"/>
        <v>1782.08</v>
      </c>
      <c r="AC44" s="77">
        <v>998.48</v>
      </c>
      <c r="AD44" s="77">
        <v>0</v>
      </c>
      <c r="AE44" s="1"/>
    </row>
    <row r="45" spans="1:31" x14ac:dyDescent="0.25">
      <c r="A45" s="73" t="s">
        <v>2850</v>
      </c>
      <c r="B45" s="74" t="s">
        <v>2851</v>
      </c>
      <c r="C45" s="74" t="s">
        <v>2852</v>
      </c>
      <c r="D45" s="74"/>
      <c r="E45" s="77">
        <v>3507.35</v>
      </c>
      <c r="F45" s="77">
        <v>0</v>
      </c>
      <c r="G45" s="77">
        <v>0</v>
      </c>
      <c r="H45" s="77">
        <v>465.5</v>
      </c>
      <c r="I45" s="77">
        <v>0</v>
      </c>
      <c r="J45" s="77">
        <v>0</v>
      </c>
      <c r="K45" s="77">
        <v>0</v>
      </c>
      <c r="L45" s="77">
        <v>0</v>
      </c>
      <c r="M45" s="77">
        <f t="shared" si="2"/>
        <v>3972.85</v>
      </c>
      <c r="N45" s="77">
        <v>0</v>
      </c>
      <c r="O45" s="77">
        <v>152.41999999999999</v>
      </c>
      <c r="P45" s="77">
        <v>0</v>
      </c>
      <c r="Q45" s="77">
        <v>35.07</v>
      </c>
      <c r="R45" s="77">
        <v>0</v>
      </c>
      <c r="S45" s="77">
        <v>0</v>
      </c>
      <c r="T45" s="77">
        <v>403.35</v>
      </c>
      <c r="U45" s="77">
        <v>513.75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f t="shared" si="0"/>
        <v>1104.5900000000001</v>
      </c>
      <c r="AB45" s="77">
        <f t="shared" si="1"/>
        <v>2868.2599999999998</v>
      </c>
      <c r="AC45" s="77">
        <v>998.48</v>
      </c>
      <c r="AD45" s="77">
        <v>0</v>
      </c>
      <c r="AE45" s="1"/>
    </row>
    <row r="46" spans="1:31" x14ac:dyDescent="0.25">
      <c r="A46" s="73" t="s">
        <v>2850</v>
      </c>
      <c r="B46" s="74" t="s">
        <v>2853</v>
      </c>
      <c r="C46" s="74" t="s">
        <v>2854</v>
      </c>
      <c r="D46" s="74"/>
      <c r="E46" s="77">
        <v>3339.75</v>
      </c>
      <c r="F46" s="77">
        <v>0</v>
      </c>
      <c r="G46" s="77">
        <v>63.45</v>
      </c>
      <c r="H46" s="77">
        <v>465.5</v>
      </c>
      <c r="I46" s="77">
        <v>0</v>
      </c>
      <c r="J46" s="77">
        <v>0</v>
      </c>
      <c r="K46" s="77">
        <v>0</v>
      </c>
      <c r="L46" s="77">
        <v>0</v>
      </c>
      <c r="M46" s="77">
        <f t="shared" si="2"/>
        <v>3868.7</v>
      </c>
      <c r="N46" s="77">
        <v>0</v>
      </c>
      <c r="O46" s="77">
        <v>141.09</v>
      </c>
      <c r="P46" s="77">
        <v>0</v>
      </c>
      <c r="Q46" s="77">
        <v>33.4</v>
      </c>
      <c r="R46" s="77">
        <v>0</v>
      </c>
      <c r="S46" s="77">
        <v>0</v>
      </c>
      <c r="T46" s="77">
        <v>384.07</v>
      </c>
      <c r="U46" s="77">
        <v>560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f t="shared" si="0"/>
        <v>1118.56</v>
      </c>
      <c r="AB46" s="77">
        <f t="shared" si="1"/>
        <v>2750.14</v>
      </c>
      <c r="AC46" s="77">
        <v>0</v>
      </c>
      <c r="AD46" s="77">
        <v>0</v>
      </c>
      <c r="AE46" s="1"/>
    </row>
    <row r="47" spans="1:31" x14ac:dyDescent="0.25">
      <c r="A47" s="73" t="s">
        <v>2855</v>
      </c>
      <c r="B47" s="74" t="s">
        <v>2856</v>
      </c>
      <c r="C47" s="74" t="s">
        <v>679</v>
      </c>
      <c r="D47" s="74"/>
      <c r="E47" s="77">
        <v>3181.3</v>
      </c>
      <c r="F47" s="77">
        <v>0</v>
      </c>
      <c r="G47" s="77">
        <v>60.44</v>
      </c>
      <c r="H47" s="77">
        <v>465.5</v>
      </c>
      <c r="I47" s="77">
        <v>0</v>
      </c>
      <c r="J47" s="77">
        <v>0</v>
      </c>
      <c r="K47" s="77">
        <v>0</v>
      </c>
      <c r="L47" s="77">
        <v>0</v>
      </c>
      <c r="M47" s="77">
        <f t="shared" si="2"/>
        <v>3707.2400000000002</v>
      </c>
      <c r="N47" s="77">
        <v>0</v>
      </c>
      <c r="O47" s="77">
        <v>123.52</v>
      </c>
      <c r="P47" s="77">
        <v>0</v>
      </c>
      <c r="Q47" s="77">
        <v>31.81</v>
      </c>
      <c r="R47" s="77">
        <v>0</v>
      </c>
      <c r="S47" s="77">
        <v>0</v>
      </c>
      <c r="T47" s="77">
        <v>365.85</v>
      </c>
      <c r="U47" s="77">
        <v>683.77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f t="shared" si="0"/>
        <v>1204.95</v>
      </c>
      <c r="AB47" s="77">
        <f t="shared" si="1"/>
        <v>2502.29</v>
      </c>
      <c r="AC47" s="77">
        <v>0</v>
      </c>
      <c r="AD47" s="77">
        <v>0</v>
      </c>
      <c r="AE47" s="1"/>
    </row>
    <row r="48" spans="1:31" x14ac:dyDescent="0.25">
      <c r="A48" s="73" t="s">
        <v>2855</v>
      </c>
      <c r="B48" s="74" t="s">
        <v>2857</v>
      </c>
      <c r="C48" s="74" t="s">
        <v>679</v>
      </c>
      <c r="D48" s="74"/>
      <c r="E48" s="77">
        <v>3181.3</v>
      </c>
      <c r="F48" s="77">
        <v>0</v>
      </c>
      <c r="G48" s="77">
        <v>60.44</v>
      </c>
      <c r="H48" s="77">
        <v>465.5</v>
      </c>
      <c r="I48" s="77">
        <v>0</v>
      </c>
      <c r="J48" s="77">
        <v>0</v>
      </c>
      <c r="K48" s="77">
        <v>0</v>
      </c>
      <c r="L48" s="77">
        <v>0</v>
      </c>
      <c r="M48" s="77">
        <f t="shared" si="2"/>
        <v>3707.2400000000002</v>
      </c>
      <c r="N48" s="77">
        <v>0</v>
      </c>
      <c r="O48" s="77">
        <v>123.52</v>
      </c>
      <c r="P48" s="77">
        <v>0</v>
      </c>
      <c r="Q48" s="77">
        <v>31.81</v>
      </c>
      <c r="R48" s="77">
        <v>0</v>
      </c>
      <c r="S48" s="77">
        <v>0</v>
      </c>
      <c r="T48" s="77">
        <v>365.85</v>
      </c>
      <c r="U48" s="77">
        <v>1543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f t="shared" si="0"/>
        <v>2064.1800000000003</v>
      </c>
      <c r="AB48" s="77">
        <f t="shared" si="1"/>
        <v>1643.06</v>
      </c>
      <c r="AC48" s="77">
        <v>998.48</v>
      </c>
      <c r="AD48" s="77">
        <v>0</v>
      </c>
      <c r="AE48" s="1"/>
    </row>
    <row r="49" spans="1:31" x14ac:dyDescent="0.25">
      <c r="A49" s="73" t="s">
        <v>2855</v>
      </c>
      <c r="B49" s="74" t="s">
        <v>2858</v>
      </c>
      <c r="C49" s="74" t="s">
        <v>679</v>
      </c>
      <c r="D49" s="74"/>
      <c r="E49" s="77">
        <v>3181.3</v>
      </c>
      <c r="F49" s="77">
        <v>0</v>
      </c>
      <c r="G49" s="77">
        <v>120.88</v>
      </c>
      <c r="H49" s="77">
        <v>465.5</v>
      </c>
      <c r="I49" s="77">
        <v>0</v>
      </c>
      <c r="J49" s="77">
        <v>0</v>
      </c>
      <c r="K49" s="77">
        <v>0</v>
      </c>
      <c r="L49" s="77">
        <v>0</v>
      </c>
      <c r="M49" s="77">
        <f t="shared" si="2"/>
        <v>3767.6800000000003</v>
      </c>
      <c r="N49" s="77">
        <v>0</v>
      </c>
      <c r="O49" s="77">
        <v>130.09</v>
      </c>
      <c r="P49" s="77">
        <v>0</v>
      </c>
      <c r="Q49" s="77">
        <v>31.81</v>
      </c>
      <c r="R49" s="77">
        <v>0</v>
      </c>
      <c r="S49" s="77">
        <v>0</v>
      </c>
      <c r="T49" s="77">
        <v>365.85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f t="shared" si="0"/>
        <v>527.75</v>
      </c>
      <c r="AB49" s="77">
        <f t="shared" si="1"/>
        <v>3239.9300000000003</v>
      </c>
      <c r="AC49" s="77">
        <v>998.48</v>
      </c>
      <c r="AD49" s="77">
        <v>0</v>
      </c>
      <c r="AE49" s="1"/>
    </row>
    <row r="50" spans="1:31" x14ac:dyDescent="0.25">
      <c r="A50" s="73" t="s">
        <v>2855</v>
      </c>
      <c r="B50" s="74" t="s">
        <v>2859</v>
      </c>
      <c r="C50" s="74" t="s">
        <v>679</v>
      </c>
      <c r="D50" s="74"/>
      <c r="E50" s="77">
        <v>3181.3</v>
      </c>
      <c r="F50" s="77">
        <v>0</v>
      </c>
      <c r="G50" s="77">
        <v>60.44</v>
      </c>
      <c r="H50" s="77">
        <v>465.5</v>
      </c>
      <c r="I50" s="77">
        <v>0</v>
      </c>
      <c r="J50" s="77">
        <v>0</v>
      </c>
      <c r="K50" s="77">
        <v>0</v>
      </c>
      <c r="L50" s="77">
        <v>0</v>
      </c>
      <c r="M50" s="77">
        <f t="shared" si="2"/>
        <v>3707.2400000000002</v>
      </c>
      <c r="N50" s="77">
        <v>0</v>
      </c>
      <c r="O50" s="77">
        <v>123.52</v>
      </c>
      <c r="P50" s="77">
        <v>0</v>
      </c>
      <c r="Q50" s="77">
        <v>31.81</v>
      </c>
      <c r="R50" s="77">
        <v>0</v>
      </c>
      <c r="S50" s="77">
        <v>0</v>
      </c>
      <c r="T50" s="77">
        <v>365.85</v>
      </c>
      <c r="U50" s="77">
        <v>1029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f t="shared" si="0"/>
        <v>1550.18</v>
      </c>
      <c r="AB50" s="77">
        <f t="shared" si="1"/>
        <v>2157.0600000000004</v>
      </c>
      <c r="AC50" s="77">
        <v>0</v>
      </c>
      <c r="AD50" s="77">
        <v>0</v>
      </c>
      <c r="AE50" s="1"/>
    </row>
    <row r="51" spans="1:31" x14ac:dyDescent="0.25">
      <c r="A51" s="73" t="s">
        <v>2860</v>
      </c>
      <c r="B51" s="74" t="s">
        <v>2861</v>
      </c>
      <c r="C51" s="74" t="s">
        <v>2862</v>
      </c>
      <c r="D51" s="74"/>
      <c r="E51" s="77">
        <v>2881.65</v>
      </c>
      <c r="F51" s="77">
        <v>0</v>
      </c>
      <c r="G51" s="77">
        <v>109.5</v>
      </c>
      <c r="H51" s="77">
        <v>465.5</v>
      </c>
      <c r="I51" s="77">
        <v>0</v>
      </c>
      <c r="J51" s="77">
        <v>0</v>
      </c>
      <c r="K51" s="77">
        <v>0</v>
      </c>
      <c r="L51" s="77">
        <v>0</v>
      </c>
      <c r="M51" s="77">
        <f t="shared" si="2"/>
        <v>3456.65</v>
      </c>
      <c r="N51" s="77">
        <v>0</v>
      </c>
      <c r="O51" s="77">
        <v>76</v>
      </c>
      <c r="P51" s="77">
        <v>0</v>
      </c>
      <c r="Q51" s="77">
        <v>28.82</v>
      </c>
      <c r="R51" s="77">
        <v>0</v>
      </c>
      <c r="S51" s="77">
        <v>0</v>
      </c>
      <c r="T51" s="77">
        <v>331.39</v>
      </c>
      <c r="U51" s="77">
        <v>1397.72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f t="shared" si="0"/>
        <v>1833.93</v>
      </c>
      <c r="AB51" s="77">
        <f t="shared" si="1"/>
        <v>1622.72</v>
      </c>
      <c r="AC51" s="77">
        <v>0</v>
      </c>
      <c r="AD51" s="77">
        <v>0</v>
      </c>
      <c r="AE51" s="1"/>
    </row>
    <row r="52" spans="1:31" x14ac:dyDescent="0.25">
      <c r="A52" s="73" t="s">
        <v>2860</v>
      </c>
      <c r="B52" s="74" t="s">
        <v>2863</v>
      </c>
      <c r="C52" s="74" t="s">
        <v>2862</v>
      </c>
      <c r="D52" s="74"/>
      <c r="E52" s="77">
        <v>2881.65</v>
      </c>
      <c r="F52" s="77">
        <v>0</v>
      </c>
      <c r="G52" s="77">
        <v>54.75</v>
      </c>
      <c r="H52" s="77">
        <v>465.5</v>
      </c>
      <c r="I52" s="77">
        <v>0</v>
      </c>
      <c r="J52" s="77">
        <v>0</v>
      </c>
      <c r="K52" s="77">
        <v>0</v>
      </c>
      <c r="L52" s="77">
        <v>0</v>
      </c>
      <c r="M52" s="77">
        <f t="shared" si="2"/>
        <v>3401.9</v>
      </c>
      <c r="N52" s="77">
        <v>0</v>
      </c>
      <c r="O52" s="77">
        <v>70.05</v>
      </c>
      <c r="P52" s="77">
        <v>0</v>
      </c>
      <c r="Q52" s="77">
        <v>28.82</v>
      </c>
      <c r="R52" s="77">
        <v>0</v>
      </c>
      <c r="S52" s="77">
        <v>0</v>
      </c>
      <c r="T52" s="77">
        <v>331.39</v>
      </c>
      <c r="U52" s="77">
        <v>961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f t="shared" si="0"/>
        <v>1391.26</v>
      </c>
      <c r="AB52" s="77">
        <f t="shared" si="1"/>
        <v>2010.64</v>
      </c>
      <c r="AC52" s="77">
        <v>998.48</v>
      </c>
      <c r="AD52" s="77">
        <v>0</v>
      </c>
      <c r="AE52" s="1"/>
    </row>
    <row r="53" spans="1:31" x14ac:dyDescent="0.25">
      <c r="A53" s="73" t="s">
        <v>2860</v>
      </c>
      <c r="B53" s="74" t="s">
        <v>2864</v>
      </c>
      <c r="C53" s="74" t="s">
        <v>2862</v>
      </c>
      <c r="D53" s="74"/>
      <c r="E53" s="77">
        <v>2881.65</v>
      </c>
      <c r="F53" s="77">
        <v>0</v>
      </c>
      <c r="G53" s="77">
        <v>109.5</v>
      </c>
      <c r="H53" s="77">
        <v>465.5</v>
      </c>
      <c r="I53" s="77">
        <v>0</v>
      </c>
      <c r="J53" s="77">
        <v>0</v>
      </c>
      <c r="K53" s="77">
        <v>0</v>
      </c>
      <c r="L53" s="77">
        <v>0</v>
      </c>
      <c r="M53" s="77">
        <f t="shared" si="2"/>
        <v>3456.65</v>
      </c>
      <c r="N53" s="77">
        <v>0</v>
      </c>
      <c r="O53" s="77">
        <v>76</v>
      </c>
      <c r="P53" s="77">
        <v>0</v>
      </c>
      <c r="Q53" s="77">
        <v>28.82</v>
      </c>
      <c r="R53" s="77">
        <v>0</v>
      </c>
      <c r="S53" s="77">
        <v>0</v>
      </c>
      <c r="T53" s="77">
        <v>331.39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f t="shared" si="0"/>
        <v>436.21</v>
      </c>
      <c r="AB53" s="77">
        <f t="shared" si="1"/>
        <v>3020.44</v>
      </c>
      <c r="AC53" s="77">
        <v>0</v>
      </c>
      <c r="AD53" s="77">
        <v>0</v>
      </c>
      <c r="AE53" s="1"/>
    </row>
    <row r="54" spans="1:31" x14ac:dyDescent="0.25">
      <c r="A54" s="73" t="s">
        <v>2865</v>
      </c>
      <c r="B54" s="74" t="s">
        <v>2866</v>
      </c>
      <c r="C54" s="74" t="s">
        <v>703</v>
      </c>
      <c r="D54" s="74"/>
      <c r="E54" s="77">
        <v>2741.18</v>
      </c>
      <c r="F54" s="77">
        <v>0</v>
      </c>
      <c r="G54" s="77">
        <v>52.08</v>
      </c>
      <c r="H54" s="77">
        <v>465.5</v>
      </c>
      <c r="I54" s="77">
        <v>0</v>
      </c>
      <c r="J54" s="77">
        <v>0</v>
      </c>
      <c r="K54" s="77">
        <v>0</v>
      </c>
      <c r="L54" s="77">
        <v>0</v>
      </c>
      <c r="M54" s="77">
        <f t="shared" si="2"/>
        <v>3258.7599999999998</v>
      </c>
      <c r="N54" s="77">
        <v>0</v>
      </c>
      <c r="O54" s="77">
        <v>54.47</v>
      </c>
      <c r="P54" s="77">
        <v>0</v>
      </c>
      <c r="Q54" s="77">
        <v>27.41</v>
      </c>
      <c r="R54" s="77">
        <v>0</v>
      </c>
      <c r="S54" s="77">
        <v>0</v>
      </c>
      <c r="T54" s="77">
        <v>315.24</v>
      </c>
      <c r="U54" s="77">
        <v>652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f t="shared" si="0"/>
        <v>1049.1199999999999</v>
      </c>
      <c r="AB54" s="77">
        <f t="shared" si="1"/>
        <v>2209.64</v>
      </c>
      <c r="AC54" s="77">
        <v>0</v>
      </c>
      <c r="AD54" s="77">
        <v>0</v>
      </c>
      <c r="AE54" s="1"/>
    </row>
    <row r="55" spans="1:31" x14ac:dyDescent="0.25">
      <c r="A55" s="73" t="s">
        <v>2865</v>
      </c>
      <c r="B55" s="74" t="s">
        <v>2867</v>
      </c>
      <c r="C55" s="74" t="s">
        <v>703</v>
      </c>
      <c r="D55" s="74"/>
      <c r="E55" s="77">
        <v>2741.18</v>
      </c>
      <c r="F55" s="77">
        <v>0</v>
      </c>
      <c r="G55" s="77">
        <v>0</v>
      </c>
      <c r="H55" s="77">
        <v>465.5</v>
      </c>
      <c r="I55" s="77">
        <v>0</v>
      </c>
      <c r="J55" s="77">
        <v>0</v>
      </c>
      <c r="K55" s="77">
        <v>0</v>
      </c>
      <c r="L55" s="77">
        <v>0</v>
      </c>
      <c r="M55" s="77">
        <f t="shared" si="2"/>
        <v>3206.68</v>
      </c>
      <c r="N55" s="77">
        <v>0</v>
      </c>
      <c r="O55" s="77">
        <v>48.81</v>
      </c>
      <c r="P55" s="77">
        <v>0</v>
      </c>
      <c r="Q55" s="77">
        <v>27.41</v>
      </c>
      <c r="R55" s="77">
        <v>0</v>
      </c>
      <c r="S55" s="77">
        <v>0</v>
      </c>
      <c r="T55" s="77">
        <v>315.24</v>
      </c>
      <c r="U55" s="77">
        <v>1371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f t="shared" si="0"/>
        <v>1762.46</v>
      </c>
      <c r="AB55" s="77">
        <f t="shared" si="1"/>
        <v>1444.2199999999998</v>
      </c>
      <c r="AC55" s="77">
        <v>0</v>
      </c>
      <c r="AD55" s="77">
        <v>0</v>
      </c>
      <c r="AE55" s="1"/>
    </row>
    <row r="56" spans="1:31" x14ac:dyDescent="0.25">
      <c r="A56" s="73" t="s">
        <v>2865</v>
      </c>
      <c r="B56" s="74" t="s">
        <v>2868</v>
      </c>
      <c r="C56" s="74" t="s">
        <v>703</v>
      </c>
      <c r="D56" s="74"/>
      <c r="E56" s="77">
        <v>2741.18</v>
      </c>
      <c r="F56" s="77">
        <v>0</v>
      </c>
      <c r="G56" s="77">
        <v>0</v>
      </c>
      <c r="H56" s="77">
        <v>465.5</v>
      </c>
      <c r="I56" s="77">
        <v>0</v>
      </c>
      <c r="J56" s="77">
        <v>0</v>
      </c>
      <c r="K56" s="77">
        <v>0</v>
      </c>
      <c r="L56" s="77">
        <v>0</v>
      </c>
      <c r="M56" s="77">
        <f t="shared" si="2"/>
        <v>3206.68</v>
      </c>
      <c r="N56" s="77">
        <v>0</v>
      </c>
      <c r="O56" s="77">
        <v>48.81</v>
      </c>
      <c r="P56" s="77">
        <v>0</v>
      </c>
      <c r="Q56" s="77">
        <v>27.41</v>
      </c>
      <c r="R56" s="77">
        <v>0</v>
      </c>
      <c r="S56" s="77">
        <v>0</v>
      </c>
      <c r="T56" s="77">
        <v>315.24</v>
      </c>
      <c r="U56" s="77">
        <v>1108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f t="shared" si="0"/>
        <v>1499.46</v>
      </c>
      <c r="AB56" s="77">
        <f t="shared" si="1"/>
        <v>1707.2199999999998</v>
      </c>
      <c r="AC56" s="77">
        <v>0</v>
      </c>
      <c r="AD56" s="77">
        <v>0</v>
      </c>
      <c r="AE56" s="1"/>
    </row>
    <row r="57" spans="1:31" x14ac:dyDescent="0.25">
      <c r="A57" s="73" t="s">
        <v>2865</v>
      </c>
      <c r="B57" s="74" t="s">
        <v>2869</v>
      </c>
      <c r="C57" s="74" t="s">
        <v>703</v>
      </c>
      <c r="D57" s="74"/>
      <c r="E57" s="77">
        <v>2741.18</v>
      </c>
      <c r="F57" s="77">
        <v>0</v>
      </c>
      <c r="G57" s="77">
        <v>0</v>
      </c>
      <c r="H57" s="77">
        <v>465.5</v>
      </c>
      <c r="I57" s="77">
        <v>0</v>
      </c>
      <c r="J57" s="77">
        <v>0</v>
      </c>
      <c r="K57" s="77">
        <v>0</v>
      </c>
      <c r="L57" s="77">
        <v>0</v>
      </c>
      <c r="M57" s="77">
        <f t="shared" si="2"/>
        <v>3206.68</v>
      </c>
      <c r="N57" s="77">
        <v>0</v>
      </c>
      <c r="O57" s="77">
        <v>48.81</v>
      </c>
      <c r="P57" s="77">
        <v>0</v>
      </c>
      <c r="Q57" s="77">
        <v>27.41</v>
      </c>
      <c r="R57" s="77">
        <v>0</v>
      </c>
      <c r="S57" s="77">
        <v>0</v>
      </c>
      <c r="T57" s="77">
        <v>315.24</v>
      </c>
      <c r="U57" s="77">
        <v>739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f t="shared" si="0"/>
        <v>1130.46</v>
      </c>
      <c r="AB57" s="77">
        <f t="shared" si="1"/>
        <v>2076.2199999999998</v>
      </c>
      <c r="AC57" s="77">
        <v>998.48</v>
      </c>
      <c r="AD57" s="77">
        <v>0</v>
      </c>
      <c r="AE57" s="1"/>
    </row>
    <row r="58" spans="1:31" x14ac:dyDescent="0.25">
      <c r="A58" s="73" t="s">
        <v>2870</v>
      </c>
      <c r="B58" s="74" t="s">
        <v>2871</v>
      </c>
      <c r="C58" s="74" t="s">
        <v>2872</v>
      </c>
      <c r="D58" s="74"/>
      <c r="E58" s="77">
        <v>2741.18</v>
      </c>
      <c r="F58" s="77">
        <v>0</v>
      </c>
      <c r="G58" s="77">
        <v>52.08</v>
      </c>
      <c r="H58" s="77">
        <v>465.5</v>
      </c>
      <c r="I58" s="77">
        <v>0</v>
      </c>
      <c r="J58" s="77">
        <v>0</v>
      </c>
      <c r="K58" s="77">
        <v>0</v>
      </c>
      <c r="L58" s="77">
        <v>0</v>
      </c>
      <c r="M58" s="77">
        <f t="shared" si="2"/>
        <v>3258.7599999999998</v>
      </c>
      <c r="N58" s="77">
        <v>0</v>
      </c>
      <c r="O58" s="77">
        <v>54.47</v>
      </c>
      <c r="P58" s="77">
        <v>0</v>
      </c>
      <c r="Q58" s="77">
        <v>27.41</v>
      </c>
      <c r="R58" s="77">
        <v>0</v>
      </c>
      <c r="S58" s="77">
        <v>0</v>
      </c>
      <c r="T58" s="77">
        <v>315.24</v>
      </c>
      <c r="U58" s="77">
        <v>836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f t="shared" si="0"/>
        <v>1233.1199999999999</v>
      </c>
      <c r="AB58" s="77">
        <f t="shared" si="1"/>
        <v>2025.6399999999999</v>
      </c>
      <c r="AC58" s="77">
        <v>0</v>
      </c>
      <c r="AD58" s="77">
        <v>0</v>
      </c>
      <c r="AE58" s="1"/>
    </row>
    <row r="59" spans="1:31" x14ac:dyDescent="0.25">
      <c r="A59" s="73" t="s">
        <v>2873</v>
      </c>
      <c r="B59" s="74" t="s">
        <v>2874</v>
      </c>
      <c r="C59" s="74" t="s">
        <v>713</v>
      </c>
      <c r="D59" s="74"/>
      <c r="E59" s="77">
        <v>2609.5</v>
      </c>
      <c r="F59" s="77">
        <v>0</v>
      </c>
      <c r="G59" s="77">
        <v>99.16</v>
      </c>
      <c r="H59" s="77">
        <v>465.5</v>
      </c>
      <c r="I59" s="77">
        <v>0</v>
      </c>
      <c r="J59" s="77">
        <v>0</v>
      </c>
      <c r="K59" s="77">
        <v>0</v>
      </c>
      <c r="L59" s="77">
        <v>0</v>
      </c>
      <c r="M59" s="77">
        <f t="shared" si="2"/>
        <v>3174.16</v>
      </c>
      <c r="N59" s="77">
        <v>0</v>
      </c>
      <c r="O59" s="77">
        <v>45.27</v>
      </c>
      <c r="P59" s="77">
        <v>0</v>
      </c>
      <c r="Q59" s="77">
        <v>26.1</v>
      </c>
      <c r="R59" s="77">
        <v>0</v>
      </c>
      <c r="S59" s="77">
        <v>0</v>
      </c>
      <c r="T59" s="77">
        <v>300.08999999999997</v>
      </c>
      <c r="U59" s="77">
        <v>844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f t="shared" si="0"/>
        <v>1215.46</v>
      </c>
      <c r="AB59" s="77">
        <f t="shared" si="1"/>
        <v>1958.6999999999998</v>
      </c>
      <c r="AC59" s="77">
        <v>0</v>
      </c>
      <c r="AD59" s="77">
        <v>0</v>
      </c>
      <c r="AE59" s="1"/>
    </row>
    <row r="60" spans="1:31" x14ac:dyDescent="0.25">
      <c r="A60" s="73" t="s">
        <v>2873</v>
      </c>
      <c r="B60" s="74" t="s">
        <v>2875</v>
      </c>
      <c r="C60" s="74" t="s">
        <v>713</v>
      </c>
      <c r="D60" s="74"/>
      <c r="E60" s="77">
        <v>2609.5</v>
      </c>
      <c r="F60" s="77">
        <v>0</v>
      </c>
      <c r="G60" s="77">
        <v>49.58</v>
      </c>
      <c r="H60" s="77">
        <v>465.5</v>
      </c>
      <c r="I60" s="77">
        <v>0</v>
      </c>
      <c r="J60" s="77">
        <v>0</v>
      </c>
      <c r="K60" s="77">
        <v>0</v>
      </c>
      <c r="L60" s="77">
        <v>0</v>
      </c>
      <c r="M60" s="77">
        <f t="shared" si="2"/>
        <v>3124.58</v>
      </c>
      <c r="N60" s="77">
        <v>0</v>
      </c>
      <c r="O60" s="77">
        <v>39.869999999999997</v>
      </c>
      <c r="P60" s="77">
        <v>0</v>
      </c>
      <c r="Q60" s="77">
        <v>26.1</v>
      </c>
      <c r="R60" s="77">
        <v>0</v>
      </c>
      <c r="S60" s="77">
        <v>0</v>
      </c>
      <c r="T60" s="77">
        <v>300.08999999999997</v>
      </c>
      <c r="U60" s="77">
        <v>844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f t="shared" si="0"/>
        <v>1210.06</v>
      </c>
      <c r="AB60" s="77">
        <f t="shared" si="1"/>
        <v>1914.52</v>
      </c>
      <c r="AC60" s="77">
        <v>0</v>
      </c>
      <c r="AD60" s="77">
        <v>0</v>
      </c>
      <c r="AE60" s="1"/>
    </row>
    <row r="61" spans="1:31" x14ac:dyDescent="0.25">
      <c r="A61" s="73" t="s">
        <v>2873</v>
      </c>
      <c r="B61" s="74" t="s">
        <v>2876</v>
      </c>
      <c r="C61" s="74" t="s">
        <v>713</v>
      </c>
      <c r="D61" s="74"/>
      <c r="E61" s="77">
        <v>2609.5</v>
      </c>
      <c r="F61" s="77">
        <v>0</v>
      </c>
      <c r="G61" s="77">
        <v>0</v>
      </c>
      <c r="H61" s="77">
        <v>465.5</v>
      </c>
      <c r="I61" s="77">
        <v>0</v>
      </c>
      <c r="J61" s="77">
        <v>0</v>
      </c>
      <c r="K61" s="77">
        <v>0</v>
      </c>
      <c r="L61" s="77">
        <v>0</v>
      </c>
      <c r="M61" s="77">
        <f t="shared" si="2"/>
        <v>3075</v>
      </c>
      <c r="N61" s="77">
        <v>0</v>
      </c>
      <c r="O61" s="77">
        <v>19.48</v>
      </c>
      <c r="P61" s="77">
        <v>0</v>
      </c>
      <c r="Q61" s="77">
        <v>26.1</v>
      </c>
      <c r="R61" s="77">
        <v>0</v>
      </c>
      <c r="S61" s="77">
        <v>0</v>
      </c>
      <c r="T61" s="77">
        <v>300.08999999999997</v>
      </c>
      <c r="U61" s="77">
        <v>153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f t="shared" si="0"/>
        <v>498.66999999999996</v>
      </c>
      <c r="AB61" s="77">
        <f t="shared" si="1"/>
        <v>2576.33</v>
      </c>
      <c r="AC61" s="77">
        <v>0</v>
      </c>
      <c r="AD61" s="77">
        <v>0</v>
      </c>
      <c r="AE61" s="1"/>
    </row>
    <row r="62" spans="1:31" x14ac:dyDescent="0.25">
      <c r="A62" s="73" t="s">
        <v>2877</v>
      </c>
      <c r="B62" s="74" t="s">
        <v>2878</v>
      </c>
      <c r="C62" s="74" t="s">
        <v>2879</v>
      </c>
      <c r="D62" s="74"/>
      <c r="E62" s="77">
        <v>2486.48</v>
      </c>
      <c r="F62" s="77">
        <v>0</v>
      </c>
      <c r="G62" s="77">
        <v>47.24</v>
      </c>
      <c r="H62" s="77">
        <v>465.5</v>
      </c>
      <c r="I62" s="77">
        <v>0</v>
      </c>
      <c r="J62" s="77">
        <v>0</v>
      </c>
      <c r="K62" s="77">
        <v>0</v>
      </c>
      <c r="L62" s="77">
        <v>0</v>
      </c>
      <c r="M62" s="77">
        <f t="shared" si="2"/>
        <v>2999.22</v>
      </c>
      <c r="N62" s="77">
        <v>0</v>
      </c>
      <c r="O62" s="77">
        <v>11.24</v>
      </c>
      <c r="P62" s="77">
        <v>0</v>
      </c>
      <c r="Q62" s="77">
        <v>24.86</v>
      </c>
      <c r="R62" s="77">
        <v>0</v>
      </c>
      <c r="S62" s="77">
        <v>0</v>
      </c>
      <c r="T62" s="77">
        <v>285.95</v>
      </c>
      <c r="U62" s="77">
        <v>804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f t="shared" si="0"/>
        <v>1126.05</v>
      </c>
      <c r="AB62" s="77">
        <f t="shared" si="1"/>
        <v>1873.1699999999998</v>
      </c>
      <c r="AC62" s="77">
        <v>0</v>
      </c>
      <c r="AD62" s="77">
        <v>0</v>
      </c>
      <c r="AE62" s="1"/>
    </row>
    <row r="63" spans="1:31" x14ac:dyDescent="0.25">
      <c r="A63" s="73" t="s">
        <v>2877</v>
      </c>
      <c r="B63" s="74" t="s">
        <v>2880</v>
      </c>
      <c r="C63" s="74" t="s">
        <v>2879</v>
      </c>
      <c r="D63" s="74"/>
      <c r="E63" s="77">
        <v>2486.48</v>
      </c>
      <c r="F63" s="77">
        <v>0</v>
      </c>
      <c r="G63" s="77">
        <v>47.24</v>
      </c>
      <c r="H63" s="77">
        <v>465.5</v>
      </c>
      <c r="I63" s="77">
        <v>0</v>
      </c>
      <c r="J63" s="77">
        <v>0</v>
      </c>
      <c r="K63" s="77">
        <v>0</v>
      </c>
      <c r="L63" s="77">
        <v>0</v>
      </c>
      <c r="M63" s="77">
        <f t="shared" si="2"/>
        <v>2999.22</v>
      </c>
      <c r="N63" s="77">
        <v>0</v>
      </c>
      <c r="O63" s="77">
        <v>11.24</v>
      </c>
      <c r="P63" s="77">
        <v>0</v>
      </c>
      <c r="Q63" s="77">
        <v>24.86</v>
      </c>
      <c r="R63" s="77">
        <v>0</v>
      </c>
      <c r="S63" s="77">
        <v>0</v>
      </c>
      <c r="T63" s="77">
        <v>285.95</v>
      </c>
      <c r="U63" s="77">
        <v>829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f t="shared" si="0"/>
        <v>1151.05</v>
      </c>
      <c r="AB63" s="77">
        <f t="shared" si="1"/>
        <v>1848.1699999999998</v>
      </c>
      <c r="AC63" s="77">
        <v>0</v>
      </c>
      <c r="AD63" s="77">
        <v>0</v>
      </c>
      <c r="AE63" s="1"/>
    </row>
    <row r="64" spans="1:31" x14ac:dyDescent="0.25">
      <c r="A64" s="73" t="s">
        <v>2877</v>
      </c>
      <c r="B64" s="74" t="s">
        <v>2881</v>
      </c>
      <c r="C64" s="74" t="s">
        <v>2879</v>
      </c>
      <c r="D64" s="74"/>
      <c r="E64" s="77">
        <v>2320.71</v>
      </c>
      <c r="F64" s="77">
        <v>0</v>
      </c>
      <c r="G64" s="77">
        <v>44.09</v>
      </c>
      <c r="H64" s="77">
        <v>434.46</v>
      </c>
      <c r="I64" s="77">
        <v>0</v>
      </c>
      <c r="J64" s="77">
        <v>0</v>
      </c>
      <c r="K64" s="77">
        <v>0</v>
      </c>
      <c r="L64" s="77">
        <v>1</v>
      </c>
      <c r="M64" s="77">
        <f t="shared" si="2"/>
        <v>2806.4</v>
      </c>
      <c r="N64" s="77">
        <v>7.14</v>
      </c>
      <c r="O64" s="77">
        <v>0</v>
      </c>
      <c r="P64" s="77">
        <v>0</v>
      </c>
      <c r="Q64" s="77">
        <v>23.21</v>
      </c>
      <c r="R64" s="77">
        <v>0</v>
      </c>
      <c r="S64" s="77">
        <v>0</v>
      </c>
      <c r="T64" s="77">
        <v>285.95</v>
      </c>
      <c r="U64" s="77">
        <v>775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f t="shared" si="0"/>
        <v>1084.1599999999999</v>
      </c>
      <c r="AB64" s="77">
        <f t="shared" si="1"/>
        <v>1722.2400000000002</v>
      </c>
      <c r="AC64" s="77">
        <v>0</v>
      </c>
      <c r="AD64" s="77">
        <v>0</v>
      </c>
      <c r="AE64" s="1"/>
    </row>
    <row r="65" spans="1:31" x14ac:dyDescent="0.25">
      <c r="A65" s="73" t="s">
        <v>2877</v>
      </c>
      <c r="B65" s="74" t="s">
        <v>2882</v>
      </c>
      <c r="C65" s="74" t="s">
        <v>2879</v>
      </c>
      <c r="D65" s="74"/>
      <c r="E65" s="77">
        <v>2486.48</v>
      </c>
      <c r="F65" s="77">
        <v>0</v>
      </c>
      <c r="G65" s="77">
        <v>0</v>
      </c>
      <c r="H65" s="77">
        <v>465.5</v>
      </c>
      <c r="I65" s="77">
        <v>0</v>
      </c>
      <c r="J65" s="77">
        <v>0</v>
      </c>
      <c r="K65" s="77">
        <v>0</v>
      </c>
      <c r="L65" s="77">
        <v>0</v>
      </c>
      <c r="M65" s="77">
        <f t="shared" si="2"/>
        <v>2951.98</v>
      </c>
      <c r="N65" s="77">
        <v>0</v>
      </c>
      <c r="O65" s="77">
        <v>6.1</v>
      </c>
      <c r="P65" s="77">
        <v>0</v>
      </c>
      <c r="Q65" s="77">
        <v>24.86</v>
      </c>
      <c r="R65" s="77">
        <v>0</v>
      </c>
      <c r="S65" s="77">
        <v>0</v>
      </c>
      <c r="T65" s="77">
        <v>285.95</v>
      </c>
      <c r="U65" s="77">
        <v>691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f t="shared" si="0"/>
        <v>1007.91</v>
      </c>
      <c r="AB65" s="77">
        <f t="shared" si="1"/>
        <v>1944.0700000000002</v>
      </c>
      <c r="AC65" s="77">
        <v>1996.96</v>
      </c>
      <c r="AD65" s="77">
        <v>0</v>
      </c>
      <c r="AE65" s="1"/>
    </row>
    <row r="66" spans="1:31" x14ac:dyDescent="0.25">
      <c r="A66" s="73" t="s">
        <v>2877</v>
      </c>
      <c r="B66" s="74" t="s">
        <v>2883</v>
      </c>
      <c r="C66" s="74" t="s">
        <v>2879</v>
      </c>
      <c r="D66" s="74"/>
      <c r="E66" s="77">
        <v>2486.48</v>
      </c>
      <c r="F66" s="77">
        <v>0</v>
      </c>
      <c r="G66" s="77">
        <v>47.24</v>
      </c>
      <c r="H66" s="77">
        <v>465.5</v>
      </c>
      <c r="I66" s="77">
        <v>0</v>
      </c>
      <c r="J66" s="77">
        <v>0</v>
      </c>
      <c r="K66" s="77">
        <v>0</v>
      </c>
      <c r="L66" s="77">
        <v>0</v>
      </c>
      <c r="M66" s="77">
        <f t="shared" si="2"/>
        <v>2999.22</v>
      </c>
      <c r="N66" s="77">
        <v>0</v>
      </c>
      <c r="O66" s="77">
        <v>11.24</v>
      </c>
      <c r="P66" s="77">
        <v>0</v>
      </c>
      <c r="Q66" s="77">
        <v>24.86</v>
      </c>
      <c r="R66" s="77">
        <v>0</v>
      </c>
      <c r="S66" s="77">
        <v>0</v>
      </c>
      <c r="T66" s="77">
        <v>285.95</v>
      </c>
      <c r="U66" s="77">
        <v>606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f t="shared" si="0"/>
        <v>928.05</v>
      </c>
      <c r="AB66" s="77">
        <f t="shared" si="1"/>
        <v>2071.17</v>
      </c>
      <c r="AC66" s="77">
        <v>0</v>
      </c>
      <c r="AD66" s="77">
        <v>0</v>
      </c>
      <c r="AE66" s="1"/>
    </row>
    <row r="67" spans="1:31" x14ac:dyDescent="0.25">
      <c r="A67" s="73" t="s">
        <v>2884</v>
      </c>
      <c r="B67" s="74" t="s">
        <v>2885</v>
      </c>
      <c r="C67" s="74" t="s">
        <v>2332</v>
      </c>
      <c r="D67" s="74"/>
      <c r="E67" s="77">
        <v>2369.8000000000002</v>
      </c>
      <c r="F67" s="77">
        <v>0</v>
      </c>
      <c r="G67" s="77">
        <v>0</v>
      </c>
      <c r="H67" s="77">
        <v>465.5</v>
      </c>
      <c r="I67" s="77">
        <v>0</v>
      </c>
      <c r="J67" s="77">
        <v>0</v>
      </c>
      <c r="K67" s="77">
        <v>0</v>
      </c>
      <c r="L67" s="77">
        <v>0</v>
      </c>
      <c r="M67" s="77">
        <f t="shared" si="2"/>
        <v>2841.9</v>
      </c>
      <c r="N67" s="77">
        <v>6.6</v>
      </c>
      <c r="O67" s="77">
        <v>0</v>
      </c>
      <c r="P67" s="77">
        <v>0</v>
      </c>
      <c r="Q67" s="77">
        <v>23.7</v>
      </c>
      <c r="R67" s="77">
        <v>0</v>
      </c>
      <c r="S67" s="77">
        <v>0</v>
      </c>
      <c r="T67" s="77">
        <v>272.52999999999997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f t="shared" si="0"/>
        <v>296.22999999999996</v>
      </c>
      <c r="AB67" s="77">
        <f t="shared" si="1"/>
        <v>2545.67</v>
      </c>
      <c r="AC67" s="77">
        <v>0</v>
      </c>
      <c r="AD67" s="77">
        <v>0</v>
      </c>
      <c r="AE67" s="1"/>
    </row>
    <row r="68" spans="1:31" x14ac:dyDescent="0.25">
      <c r="A68" s="73" t="s">
        <v>2886</v>
      </c>
      <c r="B68" s="74" t="s">
        <v>2887</v>
      </c>
      <c r="C68" s="74" t="s">
        <v>732</v>
      </c>
      <c r="D68" s="74"/>
      <c r="E68" s="77">
        <v>2369.8000000000002</v>
      </c>
      <c r="F68" s="77">
        <v>0</v>
      </c>
      <c r="G68" s="77">
        <v>90.05</v>
      </c>
      <c r="H68" s="77">
        <v>465.5</v>
      </c>
      <c r="I68" s="77">
        <v>0</v>
      </c>
      <c r="J68" s="77">
        <v>0</v>
      </c>
      <c r="K68" s="77">
        <v>0</v>
      </c>
      <c r="L68" s="77">
        <v>0</v>
      </c>
      <c r="M68" s="77">
        <f t="shared" si="2"/>
        <v>2925.3500000000004</v>
      </c>
      <c r="N68" s="77">
        <v>0</v>
      </c>
      <c r="O68" s="77">
        <v>3.2</v>
      </c>
      <c r="P68" s="77">
        <v>0</v>
      </c>
      <c r="Q68" s="77">
        <v>23.7</v>
      </c>
      <c r="R68" s="77">
        <v>0</v>
      </c>
      <c r="S68" s="77">
        <v>0</v>
      </c>
      <c r="T68" s="77">
        <v>272.52999999999997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f t="shared" si="0"/>
        <v>299.42999999999995</v>
      </c>
      <c r="AB68" s="77">
        <f t="shared" si="1"/>
        <v>2625.9200000000005</v>
      </c>
      <c r="AC68" s="77">
        <v>0</v>
      </c>
      <c r="AD68" s="77">
        <v>0</v>
      </c>
      <c r="AE68" s="1"/>
    </row>
    <row r="69" spans="1:31" x14ac:dyDescent="0.25">
      <c r="A69" s="73" t="s">
        <v>2886</v>
      </c>
      <c r="B69" s="74" t="s">
        <v>2888</v>
      </c>
      <c r="C69" s="74" t="s">
        <v>732</v>
      </c>
      <c r="D69" s="74"/>
      <c r="E69" s="77">
        <v>2369.8000000000002</v>
      </c>
      <c r="F69" s="77">
        <v>0</v>
      </c>
      <c r="G69" s="77">
        <v>45.02</v>
      </c>
      <c r="H69" s="77">
        <v>465.5</v>
      </c>
      <c r="I69" s="77">
        <v>0</v>
      </c>
      <c r="J69" s="77">
        <v>0</v>
      </c>
      <c r="K69" s="77">
        <v>0</v>
      </c>
      <c r="L69" s="77">
        <v>0</v>
      </c>
      <c r="M69" s="77">
        <f t="shared" si="2"/>
        <v>2882.02</v>
      </c>
      <c r="N69" s="77">
        <v>1.7</v>
      </c>
      <c r="O69" s="77">
        <v>0</v>
      </c>
      <c r="P69" s="77">
        <v>0</v>
      </c>
      <c r="Q69" s="77">
        <v>23.7</v>
      </c>
      <c r="R69" s="77">
        <v>0</v>
      </c>
      <c r="S69" s="77">
        <v>0</v>
      </c>
      <c r="T69" s="77">
        <v>272.52999999999997</v>
      </c>
      <c r="U69" s="77">
        <v>1032.55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f t="shared" si="0"/>
        <v>1328.78</v>
      </c>
      <c r="AB69" s="77">
        <f t="shared" si="1"/>
        <v>1553.24</v>
      </c>
      <c r="AC69" s="77">
        <v>0</v>
      </c>
      <c r="AD69" s="77">
        <v>0</v>
      </c>
      <c r="AE69" s="1"/>
    </row>
    <row r="70" spans="1:31" x14ac:dyDescent="0.25">
      <c r="A70" s="73" t="s">
        <v>2889</v>
      </c>
      <c r="B70" s="74" t="s">
        <v>2890</v>
      </c>
      <c r="C70" s="74" t="s">
        <v>682</v>
      </c>
      <c r="D70" s="74"/>
      <c r="E70" s="77">
        <v>2265.1</v>
      </c>
      <c r="F70" s="77">
        <v>0</v>
      </c>
      <c r="G70" s="77">
        <v>0</v>
      </c>
      <c r="H70" s="77">
        <v>465.5</v>
      </c>
      <c r="I70" s="77">
        <v>0</v>
      </c>
      <c r="J70" s="77">
        <v>0</v>
      </c>
      <c r="K70" s="77">
        <v>0</v>
      </c>
      <c r="L70" s="77">
        <v>0</v>
      </c>
      <c r="M70" s="77">
        <f t="shared" si="2"/>
        <v>2762.99</v>
      </c>
      <c r="N70" s="77">
        <v>32.39</v>
      </c>
      <c r="O70" s="77">
        <v>0</v>
      </c>
      <c r="P70" s="77">
        <v>0</v>
      </c>
      <c r="Q70" s="77">
        <v>22.65</v>
      </c>
      <c r="R70" s="77">
        <v>0</v>
      </c>
      <c r="S70" s="77">
        <v>0</v>
      </c>
      <c r="T70" s="77">
        <v>260.49</v>
      </c>
      <c r="U70" s="77">
        <v>870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f t="shared" si="0"/>
        <v>1153.1399999999999</v>
      </c>
      <c r="AB70" s="77">
        <f t="shared" si="1"/>
        <v>1609.85</v>
      </c>
      <c r="AC70" s="77">
        <v>0</v>
      </c>
      <c r="AD70" s="77">
        <v>0</v>
      </c>
      <c r="AE70" s="1"/>
    </row>
    <row r="71" spans="1:31" x14ac:dyDescent="0.25">
      <c r="A71" s="73" t="s">
        <v>2891</v>
      </c>
      <c r="B71" s="74" t="s">
        <v>2892</v>
      </c>
      <c r="C71" s="74" t="s">
        <v>700</v>
      </c>
      <c r="D71" s="74"/>
      <c r="E71" s="77">
        <v>2265.1</v>
      </c>
      <c r="F71" s="77">
        <v>0</v>
      </c>
      <c r="G71" s="77">
        <v>43.03</v>
      </c>
      <c r="H71" s="77">
        <v>465.5</v>
      </c>
      <c r="I71" s="77">
        <v>0</v>
      </c>
      <c r="J71" s="77">
        <v>0</v>
      </c>
      <c r="K71" s="77">
        <v>0</v>
      </c>
      <c r="L71" s="77">
        <v>0</v>
      </c>
      <c r="M71" s="77">
        <f t="shared" si="2"/>
        <v>2801.34</v>
      </c>
      <c r="N71" s="77">
        <v>27.71</v>
      </c>
      <c r="O71" s="77">
        <v>0</v>
      </c>
      <c r="P71" s="77">
        <v>0</v>
      </c>
      <c r="Q71" s="77">
        <v>22.65</v>
      </c>
      <c r="R71" s="77">
        <v>0</v>
      </c>
      <c r="S71" s="77">
        <v>0</v>
      </c>
      <c r="T71" s="77">
        <v>260.49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f t="shared" si="0"/>
        <v>283.14</v>
      </c>
      <c r="AB71" s="77">
        <f t="shared" si="1"/>
        <v>2518.2000000000003</v>
      </c>
      <c r="AC71" s="77">
        <v>0</v>
      </c>
      <c r="AD71" s="77">
        <v>0</v>
      </c>
      <c r="AE71" s="1"/>
    </row>
    <row r="72" spans="1:31" x14ac:dyDescent="0.25">
      <c r="A72" s="73" t="s">
        <v>2891</v>
      </c>
      <c r="B72" s="74" t="s">
        <v>2893</v>
      </c>
      <c r="C72" s="74" t="s">
        <v>700</v>
      </c>
      <c r="D72" s="74"/>
      <c r="E72" s="77">
        <v>2265.1</v>
      </c>
      <c r="F72" s="77">
        <v>0</v>
      </c>
      <c r="G72" s="77">
        <v>0</v>
      </c>
      <c r="H72" s="77">
        <v>465.5</v>
      </c>
      <c r="I72" s="77">
        <v>0</v>
      </c>
      <c r="J72" s="77">
        <v>0</v>
      </c>
      <c r="K72" s="77">
        <v>0</v>
      </c>
      <c r="L72" s="77">
        <v>0</v>
      </c>
      <c r="M72" s="77">
        <f t="shared" si="2"/>
        <v>2762.99</v>
      </c>
      <c r="N72" s="77">
        <v>32.39</v>
      </c>
      <c r="O72" s="77">
        <v>0</v>
      </c>
      <c r="P72" s="77">
        <v>0</v>
      </c>
      <c r="Q72" s="77">
        <v>22.65</v>
      </c>
      <c r="R72" s="77">
        <v>0</v>
      </c>
      <c r="S72" s="77">
        <v>0</v>
      </c>
      <c r="T72" s="77">
        <v>260.49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f t="shared" si="0"/>
        <v>283.14</v>
      </c>
      <c r="AB72" s="77">
        <f t="shared" si="1"/>
        <v>2479.85</v>
      </c>
      <c r="AC72" s="77">
        <v>0</v>
      </c>
      <c r="AD72" s="77">
        <v>0</v>
      </c>
      <c r="AE72" s="1"/>
    </row>
    <row r="73" spans="1:31" x14ac:dyDescent="0.25">
      <c r="A73" s="73" t="s">
        <v>2891</v>
      </c>
      <c r="B73" s="74" t="s">
        <v>2894</v>
      </c>
      <c r="C73" s="74" t="s">
        <v>700</v>
      </c>
      <c r="D73" s="74"/>
      <c r="E73" s="77">
        <v>2265.1</v>
      </c>
      <c r="F73" s="77">
        <v>0</v>
      </c>
      <c r="G73" s="77">
        <v>43.03</v>
      </c>
      <c r="H73" s="77">
        <v>465.5</v>
      </c>
      <c r="I73" s="77">
        <v>0</v>
      </c>
      <c r="J73" s="77">
        <v>0</v>
      </c>
      <c r="K73" s="77">
        <v>0</v>
      </c>
      <c r="L73" s="77">
        <v>0</v>
      </c>
      <c r="M73" s="77">
        <f t="shared" si="2"/>
        <v>2801.34</v>
      </c>
      <c r="N73" s="77">
        <v>27.71</v>
      </c>
      <c r="O73" s="77">
        <v>0</v>
      </c>
      <c r="P73" s="77">
        <v>0</v>
      </c>
      <c r="Q73" s="77">
        <v>22.65</v>
      </c>
      <c r="R73" s="77">
        <v>0</v>
      </c>
      <c r="S73" s="77">
        <v>0</v>
      </c>
      <c r="T73" s="77">
        <v>260.49</v>
      </c>
      <c r="U73" s="77">
        <v>1046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f t="shared" si="0"/>
        <v>1329.1399999999999</v>
      </c>
      <c r="AB73" s="77">
        <f t="shared" si="1"/>
        <v>1472.2000000000003</v>
      </c>
      <c r="AC73" s="77">
        <v>0</v>
      </c>
      <c r="AD73" s="77">
        <v>0</v>
      </c>
      <c r="AE73" s="1"/>
    </row>
    <row r="74" spans="1:31" x14ac:dyDescent="0.25">
      <c r="A74" s="73" t="s">
        <v>2891</v>
      </c>
      <c r="B74" s="74" t="s">
        <v>2895</v>
      </c>
      <c r="C74" s="74" t="s">
        <v>700</v>
      </c>
      <c r="D74" s="74"/>
      <c r="E74" s="77">
        <v>2265.1</v>
      </c>
      <c r="F74" s="77">
        <v>0</v>
      </c>
      <c r="G74" s="77">
        <v>0</v>
      </c>
      <c r="H74" s="77">
        <v>465.5</v>
      </c>
      <c r="I74" s="77">
        <v>0</v>
      </c>
      <c r="J74" s="77">
        <v>0</v>
      </c>
      <c r="K74" s="77">
        <v>0</v>
      </c>
      <c r="L74" s="77">
        <v>0</v>
      </c>
      <c r="M74" s="77">
        <f t="shared" si="2"/>
        <v>2762.99</v>
      </c>
      <c r="N74" s="77">
        <v>32.39</v>
      </c>
      <c r="O74" s="77">
        <v>0</v>
      </c>
      <c r="P74" s="77">
        <v>0</v>
      </c>
      <c r="Q74" s="77">
        <v>22.65</v>
      </c>
      <c r="R74" s="77">
        <v>0</v>
      </c>
      <c r="S74" s="77">
        <v>0</v>
      </c>
      <c r="T74" s="77">
        <v>260.49</v>
      </c>
      <c r="U74" s="77">
        <v>309.48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f t="shared" si="0"/>
        <v>592.62</v>
      </c>
      <c r="AB74" s="77">
        <f t="shared" si="1"/>
        <v>2170.37</v>
      </c>
      <c r="AC74" s="77">
        <v>0</v>
      </c>
      <c r="AD74" s="77">
        <v>0</v>
      </c>
      <c r="AE74" s="1"/>
    </row>
    <row r="75" spans="1:31" x14ac:dyDescent="0.25">
      <c r="A75" s="73" t="s">
        <v>2891</v>
      </c>
      <c r="B75" s="74" t="s">
        <v>2896</v>
      </c>
      <c r="C75" s="74" t="s">
        <v>700</v>
      </c>
      <c r="D75" s="74"/>
      <c r="E75" s="77">
        <v>2265.1</v>
      </c>
      <c r="F75" s="77">
        <v>0</v>
      </c>
      <c r="G75" s="77">
        <v>0</v>
      </c>
      <c r="H75" s="77">
        <v>465.5</v>
      </c>
      <c r="I75" s="77">
        <v>0</v>
      </c>
      <c r="J75" s="77">
        <v>0</v>
      </c>
      <c r="K75" s="77">
        <v>0</v>
      </c>
      <c r="L75" s="77">
        <v>0</v>
      </c>
      <c r="M75" s="77">
        <f t="shared" si="2"/>
        <v>2762.99</v>
      </c>
      <c r="N75" s="77">
        <v>32.39</v>
      </c>
      <c r="O75" s="77">
        <v>0</v>
      </c>
      <c r="P75" s="77">
        <v>0</v>
      </c>
      <c r="Q75" s="77">
        <v>22.65</v>
      </c>
      <c r="R75" s="77">
        <v>0</v>
      </c>
      <c r="S75" s="77">
        <v>0</v>
      </c>
      <c r="T75" s="77">
        <v>260.49</v>
      </c>
      <c r="U75" s="77">
        <v>437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f t="shared" si="0"/>
        <v>720.14</v>
      </c>
      <c r="AB75" s="77">
        <f t="shared" si="1"/>
        <v>2042.85</v>
      </c>
      <c r="AC75" s="77">
        <v>998.48</v>
      </c>
      <c r="AD75" s="77">
        <v>0</v>
      </c>
      <c r="AE75" s="1"/>
    </row>
    <row r="76" spans="1:31" x14ac:dyDescent="0.25">
      <c r="A76" s="73" t="s">
        <v>2891</v>
      </c>
      <c r="B76" s="74" t="s">
        <v>2897</v>
      </c>
      <c r="C76" s="74" t="s">
        <v>700</v>
      </c>
      <c r="D76" s="74"/>
      <c r="E76" s="77">
        <v>2265.1</v>
      </c>
      <c r="F76" s="77">
        <v>0</v>
      </c>
      <c r="G76" s="77">
        <v>43.03</v>
      </c>
      <c r="H76" s="77">
        <v>465.5</v>
      </c>
      <c r="I76" s="77">
        <v>0</v>
      </c>
      <c r="J76" s="77">
        <v>0</v>
      </c>
      <c r="K76" s="77">
        <v>0</v>
      </c>
      <c r="L76" s="77">
        <v>0</v>
      </c>
      <c r="M76" s="77">
        <f t="shared" si="2"/>
        <v>2801.34</v>
      </c>
      <c r="N76" s="77">
        <v>27.71</v>
      </c>
      <c r="O76" s="77">
        <v>0</v>
      </c>
      <c r="P76" s="77">
        <v>0</v>
      </c>
      <c r="Q76" s="77">
        <v>22.65</v>
      </c>
      <c r="R76" s="77">
        <v>0</v>
      </c>
      <c r="S76" s="77">
        <v>0</v>
      </c>
      <c r="T76" s="77">
        <v>260.49</v>
      </c>
      <c r="U76" s="77">
        <v>1046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f t="shared" si="0"/>
        <v>1329.1399999999999</v>
      </c>
      <c r="AB76" s="77">
        <f t="shared" si="1"/>
        <v>1472.2000000000003</v>
      </c>
      <c r="AC76" s="77">
        <v>0</v>
      </c>
      <c r="AD76" s="77">
        <v>0</v>
      </c>
      <c r="AE76" s="1"/>
    </row>
    <row r="77" spans="1:31" x14ac:dyDescent="0.25">
      <c r="A77" s="73" t="s">
        <v>2891</v>
      </c>
      <c r="B77" s="74" t="s">
        <v>2898</v>
      </c>
      <c r="C77" s="74" t="s">
        <v>700</v>
      </c>
      <c r="D77" s="74"/>
      <c r="E77" s="77">
        <v>2265.1</v>
      </c>
      <c r="F77" s="77">
        <v>0</v>
      </c>
      <c r="G77" s="77">
        <v>43.03</v>
      </c>
      <c r="H77" s="77">
        <v>465.5</v>
      </c>
      <c r="I77" s="77">
        <v>0</v>
      </c>
      <c r="J77" s="77">
        <v>0</v>
      </c>
      <c r="K77" s="77">
        <v>0</v>
      </c>
      <c r="L77" s="77">
        <v>0</v>
      </c>
      <c r="M77" s="77">
        <f t="shared" si="2"/>
        <v>2801.34</v>
      </c>
      <c r="N77" s="77">
        <v>27.71</v>
      </c>
      <c r="O77" s="77">
        <v>0</v>
      </c>
      <c r="P77" s="77">
        <v>0</v>
      </c>
      <c r="Q77" s="77">
        <v>22.65</v>
      </c>
      <c r="R77" s="77">
        <v>0</v>
      </c>
      <c r="S77" s="77">
        <v>0</v>
      </c>
      <c r="T77" s="77">
        <v>260.49</v>
      </c>
      <c r="U77" s="77">
        <v>756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f t="shared" ref="AA77:AA140" si="3">O77+Q77+S77+T77+U77+V77</f>
        <v>1039.1399999999999</v>
      </c>
      <c r="AB77" s="77">
        <f t="shared" ref="AB77:AB140" si="4">M77-AA77</f>
        <v>1762.2000000000003</v>
      </c>
      <c r="AC77" s="77">
        <v>0</v>
      </c>
      <c r="AD77" s="77">
        <v>0</v>
      </c>
      <c r="AE77" s="1"/>
    </row>
    <row r="78" spans="1:31" x14ac:dyDescent="0.25">
      <c r="A78" s="73" t="s">
        <v>2899</v>
      </c>
      <c r="B78" s="74" t="s">
        <v>2900</v>
      </c>
      <c r="C78" s="74" t="s">
        <v>708</v>
      </c>
      <c r="D78" s="74"/>
      <c r="E78" s="77">
        <v>2265.1</v>
      </c>
      <c r="F78" s="77">
        <v>0</v>
      </c>
      <c r="G78" s="77">
        <v>0</v>
      </c>
      <c r="H78" s="77">
        <v>465.5</v>
      </c>
      <c r="I78" s="77">
        <v>0</v>
      </c>
      <c r="J78" s="77">
        <v>0</v>
      </c>
      <c r="K78" s="77">
        <v>0</v>
      </c>
      <c r="L78" s="77">
        <v>0</v>
      </c>
      <c r="M78" s="77">
        <f t="shared" ref="M78:M141" si="5">E78+F78+G78+H78+J78+N78</f>
        <v>2762.99</v>
      </c>
      <c r="N78" s="77">
        <v>32.39</v>
      </c>
      <c r="O78" s="77">
        <v>0</v>
      </c>
      <c r="P78" s="77">
        <v>0</v>
      </c>
      <c r="Q78" s="77">
        <v>22.65</v>
      </c>
      <c r="R78" s="77">
        <v>0</v>
      </c>
      <c r="S78" s="77">
        <v>0</v>
      </c>
      <c r="T78" s="77">
        <v>260.49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f t="shared" si="3"/>
        <v>283.14</v>
      </c>
      <c r="AB78" s="77">
        <f t="shared" si="4"/>
        <v>2479.85</v>
      </c>
      <c r="AC78" s="77">
        <v>0</v>
      </c>
      <c r="AD78" s="77">
        <v>0</v>
      </c>
      <c r="AE78" s="1"/>
    </row>
    <row r="79" spans="1:31" x14ac:dyDescent="0.25">
      <c r="A79" s="73" t="s">
        <v>2901</v>
      </c>
      <c r="B79" s="74" t="s">
        <v>2902</v>
      </c>
      <c r="C79" s="74" t="s">
        <v>750</v>
      </c>
      <c r="D79" s="74"/>
      <c r="E79" s="77">
        <v>2101.6999999999998</v>
      </c>
      <c r="F79" s="77">
        <v>0</v>
      </c>
      <c r="G79" s="77">
        <v>39.93</v>
      </c>
      <c r="H79" s="77">
        <v>465.5</v>
      </c>
      <c r="I79" s="77">
        <v>0</v>
      </c>
      <c r="J79" s="77">
        <v>0</v>
      </c>
      <c r="K79" s="77">
        <v>0</v>
      </c>
      <c r="L79" s="77">
        <v>0</v>
      </c>
      <c r="M79" s="77">
        <f t="shared" si="5"/>
        <v>2666.8999999999996</v>
      </c>
      <c r="N79" s="77">
        <v>59.77</v>
      </c>
      <c r="O79" s="77">
        <v>0</v>
      </c>
      <c r="P79" s="77">
        <v>0</v>
      </c>
      <c r="Q79" s="77">
        <v>21.02</v>
      </c>
      <c r="R79" s="77">
        <v>0</v>
      </c>
      <c r="S79" s="77">
        <v>0</v>
      </c>
      <c r="T79" s="77">
        <v>241.7</v>
      </c>
      <c r="U79" s="77">
        <v>680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f t="shared" si="3"/>
        <v>942.72</v>
      </c>
      <c r="AB79" s="77">
        <f t="shared" si="4"/>
        <v>1724.1799999999996</v>
      </c>
      <c r="AC79" s="77">
        <v>0</v>
      </c>
      <c r="AD79" s="77">
        <v>0</v>
      </c>
      <c r="AE79" s="1"/>
    </row>
    <row r="80" spans="1:31" x14ac:dyDescent="0.25">
      <c r="A80" s="73" t="s">
        <v>2901</v>
      </c>
      <c r="B80" s="74" t="s">
        <v>2903</v>
      </c>
      <c r="C80" s="74" t="s">
        <v>750</v>
      </c>
      <c r="D80" s="74"/>
      <c r="E80" s="77">
        <v>2101.6999999999998</v>
      </c>
      <c r="F80" s="77">
        <v>0</v>
      </c>
      <c r="G80" s="77">
        <v>0</v>
      </c>
      <c r="H80" s="77">
        <v>465.5</v>
      </c>
      <c r="I80" s="77">
        <v>0</v>
      </c>
      <c r="J80" s="77">
        <v>0</v>
      </c>
      <c r="K80" s="77">
        <v>0</v>
      </c>
      <c r="L80" s="77">
        <v>0</v>
      </c>
      <c r="M80" s="77">
        <f t="shared" si="5"/>
        <v>2631.3199999999997</v>
      </c>
      <c r="N80" s="77">
        <v>64.12</v>
      </c>
      <c r="O80" s="77">
        <v>0</v>
      </c>
      <c r="P80" s="77">
        <v>0</v>
      </c>
      <c r="Q80" s="77">
        <v>21.02</v>
      </c>
      <c r="R80" s="77">
        <v>0</v>
      </c>
      <c r="S80" s="77">
        <v>0</v>
      </c>
      <c r="T80" s="77">
        <v>241.7</v>
      </c>
      <c r="U80" s="77">
        <v>566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f t="shared" si="3"/>
        <v>828.72</v>
      </c>
      <c r="AB80" s="77">
        <f t="shared" si="4"/>
        <v>1802.5999999999997</v>
      </c>
      <c r="AC80" s="77">
        <v>0</v>
      </c>
      <c r="AD80" s="77">
        <v>0</v>
      </c>
      <c r="AE80" s="1"/>
    </row>
    <row r="81" spans="1:31" x14ac:dyDescent="0.25">
      <c r="A81" s="73" t="s">
        <v>2901</v>
      </c>
      <c r="B81" s="74" t="s">
        <v>2904</v>
      </c>
      <c r="C81" s="74" t="s">
        <v>750</v>
      </c>
      <c r="D81" s="74"/>
      <c r="E81" s="77">
        <v>2101.6999999999998</v>
      </c>
      <c r="F81" s="77">
        <v>0</v>
      </c>
      <c r="G81" s="77">
        <v>0</v>
      </c>
      <c r="H81" s="77">
        <v>465.5</v>
      </c>
      <c r="I81" s="77">
        <v>0</v>
      </c>
      <c r="J81" s="77">
        <v>0</v>
      </c>
      <c r="K81" s="77">
        <v>0</v>
      </c>
      <c r="L81" s="77">
        <v>0</v>
      </c>
      <c r="M81" s="77">
        <f t="shared" si="5"/>
        <v>2631.3199999999997</v>
      </c>
      <c r="N81" s="77">
        <v>64.12</v>
      </c>
      <c r="O81" s="77">
        <v>0</v>
      </c>
      <c r="P81" s="77">
        <v>0</v>
      </c>
      <c r="Q81" s="77">
        <v>21.02</v>
      </c>
      <c r="R81" s="77">
        <v>0</v>
      </c>
      <c r="S81" s="77">
        <v>0</v>
      </c>
      <c r="T81" s="77">
        <v>241.7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f t="shared" si="3"/>
        <v>262.71999999999997</v>
      </c>
      <c r="AB81" s="77">
        <f t="shared" si="4"/>
        <v>2368.6</v>
      </c>
      <c r="AC81" s="77">
        <v>0</v>
      </c>
      <c r="AD81" s="77">
        <v>0</v>
      </c>
      <c r="AE81" s="1"/>
    </row>
    <row r="82" spans="1:31" x14ac:dyDescent="0.25">
      <c r="A82" s="73" t="s">
        <v>2901</v>
      </c>
      <c r="B82" s="74" t="s">
        <v>2905</v>
      </c>
      <c r="C82" s="74" t="s">
        <v>750</v>
      </c>
      <c r="D82" s="74"/>
      <c r="E82" s="77">
        <v>1961.59</v>
      </c>
      <c r="F82" s="77">
        <v>0</v>
      </c>
      <c r="G82" s="77">
        <v>0</v>
      </c>
      <c r="H82" s="77">
        <v>434.46</v>
      </c>
      <c r="I82" s="77">
        <v>0</v>
      </c>
      <c r="J82" s="77">
        <v>0</v>
      </c>
      <c r="K82" s="77">
        <v>0</v>
      </c>
      <c r="L82" s="77">
        <v>1</v>
      </c>
      <c r="M82" s="77">
        <f t="shared" si="5"/>
        <v>2470.2299999999996</v>
      </c>
      <c r="N82" s="77">
        <v>74.180000000000007</v>
      </c>
      <c r="O82" s="77">
        <v>0</v>
      </c>
      <c r="P82" s="77">
        <v>0</v>
      </c>
      <c r="Q82" s="77">
        <v>19.62</v>
      </c>
      <c r="R82" s="77">
        <v>0</v>
      </c>
      <c r="S82" s="77">
        <v>0</v>
      </c>
      <c r="T82" s="77">
        <v>241.7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f t="shared" si="3"/>
        <v>261.32</v>
      </c>
      <c r="AB82" s="77">
        <f t="shared" si="4"/>
        <v>2208.9099999999994</v>
      </c>
      <c r="AC82" s="77">
        <v>0</v>
      </c>
      <c r="AD82" s="77">
        <v>0</v>
      </c>
      <c r="AE82" s="1"/>
    </row>
    <row r="83" spans="1:31" x14ac:dyDescent="0.25">
      <c r="A83" s="73" t="s">
        <v>2906</v>
      </c>
      <c r="B83" s="74" t="s">
        <v>2907</v>
      </c>
      <c r="C83" s="74" t="s">
        <v>2908</v>
      </c>
      <c r="D83" s="74"/>
      <c r="E83" s="77">
        <v>9101.26</v>
      </c>
      <c r="F83" s="77">
        <v>0</v>
      </c>
      <c r="G83" s="77">
        <v>182.02</v>
      </c>
      <c r="H83" s="77">
        <v>570.36</v>
      </c>
      <c r="I83" s="77">
        <v>0</v>
      </c>
      <c r="J83" s="77">
        <v>321.44</v>
      </c>
      <c r="K83" s="77">
        <v>0</v>
      </c>
      <c r="L83" s="77">
        <v>0</v>
      </c>
      <c r="M83" s="77">
        <f t="shared" si="5"/>
        <v>10175.080000000002</v>
      </c>
      <c r="N83" s="77">
        <v>0</v>
      </c>
      <c r="O83" s="77">
        <v>1504.38</v>
      </c>
      <c r="P83" s="77">
        <v>0</v>
      </c>
      <c r="Q83" s="77">
        <v>91.01</v>
      </c>
      <c r="R83" s="77">
        <v>0</v>
      </c>
      <c r="S83" s="77">
        <v>0</v>
      </c>
      <c r="T83" s="77">
        <v>902.46</v>
      </c>
      <c r="U83" s="77">
        <v>2059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f t="shared" si="3"/>
        <v>4556.8500000000004</v>
      </c>
      <c r="AB83" s="77">
        <f t="shared" si="4"/>
        <v>5618.2300000000014</v>
      </c>
      <c r="AC83" s="77">
        <v>0</v>
      </c>
      <c r="AD83" s="77">
        <v>0</v>
      </c>
      <c r="AE83" s="1"/>
    </row>
    <row r="84" spans="1:31" x14ac:dyDescent="0.25">
      <c r="A84" s="73" t="s">
        <v>2906</v>
      </c>
      <c r="B84" s="74" t="s">
        <v>2909</v>
      </c>
      <c r="C84" s="74" t="s">
        <v>2908</v>
      </c>
      <c r="D84" s="74"/>
      <c r="E84" s="77">
        <v>6129.42</v>
      </c>
      <c r="F84" s="77">
        <v>0</v>
      </c>
      <c r="G84" s="77">
        <v>122.58</v>
      </c>
      <c r="H84" s="77">
        <v>384.12</v>
      </c>
      <c r="I84" s="77">
        <v>0</v>
      </c>
      <c r="J84" s="77">
        <v>216.48</v>
      </c>
      <c r="K84" s="77">
        <v>0</v>
      </c>
      <c r="L84" s="77">
        <v>0</v>
      </c>
      <c r="M84" s="77">
        <f t="shared" si="5"/>
        <v>6852.5999999999995</v>
      </c>
      <c r="N84" s="77">
        <v>0</v>
      </c>
      <c r="O84" s="77">
        <v>834.48</v>
      </c>
      <c r="P84" s="77">
        <v>0</v>
      </c>
      <c r="Q84" s="77">
        <v>61.29</v>
      </c>
      <c r="R84" s="77">
        <v>0</v>
      </c>
      <c r="S84" s="77">
        <v>0</v>
      </c>
      <c r="T84" s="77">
        <v>647.91999999999996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f t="shared" si="3"/>
        <v>1543.69</v>
      </c>
      <c r="AB84" s="77">
        <f t="shared" si="4"/>
        <v>5308.91</v>
      </c>
      <c r="AC84" s="77">
        <v>0</v>
      </c>
      <c r="AD84" s="77">
        <v>0</v>
      </c>
      <c r="AE84" s="1"/>
    </row>
    <row r="85" spans="1:31" x14ac:dyDescent="0.25">
      <c r="A85" s="73" t="s">
        <v>2910</v>
      </c>
      <c r="B85" s="74" t="s">
        <v>2911</v>
      </c>
      <c r="C85" s="74" t="s">
        <v>2908</v>
      </c>
      <c r="D85" s="74"/>
      <c r="E85" s="77">
        <v>8729.7800000000007</v>
      </c>
      <c r="F85" s="77">
        <v>0</v>
      </c>
      <c r="G85" s="77">
        <v>349.19</v>
      </c>
      <c r="H85" s="77">
        <v>547.08000000000004</v>
      </c>
      <c r="I85" s="77">
        <v>0</v>
      </c>
      <c r="J85" s="77">
        <v>308.32</v>
      </c>
      <c r="K85" s="77">
        <v>0</v>
      </c>
      <c r="L85" s="77">
        <v>0</v>
      </c>
      <c r="M85" s="77">
        <f t="shared" si="5"/>
        <v>9934.3700000000008</v>
      </c>
      <c r="N85" s="77">
        <v>0</v>
      </c>
      <c r="O85" s="77">
        <v>1457.94</v>
      </c>
      <c r="P85" s="77">
        <v>0</v>
      </c>
      <c r="Q85" s="77">
        <v>87.3</v>
      </c>
      <c r="R85" s="77">
        <v>0</v>
      </c>
      <c r="S85" s="77">
        <v>0</v>
      </c>
      <c r="T85" s="77">
        <v>902.46</v>
      </c>
      <c r="U85" s="77">
        <v>2536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f t="shared" si="3"/>
        <v>4983.7</v>
      </c>
      <c r="AB85" s="77">
        <f t="shared" si="4"/>
        <v>4950.670000000001</v>
      </c>
      <c r="AC85" s="77">
        <v>0</v>
      </c>
      <c r="AD85" s="77">
        <v>0</v>
      </c>
      <c r="AE85" s="1"/>
    </row>
    <row r="86" spans="1:31" x14ac:dyDescent="0.25">
      <c r="A86" s="73" t="s">
        <v>2910</v>
      </c>
      <c r="B86" s="74" t="s">
        <v>2912</v>
      </c>
      <c r="C86" s="74" t="s">
        <v>2908</v>
      </c>
      <c r="D86" s="74"/>
      <c r="E86" s="77">
        <v>6408.03</v>
      </c>
      <c r="F86" s="77">
        <v>0</v>
      </c>
      <c r="G86" s="77">
        <v>128.16</v>
      </c>
      <c r="H86" s="77">
        <v>401.58</v>
      </c>
      <c r="I86" s="77">
        <v>0</v>
      </c>
      <c r="J86" s="77">
        <v>226.32</v>
      </c>
      <c r="K86" s="77">
        <v>0</v>
      </c>
      <c r="L86" s="77">
        <v>0</v>
      </c>
      <c r="M86" s="77">
        <f t="shared" si="5"/>
        <v>7164.0899999999992</v>
      </c>
      <c r="N86" s="77">
        <v>0</v>
      </c>
      <c r="O86" s="77">
        <v>897.28</v>
      </c>
      <c r="P86" s="77">
        <v>0</v>
      </c>
      <c r="Q86" s="77">
        <v>64.08</v>
      </c>
      <c r="R86" s="77">
        <v>0</v>
      </c>
      <c r="S86" s="77">
        <v>0</v>
      </c>
      <c r="T86" s="77">
        <v>671.06</v>
      </c>
      <c r="U86" s="77">
        <v>417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f t="shared" si="3"/>
        <v>2049.42</v>
      </c>
      <c r="AB86" s="77">
        <f t="shared" si="4"/>
        <v>5114.6699999999992</v>
      </c>
      <c r="AC86" s="77">
        <v>0</v>
      </c>
      <c r="AD86" s="77">
        <v>0</v>
      </c>
      <c r="AE86" s="1"/>
    </row>
    <row r="87" spans="1:31" x14ac:dyDescent="0.25">
      <c r="A87" s="73" t="s">
        <v>2910</v>
      </c>
      <c r="B87" s="74" t="s">
        <v>2913</v>
      </c>
      <c r="C87" s="74" t="s">
        <v>2908</v>
      </c>
      <c r="D87" s="74"/>
      <c r="E87" s="77">
        <v>8636.91</v>
      </c>
      <c r="F87" s="77">
        <v>0</v>
      </c>
      <c r="G87" s="77">
        <v>345.47</v>
      </c>
      <c r="H87" s="77">
        <v>541.26</v>
      </c>
      <c r="I87" s="77">
        <v>0</v>
      </c>
      <c r="J87" s="77">
        <v>305.04000000000002</v>
      </c>
      <c r="K87" s="77">
        <v>0</v>
      </c>
      <c r="L87" s="77">
        <v>0</v>
      </c>
      <c r="M87" s="77">
        <f t="shared" si="5"/>
        <v>9828.68</v>
      </c>
      <c r="N87" s="77">
        <v>0</v>
      </c>
      <c r="O87" s="77">
        <v>1436.6</v>
      </c>
      <c r="P87" s="77">
        <v>0</v>
      </c>
      <c r="Q87" s="77">
        <v>86.37</v>
      </c>
      <c r="R87" s="77">
        <v>0</v>
      </c>
      <c r="S87" s="77">
        <v>0</v>
      </c>
      <c r="T87" s="77">
        <v>902.46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f t="shared" si="3"/>
        <v>2425.4299999999998</v>
      </c>
      <c r="AB87" s="77">
        <f t="shared" si="4"/>
        <v>7403.25</v>
      </c>
      <c r="AC87" s="77">
        <v>0</v>
      </c>
      <c r="AD87" s="77">
        <v>0</v>
      </c>
      <c r="AE87" s="1"/>
    </row>
    <row r="88" spans="1:31" x14ac:dyDescent="0.25">
      <c r="A88" s="73" t="s">
        <v>2906</v>
      </c>
      <c r="B88" s="74" t="s">
        <v>2914</v>
      </c>
      <c r="C88" s="74" t="s">
        <v>2908</v>
      </c>
      <c r="D88" s="74"/>
      <c r="E88" s="77">
        <v>8729.7800000000007</v>
      </c>
      <c r="F88" s="77">
        <v>0</v>
      </c>
      <c r="G88" s="77">
        <v>0</v>
      </c>
      <c r="H88" s="77">
        <v>547.08000000000004</v>
      </c>
      <c r="I88" s="77">
        <v>0</v>
      </c>
      <c r="J88" s="77">
        <v>308.32</v>
      </c>
      <c r="K88" s="77">
        <v>0</v>
      </c>
      <c r="L88" s="77">
        <v>0</v>
      </c>
      <c r="M88" s="77">
        <f t="shared" si="5"/>
        <v>9585.18</v>
      </c>
      <c r="N88" s="77">
        <v>0</v>
      </c>
      <c r="O88" s="77">
        <v>1383.35</v>
      </c>
      <c r="P88" s="77">
        <v>0</v>
      </c>
      <c r="Q88" s="77">
        <v>87.3</v>
      </c>
      <c r="R88" s="77">
        <v>0</v>
      </c>
      <c r="S88" s="77">
        <v>0</v>
      </c>
      <c r="T88" s="77">
        <v>879.32</v>
      </c>
      <c r="U88" s="77">
        <v>0</v>
      </c>
      <c r="V88" s="77">
        <v>0</v>
      </c>
      <c r="W88" s="77">
        <v>0</v>
      </c>
      <c r="X88" s="77">
        <v>0</v>
      </c>
      <c r="Y88" s="77">
        <v>0</v>
      </c>
      <c r="Z88" s="77">
        <v>0</v>
      </c>
      <c r="AA88" s="77">
        <f t="shared" si="3"/>
        <v>2349.9699999999998</v>
      </c>
      <c r="AB88" s="77">
        <f t="shared" si="4"/>
        <v>7235.2100000000009</v>
      </c>
      <c r="AC88" s="77">
        <v>0</v>
      </c>
      <c r="AD88" s="77">
        <v>0</v>
      </c>
      <c r="AE88" s="1"/>
    </row>
    <row r="89" spans="1:31" x14ac:dyDescent="0.25">
      <c r="A89" s="73" t="s">
        <v>2910</v>
      </c>
      <c r="B89" s="74" t="s">
        <v>2915</v>
      </c>
      <c r="C89" s="74" t="s">
        <v>2908</v>
      </c>
      <c r="D89" s="74"/>
      <c r="E89" s="77">
        <v>8636.91</v>
      </c>
      <c r="F89" s="77">
        <v>0</v>
      </c>
      <c r="G89" s="77">
        <v>172.73</v>
      </c>
      <c r="H89" s="77">
        <v>541.26</v>
      </c>
      <c r="I89" s="77">
        <v>0</v>
      </c>
      <c r="J89" s="77">
        <v>305.04000000000002</v>
      </c>
      <c r="K89" s="77">
        <v>0</v>
      </c>
      <c r="L89" s="77">
        <v>0</v>
      </c>
      <c r="M89" s="77">
        <f t="shared" si="5"/>
        <v>9655.94</v>
      </c>
      <c r="N89" s="77">
        <v>0</v>
      </c>
      <c r="O89" s="77">
        <v>1399.71</v>
      </c>
      <c r="P89" s="77">
        <v>0</v>
      </c>
      <c r="Q89" s="77">
        <v>86.37</v>
      </c>
      <c r="R89" s="77">
        <v>0</v>
      </c>
      <c r="S89" s="77">
        <v>0</v>
      </c>
      <c r="T89" s="77">
        <v>902.46</v>
      </c>
      <c r="U89" s="77">
        <v>0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f t="shared" si="3"/>
        <v>2388.54</v>
      </c>
      <c r="AB89" s="77">
        <f t="shared" si="4"/>
        <v>7267.4000000000005</v>
      </c>
      <c r="AC89" s="77">
        <v>0</v>
      </c>
      <c r="AD89" s="77">
        <v>2073.19</v>
      </c>
      <c r="AE89" s="1"/>
    </row>
    <row r="90" spans="1:31" x14ac:dyDescent="0.25">
      <c r="A90" s="73" t="s">
        <v>2910</v>
      </c>
      <c r="B90" s="74" t="s">
        <v>2916</v>
      </c>
      <c r="C90" s="74" t="s">
        <v>2908</v>
      </c>
      <c r="D90" s="74"/>
      <c r="E90" s="77">
        <v>6222.29</v>
      </c>
      <c r="F90" s="77">
        <v>0</v>
      </c>
      <c r="G90" s="77">
        <v>124.44</v>
      </c>
      <c r="H90" s="77">
        <v>389.94</v>
      </c>
      <c r="I90" s="77">
        <v>0</v>
      </c>
      <c r="J90" s="77">
        <v>219.76</v>
      </c>
      <c r="K90" s="77">
        <v>0</v>
      </c>
      <c r="L90" s="77">
        <v>0</v>
      </c>
      <c r="M90" s="77">
        <f t="shared" si="5"/>
        <v>6956.4299999999994</v>
      </c>
      <c r="N90" s="77">
        <v>0</v>
      </c>
      <c r="O90" s="77">
        <v>855.41</v>
      </c>
      <c r="P90" s="77">
        <v>0</v>
      </c>
      <c r="Q90" s="77">
        <v>62.22</v>
      </c>
      <c r="R90" s="77">
        <v>0</v>
      </c>
      <c r="S90" s="77">
        <v>0</v>
      </c>
      <c r="T90" s="77">
        <v>624.78</v>
      </c>
      <c r="U90" s="77">
        <v>2194.87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f t="shared" si="3"/>
        <v>3737.2799999999997</v>
      </c>
      <c r="AB90" s="77">
        <f t="shared" si="4"/>
        <v>3219.1499999999996</v>
      </c>
      <c r="AC90" s="77">
        <v>0</v>
      </c>
      <c r="AD90" s="77">
        <v>0</v>
      </c>
      <c r="AE90" s="1"/>
    </row>
    <row r="91" spans="1:31" x14ac:dyDescent="0.25">
      <c r="A91" s="73" t="s">
        <v>2910</v>
      </c>
      <c r="B91" s="74" t="s">
        <v>2917</v>
      </c>
      <c r="C91" s="74" t="s">
        <v>2908</v>
      </c>
      <c r="D91" s="74"/>
      <c r="E91" s="77">
        <v>8729.7800000000007</v>
      </c>
      <c r="F91" s="77">
        <v>0</v>
      </c>
      <c r="G91" s="77">
        <v>349.19</v>
      </c>
      <c r="H91" s="77">
        <v>547.08000000000004</v>
      </c>
      <c r="I91" s="77">
        <v>0</v>
      </c>
      <c r="J91" s="77">
        <v>308.32</v>
      </c>
      <c r="K91" s="77">
        <v>0</v>
      </c>
      <c r="L91" s="77">
        <v>0</v>
      </c>
      <c r="M91" s="77">
        <f t="shared" si="5"/>
        <v>9934.3700000000008</v>
      </c>
      <c r="N91" s="77">
        <v>0</v>
      </c>
      <c r="O91" s="77">
        <v>1457.94</v>
      </c>
      <c r="P91" s="77">
        <v>0</v>
      </c>
      <c r="Q91" s="77">
        <v>87.3</v>
      </c>
      <c r="R91" s="77">
        <v>0</v>
      </c>
      <c r="S91" s="77">
        <v>0</v>
      </c>
      <c r="T91" s="77">
        <v>902.46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f t="shared" si="3"/>
        <v>2447.6999999999998</v>
      </c>
      <c r="AB91" s="77">
        <f t="shared" si="4"/>
        <v>7486.670000000001</v>
      </c>
      <c r="AC91" s="77">
        <v>0</v>
      </c>
      <c r="AD91" s="77">
        <v>0</v>
      </c>
      <c r="AE91" s="1"/>
    </row>
    <row r="92" spans="1:31" x14ac:dyDescent="0.25">
      <c r="A92" s="73" t="s">
        <v>2918</v>
      </c>
      <c r="B92" s="74" t="s">
        <v>2919</v>
      </c>
      <c r="C92" s="74" t="s">
        <v>2908</v>
      </c>
      <c r="D92" s="74"/>
      <c r="E92" s="77">
        <v>7243.86</v>
      </c>
      <c r="F92" s="77">
        <v>0</v>
      </c>
      <c r="G92" s="77">
        <v>0</v>
      </c>
      <c r="H92" s="77">
        <v>453.96</v>
      </c>
      <c r="I92" s="77">
        <v>0</v>
      </c>
      <c r="J92" s="77">
        <v>255.84</v>
      </c>
      <c r="K92" s="77">
        <v>0</v>
      </c>
      <c r="L92" s="77">
        <v>0</v>
      </c>
      <c r="M92" s="77">
        <f t="shared" si="5"/>
        <v>7953.66</v>
      </c>
      <c r="N92" s="77">
        <v>0</v>
      </c>
      <c r="O92" s="77">
        <v>1054.75</v>
      </c>
      <c r="P92" s="77">
        <v>0</v>
      </c>
      <c r="Q92" s="77">
        <v>72.44</v>
      </c>
      <c r="R92" s="77">
        <v>0</v>
      </c>
      <c r="S92" s="77">
        <v>0</v>
      </c>
      <c r="T92" s="77">
        <v>902.46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f t="shared" si="3"/>
        <v>2029.65</v>
      </c>
      <c r="AB92" s="77">
        <f t="shared" si="4"/>
        <v>5924.01</v>
      </c>
      <c r="AC92" s="77">
        <v>0</v>
      </c>
      <c r="AD92" s="77">
        <v>0</v>
      </c>
      <c r="AE92" s="1"/>
    </row>
    <row r="93" spans="1:31" x14ac:dyDescent="0.25">
      <c r="A93" s="73" t="s">
        <v>2910</v>
      </c>
      <c r="B93" s="74" t="s">
        <v>2920</v>
      </c>
      <c r="C93" s="74" t="s">
        <v>2908</v>
      </c>
      <c r="D93" s="74"/>
      <c r="E93" s="77">
        <v>7429.6</v>
      </c>
      <c r="F93" s="77">
        <v>0</v>
      </c>
      <c r="G93" s="77">
        <v>148.59</v>
      </c>
      <c r="H93" s="77">
        <v>465.6</v>
      </c>
      <c r="I93" s="77">
        <v>0</v>
      </c>
      <c r="J93" s="77">
        <v>262.39999999999998</v>
      </c>
      <c r="K93" s="77">
        <v>0</v>
      </c>
      <c r="L93" s="77">
        <v>0</v>
      </c>
      <c r="M93" s="77">
        <f t="shared" si="5"/>
        <v>8306.19</v>
      </c>
      <c r="N93" s="77">
        <v>0</v>
      </c>
      <c r="O93" s="77">
        <v>1127.56</v>
      </c>
      <c r="P93" s="77">
        <v>0</v>
      </c>
      <c r="Q93" s="77">
        <v>74.3</v>
      </c>
      <c r="R93" s="77">
        <v>0</v>
      </c>
      <c r="S93" s="77">
        <v>0</v>
      </c>
      <c r="T93" s="77">
        <v>740.48</v>
      </c>
      <c r="U93" s="77">
        <v>0</v>
      </c>
      <c r="V93" s="77">
        <v>0</v>
      </c>
      <c r="W93" s="77">
        <v>0</v>
      </c>
      <c r="X93" s="77">
        <v>0</v>
      </c>
      <c r="Y93" s="77">
        <v>0</v>
      </c>
      <c r="Z93" s="77">
        <v>0</v>
      </c>
      <c r="AA93" s="77">
        <f t="shared" si="3"/>
        <v>1942.34</v>
      </c>
      <c r="AB93" s="77">
        <f t="shared" si="4"/>
        <v>6363.85</v>
      </c>
      <c r="AC93" s="77">
        <v>1606.76</v>
      </c>
      <c r="AD93" s="77">
        <v>0</v>
      </c>
      <c r="AE93" s="1"/>
    </row>
    <row r="94" spans="1:31" x14ac:dyDescent="0.25">
      <c r="A94" s="73" t="s">
        <v>2906</v>
      </c>
      <c r="B94" s="74" t="s">
        <v>2921</v>
      </c>
      <c r="C94" s="74" t="s">
        <v>2908</v>
      </c>
      <c r="D94" s="74"/>
      <c r="E94" s="77">
        <v>9658.48</v>
      </c>
      <c r="F94" s="77">
        <v>0</v>
      </c>
      <c r="G94" s="77">
        <v>193.16</v>
      </c>
      <c r="H94" s="77">
        <v>605.28</v>
      </c>
      <c r="I94" s="77">
        <v>0</v>
      </c>
      <c r="J94" s="77">
        <v>341.12</v>
      </c>
      <c r="K94" s="77">
        <v>0</v>
      </c>
      <c r="L94" s="77">
        <v>0</v>
      </c>
      <c r="M94" s="77">
        <f t="shared" si="5"/>
        <v>10798.04</v>
      </c>
      <c r="N94" s="77">
        <v>0</v>
      </c>
      <c r="O94" s="77">
        <v>1629.98</v>
      </c>
      <c r="P94" s="77">
        <v>0</v>
      </c>
      <c r="Q94" s="77">
        <v>96.58</v>
      </c>
      <c r="R94" s="77">
        <v>0</v>
      </c>
      <c r="S94" s="77">
        <v>0</v>
      </c>
      <c r="T94" s="77">
        <v>902.46</v>
      </c>
      <c r="U94" s="77">
        <v>2616</v>
      </c>
      <c r="V94" s="77">
        <v>0</v>
      </c>
      <c r="W94" s="77">
        <v>0</v>
      </c>
      <c r="X94" s="77">
        <v>0</v>
      </c>
      <c r="Y94" s="77">
        <v>0</v>
      </c>
      <c r="Z94" s="77">
        <v>0</v>
      </c>
      <c r="AA94" s="77">
        <f t="shared" si="3"/>
        <v>5245.02</v>
      </c>
      <c r="AB94" s="77">
        <f t="shared" si="4"/>
        <v>5553.02</v>
      </c>
      <c r="AC94" s="77">
        <v>0</v>
      </c>
      <c r="AD94" s="77">
        <v>2073.19</v>
      </c>
      <c r="AE94" s="1"/>
    </row>
    <row r="95" spans="1:31" x14ac:dyDescent="0.25">
      <c r="A95" s="73" t="s">
        <v>2906</v>
      </c>
      <c r="B95" s="74" t="s">
        <v>2922</v>
      </c>
      <c r="C95" s="74" t="s">
        <v>2908</v>
      </c>
      <c r="D95" s="74"/>
      <c r="E95" s="77">
        <v>8636.91</v>
      </c>
      <c r="F95" s="77">
        <v>0</v>
      </c>
      <c r="G95" s="77">
        <v>0</v>
      </c>
      <c r="H95" s="77">
        <v>541.26</v>
      </c>
      <c r="I95" s="77">
        <v>0</v>
      </c>
      <c r="J95" s="77">
        <v>305.04000000000002</v>
      </c>
      <c r="K95" s="77">
        <v>0</v>
      </c>
      <c r="L95" s="77">
        <v>0</v>
      </c>
      <c r="M95" s="77">
        <f t="shared" si="5"/>
        <v>9483.2100000000009</v>
      </c>
      <c r="N95" s="77">
        <v>0</v>
      </c>
      <c r="O95" s="77">
        <v>1362.81</v>
      </c>
      <c r="P95" s="77">
        <v>0</v>
      </c>
      <c r="Q95" s="77">
        <v>86.37</v>
      </c>
      <c r="R95" s="77">
        <v>0</v>
      </c>
      <c r="S95" s="77">
        <v>0</v>
      </c>
      <c r="T95" s="77">
        <v>902.46</v>
      </c>
      <c r="U95" s="77">
        <v>1854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f t="shared" si="3"/>
        <v>4205.6399999999994</v>
      </c>
      <c r="AB95" s="77">
        <f t="shared" si="4"/>
        <v>5277.5700000000015</v>
      </c>
      <c r="AC95" s="77">
        <v>0</v>
      </c>
      <c r="AD95" s="77">
        <v>0</v>
      </c>
      <c r="AE95" s="1"/>
    </row>
    <row r="96" spans="1:31" x14ac:dyDescent="0.25">
      <c r="A96" s="73" t="s">
        <v>2906</v>
      </c>
      <c r="B96" s="74" t="s">
        <v>2923</v>
      </c>
      <c r="C96" s="74" t="s">
        <v>2908</v>
      </c>
      <c r="D96" s="74"/>
      <c r="E96" s="77">
        <v>8636.91</v>
      </c>
      <c r="F96" s="77">
        <v>0</v>
      </c>
      <c r="G96" s="77">
        <v>172.73</v>
      </c>
      <c r="H96" s="77">
        <v>541.26</v>
      </c>
      <c r="I96" s="77">
        <v>0</v>
      </c>
      <c r="J96" s="77">
        <v>305.04000000000002</v>
      </c>
      <c r="K96" s="77">
        <v>0</v>
      </c>
      <c r="L96" s="77">
        <v>0</v>
      </c>
      <c r="M96" s="77">
        <f t="shared" si="5"/>
        <v>9655.94</v>
      </c>
      <c r="N96" s="77">
        <v>0</v>
      </c>
      <c r="O96" s="77">
        <v>1399.71</v>
      </c>
      <c r="P96" s="77">
        <v>0</v>
      </c>
      <c r="Q96" s="77">
        <v>86.37</v>
      </c>
      <c r="R96" s="77">
        <v>0</v>
      </c>
      <c r="S96" s="77">
        <v>0</v>
      </c>
      <c r="T96" s="77">
        <v>902.46</v>
      </c>
      <c r="U96" s="77">
        <v>0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f t="shared" si="3"/>
        <v>2388.54</v>
      </c>
      <c r="AB96" s="77">
        <f t="shared" si="4"/>
        <v>7267.4000000000005</v>
      </c>
      <c r="AC96" s="77">
        <v>0</v>
      </c>
      <c r="AD96" s="77">
        <v>0</v>
      </c>
      <c r="AE96" s="1"/>
    </row>
    <row r="97" spans="1:31" x14ac:dyDescent="0.25">
      <c r="A97" s="73" t="s">
        <v>2910</v>
      </c>
      <c r="B97" s="74" t="s">
        <v>2924</v>
      </c>
      <c r="C97" s="74" t="s">
        <v>2908</v>
      </c>
      <c r="D97" s="74"/>
      <c r="E97" s="77">
        <v>6408.03</v>
      </c>
      <c r="F97" s="77">
        <v>0</v>
      </c>
      <c r="G97" s="77">
        <v>256.32</v>
      </c>
      <c r="H97" s="77">
        <v>401.58</v>
      </c>
      <c r="I97" s="77">
        <v>0</v>
      </c>
      <c r="J97" s="77">
        <v>226.32</v>
      </c>
      <c r="K97" s="77">
        <v>0</v>
      </c>
      <c r="L97" s="77">
        <v>0</v>
      </c>
      <c r="M97" s="77">
        <f t="shared" si="5"/>
        <v>7292.2499999999991</v>
      </c>
      <c r="N97" s="77">
        <v>0</v>
      </c>
      <c r="O97" s="77">
        <v>924.66</v>
      </c>
      <c r="P97" s="77">
        <v>0</v>
      </c>
      <c r="Q97" s="77">
        <v>64.08</v>
      </c>
      <c r="R97" s="77">
        <v>0</v>
      </c>
      <c r="S97" s="77">
        <v>0</v>
      </c>
      <c r="T97" s="77">
        <v>740.48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f t="shared" si="3"/>
        <v>1729.22</v>
      </c>
      <c r="AB97" s="77">
        <f t="shared" si="4"/>
        <v>5563.0299999999988</v>
      </c>
      <c r="AC97" s="77">
        <v>0</v>
      </c>
      <c r="AD97" s="77">
        <v>0</v>
      </c>
      <c r="AE97" s="1"/>
    </row>
    <row r="98" spans="1:31" x14ac:dyDescent="0.25">
      <c r="A98" s="73" t="s">
        <v>2910</v>
      </c>
      <c r="B98" s="74" t="s">
        <v>2925</v>
      </c>
      <c r="C98" s="74" t="s">
        <v>2908</v>
      </c>
      <c r="D98" s="74"/>
      <c r="E98" s="77">
        <v>7243.86</v>
      </c>
      <c r="F98" s="77">
        <v>0</v>
      </c>
      <c r="G98" s="77">
        <v>0</v>
      </c>
      <c r="H98" s="77">
        <v>453.96</v>
      </c>
      <c r="I98" s="77">
        <v>0</v>
      </c>
      <c r="J98" s="77">
        <v>255.84</v>
      </c>
      <c r="K98" s="77">
        <v>0</v>
      </c>
      <c r="L98" s="77">
        <v>0</v>
      </c>
      <c r="M98" s="77">
        <f t="shared" si="5"/>
        <v>7953.66</v>
      </c>
      <c r="N98" s="77">
        <v>0</v>
      </c>
      <c r="O98" s="77">
        <v>1054.75</v>
      </c>
      <c r="P98" s="77">
        <v>0</v>
      </c>
      <c r="Q98" s="77">
        <v>72.44</v>
      </c>
      <c r="R98" s="77">
        <v>0</v>
      </c>
      <c r="S98" s="77">
        <v>0</v>
      </c>
      <c r="T98" s="77">
        <v>902.46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f t="shared" si="3"/>
        <v>2029.65</v>
      </c>
      <c r="AB98" s="77">
        <f t="shared" si="4"/>
        <v>5924.01</v>
      </c>
      <c r="AC98" s="77">
        <v>0</v>
      </c>
      <c r="AD98" s="77">
        <v>0</v>
      </c>
      <c r="AE98" s="1"/>
    </row>
    <row r="99" spans="1:31" x14ac:dyDescent="0.25">
      <c r="A99" s="73" t="s">
        <v>2906</v>
      </c>
      <c r="B99" s="74" t="s">
        <v>2926</v>
      </c>
      <c r="C99" s="74" t="s">
        <v>2908</v>
      </c>
      <c r="D99" s="74"/>
      <c r="E99" s="77">
        <v>8358.2999999999993</v>
      </c>
      <c r="F99" s="77">
        <v>0</v>
      </c>
      <c r="G99" s="77">
        <v>334.33</v>
      </c>
      <c r="H99" s="77">
        <v>523.79999999999995</v>
      </c>
      <c r="I99" s="77">
        <v>0</v>
      </c>
      <c r="J99" s="77">
        <v>295.2</v>
      </c>
      <c r="K99" s="77">
        <v>0</v>
      </c>
      <c r="L99" s="77">
        <v>0</v>
      </c>
      <c r="M99" s="77">
        <f t="shared" si="5"/>
        <v>9511.6299999999992</v>
      </c>
      <c r="N99" s="77">
        <v>0</v>
      </c>
      <c r="O99" s="77">
        <v>1372.61</v>
      </c>
      <c r="P99" s="77">
        <v>0</v>
      </c>
      <c r="Q99" s="77">
        <v>83.58</v>
      </c>
      <c r="R99" s="77">
        <v>0</v>
      </c>
      <c r="S99" s="77">
        <v>0</v>
      </c>
      <c r="T99" s="77">
        <v>879.32</v>
      </c>
      <c r="U99" s="77">
        <v>2168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f t="shared" si="3"/>
        <v>4503.51</v>
      </c>
      <c r="AB99" s="77">
        <f t="shared" si="4"/>
        <v>5008.119999999999</v>
      </c>
      <c r="AC99" s="77">
        <v>949.84</v>
      </c>
      <c r="AD99" s="77">
        <v>0</v>
      </c>
      <c r="AE99" s="1"/>
    </row>
    <row r="100" spans="1:31" x14ac:dyDescent="0.25">
      <c r="A100" s="73" t="s">
        <v>2906</v>
      </c>
      <c r="B100" s="74" t="s">
        <v>2927</v>
      </c>
      <c r="C100" s="74" t="s">
        <v>2908</v>
      </c>
      <c r="D100" s="74"/>
      <c r="E100" s="77">
        <v>8079.69</v>
      </c>
      <c r="F100" s="77">
        <v>0</v>
      </c>
      <c r="G100" s="77">
        <v>161.59</v>
      </c>
      <c r="H100" s="77">
        <v>506.34</v>
      </c>
      <c r="I100" s="77">
        <v>0</v>
      </c>
      <c r="J100" s="77">
        <v>285.36</v>
      </c>
      <c r="K100" s="77">
        <v>0</v>
      </c>
      <c r="L100" s="77">
        <v>0</v>
      </c>
      <c r="M100" s="77">
        <f t="shared" si="5"/>
        <v>9032.98</v>
      </c>
      <c r="N100" s="77">
        <v>0</v>
      </c>
      <c r="O100" s="77">
        <v>1274.0999999999999</v>
      </c>
      <c r="P100" s="77">
        <v>0</v>
      </c>
      <c r="Q100" s="77">
        <v>80.8</v>
      </c>
      <c r="R100" s="77">
        <v>0</v>
      </c>
      <c r="S100" s="77">
        <v>0</v>
      </c>
      <c r="T100" s="77">
        <v>856.18</v>
      </c>
      <c r="U100" s="77">
        <v>1500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f t="shared" si="3"/>
        <v>3711.08</v>
      </c>
      <c r="AB100" s="77">
        <f t="shared" si="4"/>
        <v>5321.9</v>
      </c>
      <c r="AC100" s="77">
        <v>0</v>
      </c>
      <c r="AD100" s="77">
        <v>0</v>
      </c>
      <c r="AE100" s="1"/>
    </row>
    <row r="101" spans="1:31" x14ac:dyDescent="0.25">
      <c r="A101" s="73" t="s">
        <v>2906</v>
      </c>
      <c r="B101" s="74" t="s">
        <v>2928</v>
      </c>
      <c r="C101" s="74" t="s">
        <v>2908</v>
      </c>
      <c r="D101" s="74"/>
      <c r="E101" s="77">
        <v>9287</v>
      </c>
      <c r="F101" s="77">
        <v>0</v>
      </c>
      <c r="G101" s="77">
        <v>185.74</v>
      </c>
      <c r="H101" s="77">
        <v>582</v>
      </c>
      <c r="I101" s="77">
        <v>0</v>
      </c>
      <c r="J101" s="77">
        <v>328</v>
      </c>
      <c r="K101" s="77">
        <v>0</v>
      </c>
      <c r="L101" s="77">
        <v>0</v>
      </c>
      <c r="M101" s="77">
        <f t="shared" si="5"/>
        <v>10382.74</v>
      </c>
      <c r="N101" s="77">
        <v>0</v>
      </c>
      <c r="O101" s="77">
        <v>1546.25</v>
      </c>
      <c r="P101" s="77">
        <v>0</v>
      </c>
      <c r="Q101" s="77">
        <v>92.87</v>
      </c>
      <c r="R101" s="77">
        <v>0</v>
      </c>
      <c r="S101" s="77">
        <v>0</v>
      </c>
      <c r="T101" s="77">
        <v>902.46</v>
      </c>
      <c r="U101" s="77">
        <v>2616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f t="shared" si="3"/>
        <v>5157.58</v>
      </c>
      <c r="AB101" s="77">
        <f t="shared" si="4"/>
        <v>5225.16</v>
      </c>
      <c r="AC101" s="77">
        <v>0</v>
      </c>
      <c r="AD101" s="77">
        <v>0</v>
      </c>
      <c r="AE101" s="1"/>
    </row>
    <row r="102" spans="1:31" x14ac:dyDescent="0.25">
      <c r="A102" s="73" t="s">
        <v>2910</v>
      </c>
      <c r="B102" s="74" t="s">
        <v>2929</v>
      </c>
      <c r="C102" s="74" t="s">
        <v>2908</v>
      </c>
      <c r="D102" s="74"/>
      <c r="E102" s="77">
        <v>9287</v>
      </c>
      <c r="F102" s="77">
        <v>0</v>
      </c>
      <c r="G102" s="77">
        <v>371.48</v>
      </c>
      <c r="H102" s="77">
        <v>582</v>
      </c>
      <c r="I102" s="77">
        <v>0</v>
      </c>
      <c r="J102" s="77">
        <v>328</v>
      </c>
      <c r="K102" s="77">
        <v>0</v>
      </c>
      <c r="L102" s="77">
        <v>0</v>
      </c>
      <c r="M102" s="77">
        <f t="shared" si="5"/>
        <v>10568.48</v>
      </c>
      <c r="N102" s="77">
        <v>0</v>
      </c>
      <c r="O102" s="77">
        <v>1585.92</v>
      </c>
      <c r="P102" s="77">
        <v>0</v>
      </c>
      <c r="Q102" s="77">
        <v>92.87</v>
      </c>
      <c r="R102" s="77">
        <v>0</v>
      </c>
      <c r="S102" s="77">
        <v>0</v>
      </c>
      <c r="T102" s="77">
        <v>879.32</v>
      </c>
      <c r="U102" s="77">
        <v>0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f t="shared" si="3"/>
        <v>2558.11</v>
      </c>
      <c r="AB102" s="77">
        <f t="shared" si="4"/>
        <v>8010.369999999999</v>
      </c>
      <c r="AC102" s="77">
        <v>0</v>
      </c>
      <c r="AD102" s="77">
        <v>0</v>
      </c>
      <c r="AE102" s="1"/>
    </row>
    <row r="103" spans="1:31" x14ac:dyDescent="0.25">
      <c r="A103" s="73" t="s">
        <v>2910</v>
      </c>
      <c r="B103" s="74" t="s">
        <v>2930</v>
      </c>
      <c r="C103" s="74" t="s">
        <v>2908</v>
      </c>
      <c r="D103" s="74"/>
      <c r="E103" s="77">
        <v>928.7</v>
      </c>
      <c r="F103" s="77">
        <v>0</v>
      </c>
      <c r="G103" s="77">
        <v>37.14</v>
      </c>
      <c r="H103" s="77">
        <v>58.2</v>
      </c>
      <c r="I103" s="77">
        <v>0</v>
      </c>
      <c r="J103" s="77">
        <v>32.799999999999997</v>
      </c>
      <c r="K103" s="77">
        <v>0</v>
      </c>
      <c r="L103" s="77">
        <v>0</v>
      </c>
      <c r="M103" s="77">
        <f t="shared" si="5"/>
        <v>1056.8399999999999</v>
      </c>
      <c r="N103" s="77">
        <v>0</v>
      </c>
      <c r="O103" s="77">
        <v>52.9</v>
      </c>
      <c r="P103" s="77">
        <v>0</v>
      </c>
      <c r="Q103" s="77">
        <v>9.2899999999999991</v>
      </c>
      <c r="R103" s="77">
        <v>0</v>
      </c>
      <c r="S103" s="77">
        <v>0</v>
      </c>
      <c r="T103" s="77">
        <v>92.56</v>
      </c>
      <c r="U103" s="77">
        <v>0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f t="shared" si="3"/>
        <v>154.75</v>
      </c>
      <c r="AB103" s="77">
        <f t="shared" si="4"/>
        <v>902.08999999999992</v>
      </c>
      <c r="AC103" s="77">
        <v>0</v>
      </c>
      <c r="AD103" s="77">
        <v>0</v>
      </c>
      <c r="AE103" s="1"/>
    </row>
    <row r="104" spans="1:31" x14ac:dyDescent="0.25">
      <c r="A104" s="73" t="s">
        <v>2906</v>
      </c>
      <c r="B104" s="74" t="s">
        <v>2931</v>
      </c>
      <c r="C104" s="74" t="s">
        <v>2908</v>
      </c>
      <c r="D104" s="74"/>
      <c r="E104" s="77">
        <v>3343.32</v>
      </c>
      <c r="F104" s="77">
        <v>0</v>
      </c>
      <c r="G104" s="77">
        <v>66.86</v>
      </c>
      <c r="H104" s="77">
        <v>209.52</v>
      </c>
      <c r="I104" s="77">
        <v>0</v>
      </c>
      <c r="J104" s="77">
        <v>118.08</v>
      </c>
      <c r="K104" s="77">
        <v>0</v>
      </c>
      <c r="L104" s="77">
        <v>0</v>
      </c>
      <c r="M104" s="77">
        <f t="shared" si="5"/>
        <v>3737.78</v>
      </c>
      <c r="N104" s="77">
        <v>0</v>
      </c>
      <c r="O104" s="77">
        <v>279.79000000000002</v>
      </c>
      <c r="P104" s="77">
        <v>0</v>
      </c>
      <c r="Q104" s="77">
        <v>33.43</v>
      </c>
      <c r="R104" s="77">
        <v>0</v>
      </c>
      <c r="S104" s="77">
        <v>0</v>
      </c>
      <c r="T104" s="77">
        <v>323.95999999999998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f t="shared" si="3"/>
        <v>637.18000000000006</v>
      </c>
      <c r="AB104" s="77">
        <f t="shared" si="4"/>
        <v>3100.6000000000004</v>
      </c>
      <c r="AC104" s="77">
        <v>0</v>
      </c>
      <c r="AD104" s="77">
        <v>0</v>
      </c>
      <c r="AE104" s="1"/>
    </row>
    <row r="105" spans="1:31" x14ac:dyDescent="0.25">
      <c r="A105" s="73" t="s">
        <v>2910</v>
      </c>
      <c r="B105" s="74" t="s">
        <v>2932</v>
      </c>
      <c r="C105" s="74" t="s">
        <v>2908</v>
      </c>
      <c r="D105" s="74"/>
      <c r="E105" s="77">
        <v>7893.95</v>
      </c>
      <c r="F105" s="77">
        <v>0</v>
      </c>
      <c r="G105" s="77">
        <v>0</v>
      </c>
      <c r="H105" s="77">
        <v>494.7</v>
      </c>
      <c r="I105" s="77">
        <v>0</v>
      </c>
      <c r="J105" s="77">
        <v>278.8</v>
      </c>
      <c r="K105" s="77">
        <v>0</v>
      </c>
      <c r="L105" s="77">
        <v>0</v>
      </c>
      <c r="M105" s="77">
        <f t="shared" si="5"/>
        <v>8667.4499999999989</v>
      </c>
      <c r="N105" s="77">
        <v>0</v>
      </c>
      <c r="O105" s="77">
        <v>1198.51</v>
      </c>
      <c r="P105" s="77">
        <v>0</v>
      </c>
      <c r="Q105" s="77">
        <v>78.94</v>
      </c>
      <c r="R105" s="77">
        <v>0</v>
      </c>
      <c r="S105" s="77">
        <v>0</v>
      </c>
      <c r="T105" s="77">
        <v>833.04</v>
      </c>
      <c r="U105" s="77">
        <v>1512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f t="shared" si="3"/>
        <v>3622.49</v>
      </c>
      <c r="AB105" s="77">
        <f t="shared" si="4"/>
        <v>5044.9599999999991</v>
      </c>
      <c r="AC105" s="77">
        <v>0</v>
      </c>
      <c r="AD105" s="77">
        <v>0</v>
      </c>
      <c r="AE105" s="1"/>
    </row>
    <row r="106" spans="1:31" x14ac:dyDescent="0.25">
      <c r="A106" s="73" t="s">
        <v>2910</v>
      </c>
      <c r="B106" s="74" t="s">
        <v>2933</v>
      </c>
      <c r="C106" s="74" t="s">
        <v>2908</v>
      </c>
      <c r="D106" s="74"/>
      <c r="E106" s="77">
        <v>7986.82</v>
      </c>
      <c r="F106" s="77">
        <v>0</v>
      </c>
      <c r="G106" s="77">
        <v>319.47000000000003</v>
      </c>
      <c r="H106" s="77">
        <v>500.52</v>
      </c>
      <c r="I106" s="77">
        <v>0</v>
      </c>
      <c r="J106" s="77">
        <v>282.08</v>
      </c>
      <c r="K106" s="77">
        <v>0</v>
      </c>
      <c r="L106" s="77">
        <v>0</v>
      </c>
      <c r="M106" s="77">
        <f t="shared" si="5"/>
        <v>9088.89</v>
      </c>
      <c r="N106" s="77">
        <v>0</v>
      </c>
      <c r="O106" s="77">
        <v>1287.29</v>
      </c>
      <c r="P106" s="77">
        <v>0</v>
      </c>
      <c r="Q106" s="77">
        <v>79.87</v>
      </c>
      <c r="R106" s="77">
        <v>0</v>
      </c>
      <c r="S106" s="77">
        <v>0</v>
      </c>
      <c r="T106" s="77">
        <v>902.46</v>
      </c>
      <c r="U106" s="77">
        <v>1204.67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f t="shared" si="3"/>
        <v>3474.29</v>
      </c>
      <c r="AB106" s="77">
        <f t="shared" si="4"/>
        <v>5614.5999999999995</v>
      </c>
      <c r="AC106" s="77">
        <v>0</v>
      </c>
      <c r="AD106" s="77">
        <v>0</v>
      </c>
      <c r="AE106" s="1"/>
    </row>
    <row r="107" spans="1:31" x14ac:dyDescent="0.25">
      <c r="A107" s="73" t="s">
        <v>2910</v>
      </c>
      <c r="B107" s="74" t="s">
        <v>2934</v>
      </c>
      <c r="C107" s="74" t="s">
        <v>2908</v>
      </c>
      <c r="D107" s="74"/>
      <c r="E107" s="77">
        <v>4643.5</v>
      </c>
      <c r="F107" s="77">
        <v>0</v>
      </c>
      <c r="G107" s="77">
        <v>185.74</v>
      </c>
      <c r="H107" s="77">
        <v>291</v>
      </c>
      <c r="I107" s="77">
        <v>0</v>
      </c>
      <c r="J107" s="77">
        <v>164</v>
      </c>
      <c r="K107" s="77">
        <v>0</v>
      </c>
      <c r="L107" s="77">
        <v>0</v>
      </c>
      <c r="M107" s="77">
        <f t="shared" si="5"/>
        <v>5284.24</v>
      </c>
      <c r="N107" s="77">
        <v>0</v>
      </c>
      <c r="O107" s="77">
        <v>522.29</v>
      </c>
      <c r="P107" s="77">
        <v>0</v>
      </c>
      <c r="Q107" s="77">
        <v>46.44</v>
      </c>
      <c r="R107" s="77">
        <v>0</v>
      </c>
      <c r="S107" s="77">
        <v>0</v>
      </c>
      <c r="T107" s="77">
        <v>439.66</v>
      </c>
      <c r="U107" s="77">
        <v>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f t="shared" si="3"/>
        <v>1008.3900000000001</v>
      </c>
      <c r="AB107" s="77">
        <f t="shared" si="4"/>
        <v>4275.8499999999995</v>
      </c>
      <c r="AC107" s="77">
        <v>0</v>
      </c>
      <c r="AD107" s="77">
        <v>0</v>
      </c>
      <c r="AE107" s="1"/>
    </row>
    <row r="108" spans="1:31" x14ac:dyDescent="0.25">
      <c r="A108" s="73" t="s">
        <v>2910</v>
      </c>
      <c r="B108" s="74" t="s">
        <v>2935</v>
      </c>
      <c r="C108" s="74" t="s">
        <v>2908</v>
      </c>
      <c r="D108" s="74"/>
      <c r="E108" s="77">
        <v>8079.69</v>
      </c>
      <c r="F108" s="77">
        <v>0</v>
      </c>
      <c r="G108" s="77">
        <v>323.18</v>
      </c>
      <c r="H108" s="77">
        <v>506.34</v>
      </c>
      <c r="I108" s="77">
        <v>0</v>
      </c>
      <c r="J108" s="77">
        <v>285.36</v>
      </c>
      <c r="K108" s="77">
        <v>0</v>
      </c>
      <c r="L108" s="77">
        <v>0</v>
      </c>
      <c r="M108" s="77">
        <f t="shared" si="5"/>
        <v>9194.57</v>
      </c>
      <c r="N108" s="77">
        <v>0</v>
      </c>
      <c r="O108" s="77">
        <v>1308.6199999999999</v>
      </c>
      <c r="P108" s="77">
        <v>0</v>
      </c>
      <c r="Q108" s="77">
        <v>80.8</v>
      </c>
      <c r="R108" s="77">
        <v>0</v>
      </c>
      <c r="S108" s="77">
        <v>0</v>
      </c>
      <c r="T108" s="77">
        <v>809.9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  <c r="Z108" s="77">
        <v>0</v>
      </c>
      <c r="AA108" s="77">
        <f t="shared" si="3"/>
        <v>2199.3199999999997</v>
      </c>
      <c r="AB108" s="77">
        <f t="shared" si="4"/>
        <v>6995.25</v>
      </c>
      <c r="AC108" s="77">
        <v>0</v>
      </c>
      <c r="AD108" s="77">
        <v>2073.19</v>
      </c>
      <c r="AE108" s="1"/>
    </row>
    <row r="109" spans="1:31" x14ac:dyDescent="0.25">
      <c r="A109" s="73" t="s">
        <v>2906</v>
      </c>
      <c r="B109" s="74" t="s">
        <v>2936</v>
      </c>
      <c r="C109" s="74" t="s">
        <v>2908</v>
      </c>
      <c r="D109" s="74"/>
      <c r="E109" s="77">
        <v>9287</v>
      </c>
      <c r="F109" s="77">
        <v>0</v>
      </c>
      <c r="G109" s="77">
        <v>185.74</v>
      </c>
      <c r="H109" s="77">
        <v>582</v>
      </c>
      <c r="I109" s="77">
        <v>0</v>
      </c>
      <c r="J109" s="77">
        <v>328</v>
      </c>
      <c r="K109" s="77">
        <v>0</v>
      </c>
      <c r="L109" s="77">
        <v>0</v>
      </c>
      <c r="M109" s="77">
        <f t="shared" si="5"/>
        <v>10382.74</v>
      </c>
      <c r="N109" s="77">
        <v>0</v>
      </c>
      <c r="O109" s="77">
        <v>1546.25</v>
      </c>
      <c r="P109" s="77">
        <v>0</v>
      </c>
      <c r="Q109" s="77">
        <v>92.87</v>
      </c>
      <c r="R109" s="77">
        <v>0</v>
      </c>
      <c r="S109" s="77">
        <v>0</v>
      </c>
      <c r="T109" s="77">
        <v>902.46</v>
      </c>
      <c r="U109" s="77">
        <v>1800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f t="shared" si="3"/>
        <v>4341.58</v>
      </c>
      <c r="AB109" s="77">
        <f t="shared" si="4"/>
        <v>6041.16</v>
      </c>
      <c r="AC109" s="77">
        <v>0</v>
      </c>
      <c r="AD109" s="77">
        <v>0</v>
      </c>
      <c r="AE109" s="1"/>
    </row>
    <row r="110" spans="1:31" x14ac:dyDescent="0.25">
      <c r="A110" s="73" t="s">
        <v>2906</v>
      </c>
      <c r="B110" s="74" t="s">
        <v>2937</v>
      </c>
      <c r="C110" s="74" t="s">
        <v>2908</v>
      </c>
      <c r="D110" s="74"/>
      <c r="E110" s="77">
        <v>9008.39</v>
      </c>
      <c r="F110" s="77">
        <v>0</v>
      </c>
      <c r="G110" s="77">
        <v>180.16</v>
      </c>
      <c r="H110" s="77">
        <v>564.54</v>
      </c>
      <c r="I110" s="77">
        <v>0</v>
      </c>
      <c r="J110" s="77">
        <v>318.16000000000003</v>
      </c>
      <c r="K110" s="77">
        <v>0</v>
      </c>
      <c r="L110" s="77">
        <v>0</v>
      </c>
      <c r="M110" s="77">
        <f t="shared" si="5"/>
        <v>10071.25</v>
      </c>
      <c r="N110" s="77">
        <v>0</v>
      </c>
      <c r="O110" s="77">
        <v>1483.44</v>
      </c>
      <c r="P110" s="77">
        <v>0</v>
      </c>
      <c r="Q110" s="77">
        <v>90.08</v>
      </c>
      <c r="R110" s="77">
        <v>0</v>
      </c>
      <c r="S110" s="77">
        <v>0</v>
      </c>
      <c r="T110" s="77">
        <v>902.46</v>
      </c>
      <c r="U110" s="77">
        <v>999.9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f t="shared" si="3"/>
        <v>3475.88</v>
      </c>
      <c r="AB110" s="77">
        <f t="shared" si="4"/>
        <v>6595.37</v>
      </c>
      <c r="AC110" s="77">
        <v>0</v>
      </c>
      <c r="AD110" s="77">
        <v>4116.45</v>
      </c>
      <c r="AE110" s="1"/>
    </row>
    <row r="111" spans="1:31" x14ac:dyDescent="0.25">
      <c r="A111" s="73" t="s">
        <v>2906</v>
      </c>
      <c r="B111" s="74" t="s">
        <v>2938</v>
      </c>
      <c r="C111" s="74" t="s">
        <v>2908</v>
      </c>
      <c r="D111" s="74"/>
      <c r="E111" s="77">
        <v>9101.26</v>
      </c>
      <c r="F111" s="77">
        <v>0</v>
      </c>
      <c r="G111" s="77">
        <v>0</v>
      </c>
      <c r="H111" s="77">
        <v>570.36</v>
      </c>
      <c r="I111" s="77">
        <v>0</v>
      </c>
      <c r="J111" s="77">
        <v>321.44</v>
      </c>
      <c r="K111" s="77">
        <v>0</v>
      </c>
      <c r="L111" s="77">
        <v>0</v>
      </c>
      <c r="M111" s="77">
        <f t="shared" si="5"/>
        <v>9993.0600000000013</v>
      </c>
      <c r="N111" s="77">
        <v>0</v>
      </c>
      <c r="O111" s="77">
        <v>1465.5</v>
      </c>
      <c r="P111" s="77">
        <v>0</v>
      </c>
      <c r="Q111" s="77">
        <v>91.01</v>
      </c>
      <c r="R111" s="77">
        <v>0</v>
      </c>
      <c r="S111" s="77">
        <v>0</v>
      </c>
      <c r="T111" s="77">
        <v>879.32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>
        <f t="shared" si="3"/>
        <v>2435.83</v>
      </c>
      <c r="AB111" s="77">
        <f t="shared" si="4"/>
        <v>7557.2300000000014</v>
      </c>
      <c r="AC111" s="77">
        <v>0</v>
      </c>
      <c r="AD111" s="77">
        <v>0</v>
      </c>
      <c r="AE111" s="1"/>
    </row>
    <row r="112" spans="1:31" x14ac:dyDescent="0.25">
      <c r="A112" s="73" t="s">
        <v>2910</v>
      </c>
      <c r="B112" s="74" t="s">
        <v>2939</v>
      </c>
      <c r="C112" s="74" t="s">
        <v>2908</v>
      </c>
      <c r="D112" s="74"/>
      <c r="E112" s="77">
        <v>9658.48</v>
      </c>
      <c r="F112" s="77">
        <v>0</v>
      </c>
      <c r="G112" s="77">
        <v>193.16</v>
      </c>
      <c r="H112" s="77">
        <v>605.28</v>
      </c>
      <c r="I112" s="77">
        <v>0</v>
      </c>
      <c r="J112" s="77">
        <v>341.12</v>
      </c>
      <c r="K112" s="77">
        <v>0</v>
      </c>
      <c r="L112" s="77">
        <v>0</v>
      </c>
      <c r="M112" s="77">
        <f t="shared" si="5"/>
        <v>10798.04</v>
      </c>
      <c r="N112" s="77">
        <v>0</v>
      </c>
      <c r="O112" s="77">
        <v>1629.98</v>
      </c>
      <c r="P112" s="77">
        <v>0</v>
      </c>
      <c r="Q112" s="77">
        <v>96.58</v>
      </c>
      <c r="R112" s="77">
        <v>0</v>
      </c>
      <c r="S112" s="77">
        <v>0</v>
      </c>
      <c r="T112" s="77">
        <v>902.46</v>
      </c>
      <c r="U112" s="77">
        <v>2123.69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f t="shared" si="3"/>
        <v>4752.71</v>
      </c>
      <c r="AB112" s="77">
        <f t="shared" si="4"/>
        <v>6045.3300000000008</v>
      </c>
      <c r="AC112" s="77">
        <v>0</v>
      </c>
      <c r="AD112" s="77">
        <v>0</v>
      </c>
      <c r="AE112" s="1"/>
    </row>
    <row r="113" spans="1:31" x14ac:dyDescent="0.25">
      <c r="A113" s="73" t="s">
        <v>2906</v>
      </c>
      <c r="B113" s="74" t="s">
        <v>2940</v>
      </c>
      <c r="C113" s="74" t="s">
        <v>2941</v>
      </c>
      <c r="D113" s="74"/>
      <c r="E113" s="77">
        <v>8308.92</v>
      </c>
      <c r="F113" s="77">
        <v>0</v>
      </c>
      <c r="G113" s="77">
        <v>166.17</v>
      </c>
      <c r="H113" s="77">
        <v>593.64</v>
      </c>
      <c r="I113" s="77">
        <v>0</v>
      </c>
      <c r="J113" s="77">
        <v>307.02</v>
      </c>
      <c r="K113" s="77">
        <v>0</v>
      </c>
      <c r="L113" s="77">
        <v>0</v>
      </c>
      <c r="M113" s="77">
        <f t="shared" si="5"/>
        <v>9375.75</v>
      </c>
      <c r="N113" s="77">
        <v>0</v>
      </c>
      <c r="O113" s="77">
        <v>1328.67</v>
      </c>
      <c r="P113" s="77">
        <v>0</v>
      </c>
      <c r="Q113" s="77">
        <v>83.09</v>
      </c>
      <c r="R113" s="77">
        <v>0</v>
      </c>
      <c r="S113" s="77">
        <v>0</v>
      </c>
      <c r="T113" s="77">
        <v>791.59</v>
      </c>
      <c r="U113" s="77">
        <v>3442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f t="shared" si="3"/>
        <v>5645.35</v>
      </c>
      <c r="AB113" s="77">
        <f t="shared" si="4"/>
        <v>3730.3999999999996</v>
      </c>
      <c r="AC113" s="77">
        <v>0</v>
      </c>
      <c r="AD113" s="77">
        <v>0</v>
      </c>
      <c r="AE113" s="1"/>
    </row>
    <row r="114" spans="1:31" x14ac:dyDescent="0.25">
      <c r="A114" s="73" t="s">
        <v>2906</v>
      </c>
      <c r="B114" s="74" t="s">
        <v>2942</v>
      </c>
      <c r="C114" s="74" t="s">
        <v>2941</v>
      </c>
      <c r="D114" s="74"/>
      <c r="E114" s="77">
        <v>3014.02</v>
      </c>
      <c r="F114" s="77">
        <v>0</v>
      </c>
      <c r="G114" s="77">
        <v>120.56</v>
      </c>
      <c r="H114" s="77">
        <v>215.34</v>
      </c>
      <c r="I114" s="77">
        <v>0</v>
      </c>
      <c r="J114" s="77">
        <v>111.37</v>
      </c>
      <c r="K114" s="77">
        <v>0</v>
      </c>
      <c r="L114" s="77">
        <v>0</v>
      </c>
      <c r="M114" s="77">
        <f t="shared" si="5"/>
        <v>3461.29</v>
      </c>
      <c r="N114" s="77">
        <v>0</v>
      </c>
      <c r="O114" s="77">
        <v>249.08</v>
      </c>
      <c r="P114" s="77">
        <v>0</v>
      </c>
      <c r="Q114" s="77">
        <v>30.14</v>
      </c>
      <c r="R114" s="77">
        <v>0</v>
      </c>
      <c r="S114" s="77">
        <v>0</v>
      </c>
      <c r="T114" s="77">
        <v>304.45999999999998</v>
      </c>
      <c r="U114" s="77">
        <v>0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f t="shared" si="3"/>
        <v>583.68000000000006</v>
      </c>
      <c r="AB114" s="77">
        <f t="shared" si="4"/>
        <v>2877.6099999999997</v>
      </c>
      <c r="AC114" s="77">
        <v>0</v>
      </c>
      <c r="AD114" s="77">
        <v>0</v>
      </c>
      <c r="AE114" s="1"/>
    </row>
    <row r="115" spans="1:31" x14ac:dyDescent="0.25">
      <c r="A115" s="73" t="s">
        <v>2906</v>
      </c>
      <c r="B115" s="74" t="s">
        <v>2943</v>
      </c>
      <c r="C115" s="74" t="s">
        <v>2941</v>
      </c>
      <c r="D115" s="74"/>
      <c r="E115" s="77">
        <v>5457.82</v>
      </c>
      <c r="F115" s="77">
        <v>0</v>
      </c>
      <c r="G115" s="77">
        <v>0</v>
      </c>
      <c r="H115" s="77">
        <v>389.94</v>
      </c>
      <c r="I115" s="77">
        <v>0</v>
      </c>
      <c r="J115" s="77">
        <v>201.67</v>
      </c>
      <c r="K115" s="77">
        <v>0</v>
      </c>
      <c r="L115" s="77">
        <v>0</v>
      </c>
      <c r="M115" s="77">
        <f t="shared" si="5"/>
        <v>6049.4299999999994</v>
      </c>
      <c r="N115" s="77">
        <v>0</v>
      </c>
      <c r="O115" s="77">
        <v>661.68</v>
      </c>
      <c r="P115" s="77">
        <v>0</v>
      </c>
      <c r="Q115" s="77">
        <v>54.58</v>
      </c>
      <c r="R115" s="77">
        <v>0</v>
      </c>
      <c r="S115" s="77">
        <v>0</v>
      </c>
      <c r="T115" s="77">
        <v>568.32000000000005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f t="shared" si="3"/>
        <v>1284.58</v>
      </c>
      <c r="AB115" s="77">
        <f t="shared" si="4"/>
        <v>4764.8499999999995</v>
      </c>
      <c r="AC115" s="77">
        <v>0</v>
      </c>
      <c r="AD115" s="77">
        <v>0</v>
      </c>
      <c r="AE115" s="1"/>
    </row>
    <row r="116" spans="1:31" x14ac:dyDescent="0.25">
      <c r="A116" s="73" t="s">
        <v>2906</v>
      </c>
      <c r="B116" s="74" t="s">
        <v>2944</v>
      </c>
      <c r="C116" s="74" t="s">
        <v>2941</v>
      </c>
      <c r="D116" s="74"/>
      <c r="E116" s="77">
        <v>6353.88</v>
      </c>
      <c r="F116" s="77">
        <v>0</v>
      </c>
      <c r="G116" s="77">
        <v>0</v>
      </c>
      <c r="H116" s="77">
        <v>453.96</v>
      </c>
      <c r="I116" s="77">
        <v>0</v>
      </c>
      <c r="J116" s="77">
        <v>234.78</v>
      </c>
      <c r="K116" s="77">
        <v>0</v>
      </c>
      <c r="L116" s="77">
        <v>0</v>
      </c>
      <c r="M116" s="77">
        <f t="shared" si="5"/>
        <v>7042.62</v>
      </c>
      <c r="N116" s="77">
        <v>0</v>
      </c>
      <c r="O116" s="77">
        <v>860.15</v>
      </c>
      <c r="P116" s="77">
        <v>0</v>
      </c>
      <c r="Q116" s="77">
        <v>63.54</v>
      </c>
      <c r="R116" s="77">
        <v>0</v>
      </c>
      <c r="S116" s="77">
        <v>0</v>
      </c>
      <c r="T116" s="77">
        <v>791.59</v>
      </c>
      <c r="U116" s="77">
        <v>1483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f t="shared" si="3"/>
        <v>3198.2799999999997</v>
      </c>
      <c r="AB116" s="77">
        <f t="shared" si="4"/>
        <v>3844.34</v>
      </c>
      <c r="AC116" s="77">
        <v>0</v>
      </c>
      <c r="AD116" s="77">
        <v>0</v>
      </c>
      <c r="AE116" s="1"/>
    </row>
    <row r="117" spans="1:31" x14ac:dyDescent="0.25">
      <c r="A117" s="73" t="s">
        <v>2906</v>
      </c>
      <c r="B117" s="74" t="s">
        <v>2945</v>
      </c>
      <c r="C117" s="74" t="s">
        <v>2941</v>
      </c>
      <c r="D117" s="74"/>
      <c r="E117" s="77">
        <v>1955.04</v>
      </c>
      <c r="F117" s="77">
        <v>0</v>
      </c>
      <c r="G117" s="77">
        <v>0</v>
      </c>
      <c r="H117" s="77">
        <v>139.68</v>
      </c>
      <c r="I117" s="77">
        <v>0</v>
      </c>
      <c r="J117" s="77">
        <v>72.239999999999995</v>
      </c>
      <c r="K117" s="77">
        <v>0</v>
      </c>
      <c r="L117" s="77">
        <v>0</v>
      </c>
      <c r="M117" s="77">
        <f t="shared" si="5"/>
        <v>2166.9599999999996</v>
      </c>
      <c r="N117" s="77">
        <v>0</v>
      </c>
      <c r="O117" s="77">
        <v>118.73</v>
      </c>
      <c r="P117" s="77">
        <v>0</v>
      </c>
      <c r="Q117" s="77">
        <v>19.55</v>
      </c>
      <c r="R117" s="77">
        <v>0</v>
      </c>
      <c r="S117" s="77">
        <v>0</v>
      </c>
      <c r="T117" s="77">
        <v>243.57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f t="shared" si="3"/>
        <v>381.85</v>
      </c>
      <c r="AB117" s="77">
        <f t="shared" si="4"/>
        <v>1785.1099999999997</v>
      </c>
      <c r="AC117" s="77">
        <v>0</v>
      </c>
      <c r="AD117" s="77">
        <v>0</v>
      </c>
      <c r="AE117" s="1"/>
    </row>
    <row r="118" spans="1:31" x14ac:dyDescent="0.25">
      <c r="A118" s="73" t="s">
        <v>2906</v>
      </c>
      <c r="B118" s="74" t="s">
        <v>2946</v>
      </c>
      <c r="C118" s="74" t="s">
        <v>2941</v>
      </c>
      <c r="D118" s="74"/>
      <c r="E118" s="77">
        <v>977.52</v>
      </c>
      <c r="F118" s="77">
        <v>0</v>
      </c>
      <c r="G118" s="77">
        <v>0</v>
      </c>
      <c r="H118" s="77">
        <v>69.84</v>
      </c>
      <c r="I118" s="77">
        <v>0</v>
      </c>
      <c r="J118" s="77">
        <v>36.119999999999997</v>
      </c>
      <c r="K118" s="77">
        <v>0</v>
      </c>
      <c r="L118" s="77">
        <v>0</v>
      </c>
      <c r="M118" s="77">
        <f t="shared" si="5"/>
        <v>1083.4799999999998</v>
      </c>
      <c r="N118" s="77">
        <v>0</v>
      </c>
      <c r="O118" s="77">
        <v>53.86</v>
      </c>
      <c r="P118" s="77">
        <v>0</v>
      </c>
      <c r="Q118" s="77">
        <v>9.7799999999999994</v>
      </c>
      <c r="R118" s="77">
        <v>0</v>
      </c>
      <c r="S118" s="77">
        <v>0</v>
      </c>
      <c r="T118" s="77">
        <v>121.78</v>
      </c>
      <c r="U118" s="77">
        <v>0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f t="shared" si="3"/>
        <v>185.42000000000002</v>
      </c>
      <c r="AB118" s="77">
        <f t="shared" si="4"/>
        <v>898.05999999999972</v>
      </c>
      <c r="AC118" s="77">
        <v>0</v>
      </c>
      <c r="AD118" s="77">
        <v>0</v>
      </c>
      <c r="AE118" s="1"/>
    </row>
    <row r="119" spans="1:31" x14ac:dyDescent="0.25">
      <c r="A119" s="73" t="s">
        <v>2906</v>
      </c>
      <c r="B119" s="74" t="s">
        <v>2947</v>
      </c>
      <c r="C119" s="74" t="s">
        <v>2941</v>
      </c>
      <c r="D119" s="74"/>
      <c r="E119" s="77">
        <v>5050.5200000000004</v>
      </c>
      <c r="F119" s="77">
        <v>0</v>
      </c>
      <c r="G119" s="77">
        <v>0</v>
      </c>
      <c r="H119" s="77">
        <v>360.84</v>
      </c>
      <c r="I119" s="77">
        <v>0</v>
      </c>
      <c r="J119" s="77">
        <v>186.62</v>
      </c>
      <c r="K119" s="77">
        <v>0</v>
      </c>
      <c r="L119" s="77">
        <v>0</v>
      </c>
      <c r="M119" s="77">
        <f t="shared" si="5"/>
        <v>5597.9800000000005</v>
      </c>
      <c r="N119" s="77">
        <v>0</v>
      </c>
      <c r="O119" s="77">
        <v>571.46</v>
      </c>
      <c r="P119" s="77">
        <v>0</v>
      </c>
      <c r="Q119" s="77">
        <v>50.51</v>
      </c>
      <c r="R119" s="77">
        <v>0</v>
      </c>
      <c r="S119" s="77">
        <v>0</v>
      </c>
      <c r="T119" s="77">
        <v>527.72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f t="shared" si="3"/>
        <v>1149.69</v>
      </c>
      <c r="AB119" s="77">
        <f t="shared" si="4"/>
        <v>4448.2900000000009</v>
      </c>
      <c r="AC119" s="77">
        <v>0</v>
      </c>
      <c r="AD119" s="77">
        <v>0</v>
      </c>
      <c r="AE119" s="1"/>
    </row>
    <row r="120" spans="1:31" x14ac:dyDescent="0.25">
      <c r="A120" s="73" t="s">
        <v>2906</v>
      </c>
      <c r="B120" s="74" t="s">
        <v>2948</v>
      </c>
      <c r="C120" s="74" t="s">
        <v>2941</v>
      </c>
      <c r="D120" s="74"/>
      <c r="E120" s="77">
        <v>2606.7199999999998</v>
      </c>
      <c r="F120" s="77">
        <v>0</v>
      </c>
      <c r="G120" s="77">
        <v>0</v>
      </c>
      <c r="H120" s="77">
        <v>186.24</v>
      </c>
      <c r="I120" s="77">
        <v>0</v>
      </c>
      <c r="J120" s="77">
        <v>96.32</v>
      </c>
      <c r="K120" s="77">
        <v>0</v>
      </c>
      <c r="L120" s="77">
        <v>0</v>
      </c>
      <c r="M120" s="77">
        <f t="shared" si="5"/>
        <v>2889.28</v>
      </c>
      <c r="N120" s="77">
        <v>0</v>
      </c>
      <c r="O120" s="77">
        <v>190.01</v>
      </c>
      <c r="P120" s="77">
        <v>0</v>
      </c>
      <c r="Q120" s="77">
        <v>26.07</v>
      </c>
      <c r="R120" s="77">
        <v>0</v>
      </c>
      <c r="S120" s="77">
        <v>0</v>
      </c>
      <c r="T120" s="77">
        <v>324.75</v>
      </c>
      <c r="U120" s="77">
        <v>0</v>
      </c>
      <c r="V120" s="77">
        <v>0</v>
      </c>
      <c r="W120" s="77">
        <v>0</v>
      </c>
      <c r="X120" s="77">
        <v>0</v>
      </c>
      <c r="Y120" s="77">
        <v>0</v>
      </c>
      <c r="Z120" s="77">
        <v>0</v>
      </c>
      <c r="AA120" s="77">
        <f t="shared" si="3"/>
        <v>540.82999999999993</v>
      </c>
      <c r="AB120" s="77">
        <f t="shared" si="4"/>
        <v>2348.4500000000003</v>
      </c>
      <c r="AC120" s="77">
        <v>0</v>
      </c>
      <c r="AD120" s="77">
        <v>0</v>
      </c>
      <c r="AE120" s="1"/>
    </row>
    <row r="121" spans="1:31" x14ac:dyDescent="0.25">
      <c r="A121" s="73" t="s">
        <v>2906</v>
      </c>
      <c r="B121" s="74" t="s">
        <v>2949</v>
      </c>
      <c r="C121" s="74" t="s">
        <v>2941</v>
      </c>
      <c r="D121" s="74"/>
      <c r="E121" s="77">
        <v>4724.68</v>
      </c>
      <c r="F121" s="77">
        <v>0</v>
      </c>
      <c r="G121" s="77">
        <v>0</v>
      </c>
      <c r="H121" s="77">
        <v>337.56</v>
      </c>
      <c r="I121" s="77">
        <v>0</v>
      </c>
      <c r="J121" s="77">
        <v>174.58</v>
      </c>
      <c r="K121" s="77">
        <v>0</v>
      </c>
      <c r="L121" s="77">
        <v>0</v>
      </c>
      <c r="M121" s="77">
        <f t="shared" si="5"/>
        <v>5236.8200000000006</v>
      </c>
      <c r="N121" s="77">
        <v>0</v>
      </c>
      <c r="O121" s="77">
        <v>505.45</v>
      </c>
      <c r="P121" s="77">
        <v>0</v>
      </c>
      <c r="Q121" s="77">
        <v>47.25</v>
      </c>
      <c r="R121" s="77">
        <v>0</v>
      </c>
      <c r="S121" s="77">
        <v>0</v>
      </c>
      <c r="T121" s="77">
        <v>426.24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f t="shared" si="3"/>
        <v>978.94</v>
      </c>
      <c r="AB121" s="77">
        <f t="shared" si="4"/>
        <v>4257.880000000001</v>
      </c>
      <c r="AC121" s="77">
        <v>0</v>
      </c>
      <c r="AD121" s="77">
        <v>0</v>
      </c>
      <c r="AE121" s="1"/>
    </row>
    <row r="122" spans="1:31" x14ac:dyDescent="0.25">
      <c r="A122" s="73" t="s">
        <v>2906</v>
      </c>
      <c r="B122" s="74" t="s">
        <v>2950</v>
      </c>
      <c r="C122" s="74" t="s">
        <v>2941</v>
      </c>
      <c r="D122" s="74"/>
      <c r="E122" s="77">
        <v>5294.9</v>
      </c>
      <c r="F122" s="77">
        <v>0</v>
      </c>
      <c r="G122" s="77">
        <v>0</v>
      </c>
      <c r="H122" s="77">
        <v>378.3</v>
      </c>
      <c r="I122" s="77">
        <v>0</v>
      </c>
      <c r="J122" s="77">
        <v>195.65</v>
      </c>
      <c r="K122" s="77">
        <v>0</v>
      </c>
      <c r="L122" s="77">
        <v>0</v>
      </c>
      <c r="M122" s="77">
        <f t="shared" si="5"/>
        <v>5868.8499999999995</v>
      </c>
      <c r="N122" s="77">
        <v>0</v>
      </c>
      <c r="O122" s="77">
        <v>625.59</v>
      </c>
      <c r="P122" s="77">
        <v>0</v>
      </c>
      <c r="Q122" s="77">
        <v>52.95</v>
      </c>
      <c r="R122" s="77">
        <v>0</v>
      </c>
      <c r="S122" s="77">
        <v>0</v>
      </c>
      <c r="T122" s="77">
        <v>548.02</v>
      </c>
      <c r="U122" s="77">
        <v>428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f t="shared" si="3"/>
        <v>1654.56</v>
      </c>
      <c r="AB122" s="77">
        <f t="shared" si="4"/>
        <v>4214.2899999999991</v>
      </c>
      <c r="AC122" s="77">
        <v>681.32</v>
      </c>
      <c r="AD122" s="77">
        <v>0</v>
      </c>
      <c r="AE122" s="1"/>
    </row>
    <row r="123" spans="1:31" x14ac:dyDescent="0.25">
      <c r="A123" s="73" t="s">
        <v>2906</v>
      </c>
      <c r="B123" s="74" t="s">
        <v>2951</v>
      </c>
      <c r="C123" s="74" t="s">
        <v>2941</v>
      </c>
      <c r="D123" s="74"/>
      <c r="E123" s="77">
        <v>6353.88</v>
      </c>
      <c r="F123" s="77">
        <v>0</v>
      </c>
      <c r="G123" s="77">
        <v>0</v>
      </c>
      <c r="H123" s="77">
        <v>453.96</v>
      </c>
      <c r="I123" s="77">
        <v>0</v>
      </c>
      <c r="J123" s="77">
        <v>234.78</v>
      </c>
      <c r="K123" s="77">
        <v>0</v>
      </c>
      <c r="L123" s="77">
        <v>0</v>
      </c>
      <c r="M123" s="77">
        <f t="shared" si="5"/>
        <v>7042.62</v>
      </c>
      <c r="N123" s="77">
        <v>0</v>
      </c>
      <c r="O123" s="77">
        <v>860.15</v>
      </c>
      <c r="P123" s="77">
        <v>0</v>
      </c>
      <c r="Q123" s="77">
        <v>63.54</v>
      </c>
      <c r="R123" s="77">
        <v>0</v>
      </c>
      <c r="S123" s="77">
        <v>0</v>
      </c>
      <c r="T123" s="77">
        <v>791.59</v>
      </c>
      <c r="U123" s="77">
        <v>1844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f t="shared" si="3"/>
        <v>3559.2799999999997</v>
      </c>
      <c r="AB123" s="77">
        <f t="shared" si="4"/>
        <v>3483.34</v>
      </c>
      <c r="AC123" s="77">
        <v>0</v>
      </c>
      <c r="AD123" s="77">
        <v>0</v>
      </c>
      <c r="AE123" s="1"/>
    </row>
    <row r="124" spans="1:31" x14ac:dyDescent="0.25">
      <c r="A124" s="73" t="s">
        <v>2906</v>
      </c>
      <c r="B124" s="74" t="s">
        <v>2952</v>
      </c>
      <c r="C124" s="74" t="s">
        <v>2941</v>
      </c>
      <c r="D124" s="74"/>
      <c r="E124" s="77">
        <v>814.6</v>
      </c>
      <c r="F124" s="77">
        <v>0</v>
      </c>
      <c r="G124" s="77">
        <v>16.29</v>
      </c>
      <c r="H124" s="77">
        <v>58.2</v>
      </c>
      <c r="I124" s="77">
        <v>0</v>
      </c>
      <c r="J124" s="77">
        <v>30.1</v>
      </c>
      <c r="K124" s="77">
        <v>0</v>
      </c>
      <c r="L124" s="77">
        <v>0</v>
      </c>
      <c r="M124" s="77">
        <f t="shared" si="5"/>
        <v>919.19</v>
      </c>
      <c r="N124" s="77">
        <v>0</v>
      </c>
      <c r="O124" s="77">
        <v>44.09</v>
      </c>
      <c r="P124" s="77">
        <v>0</v>
      </c>
      <c r="Q124" s="77">
        <v>8.15</v>
      </c>
      <c r="R124" s="77">
        <v>0</v>
      </c>
      <c r="S124" s="77">
        <v>0</v>
      </c>
      <c r="T124" s="77">
        <v>81.19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f t="shared" si="3"/>
        <v>133.43</v>
      </c>
      <c r="AB124" s="77">
        <f t="shared" si="4"/>
        <v>785.76</v>
      </c>
      <c r="AC124" s="77">
        <v>0</v>
      </c>
      <c r="AD124" s="77">
        <v>0</v>
      </c>
      <c r="AE124" s="1"/>
    </row>
    <row r="125" spans="1:31" x14ac:dyDescent="0.25">
      <c r="A125" s="73" t="s">
        <v>2906</v>
      </c>
      <c r="B125" s="74" t="s">
        <v>2953</v>
      </c>
      <c r="C125" s="74" t="s">
        <v>2941</v>
      </c>
      <c r="D125" s="74"/>
      <c r="E125" s="77">
        <v>5865.12</v>
      </c>
      <c r="F125" s="77">
        <v>0</v>
      </c>
      <c r="G125" s="77">
        <v>234.6</v>
      </c>
      <c r="H125" s="77">
        <v>419.04</v>
      </c>
      <c r="I125" s="77">
        <v>0</v>
      </c>
      <c r="J125" s="77">
        <v>216.72</v>
      </c>
      <c r="K125" s="77">
        <v>0</v>
      </c>
      <c r="L125" s="77">
        <v>0</v>
      </c>
      <c r="M125" s="77">
        <f t="shared" si="5"/>
        <v>6735.4800000000005</v>
      </c>
      <c r="N125" s="77">
        <v>0</v>
      </c>
      <c r="O125" s="77">
        <v>802</v>
      </c>
      <c r="P125" s="77">
        <v>0</v>
      </c>
      <c r="Q125" s="77">
        <v>58.65</v>
      </c>
      <c r="R125" s="77">
        <v>0</v>
      </c>
      <c r="S125" s="77">
        <v>0</v>
      </c>
      <c r="T125" s="77">
        <v>608.91</v>
      </c>
      <c r="U125" s="77">
        <v>0</v>
      </c>
      <c r="V125" s="77">
        <v>0</v>
      </c>
      <c r="W125" s="77">
        <v>0</v>
      </c>
      <c r="X125" s="77">
        <v>0</v>
      </c>
      <c r="Y125" s="77">
        <v>0</v>
      </c>
      <c r="Z125" s="77">
        <v>0</v>
      </c>
      <c r="AA125" s="77">
        <f t="shared" si="3"/>
        <v>1469.56</v>
      </c>
      <c r="AB125" s="77">
        <f t="shared" si="4"/>
        <v>5265.92</v>
      </c>
      <c r="AC125" s="77">
        <v>0</v>
      </c>
      <c r="AD125" s="77">
        <v>0</v>
      </c>
      <c r="AE125" s="1"/>
    </row>
    <row r="126" spans="1:31" x14ac:dyDescent="0.25">
      <c r="A126" s="73" t="s">
        <v>2906</v>
      </c>
      <c r="B126" s="74" t="s">
        <v>2954</v>
      </c>
      <c r="C126" s="74" t="s">
        <v>2941</v>
      </c>
      <c r="D126" s="74"/>
      <c r="E126" s="77">
        <v>7738.7</v>
      </c>
      <c r="F126" s="77">
        <v>0</v>
      </c>
      <c r="G126" s="77">
        <v>154.77000000000001</v>
      </c>
      <c r="H126" s="77">
        <v>552.9</v>
      </c>
      <c r="I126" s="77">
        <v>0</v>
      </c>
      <c r="J126" s="77">
        <v>285.95</v>
      </c>
      <c r="K126" s="77">
        <v>0</v>
      </c>
      <c r="L126" s="77">
        <v>0</v>
      </c>
      <c r="M126" s="77">
        <f t="shared" si="5"/>
        <v>8732.3200000000015</v>
      </c>
      <c r="N126" s="77">
        <v>0</v>
      </c>
      <c r="O126" s="77">
        <v>1199.93</v>
      </c>
      <c r="P126" s="77">
        <v>0</v>
      </c>
      <c r="Q126" s="77">
        <v>77.39</v>
      </c>
      <c r="R126" s="77">
        <v>0</v>
      </c>
      <c r="S126" s="77">
        <v>0</v>
      </c>
      <c r="T126" s="77">
        <v>771.29</v>
      </c>
      <c r="U126" s="77">
        <v>0</v>
      </c>
      <c r="V126" s="77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f t="shared" si="3"/>
        <v>2048.61</v>
      </c>
      <c r="AB126" s="77">
        <f t="shared" si="4"/>
        <v>6683.7100000000009</v>
      </c>
      <c r="AC126" s="77">
        <v>0</v>
      </c>
      <c r="AD126" s="77">
        <v>0</v>
      </c>
      <c r="AE126" s="1"/>
    </row>
    <row r="127" spans="1:31" x14ac:dyDescent="0.25">
      <c r="A127" s="73" t="s">
        <v>2906</v>
      </c>
      <c r="B127" s="74" t="s">
        <v>2955</v>
      </c>
      <c r="C127" s="74" t="s">
        <v>2941</v>
      </c>
      <c r="D127" s="74"/>
      <c r="E127" s="77">
        <v>1792.12</v>
      </c>
      <c r="F127" s="77">
        <v>0</v>
      </c>
      <c r="G127" s="77">
        <v>0</v>
      </c>
      <c r="H127" s="77">
        <v>128.04</v>
      </c>
      <c r="I127" s="77">
        <v>0</v>
      </c>
      <c r="J127" s="77">
        <v>66.22</v>
      </c>
      <c r="K127" s="77">
        <v>0</v>
      </c>
      <c r="L127" s="77">
        <v>0</v>
      </c>
      <c r="M127" s="77">
        <f t="shared" si="5"/>
        <v>1986.3799999999999</v>
      </c>
      <c r="N127" s="77">
        <v>0</v>
      </c>
      <c r="O127" s="77">
        <v>107.92</v>
      </c>
      <c r="P127" s="77">
        <v>0</v>
      </c>
      <c r="Q127" s="77">
        <v>17.920000000000002</v>
      </c>
      <c r="R127" s="77">
        <v>0</v>
      </c>
      <c r="S127" s="77">
        <v>0</v>
      </c>
      <c r="T127" s="77">
        <v>182.67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f t="shared" si="3"/>
        <v>308.51</v>
      </c>
      <c r="AB127" s="77">
        <f t="shared" si="4"/>
        <v>1677.87</v>
      </c>
      <c r="AC127" s="77">
        <v>0</v>
      </c>
      <c r="AD127" s="77">
        <v>0</v>
      </c>
      <c r="AE127" s="1"/>
    </row>
    <row r="128" spans="1:31" x14ac:dyDescent="0.25">
      <c r="A128" s="73" t="s">
        <v>2906</v>
      </c>
      <c r="B128" s="74" t="s">
        <v>2956</v>
      </c>
      <c r="C128" s="74" t="s">
        <v>2941</v>
      </c>
      <c r="D128" s="74"/>
      <c r="E128" s="77">
        <v>2606.7199999999998</v>
      </c>
      <c r="F128" s="77">
        <v>0</v>
      </c>
      <c r="G128" s="77">
        <v>0</v>
      </c>
      <c r="H128" s="77">
        <v>186.24</v>
      </c>
      <c r="I128" s="77">
        <v>0</v>
      </c>
      <c r="J128" s="77">
        <v>96.32</v>
      </c>
      <c r="K128" s="77">
        <v>0</v>
      </c>
      <c r="L128" s="77">
        <v>0</v>
      </c>
      <c r="M128" s="77">
        <f t="shared" si="5"/>
        <v>2889.28</v>
      </c>
      <c r="N128" s="77">
        <v>0</v>
      </c>
      <c r="O128" s="77">
        <v>190.01</v>
      </c>
      <c r="P128" s="77">
        <v>0</v>
      </c>
      <c r="Q128" s="77">
        <v>26.07</v>
      </c>
      <c r="R128" s="77">
        <v>0</v>
      </c>
      <c r="S128" s="77">
        <v>0</v>
      </c>
      <c r="T128" s="77">
        <v>324.75</v>
      </c>
      <c r="U128" s="77">
        <v>0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f t="shared" si="3"/>
        <v>540.82999999999993</v>
      </c>
      <c r="AB128" s="77">
        <f t="shared" si="4"/>
        <v>2348.4500000000003</v>
      </c>
      <c r="AC128" s="77">
        <v>0</v>
      </c>
      <c r="AD128" s="77">
        <v>0</v>
      </c>
      <c r="AE128" s="1"/>
    </row>
    <row r="129" spans="1:31" x14ac:dyDescent="0.25">
      <c r="A129" s="73" t="s">
        <v>2906</v>
      </c>
      <c r="B129" s="74" t="s">
        <v>2957</v>
      </c>
      <c r="C129" s="74" t="s">
        <v>2941</v>
      </c>
      <c r="D129" s="74"/>
      <c r="E129" s="77">
        <v>6353.88</v>
      </c>
      <c r="F129" s="77">
        <v>0</v>
      </c>
      <c r="G129" s="77">
        <v>127.07</v>
      </c>
      <c r="H129" s="77">
        <v>453.96</v>
      </c>
      <c r="I129" s="77">
        <v>0</v>
      </c>
      <c r="J129" s="77">
        <v>234.78</v>
      </c>
      <c r="K129" s="77">
        <v>0</v>
      </c>
      <c r="L129" s="77">
        <v>0</v>
      </c>
      <c r="M129" s="77">
        <f t="shared" si="5"/>
        <v>7169.69</v>
      </c>
      <c r="N129" s="77">
        <v>0</v>
      </c>
      <c r="O129" s="77">
        <v>887.29</v>
      </c>
      <c r="P129" s="77">
        <v>0</v>
      </c>
      <c r="Q129" s="77">
        <v>63.54</v>
      </c>
      <c r="R129" s="77">
        <v>0</v>
      </c>
      <c r="S129" s="77">
        <v>0</v>
      </c>
      <c r="T129" s="77">
        <v>791.59</v>
      </c>
      <c r="U129" s="77">
        <v>3456.62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f t="shared" si="3"/>
        <v>5199.04</v>
      </c>
      <c r="AB129" s="77">
        <f t="shared" si="4"/>
        <v>1970.6499999999996</v>
      </c>
      <c r="AC129" s="77">
        <v>0</v>
      </c>
      <c r="AD129" s="77">
        <v>0</v>
      </c>
      <c r="AE129" s="1"/>
    </row>
    <row r="130" spans="1:31" x14ac:dyDescent="0.25">
      <c r="A130" s="73" t="s">
        <v>2906</v>
      </c>
      <c r="B130" s="74" t="s">
        <v>2958</v>
      </c>
      <c r="C130" s="74" t="s">
        <v>2941</v>
      </c>
      <c r="D130" s="74"/>
      <c r="E130" s="77">
        <v>1629.2</v>
      </c>
      <c r="F130" s="77">
        <v>0</v>
      </c>
      <c r="G130" s="77">
        <v>0</v>
      </c>
      <c r="H130" s="77">
        <v>116.4</v>
      </c>
      <c r="I130" s="77">
        <v>0</v>
      </c>
      <c r="J130" s="77">
        <v>60.2</v>
      </c>
      <c r="K130" s="77">
        <v>0</v>
      </c>
      <c r="L130" s="77">
        <v>0</v>
      </c>
      <c r="M130" s="77">
        <f t="shared" si="5"/>
        <v>1805.8000000000002</v>
      </c>
      <c r="N130" s="77">
        <v>0</v>
      </c>
      <c r="O130" s="77">
        <v>97.1</v>
      </c>
      <c r="P130" s="77">
        <v>0</v>
      </c>
      <c r="Q130" s="77">
        <v>16.29</v>
      </c>
      <c r="R130" s="77">
        <v>0</v>
      </c>
      <c r="S130" s="77">
        <v>0</v>
      </c>
      <c r="T130" s="77">
        <v>202.97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f t="shared" si="3"/>
        <v>316.36</v>
      </c>
      <c r="AB130" s="77">
        <f t="shared" si="4"/>
        <v>1489.44</v>
      </c>
      <c r="AC130" s="77">
        <v>0</v>
      </c>
      <c r="AD130" s="77">
        <v>0</v>
      </c>
      <c r="AE130" s="1"/>
    </row>
    <row r="131" spans="1:31" x14ac:dyDescent="0.25">
      <c r="A131" s="73" t="s">
        <v>2906</v>
      </c>
      <c r="B131" s="74" t="s">
        <v>2959</v>
      </c>
      <c r="C131" s="74" t="s">
        <v>2941</v>
      </c>
      <c r="D131" s="74"/>
      <c r="E131" s="77">
        <v>1303.3599999999999</v>
      </c>
      <c r="F131" s="77">
        <v>0</v>
      </c>
      <c r="G131" s="77">
        <v>0</v>
      </c>
      <c r="H131" s="77">
        <v>93.12</v>
      </c>
      <c r="I131" s="77">
        <v>0</v>
      </c>
      <c r="J131" s="77">
        <v>48.16</v>
      </c>
      <c r="K131" s="77">
        <v>0</v>
      </c>
      <c r="L131" s="77">
        <v>0</v>
      </c>
      <c r="M131" s="77">
        <f t="shared" si="5"/>
        <v>1444.64</v>
      </c>
      <c r="N131" s="77">
        <v>0</v>
      </c>
      <c r="O131" s="77">
        <v>75.48</v>
      </c>
      <c r="P131" s="77">
        <v>0</v>
      </c>
      <c r="Q131" s="77">
        <v>13.03</v>
      </c>
      <c r="R131" s="77">
        <v>0</v>
      </c>
      <c r="S131" s="77">
        <v>0</v>
      </c>
      <c r="T131" s="77">
        <v>162.38</v>
      </c>
      <c r="U131" s="77">
        <v>0</v>
      </c>
      <c r="V131" s="77">
        <v>0</v>
      </c>
      <c r="W131" s="77">
        <v>0</v>
      </c>
      <c r="X131" s="77">
        <v>0</v>
      </c>
      <c r="Y131" s="77">
        <v>0</v>
      </c>
      <c r="Z131" s="77">
        <v>0</v>
      </c>
      <c r="AA131" s="77">
        <f t="shared" si="3"/>
        <v>250.89</v>
      </c>
      <c r="AB131" s="77">
        <f t="shared" si="4"/>
        <v>1193.75</v>
      </c>
      <c r="AC131" s="77">
        <v>0</v>
      </c>
      <c r="AD131" s="77">
        <v>0</v>
      </c>
      <c r="AE131" s="1"/>
    </row>
    <row r="132" spans="1:31" x14ac:dyDescent="0.25">
      <c r="A132" s="73" t="s">
        <v>2906</v>
      </c>
      <c r="B132" s="74" t="s">
        <v>2960</v>
      </c>
      <c r="C132" s="74" t="s">
        <v>2941</v>
      </c>
      <c r="D132" s="74"/>
      <c r="E132" s="77">
        <v>6516.8</v>
      </c>
      <c r="F132" s="77">
        <v>0</v>
      </c>
      <c r="G132" s="77">
        <v>130.33000000000001</v>
      </c>
      <c r="H132" s="77">
        <v>465.6</v>
      </c>
      <c r="I132" s="77">
        <v>0</v>
      </c>
      <c r="J132" s="77">
        <v>240.8</v>
      </c>
      <c r="K132" s="77">
        <v>0</v>
      </c>
      <c r="L132" s="77">
        <v>0</v>
      </c>
      <c r="M132" s="77">
        <f t="shared" si="5"/>
        <v>7353.5300000000007</v>
      </c>
      <c r="N132" s="77">
        <v>0</v>
      </c>
      <c r="O132" s="77">
        <v>924.07</v>
      </c>
      <c r="P132" s="77">
        <v>0</v>
      </c>
      <c r="Q132" s="77">
        <v>65.17</v>
      </c>
      <c r="R132" s="77">
        <v>0</v>
      </c>
      <c r="S132" s="77">
        <v>0</v>
      </c>
      <c r="T132" s="77">
        <v>669.8</v>
      </c>
      <c r="U132" s="77">
        <v>0</v>
      </c>
      <c r="V132" s="77">
        <v>0</v>
      </c>
      <c r="W132" s="77">
        <v>0</v>
      </c>
      <c r="X132" s="77">
        <v>0</v>
      </c>
      <c r="Y132" s="77">
        <v>0</v>
      </c>
      <c r="Z132" s="77">
        <v>0</v>
      </c>
      <c r="AA132" s="77">
        <f t="shared" si="3"/>
        <v>1659.04</v>
      </c>
      <c r="AB132" s="77">
        <f t="shared" si="4"/>
        <v>5694.4900000000007</v>
      </c>
      <c r="AC132" s="77">
        <v>1606.76</v>
      </c>
      <c r="AD132" s="77">
        <v>0</v>
      </c>
      <c r="AE132" s="1"/>
    </row>
    <row r="133" spans="1:31" x14ac:dyDescent="0.25">
      <c r="A133" s="73" t="s">
        <v>2906</v>
      </c>
      <c r="B133" s="74" t="s">
        <v>2961</v>
      </c>
      <c r="C133" s="74" t="s">
        <v>2941</v>
      </c>
      <c r="D133" s="74"/>
      <c r="E133" s="77">
        <v>651.67999999999995</v>
      </c>
      <c r="F133" s="77">
        <v>0</v>
      </c>
      <c r="G133" s="77">
        <v>0</v>
      </c>
      <c r="H133" s="77">
        <v>46.56</v>
      </c>
      <c r="I133" s="77">
        <v>0</v>
      </c>
      <c r="J133" s="77">
        <v>24.08</v>
      </c>
      <c r="K133" s="77">
        <v>0</v>
      </c>
      <c r="L133" s="77">
        <v>0</v>
      </c>
      <c r="M133" s="77">
        <f t="shared" si="5"/>
        <v>722.32</v>
      </c>
      <c r="N133" s="77">
        <v>0</v>
      </c>
      <c r="O133" s="77">
        <v>32.229999999999997</v>
      </c>
      <c r="P133" s="77">
        <v>0</v>
      </c>
      <c r="Q133" s="77">
        <v>6.52</v>
      </c>
      <c r="R133" s="77">
        <v>0</v>
      </c>
      <c r="S133" s="77">
        <v>0</v>
      </c>
      <c r="T133" s="77">
        <v>81.19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f t="shared" si="3"/>
        <v>119.94</v>
      </c>
      <c r="AB133" s="77">
        <f t="shared" si="4"/>
        <v>602.38000000000011</v>
      </c>
      <c r="AC133" s="77">
        <v>0</v>
      </c>
      <c r="AD133" s="77">
        <v>0</v>
      </c>
      <c r="AE133" s="1"/>
    </row>
    <row r="134" spans="1:31" x14ac:dyDescent="0.25">
      <c r="A134" s="73" t="s">
        <v>2906</v>
      </c>
      <c r="B134" s="74" t="s">
        <v>2962</v>
      </c>
      <c r="C134" s="74" t="s">
        <v>2941</v>
      </c>
      <c r="D134" s="74"/>
      <c r="E134" s="77">
        <v>5865.12</v>
      </c>
      <c r="F134" s="77">
        <v>0</v>
      </c>
      <c r="G134" s="77">
        <v>0</v>
      </c>
      <c r="H134" s="77">
        <v>419.04</v>
      </c>
      <c r="I134" s="77">
        <v>0</v>
      </c>
      <c r="J134" s="77">
        <v>216.72</v>
      </c>
      <c r="K134" s="77">
        <v>0</v>
      </c>
      <c r="L134" s="77">
        <v>0</v>
      </c>
      <c r="M134" s="77">
        <f t="shared" si="5"/>
        <v>6500.88</v>
      </c>
      <c r="N134" s="77">
        <v>0</v>
      </c>
      <c r="O134" s="77">
        <v>751.89</v>
      </c>
      <c r="P134" s="77">
        <v>0</v>
      </c>
      <c r="Q134" s="77">
        <v>58.65</v>
      </c>
      <c r="R134" s="77">
        <v>0</v>
      </c>
      <c r="S134" s="77">
        <v>0</v>
      </c>
      <c r="T134" s="77">
        <v>608.91</v>
      </c>
      <c r="U134" s="77">
        <v>0</v>
      </c>
      <c r="V134" s="77">
        <v>0</v>
      </c>
      <c r="W134" s="77">
        <v>0</v>
      </c>
      <c r="X134" s="77">
        <v>0</v>
      </c>
      <c r="Y134" s="77">
        <v>0</v>
      </c>
      <c r="Z134" s="77">
        <v>0</v>
      </c>
      <c r="AA134" s="77">
        <f t="shared" si="3"/>
        <v>1419.4499999999998</v>
      </c>
      <c r="AB134" s="77">
        <f t="shared" si="4"/>
        <v>5081.43</v>
      </c>
      <c r="AC134" s="77">
        <v>0</v>
      </c>
      <c r="AD134" s="77">
        <v>0</v>
      </c>
      <c r="AE134" s="1"/>
    </row>
    <row r="135" spans="1:31" x14ac:dyDescent="0.25">
      <c r="A135" s="73" t="s">
        <v>2906</v>
      </c>
      <c r="B135" s="74" t="s">
        <v>2963</v>
      </c>
      <c r="C135" s="74" t="s">
        <v>2941</v>
      </c>
      <c r="D135" s="74"/>
      <c r="E135" s="77">
        <v>7249.94</v>
      </c>
      <c r="F135" s="77">
        <v>0</v>
      </c>
      <c r="G135" s="77">
        <v>0</v>
      </c>
      <c r="H135" s="77">
        <v>517.98</v>
      </c>
      <c r="I135" s="77">
        <v>0</v>
      </c>
      <c r="J135" s="77">
        <v>267.89</v>
      </c>
      <c r="K135" s="77">
        <v>0</v>
      </c>
      <c r="L135" s="77">
        <v>0</v>
      </c>
      <c r="M135" s="77">
        <f t="shared" si="5"/>
        <v>8035.81</v>
      </c>
      <c r="N135" s="77">
        <v>0</v>
      </c>
      <c r="O135" s="77">
        <v>1058.6199999999999</v>
      </c>
      <c r="P135" s="77">
        <v>0</v>
      </c>
      <c r="Q135" s="77">
        <v>72.5</v>
      </c>
      <c r="R135" s="77">
        <v>0</v>
      </c>
      <c r="S135" s="77">
        <v>0</v>
      </c>
      <c r="T135" s="77">
        <v>791.59</v>
      </c>
      <c r="U135" s="77">
        <v>0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f t="shared" si="3"/>
        <v>1922.71</v>
      </c>
      <c r="AB135" s="77">
        <f t="shared" si="4"/>
        <v>6113.1</v>
      </c>
      <c r="AC135" s="77">
        <v>0</v>
      </c>
      <c r="AD135" s="77">
        <v>0</v>
      </c>
      <c r="AE135" s="1"/>
    </row>
    <row r="136" spans="1:31" x14ac:dyDescent="0.25">
      <c r="A136" s="73" t="s">
        <v>2906</v>
      </c>
      <c r="B136" s="74" t="s">
        <v>2964</v>
      </c>
      <c r="C136" s="74" t="s">
        <v>2941</v>
      </c>
      <c r="D136" s="74"/>
      <c r="E136" s="77">
        <v>6353.88</v>
      </c>
      <c r="F136" s="77">
        <v>0</v>
      </c>
      <c r="G136" s="77">
        <v>0</v>
      </c>
      <c r="H136" s="77">
        <v>453.96</v>
      </c>
      <c r="I136" s="77">
        <v>0</v>
      </c>
      <c r="J136" s="77">
        <v>234.78</v>
      </c>
      <c r="K136" s="77">
        <v>0</v>
      </c>
      <c r="L136" s="77">
        <v>0</v>
      </c>
      <c r="M136" s="77">
        <f t="shared" si="5"/>
        <v>7042.62</v>
      </c>
      <c r="N136" s="77">
        <v>0</v>
      </c>
      <c r="O136" s="77">
        <v>860.15</v>
      </c>
      <c r="P136" s="77">
        <v>0</v>
      </c>
      <c r="Q136" s="77">
        <v>63.54</v>
      </c>
      <c r="R136" s="77">
        <v>0</v>
      </c>
      <c r="S136" s="77">
        <v>0</v>
      </c>
      <c r="T136" s="77">
        <v>791.59</v>
      </c>
      <c r="U136" s="77">
        <v>1483</v>
      </c>
      <c r="V136" s="77">
        <v>0</v>
      </c>
      <c r="W136" s="77">
        <v>0</v>
      </c>
      <c r="X136" s="77">
        <v>0</v>
      </c>
      <c r="Y136" s="77">
        <v>0</v>
      </c>
      <c r="Z136" s="77">
        <v>0</v>
      </c>
      <c r="AA136" s="77">
        <f t="shared" si="3"/>
        <v>3198.2799999999997</v>
      </c>
      <c r="AB136" s="77">
        <f t="shared" si="4"/>
        <v>3844.34</v>
      </c>
      <c r="AC136" s="77">
        <v>0</v>
      </c>
      <c r="AD136" s="77">
        <v>0</v>
      </c>
      <c r="AE136" s="1"/>
    </row>
    <row r="137" spans="1:31" x14ac:dyDescent="0.25">
      <c r="A137" s="73" t="s">
        <v>2906</v>
      </c>
      <c r="B137" s="74" t="s">
        <v>2965</v>
      </c>
      <c r="C137" s="74" t="s">
        <v>2941</v>
      </c>
      <c r="D137" s="74"/>
      <c r="E137" s="77">
        <v>5376.36</v>
      </c>
      <c r="F137" s="77">
        <v>0</v>
      </c>
      <c r="G137" s="77">
        <v>0</v>
      </c>
      <c r="H137" s="77">
        <v>384.12</v>
      </c>
      <c r="I137" s="77">
        <v>0</v>
      </c>
      <c r="J137" s="77">
        <v>198.66</v>
      </c>
      <c r="K137" s="77">
        <v>0</v>
      </c>
      <c r="L137" s="77">
        <v>0</v>
      </c>
      <c r="M137" s="77">
        <f t="shared" si="5"/>
        <v>5959.1399999999994</v>
      </c>
      <c r="N137" s="77">
        <v>0</v>
      </c>
      <c r="O137" s="77">
        <v>643.64</v>
      </c>
      <c r="P137" s="77">
        <v>0</v>
      </c>
      <c r="Q137" s="77">
        <v>53.76</v>
      </c>
      <c r="R137" s="77">
        <v>0</v>
      </c>
      <c r="S137" s="77">
        <v>0</v>
      </c>
      <c r="T137" s="77">
        <v>649.51</v>
      </c>
      <c r="U137" s="77">
        <v>1883</v>
      </c>
      <c r="V137" s="166">
        <v>308.33</v>
      </c>
      <c r="W137" s="77">
        <v>0</v>
      </c>
      <c r="X137" s="77">
        <v>0</v>
      </c>
      <c r="Y137" s="77">
        <v>0</v>
      </c>
      <c r="Z137" s="77">
        <v>0</v>
      </c>
      <c r="AA137" s="77">
        <f t="shared" si="3"/>
        <v>3538.24</v>
      </c>
      <c r="AB137" s="77">
        <f t="shared" si="4"/>
        <v>2420.8999999999996</v>
      </c>
      <c r="AC137" s="77">
        <v>0</v>
      </c>
      <c r="AD137" s="77">
        <v>0</v>
      </c>
      <c r="AE137" s="1"/>
    </row>
    <row r="138" spans="1:31" x14ac:dyDescent="0.25">
      <c r="A138" s="73" t="s">
        <v>2906</v>
      </c>
      <c r="B138" s="74" t="s">
        <v>2966</v>
      </c>
      <c r="C138" s="74" t="s">
        <v>2941</v>
      </c>
      <c r="D138" s="74"/>
      <c r="E138" s="77">
        <v>896.06</v>
      </c>
      <c r="F138" s="77">
        <v>0</v>
      </c>
      <c r="G138" s="77">
        <v>0</v>
      </c>
      <c r="H138" s="77">
        <v>64.02</v>
      </c>
      <c r="I138" s="77">
        <v>0</v>
      </c>
      <c r="J138" s="77">
        <v>33.11</v>
      </c>
      <c r="K138" s="77">
        <v>0</v>
      </c>
      <c r="L138" s="77">
        <v>0</v>
      </c>
      <c r="M138" s="77">
        <f t="shared" si="5"/>
        <v>993.18999999999994</v>
      </c>
      <c r="N138" s="77">
        <v>0</v>
      </c>
      <c r="O138" s="77">
        <v>48.45</v>
      </c>
      <c r="P138" s="77">
        <v>0</v>
      </c>
      <c r="Q138" s="77">
        <v>8.9600000000000009</v>
      </c>
      <c r="R138" s="77">
        <v>0</v>
      </c>
      <c r="S138" s="77">
        <v>0</v>
      </c>
      <c r="T138" s="77">
        <v>81.19</v>
      </c>
      <c r="U138" s="77">
        <v>0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f t="shared" si="3"/>
        <v>138.6</v>
      </c>
      <c r="AB138" s="77">
        <f t="shared" si="4"/>
        <v>854.58999999999992</v>
      </c>
      <c r="AC138" s="77">
        <v>0</v>
      </c>
      <c r="AD138" s="77">
        <v>0</v>
      </c>
      <c r="AE138" s="1"/>
    </row>
    <row r="139" spans="1:31" x14ac:dyDescent="0.25">
      <c r="A139" s="73" t="s">
        <v>2906</v>
      </c>
      <c r="B139" s="74" t="s">
        <v>2967</v>
      </c>
      <c r="C139" s="74" t="s">
        <v>2941</v>
      </c>
      <c r="D139" s="74"/>
      <c r="E139" s="77">
        <v>3095.48</v>
      </c>
      <c r="F139" s="77">
        <v>0</v>
      </c>
      <c r="G139" s="77">
        <v>0</v>
      </c>
      <c r="H139" s="77">
        <v>221.16</v>
      </c>
      <c r="I139" s="77">
        <v>0</v>
      </c>
      <c r="J139" s="77">
        <v>114.38</v>
      </c>
      <c r="K139" s="77">
        <v>0</v>
      </c>
      <c r="L139" s="77">
        <v>0</v>
      </c>
      <c r="M139" s="77">
        <f t="shared" si="5"/>
        <v>3431.02</v>
      </c>
      <c r="N139" s="77">
        <v>0</v>
      </c>
      <c r="O139" s="77">
        <v>245.15</v>
      </c>
      <c r="P139" s="77">
        <v>0</v>
      </c>
      <c r="Q139" s="77">
        <v>30.95</v>
      </c>
      <c r="R139" s="77">
        <v>0</v>
      </c>
      <c r="S139" s="77">
        <v>0</v>
      </c>
      <c r="T139" s="77">
        <v>385.64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f t="shared" si="3"/>
        <v>661.74</v>
      </c>
      <c r="AB139" s="77">
        <f t="shared" si="4"/>
        <v>2769.2799999999997</v>
      </c>
      <c r="AC139" s="77">
        <v>0</v>
      </c>
      <c r="AD139" s="77">
        <v>0</v>
      </c>
      <c r="AE139" s="1"/>
    </row>
    <row r="140" spans="1:31" x14ac:dyDescent="0.25">
      <c r="A140" s="73" t="s">
        <v>2906</v>
      </c>
      <c r="B140" s="74" t="s">
        <v>2968</v>
      </c>
      <c r="C140" s="74" t="s">
        <v>2941</v>
      </c>
      <c r="D140" s="74"/>
      <c r="E140" s="77">
        <v>2606.7199999999998</v>
      </c>
      <c r="F140" s="77">
        <v>0</v>
      </c>
      <c r="G140" s="77">
        <v>0</v>
      </c>
      <c r="H140" s="77">
        <v>186.24</v>
      </c>
      <c r="I140" s="77">
        <v>0</v>
      </c>
      <c r="J140" s="77">
        <v>96.32</v>
      </c>
      <c r="K140" s="77">
        <v>0</v>
      </c>
      <c r="L140" s="77">
        <v>0</v>
      </c>
      <c r="M140" s="77">
        <f t="shared" si="5"/>
        <v>2889.28</v>
      </c>
      <c r="N140" s="77">
        <v>0</v>
      </c>
      <c r="O140" s="77">
        <v>190.01</v>
      </c>
      <c r="P140" s="77">
        <v>0</v>
      </c>
      <c r="Q140" s="77">
        <v>26.07</v>
      </c>
      <c r="R140" s="77">
        <v>0</v>
      </c>
      <c r="S140" s="77">
        <v>0</v>
      </c>
      <c r="T140" s="77">
        <v>324.75</v>
      </c>
      <c r="U140" s="77">
        <v>338</v>
      </c>
      <c r="V140" s="77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f t="shared" si="3"/>
        <v>878.82999999999993</v>
      </c>
      <c r="AB140" s="77">
        <f t="shared" si="4"/>
        <v>2010.4500000000003</v>
      </c>
      <c r="AC140" s="77">
        <v>0</v>
      </c>
      <c r="AD140" s="77">
        <v>0</v>
      </c>
      <c r="AE140" s="1"/>
    </row>
    <row r="141" spans="1:31" x14ac:dyDescent="0.25">
      <c r="A141" s="73" t="s">
        <v>2906</v>
      </c>
      <c r="B141" s="74" t="s">
        <v>2969</v>
      </c>
      <c r="C141" s="74" t="s">
        <v>2941</v>
      </c>
      <c r="D141" s="74"/>
      <c r="E141" s="77">
        <v>4398.84</v>
      </c>
      <c r="F141" s="77">
        <v>0</v>
      </c>
      <c r="G141" s="77">
        <v>87.97</v>
      </c>
      <c r="H141" s="77">
        <v>314.27999999999997</v>
      </c>
      <c r="I141" s="77">
        <v>0</v>
      </c>
      <c r="J141" s="77">
        <v>162.54</v>
      </c>
      <c r="K141" s="77">
        <v>0</v>
      </c>
      <c r="L141" s="77">
        <v>0</v>
      </c>
      <c r="M141" s="77">
        <f t="shared" si="5"/>
        <v>4963.63</v>
      </c>
      <c r="N141" s="77">
        <v>0</v>
      </c>
      <c r="O141" s="77">
        <v>460.67</v>
      </c>
      <c r="P141" s="77">
        <v>0</v>
      </c>
      <c r="Q141" s="77">
        <v>43.99</v>
      </c>
      <c r="R141" s="77">
        <v>0</v>
      </c>
      <c r="S141" s="77">
        <v>0</v>
      </c>
      <c r="T141" s="77">
        <v>446.54</v>
      </c>
      <c r="U141" s="77">
        <v>0</v>
      </c>
      <c r="V141" s="77">
        <v>0</v>
      </c>
      <c r="W141" s="77">
        <v>0</v>
      </c>
      <c r="X141" s="77">
        <v>0</v>
      </c>
      <c r="Y141" s="77">
        <v>0</v>
      </c>
      <c r="Z141" s="77">
        <v>0</v>
      </c>
      <c r="AA141" s="77">
        <f t="shared" ref="AA141:AA173" si="6">O141+Q141+S141+T141+U141+V141</f>
        <v>951.2</v>
      </c>
      <c r="AB141" s="77">
        <f t="shared" ref="AB141:AB173" si="7">M141-AA141</f>
        <v>4012.4300000000003</v>
      </c>
      <c r="AC141" s="77">
        <v>0</v>
      </c>
      <c r="AD141" s="77">
        <v>0</v>
      </c>
      <c r="AE141" s="1"/>
    </row>
    <row r="142" spans="1:31" x14ac:dyDescent="0.25">
      <c r="A142" s="73" t="s">
        <v>2918</v>
      </c>
      <c r="B142" s="74" t="s">
        <v>2970</v>
      </c>
      <c r="C142" s="74" t="s">
        <v>2971</v>
      </c>
      <c r="D142" s="74"/>
      <c r="E142" s="77">
        <v>2385.1999999999998</v>
      </c>
      <c r="F142" s="77">
        <v>0</v>
      </c>
      <c r="G142" s="77">
        <v>0</v>
      </c>
      <c r="H142" s="77">
        <v>232.8</v>
      </c>
      <c r="I142" s="77">
        <v>0</v>
      </c>
      <c r="J142" s="77">
        <v>92.4</v>
      </c>
      <c r="K142" s="77">
        <v>0</v>
      </c>
      <c r="L142" s="77">
        <v>0</v>
      </c>
      <c r="M142" s="77">
        <f t="shared" ref="M142:M173" si="8">E142+F142+G142+H142+J142+N142</f>
        <v>2710.4</v>
      </c>
      <c r="N142" s="77">
        <v>0</v>
      </c>
      <c r="O142" s="77">
        <v>165.48</v>
      </c>
      <c r="P142" s="77">
        <v>0</v>
      </c>
      <c r="Q142" s="77">
        <v>23.85</v>
      </c>
      <c r="R142" s="77">
        <v>0</v>
      </c>
      <c r="S142" s="77">
        <v>0</v>
      </c>
      <c r="T142" s="77">
        <v>297.16000000000003</v>
      </c>
      <c r="U142" s="77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f t="shared" si="6"/>
        <v>486.49</v>
      </c>
      <c r="AB142" s="77">
        <f t="shared" si="7"/>
        <v>2223.91</v>
      </c>
      <c r="AC142" s="77">
        <v>0</v>
      </c>
      <c r="AD142" s="77">
        <v>0</v>
      </c>
      <c r="AE142" s="1"/>
    </row>
    <row r="143" spans="1:31" x14ac:dyDescent="0.25">
      <c r="A143" s="73" t="s">
        <v>2918</v>
      </c>
      <c r="B143" s="74" t="s">
        <v>2972</v>
      </c>
      <c r="C143" s="74" t="s">
        <v>2971</v>
      </c>
      <c r="D143" s="74"/>
      <c r="E143" s="77">
        <v>3816.32</v>
      </c>
      <c r="F143" s="77">
        <v>0</v>
      </c>
      <c r="G143" s="77">
        <v>0</v>
      </c>
      <c r="H143" s="77">
        <v>372.48</v>
      </c>
      <c r="I143" s="77">
        <v>0</v>
      </c>
      <c r="J143" s="77">
        <v>147.84</v>
      </c>
      <c r="K143" s="77">
        <v>0</v>
      </c>
      <c r="L143" s="77">
        <v>0</v>
      </c>
      <c r="M143" s="77">
        <f t="shared" si="8"/>
        <v>4336.6400000000003</v>
      </c>
      <c r="N143" s="77">
        <v>0</v>
      </c>
      <c r="O143" s="77">
        <v>343.35</v>
      </c>
      <c r="P143" s="77">
        <v>0</v>
      </c>
      <c r="Q143" s="77">
        <v>38.159999999999997</v>
      </c>
      <c r="R143" s="77">
        <v>0</v>
      </c>
      <c r="S143" s="77">
        <v>0</v>
      </c>
      <c r="T143" s="77">
        <v>475.45</v>
      </c>
      <c r="U143" s="77">
        <v>300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f t="shared" si="6"/>
        <v>1156.96</v>
      </c>
      <c r="AB143" s="77">
        <f t="shared" si="7"/>
        <v>3179.6800000000003</v>
      </c>
      <c r="AC143" s="77">
        <v>0</v>
      </c>
      <c r="AD143" s="77">
        <v>0</v>
      </c>
      <c r="AE143" s="1"/>
    </row>
    <row r="144" spans="1:31" x14ac:dyDescent="0.25">
      <c r="A144" s="73" t="s">
        <v>2918</v>
      </c>
      <c r="B144" s="74" t="s">
        <v>2973</v>
      </c>
      <c r="C144" s="74" t="s">
        <v>2971</v>
      </c>
      <c r="D144" s="74"/>
      <c r="E144" s="77">
        <v>2981.5</v>
      </c>
      <c r="F144" s="77">
        <v>0</v>
      </c>
      <c r="G144" s="77">
        <v>0</v>
      </c>
      <c r="H144" s="77">
        <v>291</v>
      </c>
      <c r="I144" s="77">
        <v>0</v>
      </c>
      <c r="J144" s="77">
        <v>115.5</v>
      </c>
      <c r="K144" s="77">
        <v>0</v>
      </c>
      <c r="L144" s="77">
        <v>0</v>
      </c>
      <c r="M144" s="77">
        <f t="shared" si="8"/>
        <v>3388</v>
      </c>
      <c r="N144" s="77">
        <v>0</v>
      </c>
      <c r="O144" s="77">
        <v>232.87</v>
      </c>
      <c r="P144" s="77">
        <v>0</v>
      </c>
      <c r="Q144" s="77">
        <v>29.82</v>
      </c>
      <c r="R144" s="77">
        <v>0</v>
      </c>
      <c r="S144" s="77">
        <v>0</v>
      </c>
      <c r="T144" s="77">
        <v>371.44</v>
      </c>
      <c r="U144" s="77">
        <v>660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f t="shared" si="6"/>
        <v>1294.1300000000001</v>
      </c>
      <c r="AB144" s="77">
        <f t="shared" si="7"/>
        <v>2093.87</v>
      </c>
      <c r="AC144" s="77">
        <v>0</v>
      </c>
      <c r="AD144" s="77">
        <v>0</v>
      </c>
      <c r="AE144" s="1"/>
    </row>
    <row r="145" spans="1:31" x14ac:dyDescent="0.25">
      <c r="A145" s="73" t="s">
        <v>2918</v>
      </c>
      <c r="B145" s="74" t="s">
        <v>2974</v>
      </c>
      <c r="C145" s="74" t="s">
        <v>2971</v>
      </c>
      <c r="D145" s="74"/>
      <c r="E145" s="77">
        <v>4651.1400000000003</v>
      </c>
      <c r="F145" s="77">
        <v>0</v>
      </c>
      <c r="G145" s="77">
        <v>0</v>
      </c>
      <c r="H145" s="77">
        <v>453.96</v>
      </c>
      <c r="I145" s="77">
        <v>0</v>
      </c>
      <c r="J145" s="77">
        <v>180.18</v>
      </c>
      <c r="K145" s="77">
        <v>0</v>
      </c>
      <c r="L145" s="77">
        <v>0</v>
      </c>
      <c r="M145" s="77">
        <f t="shared" si="8"/>
        <v>5285.2800000000007</v>
      </c>
      <c r="N145" s="77">
        <v>0</v>
      </c>
      <c r="O145" s="77">
        <v>493.28</v>
      </c>
      <c r="P145" s="77">
        <v>0</v>
      </c>
      <c r="Q145" s="77">
        <v>46.51</v>
      </c>
      <c r="R145" s="77">
        <v>0</v>
      </c>
      <c r="S145" s="77">
        <v>0</v>
      </c>
      <c r="T145" s="77">
        <v>579.45000000000005</v>
      </c>
      <c r="U145" s="77">
        <v>1205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f t="shared" si="6"/>
        <v>2324.2399999999998</v>
      </c>
      <c r="AB145" s="77">
        <f t="shared" si="7"/>
        <v>2961.0400000000009</v>
      </c>
      <c r="AC145" s="77">
        <v>0</v>
      </c>
      <c r="AD145" s="77">
        <v>0</v>
      </c>
      <c r="AE145" s="1"/>
    </row>
    <row r="146" spans="1:31" x14ac:dyDescent="0.25">
      <c r="A146" s="73" t="s">
        <v>2918</v>
      </c>
      <c r="B146" s="74" t="s">
        <v>2975</v>
      </c>
      <c r="C146" s="74" t="s">
        <v>2971</v>
      </c>
      <c r="D146" s="74"/>
      <c r="E146" s="77">
        <v>2981.5</v>
      </c>
      <c r="F146" s="77">
        <v>0</v>
      </c>
      <c r="G146" s="77">
        <v>0</v>
      </c>
      <c r="H146" s="77">
        <v>291</v>
      </c>
      <c r="I146" s="77">
        <v>0</v>
      </c>
      <c r="J146" s="77">
        <v>115.5</v>
      </c>
      <c r="K146" s="77">
        <v>0</v>
      </c>
      <c r="L146" s="77">
        <v>0</v>
      </c>
      <c r="M146" s="77">
        <f t="shared" si="8"/>
        <v>3388</v>
      </c>
      <c r="N146" s="77">
        <v>0</v>
      </c>
      <c r="O146" s="77">
        <v>232.87</v>
      </c>
      <c r="P146" s="77">
        <v>0</v>
      </c>
      <c r="Q146" s="77">
        <v>29.82</v>
      </c>
      <c r="R146" s="77">
        <v>0</v>
      </c>
      <c r="S146" s="77">
        <v>0</v>
      </c>
      <c r="T146" s="77">
        <v>371.44</v>
      </c>
      <c r="U146" s="77">
        <v>670.72</v>
      </c>
      <c r="V146" s="77">
        <v>0</v>
      </c>
      <c r="W146" s="77">
        <v>0</v>
      </c>
      <c r="X146" s="77">
        <v>0</v>
      </c>
      <c r="Y146" s="77">
        <v>0</v>
      </c>
      <c r="Z146" s="77">
        <v>0</v>
      </c>
      <c r="AA146" s="77">
        <f t="shared" si="6"/>
        <v>1304.8499999999999</v>
      </c>
      <c r="AB146" s="77">
        <f t="shared" si="7"/>
        <v>2083.15</v>
      </c>
      <c r="AC146" s="77">
        <v>1265</v>
      </c>
      <c r="AD146" s="77">
        <v>0</v>
      </c>
      <c r="AE146" s="1"/>
    </row>
    <row r="147" spans="1:31" x14ac:dyDescent="0.25">
      <c r="A147" s="73" t="s">
        <v>2918</v>
      </c>
      <c r="B147" s="74" t="s">
        <v>2976</v>
      </c>
      <c r="C147" s="74" t="s">
        <v>2971</v>
      </c>
      <c r="D147" s="74"/>
      <c r="E147" s="77">
        <v>3100.76</v>
      </c>
      <c r="F147" s="77">
        <v>0</v>
      </c>
      <c r="G147" s="77">
        <v>0</v>
      </c>
      <c r="H147" s="77">
        <v>302.64</v>
      </c>
      <c r="I147" s="77">
        <v>0</v>
      </c>
      <c r="J147" s="77">
        <v>120.12</v>
      </c>
      <c r="K147" s="77">
        <v>0</v>
      </c>
      <c r="L147" s="77">
        <v>0</v>
      </c>
      <c r="M147" s="77">
        <f t="shared" si="8"/>
        <v>3523.52</v>
      </c>
      <c r="N147" s="77">
        <v>0</v>
      </c>
      <c r="O147" s="77">
        <v>246.35</v>
      </c>
      <c r="P147" s="77">
        <v>0</v>
      </c>
      <c r="Q147" s="77">
        <v>31.01</v>
      </c>
      <c r="R147" s="77">
        <v>0</v>
      </c>
      <c r="S147" s="77">
        <v>0</v>
      </c>
      <c r="T147" s="77">
        <v>386.3</v>
      </c>
      <c r="U147" s="77">
        <v>934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f t="shared" si="6"/>
        <v>1597.66</v>
      </c>
      <c r="AB147" s="77">
        <f t="shared" si="7"/>
        <v>1925.86</v>
      </c>
      <c r="AC147" s="77">
        <v>0</v>
      </c>
      <c r="AD147" s="77">
        <v>0</v>
      </c>
      <c r="AE147" s="1"/>
    </row>
    <row r="148" spans="1:31" x14ac:dyDescent="0.25">
      <c r="A148" s="73" t="s">
        <v>2918</v>
      </c>
      <c r="B148" s="74" t="s">
        <v>2977</v>
      </c>
      <c r="C148" s="74" t="s">
        <v>2971</v>
      </c>
      <c r="D148" s="74"/>
      <c r="E148" s="77">
        <v>4651.1400000000003</v>
      </c>
      <c r="F148" s="77">
        <v>0</v>
      </c>
      <c r="G148" s="77">
        <v>0</v>
      </c>
      <c r="H148" s="77">
        <v>453.96</v>
      </c>
      <c r="I148" s="77">
        <v>0</v>
      </c>
      <c r="J148" s="77">
        <v>180.18</v>
      </c>
      <c r="K148" s="77">
        <v>0</v>
      </c>
      <c r="L148" s="77">
        <v>0</v>
      </c>
      <c r="M148" s="77">
        <f t="shared" si="8"/>
        <v>5285.2800000000007</v>
      </c>
      <c r="N148" s="77">
        <v>0</v>
      </c>
      <c r="O148" s="77">
        <v>493.28</v>
      </c>
      <c r="P148" s="77">
        <v>0</v>
      </c>
      <c r="Q148" s="77">
        <v>46.51</v>
      </c>
      <c r="R148" s="77">
        <v>0</v>
      </c>
      <c r="S148" s="77">
        <v>0</v>
      </c>
      <c r="T148" s="77">
        <v>579.45000000000005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f t="shared" si="6"/>
        <v>1119.24</v>
      </c>
      <c r="AB148" s="77">
        <f t="shared" si="7"/>
        <v>4166.0400000000009</v>
      </c>
      <c r="AC148" s="77">
        <v>0</v>
      </c>
      <c r="AD148" s="77">
        <v>0</v>
      </c>
      <c r="AE148" s="1"/>
    </row>
    <row r="149" spans="1:31" x14ac:dyDescent="0.25">
      <c r="A149" s="73" t="s">
        <v>2978</v>
      </c>
      <c r="B149" s="74" t="s">
        <v>2979</v>
      </c>
      <c r="C149" s="74" t="s">
        <v>2980</v>
      </c>
      <c r="D149" s="74"/>
      <c r="E149" s="77">
        <v>9323.85</v>
      </c>
      <c r="F149" s="77">
        <v>0</v>
      </c>
      <c r="G149" s="77">
        <v>0</v>
      </c>
      <c r="H149" s="77">
        <v>465.5</v>
      </c>
      <c r="I149" s="77">
        <v>0</v>
      </c>
      <c r="J149" s="77">
        <v>315.42</v>
      </c>
      <c r="K149" s="77">
        <v>0</v>
      </c>
      <c r="L149" s="77">
        <v>0</v>
      </c>
      <c r="M149" s="77">
        <f t="shared" si="8"/>
        <v>10104.77</v>
      </c>
      <c r="N149" s="77">
        <v>0</v>
      </c>
      <c r="O149" s="77">
        <v>1511.76</v>
      </c>
      <c r="P149" s="77">
        <v>0</v>
      </c>
      <c r="Q149" s="77">
        <v>93.24</v>
      </c>
      <c r="R149" s="77">
        <v>0</v>
      </c>
      <c r="S149" s="77">
        <v>0</v>
      </c>
      <c r="T149" s="77">
        <v>1072.24</v>
      </c>
      <c r="U149" s="77">
        <v>0</v>
      </c>
      <c r="V149" s="77">
        <v>0</v>
      </c>
      <c r="W149" s="77">
        <v>0</v>
      </c>
      <c r="X149" s="77">
        <v>0</v>
      </c>
      <c r="Y149" s="77">
        <v>0</v>
      </c>
      <c r="Z149" s="77">
        <v>0</v>
      </c>
      <c r="AA149" s="77">
        <f t="shared" si="6"/>
        <v>2677.24</v>
      </c>
      <c r="AB149" s="77">
        <f t="shared" si="7"/>
        <v>7427.5300000000007</v>
      </c>
      <c r="AC149" s="77">
        <v>0</v>
      </c>
      <c r="AD149" s="77">
        <v>0</v>
      </c>
      <c r="AE149" s="1"/>
    </row>
    <row r="150" spans="1:31" x14ac:dyDescent="0.25">
      <c r="A150" s="73" t="s">
        <v>2978</v>
      </c>
      <c r="B150" s="74" t="s">
        <v>2981</v>
      </c>
      <c r="C150" s="74" t="s">
        <v>2980</v>
      </c>
      <c r="D150" s="74"/>
      <c r="E150" s="77">
        <v>9323.85</v>
      </c>
      <c r="F150" s="77">
        <v>0</v>
      </c>
      <c r="G150" s="77">
        <v>0</v>
      </c>
      <c r="H150" s="77">
        <v>465.5</v>
      </c>
      <c r="I150" s="77">
        <v>0</v>
      </c>
      <c r="J150" s="77">
        <v>315.42</v>
      </c>
      <c r="K150" s="77">
        <v>0</v>
      </c>
      <c r="L150" s="77">
        <v>0</v>
      </c>
      <c r="M150" s="77">
        <f t="shared" si="8"/>
        <v>10104.77</v>
      </c>
      <c r="N150" s="77">
        <v>0</v>
      </c>
      <c r="O150" s="77">
        <v>1511.76</v>
      </c>
      <c r="P150" s="77">
        <v>0</v>
      </c>
      <c r="Q150" s="77">
        <v>93.24</v>
      </c>
      <c r="R150" s="77">
        <v>0</v>
      </c>
      <c r="S150" s="77">
        <v>0</v>
      </c>
      <c r="T150" s="77">
        <v>1072.24</v>
      </c>
      <c r="U150" s="77">
        <v>2072</v>
      </c>
      <c r="V150" s="77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f t="shared" si="6"/>
        <v>4749.24</v>
      </c>
      <c r="AB150" s="77">
        <f t="shared" si="7"/>
        <v>5355.5300000000007</v>
      </c>
      <c r="AC150" s="77">
        <v>0</v>
      </c>
      <c r="AD150" s="77">
        <v>0</v>
      </c>
      <c r="AE150" s="1"/>
    </row>
    <row r="151" spans="1:31" x14ac:dyDescent="0.25">
      <c r="A151" s="73" t="s">
        <v>2978</v>
      </c>
      <c r="B151" s="74" t="s">
        <v>2982</v>
      </c>
      <c r="C151" s="74" t="s">
        <v>2980</v>
      </c>
      <c r="D151" s="74"/>
      <c r="E151" s="77">
        <v>9323.85</v>
      </c>
      <c r="F151" s="77">
        <v>0</v>
      </c>
      <c r="G151" s="77">
        <v>0</v>
      </c>
      <c r="H151" s="77">
        <v>465.5</v>
      </c>
      <c r="I151" s="77">
        <v>0</v>
      </c>
      <c r="J151" s="77">
        <v>315.42</v>
      </c>
      <c r="K151" s="77">
        <v>0</v>
      </c>
      <c r="L151" s="77">
        <v>0</v>
      </c>
      <c r="M151" s="77">
        <f t="shared" si="8"/>
        <v>10104.77</v>
      </c>
      <c r="N151" s="77">
        <v>0</v>
      </c>
      <c r="O151" s="77">
        <v>1511.76</v>
      </c>
      <c r="P151" s="77">
        <v>0</v>
      </c>
      <c r="Q151" s="77">
        <v>93.24</v>
      </c>
      <c r="R151" s="77">
        <v>0</v>
      </c>
      <c r="S151" s="77">
        <v>200</v>
      </c>
      <c r="T151" s="77">
        <v>1072.24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f t="shared" si="6"/>
        <v>2877.24</v>
      </c>
      <c r="AB151" s="77">
        <f t="shared" si="7"/>
        <v>7227.5300000000007</v>
      </c>
      <c r="AC151" s="77">
        <v>0</v>
      </c>
      <c r="AD151" s="77">
        <v>0</v>
      </c>
      <c r="AE151" s="1"/>
    </row>
    <row r="152" spans="1:31" x14ac:dyDescent="0.25">
      <c r="A152" s="73" t="s">
        <v>2978</v>
      </c>
      <c r="B152" s="74" t="s">
        <v>2983</v>
      </c>
      <c r="C152" s="74" t="s">
        <v>2980</v>
      </c>
      <c r="D152" s="74"/>
      <c r="E152" s="77">
        <v>9323.85</v>
      </c>
      <c r="F152" s="77">
        <v>0</v>
      </c>
      <c r="G152" s="77">
        <v>0</v>
      </c>
      <c r="H152" s="77">
        <v>465.5</v>
      </c>
      <c r="I152" s="77">
        <v>0</v>
      </c>
      <c r="J152" s="77">
        <v>315.42</v>
      </c>
      <c r="K152" s="77">
        <v>0</v>
      </c>
      <c r="L152" s="77">
        <v>0</v>
      </c>
      <c r="M152" s="77">
        <f t="shared" si="8"/>
        <v>10104.77</v>
      </c>
      <c r="N152" s="77">
        <v>0</v>
      </c>
      <c r="O152" s="77">
        <v>1511.76</v>
      </c>
      <c r="P152" s="77">
        <v>0</v>
      </c>
      <c r="Q152" s="77">
        <v>93.24</v>
      </c>
      <c r="R152" s="77">
        <v>0</v>
      </c>
      <c r="S152" s="77">
        <v>0</v>
      </c>
      <c r="T152" s="77">
        <v>1072.24</v>
      </c>
      <c r="U152" s="77">
        <v>750</v>
      </c>
      <c r="V152" s="77">
        <v>0</v>
      </c>
      <c r="W152" s="77">
        <v>0</v>
      </c>
      <c r="X152" s="77">
        <v>0</v>
      </c>
      <c r="Y152" s="77">
        <v>0</v>
      </c>
      <c r="Z152" s="77">
        <v>0</v>
      </c>
      <c r="AA152" s="77">
        <f t="shared" si="6"/>
        <v>3427.24</v>
      </c>
      <c r="AB152" s="77">
        <f t="shared" si="7"/>
        <v>6677.5300000000007</v>
      </c>
      <c r="AC152" s="77">
        <v>0</v>
      </c>
      <c r="AD152" s="77">
        <v>0</v>
      </c>
      <c r="AE152" s="1"/>
    </row>
    <row r="153" spans="1:31" x14ac:dyDescent="0.25">
      <c r="A153" s="73" t="s">
        <v>2984</v>
      </c>
      <c r="B153" s="74" t="s">
        <v>2985</v>
      </c>
      <c r="C153" s="74" t="s">
        <v>2986</v>
      </c>
      <c r="D153" s="74"/>
      <c r="E153" s="77">
        <v>7198.5</v>
      </c>
      <c r="F153" s="77">
        <v>0</v>
      </c>
      <c r="G153" s="77">
        <v>143.97</v>
      </c>
      <c r="H153" s="77">
        <v>465.5</v>
      </c>
      <c r="I153" s="77">
        <v>0</v>
      </c>
      <c r="J153" s="77">
        <v>261.2</v>
      </c>
      <c r="K153" s="77">
        <v>0</v>
      </c>
      <c r="L153" s="77">
        <v>0</v>
      </c>
      <c r="M153" s="77">
        <f t="shared" si="8"/>
        <v>8069.17</v>
      </c>
      <c r="N153" s="77">
        <v>0</v>
      </c>
      <c r="O153" s="77">
        <v>1076.95</v>
      </c>
      <c r="P153" s="77">
        <v>0</v>
      </c>
      <c r="Q153" s="77">
        <v>71.989999999999995</v>
      </c>
      <c r="R153" s="77">
        <v>0</v>
      </c>
      <c r="S153" s="77">
        <v>0</v>
      </c>
      <c r="T153" s="77">
        <v>827.83</v>
      </c>
      <c r="U153" s="77">
        <v>2327</v>
      </c>
      <c r="V153" s="77">
        <v>0</v>
      </c>
      <c r="W153" s="77">
        <v>0</v>
      </c>
      <c r="X153" s="77">
        <v>0</v>
      </c>
      <c r="Y153" s="77">
        <v>0</v>
      </c>
      <c r="Z153" s="77">
        <v>0</v>
      </c>
      <c r="AA153" s="77">
        <f t="shared" si="6"/>
        <v>4303.7700000000004</v>
      </c>
      <c r="AB153" s="77">
        <f t="shared" si="7"/>
        <v>3765.3999999999996</v>
      </c>
      <c r="AC153" s="77">
        <v>0</v>
      </c>
      <c r="AD153" s="77">
        <v>0</v>
      </c>
      <c r="AE153" s="1"/>
    </row>
    <row r="154" spans="1:31" x14ac:dyDescent="0.25">
      <c r="A154" s="73" t="s">
        <v>2984</v>
      </c>
      <c r="B154" s="74" t="s">
        <v>2987</v>
      </c>
      <c r="C154" s="74" t="s">
        <v>2986</v>
      </c>
      <c r="D154" s="74"/>
      <c r="E154" s="77">
        <v>7198.5</v>
      </c>
      <c r="F154" s="77">
        <v>0</v>
      </c>
      <c r="G154" s="77">
        <v>287.94</v>
      </c>
      <c r="H154" s="77">
        <v>465.5</v>
      </c>
      <c r="I154" s="77">
        <v>0</v>
      </c>
      <c r="J154" s="77">
        <v>261.2</v>
      </c>
      <c r="K154" s="77">
        <v>0</v>
      </c>
      <c r="L154" s="77">
        <v>0</v>
      </c>
      <c r="M154" s="77">
        <f t="shared" si="8"/>
        <v>8213.14</v>
      </c>
      <c r="N154" s="77">
        <v>0</v>
      </c>
      <c r="O154" s="77">
        <v>1107.71</v>
      </c>
      <c r="P154" s="77">
        <v>0</v>
      </c>
      <c r="Q154" s="77">
        <v>71.989999999999995</v>
      </c>
      <c r="R154" s="77">
        <v>0</v>
      </c>
      <c r="S154" s="77">
        <v>0</v>
      </c>
      <c r="T154" s="77">
        <v>827.83</v>
      </c>
      <c r="U154" s="77">
        <v>0</v>
      </c>
      <c r="V154" s="77">
        <v>0</v>
      </c>
      <c r="W154" s="77">
        <v>0</v>
      </c>
      <c r="X154" s="77">
        <v>0</v>
      </c>
      <c r="Y154" s="77">
        <v>0</v>
      </c>
      <c r="Z154" s="77">
        <v>0</v>
      </c>
      <c r="AA154" s="77">
        <f t="shared" si="6"/>
        <v>2007.5300000000002</v>
      </c>
      <c r="AB154" s="77">
        <f t="shared" si="7"/>
        <v>6205.6099999999988</v>
      </c>
      <c r="AC154" s="77">
        <v>998.48</v>
      </c>
      <c r="AD154" s="77">
        <v>0</v>
      </c>
      <c r="AE154" s="1"/>
    </row>
    <row r="155" spans="1:31" x14ac:dyDescent="0.25">
      <c r="A155" s="73" t="s">
        <v>2988</v>
      </c>
      <c r="B155" s="74" t="s">
        <v>2989</v>
      </c>
      <c r="C155" s="74" t="s">
        <v>2990</v>
      </c>
      <c r="D155" s="74"/>
      <c r="E155" s="77">
        <v>6419.55</v>
      </c>
      <c r="F155" s="77">
        <v>0</v>
      </c>
      <c r="G155" s="77">
        <v>0</v>
      </c>
      <c r="H155" s="77">
        <v>465.5</v>
      </c>
      <c r="I155" s="77">
        <v>0</v>
      </c>
      <c r="J155" s="77">
        <v>229.8</v>
      </c>
      <c r="K155" s="77">
        <v>0</v>
      </c>
      <c r="L155" s="77">
        <v>0</v>
      </c>
      <c r="M155" s="77">
        <f t="shared" si="8"/>
        <v>7114.85</v>
      </c>
      <c r="N155" s="77">
        <v>0</v>
      </c>
      <c r="O155" s="77">
        <v>873.11</v>
      </c>
      <c r="P155" s="77">
        <v>0</v>
      </c>
      <c r="Q155" s="77">
        <v>64.2</v>
      </c>
      <c r="R155" s="77">
        <v>0</v>
      </c>
      <c r="S155" s="77">
        <v>0</v>
      </c>
      <c r="T155" s="77">
        <v>738.25</v>
      </c>
      <c r="U155" s="77">
        <v>800</v>
      </c>
      <c r="V155" s="77">
        <v>0</v>
      </c>
      <c r="W155" s="77">
        <v>0</v>
      </c>
      <c r="X155" s="77">
        <v>0</v>
      </c>
      <c r="Y155" s="77">
        <v>0</v>
      </c>
      <c r="Z155" s="77">
        <v>0</v>
      </c>
      <c r="AA155" s="77">
        <f t="shared" si="6"/>
        <v>2475.56</v>
      </c>
      <c r="AB155" s="77">
        <f t="shared" si="7"/>
        <v>4639.2900000000009</v>
      </c>
      <c r="AC155" s="77">
        <v>0</v>
      </c>
      <c r="AD155" s="77">
        <v>0</v>
      </c>
      <c r="AE155" s="1"/>
    </row>
    <row r="156" spans="1:31" x14ac:dyDescent="0.25">
      <c r="A156" s="73" t="s">
        <v>2988</v>
      </c>
      <c r="B156" s="74" t="s">
        <v>2991</v>
      </c>
      <c r="C156" s="74" t="s">
        <v>2990</v>
      </c>
      <c r="D156" s="74"/>
      <c r="E156" s="77">
        <v>6419.55</v>
      </c>
      <c r="F156" s="77">
        <v>0</v>
      </c>
      <c r="G156" s="77">
        <v>128.38999999999999</v>
      </c>
      <c r="H156" s="77">
        <v>465.5</v>
      </c>
      <c r="I156" s="77">
        <v>0</v>
      </c>
      <c r="J156" s="77">
        <v>229.8</v>
      </c>
      <c r="K156" s="77">
        <v>0</v>
      </c>
      <c r="L156" s="77">
        <v>0</v>
      </c>
      <c r="M156" s="77">
        <f t="shared" si="8"/>
        <v>7243.2400000000007</v>
      </c>
      <c r="N156" s="77">
        <v>0</v>
      </c>
      <c r="O156" s="77">
        <v>900.54</v>
      </c>
      <c r="P156" s="77">
        <v>0</v>
      </c>
      <c r="Q156" s="77">
        <v>64.2</v>
      </c>
      <c r="R156" s="77">
        <v>0</v>
      </c>
      <c r="S156" s="77">
        <v>0</v>
      </c>
      <c r="T156" s="77">
        <v>738.25</v>
      </c>
      <c r="U156" s="77">
        <v>2075</v>
      </c>
      <c r="V156" s="77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f t="shared" si="6"/>
        <v>3777.99</v>
      </c>
      <c r="AB156" s="77">
        <f t="shared" si="7"/>
        <v>3465.2500000000009</v>
      </c>
      <c r="AC156" s="77">
        <v>0</v>
      </c>
      <c r="AD156" s="77">
        <v>0</v>
      </c>
      <c r="AE156" s="1"/>
    </row>
    <row r="157" spans="1:31" x14ac:dyDescent="0.25">
      <c r="A157" s="73" t="s">
        <v>2988</v>
      </c>
      <c r="B157" s="74" t="s">
        <v>2992</v>
      </c>
      <c r="C157" s="74" t="s">
        <v>2990</v>
      </c>
      <c r="D157" s="74"/>
      <c r="E157" s="77">
        <v>6419.55</v>
      </c>
      <c r="F157" s="77">
        <v>0</v>
      </c>
      <c r="G157" s="77">
        <v>256.77999999999997</v>
      </c>
      <c r="H157" s="77">
        <v>465.5</v>
      </c>
      <c r="I157" s="77">
        <v>0</v>
      </c>
      <c r="J157" s="77">
        <v>229.8</v>
      </c>
      <c r="K157" s="77">
        <v>0</v>
      </c>
      <c r="L157" s="77">
        <v>0</v>
      </c>
      <c r="M157" s="77">
        <f t="shared" si="8"/>
        <v>7371.63</v>
      </c>
      <c r="N157" s="77">
        <v>0</v>
      </c>
      <c r="O157" s="77">
        <v>927.96</v>
      </c>
      <c r="P157" s="77">
        <v>0</v>
      </c>
      <c r="Q157" s="77">
        <v>64.2</v>
      </c>
      <c r="R157" s="77">
        <v>0</v>
      </c>
      <c r="S157" s="77">
        <v>0</v>
      </c>
      <c r="T157" s="77">
        <v>738.25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f t="shared" si="6"/>
        <v>1730.41</v>
      </c>
      <c r="AB157" s="77">
        <f t="shared" si="7"/>
        <v>5641.22</v>
      </c>
      <c r="AC157" s="77">
        <v>0</v>
      </c>
      <c r="AD157" s="77">
        <v>4116.45</v>
      </c>
      <c r="AE157" s="1"/>
    </row>
    <row r="158" spans="1:31" x14ac:dyDescent="0.25">
      <c r="A158" s="73" t="s">
        <v>2988</v>
      </c>
      <c r="B158" s="74" t="s">
        <v>2993</v>
      </c>
      <c r="C158" s="74" t="s">
        <v>2990</v>
      </c>
      <c r="D158" s="74"/>
      <c r="E158" s="77">
        <v>6419.55</v>
      </c>
      <c r="F158" s="77">
        <v>0</v>
      </c>
      <c r="G158" s="77">
        <v>128.38999999999999</v>
      </c>
      <c r="H158" s="77">
        <v>465.5</v>
      </c>
      <c r="I158" s="77">
        <v>0</v>
      </c>
      <c r="J158" s="77">
        <v>229.8</v>
      </c>
      <c r="K158" s="77">
        <v>0</v>
      </c>
      <c r="L158" s="77">
        <v>0</v>
      </c>
      <c r="M158" s="77">
        <f t="shared" si="8"/>
        <v>7243.2400000000007</v>
      </c>
      <c r="N158" s="77">
        <v>0</v>
      </c>
      <c r="O158" s="77">
        <v>900.54</v>
      </c>
      <c r="P158" s="77">
        <v>0</v>
      </c>
      <c r="Q158" s="77">
        <v>64.2</v>
      </c>
      <c r="R158" s="77">
        <v>0</v>
      </c>
      <c r="S158" s="77">
        <v>0</v>
      </c>
      <c r="T158" s="77">
        <v>738.25</v>
      </c>
      <c r="U158" s="77">
        <v>2075</v>
      </c>
      <c r="V158" s="77">
        <v>0</v>
      </c>
      <c r="W158" s="77">
        <v>0</v>
      </c>
      <c r="X158" s="77">
        <v>0</v>
      </c>
      <c r="Y158" s="77">
        <v>0</v>
      </c>
      <c r="Z158" s="77">
        <v>0</v>
      </c>
      <c r="AA158" s="77">
        <f t="shared" si="6"/>
        <v>3777.99</v>
      </c>
      <c r="AB158" s="77">
        <f t="shared" si="7"/>
        <v>3465.2500000000009</v>
      </c>
      <c r="AC158" s="77">
        <v>0</v>
      </c>
      <c r="AD158" s="77">
        <v>0</v>
      </c>
      <c r="AE158" s="1"/>
    </row>
    <row r="159" spans="1:31" x14ac:dyDescent="0.25">
      <c r="A159" s="73" t="s">
        <v>2988</v>
      </c>
      <c r="B159" s="74" t="s">
        <v>2994</v>
      </c>
      <c r="C159" s="74" t="s">
        <v>2990</v>
      </c>
      <c r="D159" s="74"/>
      <c r="E159" s="77">
        <v>6419.55</v>
      </c>
      <c r="F159" s="77">
        <v>0</v>
      </c>
      <c r="G159" s="77">
        <v>256.77999999999997</v>
      </c>
      <c r="H159" s="77">
        <v>465.5</v>
      </c>
      <c r="I159" s="77">
        <v>0</v>
      </c>
      <c r="J159" s="77">
        <v>229.8</v>
      </c>
      <c r="K159" s="77">
        <v>0</v>
      </c>
      <c r="L159" s="77">
        <v>0</v>
      </c>
      <c r="M159" s="77">
        <f t="shared" si="8"/>
        <v>7371.63</v>
      </c>
      <c r="N159" s="77">
        <v>0</v>
      </c>
      <c r="O159" s="77">
        <v>927.96</v>
      </c>
      <c r="P159" s="77">
        <v>0</v>
      </c>
      <c r="Q159" s="77">
        <v>64.2</v>
      </c>
      <c r="R159" s="77">
        <v>0</v>
      </c>
      <c r="S159" s="77">
        <v>0</v>
      </c>
      <c r="T159" s="77">
        <v>738.25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f t="shared" si="6"/>
        <v>1730.41</v>
      </c>
      <c r="AB159" s="77">
        <f t="shared" si="7"/>
        <v>5641.22</v>
      </c>
      <c r="AC159" s="77">
        <v>0</v>
      </c>
      <c r="AD159" s="77">
        <v>2073.19</v>
      </c>
      <c r="AE159" s="1"/>
    </row>
    <row r="160" spans="1:31" x14ac:dyDescent="0.25">
      <c r="A160" s="73" t="s">
        <v>2988</v>
      </c>
      <c r="B160" s="74" t="s">
        <v>2995</v>
      </c>
      <c r="C160" s="74" t="s">
        <v>2990</v>
      </c>
      <c r="D160" s="74"/>
      <c r="E160" s="77">
        <v>6419.55</v>
      </c>
      <c r="F160" s="77">
        <v>0</v>
      </c>
      <c r="G160" s="77">
        <v>128.38999999999999</v>
      </c>
      <c r="H160" s="77">
        <v>465.5</v>
      </c>
      <c r="I160" s="77">
        <v>0</v>
      </c>
      <c r="J160" s="77">
        <v>229.8</v>
      </c>
      <c r="K160" s="77">
        <v>0</v>
      </c>
      <c r="L160" s="77">
        <v>0</v>
      </c>
      <c r="M160" s="77">
        <f t="shared" si="8"/>
        <v>7243.2400000000007</v>
      </c>
      <c r="N160" s="77">
        <v>0</v>
      </c>
      <c r="O160" s="77">
        <v>900.54</v>
      </c>
      <c r="P160" s="77">
        <v>0</v>
      </c>
      <c r="Q160" s="77">
        <v>64.2</v>
      </c>
      <c r="R160" s="77">
        <v>0</v>
      </c>
      <c r="S160" s="77">
        <v>0</v>
      </c>
      <c r="T160" s="77">
        <v>738.25</v>
      </c>
      <c r="U160" s="77">
        <v>3921.01</v>
      </c>
      <c r="V160" s="77">
        <v>0</v>
      </c>
      <c r="W160" s="77">
        <v>0</v>
      </c>
      <c r="X160" s="77">
        <v>0</v>
      </c>
      <c r="Y160" s="77">
        <v>0</v>
      </c>
      <c r="Z160" s="77">
        <v>0</v>
      </c>
      <c r="AA160" s="77">
        <f t="shared" si="6"/>
        <v>5624</v>
      </c>
      <c r="AB160" s="77">
        <f t="shared" si="7"/>
        <v>1619.2400000000007</v>
      </c>
      <c r="AC160" s="77">
        <v>0</v>
      </c>
      <c r="AD160" s="77">
        <v>0</v>
      </c>
      <c r="AE160" s="1"/>
    </row>
    <row r="161" spans="1:31" x14ac:dyDescent="0.25">
      <c r="A161" s="73" t="s">
        <v>2988</v>
      </c>
      <c r="B161" s="74" t="s">
        <v>2996</v>
      </c>
      <c r="C161" s="74" t="s">
        <v>2990</v>
      </c>
      <c r="D161" s="74"/>
      <c r="E161" s="77">
        <v>6419.55</v>
      </c>
      <c r="F161" s="77">
        <v>0</v>
      </c>
      <c r="G161" s="77">
        <v>256.77999999999997</v>
      </c>
      <c r="H161" s="77">
        <v>465.5</v>
      </c>
      <c r="I161" s="77">
        <v>0</v>
      </c>
      <c r="J161" s="77">
        <v>229.8</v>
      </c>
      <c r="K161" s="77">
        <v>0</v>
      </c>
      <c r="L161" s="77">
        <v>0</v>
      </c>
      <c r="M161" s="77">
        <f t="shared" si="8"/>
        <v>7371.63</v>
      </c>
      <c r="N161" s="77">
        <v>0</v>
      </c>
      <c r="O161" s="77">
        <v>927.96</v>
      </c>
      <c r="P161" s="77">
        <v>0</v>
      </c>
      <c r="Q161" s="77">
        <v>64.2</v>
      </c>
      <c r="R161" s="77">
        <v>0</v>
      </c>
      <c r="S161" s="77">
        <v>0</v>
      </c>
      <c r="T161" s="77">
        <v>738.25</v>
      </c>
      <c r="U161" s="77">
        <v>2075</v>
      </c>
      <c r="V161" s="77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f t="shared" si="6"/>
        <v>3805.41</v>
      </c>
      <c r="AB161" s="77">
        <f t="shared" si="7"/>
        <v>3566.2200000000003</v>
      </c>
      <c r="AC161" s="77">
        <v>0</v>
      </c>
      <c r="AD161" s="77">
        <v>4116.45</v>
      </c>
      <c r="AE161" s="1"/>
    </row>
    <row r="162" spans="1:31" x14ac:dyDescent="0.25">
      <c r="A162" s="73" t="s">
        <v>2988</v>
      </c>
      <c r="B162" s="74" t="s">
        <v>2997</v>
      </c>
      <c r="C162" s="74" t="s">
        <v>2990</v>
      </c>
      <c r="D162" s="74"/>
      <c r="E162" s="77">
        <v>6419.55</v>
      </c>
      <c r="F162" s="77">
        <v>0</v>
      </c>
      <c r="G162" s="77">
        <v>256.77999999999997</v>
      </c>
      <c r="H162" s="77">
        <v>465.5</v>
      </c>
      <c r="I162" s="77">
        <v>0</v>
      </c>
      <c r="J162" s="77">
        <v>229.8</v>
      </c>
      <c r="K162" s="77">
        <v>0</v>
      </c>
      <c r="L162" s="77">
        <v>0</v>
      </c>
      <c r="M162" s="77">
        <f t="shared" si="8"/>
        <v>7371.63</v>
      </c>
      <c r="N162" s="77">
        <v>0</v>
      </c>
      <c r="O162" s="77">
        <v>927.96</v>
      </c>
      <c r="P162" s="77">
        <v>0</v>
      </c>
      <c r="Q162" s="77">
        <v>64.2</v>
      </c>
      <c r="R162" s="77">
        <v>0</v>
      </c>
      <c r="S162" s="77">
        <v>0</v>
      </c>
      <c r="T162" s="77">
        <v>738.25</v>
      </c>
      <c r="U162" s="77">
        <v>0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f t="shared" si="6"/>
        <v>1730.41</v>
      </c>
      <c r="AB162" s="77">
        <f t="shared" si="7"/>
        <v>5641.22</v>
      </c>
      <c r="AC162" s="77">
        <v>0</v>
      </c>
      <c r="AD162" s="77">
        <v>2073.19</v>
      </c>
      <c r="AE162" s="1"/>
    </row>
    <row r="163" spans="1:31" x14ac:dyDescent="0.25">
      <c r="A163" s="73" t="s">
        <v>2988</v>
      </c>
      <c r="B163" s="74" t="s">
        <v>2998</v>
      </c>
      <c r="C163" s="74" t="s">
        <v>2990</v>
      </c>
      <c r="D163" s="74"/>
      <c r="E163" s="77">
        <v>6419.55</v>
      </c>
      <c r="F163" s="77">
        <v>0</v>
      </c>
      <c r="G163" s="77">
        <v>256.77999999999997</v>
      </c>
      <c r="H163" s="77">
        <v>465.5</v>
      </c>
      <c r="I163" s="77">
        <v>0</v>
      </c>
      <c r="J163" s="77">
        <v>229.8</v>
      </c>
      <c r="K163" s="77">
        <v>0</v>
      </c>
      <c r="L163" s="77">
        <v>0</v>
      </c>
      <c r="M163" s="77">
        <f t="shared" si="8"/>
        <v>7371.63</v>
      </c>
      <c r="N163" s="77">
        <v>0</v>
      </c>
      <c r="O163" s="77">
        <v>927.96</v>
      </c>
      <c r="P163" s="77">
        <v>0</v>
      </c>
      <c r="Q163" s="77">
        <v>64.2</v>
      </c>
      <c r="R163" s="77">
        <v>0</v>
      </c>
      <c r="S163" s="77">
        <v>0</v>
      </c>
      <c r="T163" s="77">
        <v>738.25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f t="shared" si="6"/>
        <v>1730.41</v>
      </c>
      <c r="AB163" s="77">
        <f t="shared" si="7"/>
        <v>5641.22</v>
      </c>
      <c r="AC163" s="77">
        <v>0</v>
      </c>
      <c r="AD163" s="77">
        <v>0</v>
      </c>
      <c r="AE163" s="1"/>
    </row>
    <row r="164" spans="1:31" x14ac:dyDescent="0.25">
      <c r="A164" s="73" t="s">
        <v>2988</v>
      </c>
      <c r="B164" s="74" t="s">
        <v>2999</v>
      </c>
      <c r="C164" s="74" t="s">
        <v>2990</v>
      </c>
      <c r="D164" s="74"/>
      <c r="E164" s="77">
        <v>6419.55</v>
      </c>
      <c r="F164" s="77">
        <v>0</v>
      </c>
      <c r="G164" s="77">
        <v>128.38999999999999</v>
      </c>
      <c r="H164" s="77">
        <v>465.5</v>
      </c>
      <c r="I164" s="77">
        <v>0</v>
      </c>
      <c r="J164" s="77">
        <v>229.8</v>
      </c>
      <c r="K164" s="77">
        <v>0</v>
      </c>
      <c r="L164" s="77">
        <v>0</v>
      </c>
      <c r="M164" s="77">
        <f t="shared" si="8"/>
        <v>7243.2400000000007</v>
      </c>
      <c r="N164" s="77">
        <v>0</v>
      </c>
      <c r="O164" s="77">
        <v>900.54</v>
      </c>
      <c r="P164" s="77">
        <v>0</v>
      </c>
      <c r="Q164" s="77">
        <v>64.2</v>
      </c>
      <c r="R164" s="77">
        <v>0</v>
      </c>
      <c r="S164" s="77">
        <v>0</v>
      </c>
      <c r="T164" s="77">
        <v>738.25</v>
      </c>
      <c r="U164" s="77">
        <v>1729</v>
      </c>
      <c r="V164" s="77">
        <v>0</v>
      </c>
      <c r="W164" s="77">
        <v>0</v>
      </c>
      <c r="X164" s="77">
        <v>0</v>
      </c>
      <c r="Y164" s="77">
        <v>0</v>
      </c>
      <c r="Z164" s="77">
        <v>0</v>
      </c>
      <c r="AA164" s="77">
        <f t="shared" si="6"/>
        <v>3431.99</v>
      </c>
      <c r="AB164" s="77">
        <f t="shared" si="7"/>
        <v>3811.2500000000009</v>
      </c>
      <c r="AC164" s="77">
        <v>0</v>
      </c>
      <c r="AD164" s="77">
        <v>0</v>
      </c>
      <c r="AE164" s="1"/>
    </row>
    <row r="165" spans="1:31" x14ac:dyDescent="0.25">
      <c r="A165" s="73" t="s">
        <v>2988</v>
      </c>
      <c r="B165" s="74" t="s">
        <v>3000</v>
      </c>
      <c r="C165" s="74" t="s">
        <v>2990</v>
      </c>
      <c r="D165" s="74"/>
      <c r="E165" s="77">
        <v>6419.55</v>
      </c>
      <c r="F165" s="77">
        <v>0</v>
      </c>
      <c r="G165" s="77">
        <v>0</v>
      </c>
      <c r="H165" s="77">
        <v>465.5</v>
      </c>
      <c r="I165" s="77">
        <v>0</v>
      </c>
      <c r="J165" s="77">
        <v>229.8</v>
      </c>
      <c r="K165" s="77">
        <v>0</v>
      </c>
      <c r="L165" s="77">
        <v>0</v>
      </c>
      <c r="M165" s="77">
        <f t="shared" si="8"/>
        <v>7114.85</v>
      </c>
      <c r="N165" s="77">
        <v>0</v>
      </c>
      <c r="O165" s="77">
        <v>873.11</v>
      </c>
      <c r="P165" s="77">
        <v>0</v>
      </c>
      <c r="Q165" s="77">
        <v>64.2</v>
      </c>
      <c r="R165" s="77">
        <v>0</v>
      </c>
      <c r="S165" s="77">
        <v>0</v>
      </c>
      <c r="T165" s="77">
        <v>738.25</v>
      </c>
      <c r="U165" s="77">
        <v>598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f t="shared" si="6"/>
        <v>2273.56</v>
      </c>
      <c r="AB165" s="77">
        <f t="shared" si="7"/>
        <v>4841.2900000000009</v>
      </c>
      <c r="AC165" s="77">
        <v>0</v>
      </c>
      <c r="AD165" s="77">
        <v>0</v>
      </c>
      <c r="AE165" s="1"/>
    </row>
    <row r="166" spans="1:31" x14ac:dyDescent="0.25">
      <c r="A166" s="73" t="s">
        <v>2988</v>
      </c>
      <c r="B166" s="74" t="s">
        <v>3001</v>
      </c>
      <c r="C166" s="74" t="s">
        <v>2990</v>
      </c>
      <c r="D166" s="74"/>
      <c r="E166" s="77">
        <v>6419.55</v>
      </c>
      <c r="F166" s="77">
        <v>0</v>
      </c>
      <c r="G166" s="77">
        <v>256.77999999999997</v>
      </c>
      <c r="H166" s="77">
        <v>465.5</v>
      </c>
      <c r="I166" s="77">
        <v>0</v>
      </c>
      <c r="J166" s="77">
        <v>229.8</v>
      </c>
      <c r="K166" s="77">
        <v>0</v>
      </c>
      <c r="L166" s="77">
        <v>0</v>
      </c>
      <c r="M166" s="77">
        <f t="shared" si="8"/>
        <v>7371.63</v>
      </c>
      <c r="N166" s="77">
        <v>0</v>
      </c>
      <c r="O166" s="77">
        <v>927.96</v>
      </c>
      <c r="P166" s="77">
        <v>0</v>
      </c>
      <c r="Q166" s="77">
        <v>64.2</v>
      </c>
      <c r="R166" s="77">
        <v>0</v>
      </c>
      <c r="S166" s="77">
        <v>0</v>
      </c>
      <c r="T166" s="77">
        <v>738.25</v>
      </c>
      <c r="U166" s="77">
        <v>1980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f t="shared" si="6"/>
        <v>3710.41</v>
      </c>
      <c r="AB166" s="77">
        <f t="shared" si="7"/>
        <v>3661.2200000000003</v>
      </c>
      <c r="AC166" s="77">
        <v>0</v>
      </c>
      <c r="AD166" s="77">
        <v>0</v>
      </c>
      <c r="AE166" s="1"/>
    </row>
    <row r="167" spans="1:31" x14ac:dyDescent="0.25">
      <c r="A167" s="73" t="s">
        <v>2988</v>
      </c>
      <c r="B167" s="74" t="s">
        <v>3002</v>
      </c>
      <c r="C167" s="74" t="s">
        <v>2990</v>
      </c>
      <c r="D167" s="74"/>
      <c r="E167" s="77">
        <v>6419.55</v>
      </c>
      <c r="F167" s="77">
        <v>0</v>
      </c>
      <c r="G167" s="77">
        <v>0</v>
      </c>
      <c r="H167" s="77">
        <v>465.5</v>
      </c>
      <c r="I167" s="77">
        <v>0</v>
      </c>
      <c r="J167" s="77">
        <v>229.8</v>
      </c>
      <c r="K167" s="77">
        <v>0</v>
      </c>
      <c r="L167" s="77">
        <v>0</v>
      </c>
      <c r="M167" s="77">
        <f t="shared" si="8"/>
        <v>7114.85</v>
      </c>
      <c r="N167" s="77">
        <v>0</v>
      </c>
      <c r="O167" s="77">
        <v>873.11</v>
      </c>
      <c r="P167" s="77">
        <v>0</v>
      </c>
      <c r="Q167" s="77">
        <v>64.2</v>
      </c>
      <c r="R167" s="77">
        <v>0</v>
      </c>
      <c r="S167" s="77">
        <v>150</v>
      </c>
      <c r="T167" s="77">
        <v>738.25</v>
      </c>
      <c r="U167" s="77">
        <v>692</v>
      </c>
      <c r="V167" s="77">
        <v>0</v>
      </c>
      <c r="W167" s="77">
        <v>0</v>
      </c>
      <c r="X167" s="77">
        <v>0</v>
      </c>
      <c r="Y167" s="77">
        <v>0</v>
      </c>
      <c r="Z167" s="77">
        <v>0</v>
      </c>
      <c r="AA167" s="77">
        <f t="shared" si="6"/>
        <v>2517.56</v>
      </c>
      <c r="AB167" s="77">
        <f t="shared" si="7"/>
        <v>4597.2900000000009</v>
      </c>
      <c r="AC167" s="77">
        <v>0</v>
      </c>
      <c r="AD167" s="77">
        <v>0</v>
      </c>
      <c r="AE167" s="1"/>
    </row>
    <row r="168" spans="1:31" x14ac:dyDescent="0.25">
      <c r="A168" s="73" t="s">
        <v>3003</v>
      </c>
      <c r="B168" s="74" t="s">
        <v>3004</v>
      </c>
      <c r="C168" s="74" t="s">
        <v>3005</v>
      </c>
      <c r="D168" s="74"/>
      <c r="E168" s="77">
        <v>3000</v>
      </c>
      <c r="F168" s="77">
        <v>0</v>
      </c>
      <c r="G168" s="77">
        <v>0</v>
      </c>
      <c r="H168" s="77">
        <v>0</v>
      </c>
      <c r="I168" s="77">
        <v>0</v>
      </c>
      <c r="J168" s="77">
        <v>0</v>
      </c>
      <c r="K168" s="77">
        <v>0</v>
      </c>
      <c r="L168" s="77">
        <v>0</v>
      </c>
      <c r="M168" s="77">
        <f t="shared" si="8"/>
        <v>3000</v>
      </c>
      <c r="N168" s="77">
        <v>0</v>
      </c>
      <c r="O168" s="77">
        <v>76.960000000000008</v>
      </c>
      <c r="P168" s="77">
        <v>0</v>
      </c>
      <c r="Q168" s="77">
        <v>0</v>
      </c>
      <c r="R168" s="77">
        <v>0</v>
      </c>
      <c r="S168" s="77">
        <v>0</v>
      </c>
      <c r="T168" s="77">
        <v>0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f t="shared" si="6"/>
        <v>76.960000000000008</v>
      </c>
      <c r="AB168" s="77">
        <f t="shared" si="7"/>
        <v>2923.04</v>
      </c>
      <c r="AC168" s="77">
        <v>0</v>
      </c>
      <c r="AD168" s="77">
        <v>0</v>
      </c>
      <c r="AE168" s="1"/>
    </row>
    <row r="169" spans="1:31" x14ac:dyDescent="0.25">
      <c r="A169" s="73" t="s">
        <v>3003</v>
      </c>
      <c r="B169" s="74" t="s">
        <v>3006</v>
      </c>
      <c r="C169" s="74" t="s">
        <v>750</v>
      </c>
      <c r="D169" s="74"/>
      <c r="E169" s="77">
        <v>3000</v>
      </c>
      <c r="F169" s="77">
        <v>0</v>
      </c>
      <c r="G169" s="77">
        <v>0</v>
      </c>
      <c r="H169" s="77">
        <v>0</v>
      </c>
      <c r="I169" s="77">
        <v>0</v>
      </c>
      <c r="J169" s="77">
        <v>0</v>
      </c>
      <c r="K169" s="77">
        <v>0</v>
      </c>
      <c r="L169" s="77">
        <v>0</v>
      </c>
      <c r="M169" s="77">
        <f t="shared" si="8"/>
        <v>3000</v>
      </c>
      <c r="N169" s="77">
        <v>0</v>
      </c>
      <c r="O169" s="77">
        <v>76.960000000000008</v>
      </c>
      <c r="P169" s="77">
        <v>0</v>
      </c>
      <c r="Q169" s="77">
        <v>0</v>
      </c>
      <c r="R169" s="77">
        <v>0</v>
      </c>
      <c r="S169" s="77">
        <v>0</v>
      </c>
      <c r="T169" s="77">
        <v>0</v>
      </c>
      <c r="U169" s="77">
        <v>0</v>
      </c>
      <c r="V169" s="77">
        <v>0</v>
      </c>
      <c r="W169" s="77">
        <v>0</v>
      </c>
      <c r="X169" s="77">
        <v>0</v>
      </c>
      <c r="Y169" s="77">
        <v>0</v>
      </c>
      <c r="Z169" s="77">
        <v>0</v>
      </c>
      <c r="AA169" s="77">
        <f t="shared" si="6"/>
        <v>76.960000000000008</v>
      </c>
      <c r="AB169" s="77">
        <f t="shared" si="7"/>
        <v>2923.04</v>
      </c>
      <c r="AC169" s="77">
        <v>0</v>
      </c>
      <c r="AD169" s="77">
        <v>0</v>
      </c>
      <c r="AE169" s="1"/>
    </row>
    <row r="170" spans="1:31" x14ac:dyDescent="0.25">
      <c r="A170" s="73" t="s">
        <v>3003</v>
      </c>
      <c r="B170" s="74" t="s">
        <v>3007</v>
      </c>
      <c r="C170" s="74" t="s">
        <v>750</v>
      </c>
      <c r="D170" s="74"/>
      <c r="E170" s="77">
        <v>3000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77">
        <v>0</v>
      </c>
      <c r="L170" s="77">
        <v>0</v>
      </c>
      <c r="M170" s="77">
        <f t="shared" si="8"/>
        <v>3000</v>
      </c>
      <c r="N170" s="77">
        <v>0</v>
      </c>
      <c r="O170" s="77">
        <v>76.960000000000008</v>
      </c>
      <c r="P170" s="77">
        <v>0</v>
      </c>
      <c r="Q170" s="77">
        <v>0</v>
      </c>
      <c r="R170" s="77">
        <v>0</v>
      </c>
      <c r="S170" s="77">
        <v>0</v>
      </c>
      <c r="T170" s="77">
        <v>0</v>
      </c>
      <c r="U170" s="77">
        <v>0</v>
      </c>
      <c r="V170" s="77">
        <v>0</v>
      </c>
      <c r="W170" s="77">
        <v>0</v>
      </c>
      <c r="X170" s="77">
        <v>0</v>
      </c>
      <c r="Y170" s="77">
        <v>0</v>
      </c>
      <c r="Z170" s="77">
        <v>0</v>
      </c>
      <c r="AA170" s="77">
        <f t="shared" si="6"/>
        <v>76.960000000000008</v>
      </c>
      <c r="AB170" s="77">
        <f t="shared" si="7"/>
        <v>2923.04</v>
      </c>
      <c r="AC170" s="77">
        <v>0</v>
      </c>
      <c r="AD170" s="77">
        <v>0</v>
      </c>
      <c r="AE170" s="1"/>
    </row>
    <row r="171" spans="1:31" x14ac:dyDescent="0.25">
      <c r="A171" s="73" t="s">
        <v>3003</v>
      </c>
      <c r="B171" s="74" t="s">
        <v>3008</v>
      </c>
      <c r="C171" s="74" t="s">
        <v>700</v>
      </c>
      <c r="D171" s="74"/>
      <c r="E171" s="77">
        <v>3000</v>
      </c>
      <c r="F171" s="77">
        <v>0</v>
      </c>
      <c r="G171" s="77">
        <v>0</v>
      </c>
      <c r="H171" s="77">
        <v>0</v>
      </c>
      <c r="I171" s="77">
        <v>0</v>
      </c>
      <c r="J171" s="77">
        <v>0</v>
      </c>
      <c r="K171" s="77">
        <v>0</v>
      </c>
      <c r="L171" s="77">
        <v>0</v>
      </c>
      <c r="M171" s="77">
        <f t="shared" si="8"/>
        <v>3000</v>
      </c>
      <c r="N171" s="77">
        <v>0</v>
      </c>
      <c r="O171" s="77">
        <v>76.960000000000008</v>
      </c>
      <c r="P171" s="77">
        <v>0</v>
      </c>
      <c r="Q171" s="77">
        <v>0</v>
      </c>
      <c r="R171" s="77">
        <v>0</v>
      </c>
      <c r="S171" s="77">
        <v>0</v>
      </c>
      <c r="T171" s="77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f t="shared" si="6"/>
        <v>76.960000000000008</v>
      </c>
      <c r="AB171" s="77">
        <f t="shared" si="7"/>
        <v>2923.04</v>
      </c>
      <c r="AC171" s="77">
        <v>0</v>
      </c>
      <c r="AD171" s="77">
        <v>0</v>
      </c>
      <c r="AE171" s="1"/>
    </row>
    <row r="172" spans="1:31" x14ac:dyDescent="0.25">
      <c r="A172" s="73" t="s">
        <v>3003</v>
      </c>
      <c r="B172" s="74" t="s">
        <v>3009</v>
      </c>
      <c r="C172" s="74" t="s">
        <v>3010</v>
      </c>
      <c r="D172" s="74"/>
      <c r="E172" s="77">
        <v>3499.95</v>
      </c>
      <c r="F172" s="77">
        <v>0</v>
      </c>
      <c r="G172" s="77">
        <v>0</v>
      </c>
      <c r="H172" s="77">
        <v>0</v>
      </c>
      <c r="I172" s="77">
        <v>0</v>
      </c>
      <c r="J172" s="77">
        <v>0</v>
      </c>
      <c r="K172" s="77">
        <v>0</v>
      </c>
      <c r="L172" s="77">
        <v>0</v>
      </c>
      <c r="M172" s="77">
        <f t="shared" si="8"/>
        <v>3499.95</v>
      </c>
      <c r="N172" s="77">
        <v>0</v>
      </c>
      <c r="O172" s="77">
        <v>151.60999999999999</v>
      </c>
      <c r="P172" s="77">
        <v>0</v>
      </c>
      <c r="Q172" s="77">
        <v>0</v>
      </c>
      <c r="R172" s="77">
        <v>0</v>
      </c>
      <c r="S172" s="77">
        <v>0</v>
      </c>
      <c r="T172" s="77">
        <v>0</v>
      </c>
      <c r="U172" s="77">
        <v>0</v>
      </c>
      <c r="V172" s="77">
        <v>0</v>
      </c>
      <c r="W172" s="77">
        <v>0</v>
      </c>
      <c r="X172" s="77">
        <v>0</v>
      </c>
      <c r="Y172" s="77">
        <v>0</v>
      </c>
      <c r="Z172" s="77">
        <v>0</v>
      </c>
      <c r="AA172" s="77">
        <f t="shared" si="6"/>
        <v>151.60999999999999</v>
      </c>
      <c r="AB172" s="77">
        <f t="shared" si="7"/>
        <v>3348.3399999999997</v>
      </c>
      <c r="AC172" s="77">
        <v>0</v>
      </c>
      <c r="AD172" s="77">
        <v>0</v>
      </c>
      <c r="AE172" s="1"/>
    </row>
    <row r="173" spans="1:31" x14ac:dyDescent="0.25">
      <c r="A173" s="73" t="s">
        <v>3003</v>
      </c>
      <c r="B173" s="74" t="s">
        <v>3011</v>
      </c>
      <c r="C173" s="74" t="s">
        <v>3012</v>
      </c>
      <c r="D173" s="74"/>
      <c r="E173" s="77">
        <v>3999.9</v>
      </c>
      <c r="F173" s="77">
        <v>0</v>
      </c>
      <c r="G173" s="77"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0</v>
      </c>
      <c r="M173" s="77">
        <f t="shared" si="8"/>
        <v>3999.9</v>
      </c>
      <c r="N173" s="77">
        <v>0</v>
      </c>
      <c r="O173" s="77">
        <v>349.07</v>
      </c>
      <c r="P173" s="77">
        <v>0</v>
      </c>
      <c r="Q173" s="77">
        <v>0</v>
      </c>
      <c r="R173" s="77">
        <v>0</v>
      </c>
      <c r="S173" s="77">
        <v>0</v>
      </c>
      <c r="T173" s="77">
        <v>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77">
        <v>0</v>
      </c>
      <c r="AA173" s="77">
        <f t="shared" si="6"/>
        <v>349.07</v>
      </c>
      <c r="AB173" s="77">
        <f t="shared" si="7"/>
        <v>3650.83</v>
      </c>
      <c r="AC173" s="77">
        <v>0</v>
      </c>
      <c r="AD173" s="77">
        <v>0</v>
      </c>
      <c r="AE173" s="1"/>
    </row>
    <row r="174" spans="1:31" x14ac:dyDescent="0.25">
      <c r="A174" s="167" t="s">
        <v>3013</v>
      </c>
      <c r="B174" s="168"/>
      <c r="C174" s="168"/>
      <c r="D174" s="169"/>
      <c r="E174" s="77">
        <f>SUM(E12:E173)</f>
        <v>934260.5299999998</v>
      </c>
      <c r="F174" s="77">
        <f t="shared" ref="F174:AD174" si="9">SUM(F12:F173)</f>
        <v>688</v>
      </c>
      <c r="G174" s="77">
        <f t="shared" si="9"/>
        <v>14397.579999999996</v>
      </c>
      <c r="H174" s="77">
        <f t="shared" si="9"/>
        <v>57188.179999999971</v>
      </c>
      <c r="I174" s="77">
        <f t="shared" si="9"/>
        <v>0</v>
      </c>
      <c r="J174" s="77">
        <f t="shared" si="9"/>
        <v>18379.119999999995</v>
      </c>
      <c r="K174" s="77">
        <f t="shared" si="9"/>
        <v>0</v>
      </c>
      <c r="L174" s="77">
        <f t="shared" si="9"/>
        <v>2</v>
      </c>
      <c r="M174" s="77">
        <f t="shared" si="9"/>
        <v>1025463.83</v>
      </c>
      <c r="N174" s="77">
        <f t="shared" si="9"/>
        <v>550.41999999999996</v>
      </c>
      <c r="O174" s="77">
        <f t="shared" si="9"/>
        <v>125244.80999999992</v>
      </c>
      <c r="P174" s="77">
        <f t="shared" si="9"/>
        <v>0</v>
      </c>
      <c r="Q174" s="77">
        <f t="shared" si="9"/>
        <v>6446.1099999999969</v>
      </c>
      <c r="R174" s="77">
        <f t="shared" si="9"/>
        <v>0</v>
      </c>
      <c r="S174" s="77">
        <f t="shared" si="9"/>
        <v>550</v>
      </c>
      <c r="T174" s="77">
        <f t="shared" si="9"/>
        <v>102133.71999999996</v>
      </c>
      <c r="U174" s="77">
        <f t="shared" si="9"/>
        <v>135143.63</v>
      </c>
      <c r="V174" s="77">
        <f t="shared" si="9"/>
        <v>308.33</v>
      </c>
      <c r="W174" s="77">
        <f t="shared" si="9"/>
        <v>0</v>
      </c>
      <c r="X174" s="77">
        <f t="shared" si="9"/>
        <v>0</v>
      </c>
      <c r="Y174" s="77">
        <f t="shared" si="9"/>
        <v>0</v>
      </c>
      <c r="Z174" s="77">
        <f t="shared" si="9"/>
        <v>0</v>
      </c>
      <c r="AA174" s="77">
        <f t="shared" si="9"/>
        <v>369826.6</v>
      </c>
      <c r="AB174" s="77">
        <f t="shared" si="9"/>
        <v>655637.23000000045</v>
      </c>
      <c r="AC174" s="77">
        <f t="shared" si="9"/>
        <v>22085.359999999993</v>
      </c>
      <c r="AD174" s="77">
        <f t="shared" si="9"/>
        <v>22715.3</v>
      </c>
      <c r="AE174" s="1"/>
    </row>
    <row r="175" spans="1:3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2"/>
      <c r="B176" s="1"/>
      <c r="C176" s="7"/>
      <c r="D176" s="7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5"/>
      <c r="B177" s="7"/>
      <c r="C177" s="1"/>
      <c r="D177" s="1"/>
      <c r="E177" s="7" t="s">
        <v>280</v>
      </c>
      <c r="F177" s="7"/>
      <c r="G177" s="7" t="s">
        <v>280</v>
      </c>
      <c r="H177" s="7" t="s">
        <v>280</v>
      </c>
      <c r="I177" s="7" t="s">
        <v>280</v>
      </c>
      <c r="J177" s="7" t="s">
        <v>280</v>
      </c>
      <c r="K177" s="7" t="s">
        <v>280</v>
      </c>
      <c r="L177" s="7" t="s">
        <v>280</v>
      </c>
      <c r="M177" s="7" t="s">
        <v>280</v>
      </c>
      <c r="N177" s="7" t="s">
        <v>280</v>
      </c>
      <c r="O177" s="7" t="s">
        <v>280</v>
      </c>
      <c r="P177" s="7" t="s">
        <v>280</v>
      </c>
      <c r="Q177" s="7" t="s">
        <v>280</v>
      </c>
      <c r="R177" s="7" t="s">
        <v>280</v>
      </c>
      <c r="S177" s="7" t="s">
        <v>280</v>
      </c>
      <c r="T177" s="7" t="s">
        <v>280</v>
      </c>
      <c r="U177" s="7" t="s">
        <v>280</v>
      </c>
      <c r="V177" s="7"/>
      <c r="W177" s="7" t="s">
        <v>280</v>
      </c>
      <c r="X177" s="7" t="s">
        <v>280</v>
      </c>
      <c r="Y177" s="7" t="s">
        <v>280</v>
      </c>
      <c r="Z177" s="7" t="s">
        <v>280</v>
      </c>
      <c r="AA177" s="7" t="s">
        <v>280</v>
      </c>
      <c r="AB177" s="7" t="s">
        <v>280</v>
      </c>
      <c r="AC177" s="7"/>
      <c r="AD177" s="7"/>
      <c r="AE177" s="7"/>
    </row>
    <row r="178" spans="1:31" x14ac:dyDescent="0.25">
      <c r="A178" s="18" t="s">
        <v>281</v>
      </c>
      <c r="B178" s="1" t="s">
        <v>282</v>
      </c>
      <c r="C178" s="1"/>
      <c r="D178" s="1"/>
      <c r="E178" s="17"/>
      <c r="F178" s="17"/>
      <c r="G178" s="17"/>
      <c r="H178" s="17"/>
      <c r="I178" s="17"/>
      <c r="J178" s="17"/>
      <c r="K178" s="17"/>
      <c r="L178" s="19"/>
      <c r="M178" s="17"/>
      <c r="N178" s="19"/>
      <c r="O178" s="17"/>
      <c r="P178" s="17"/>
      <c r="Q178" s="17"/>
      <c r="R178" s="19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"/>
      <c r="AD178" s="1"/>
      <c r="AE178" s="1"/>
    </row>
    <row r="179" spans="1:3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2"/>
      <c r="B180" s="71" t="s">
        <v>3014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1"/>
      <c r="AE180" s="1"/>
    </row>
    <row r="181" spans="1:31" x14ac:dyDescent="0.25">
      <c r="A181" s="2" t="s">
        <v>282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1"/>
      <c r="AE181" s="1"/>
    </row>
    <row r="182" spans="1:31" ht="124.5" x14ac:dyDescent="0.25">
      <c r="A182" s="2"/>
      <c r="B182" s="38" t="s">
        <v>3015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1"/>
      <c r="AE182" s="1"/>
    </row>
    <row r="183" spans="1:3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</sheetData>
  <mergeCells count="6">
    <mergeCell ref="B1:E1"/>
    <mergeCell ref="B3:E3"/>
    <mergeCell ref="B4:E4"/>
    <mergeCell ref="A174:D174"/>
    <mergeCell ref="B180:AC180"/>
    <mergeCell ref="Q8:Z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F1040-3954-49E8-8BDA-EA3F6C46703A}">
  <dimension ref="A1:X272"/>
  <sheetViews>
    <sheetView topLeftCell="A7" workbookViewId="0">
      <selection activeCell="O138" sqref="O138"/>
    </sheetView>
  </sheetViews>
  <sheetFormatPr baseColWidth="10" defaultRowHeight="15" x14ac:dyDescent="0.25"/>
  <sheetData>
    <row r="1" spans="1:24" x14ac:dyDescent="0.25">
      <c r="A1" s="3" t="s">
        <v>0</v>
      </c>
      <c r="B1" s="22" t="s">
        <v>282</v>
      </c>
      <c r="C1" s="22"/>
      <c r="D1" s="3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x14ac:dyDescent="0.25">
      <c r="A2" s="4" t="s">
        <v>1</v>
      </c>
      <c r="B2" s="43" t="s">
        <v>3016</v>
      </c>
      <c r="C2" s="43"/>
      <c r="D2" s="4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2"/>
      <c r="B3" s="46" t="s">
        <v>3</v>
      </c>
      <c r="C3" s="46"/>
      <c r="E3" s="1"/>
      <c r="F3" s="1"/>
      <c r="G3" s="7" t="s">
        <v>3017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2"/>
      <c r="B4" t="s">
        <v>4</v>
      </c>
      <c r="E4" s="1"/>
      <c r="F4" s="1"/>
      <c r="G4" s="7" t="s">
        <v>3018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2"/>
      <c r="B5" s="6" t="s">
        <v>3019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2"/>
      <c r="B6" s="6" t="s">
        <v>6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6.5" thickBot="1" x14ac:dyDescent="0.3">
      <c r="A8" s="8" t="s">
        <v>9</v>
      </c>
      <c r="B8" s="9" t="s">
        <v>10</v>
      </c>
      <c r="C8" s="9" t="s">
        <v>283</v>
      </c>
      <c r="D8" s="9" t="s">
        <v>11</v>
      </c>
      <c r="E8" s="9" t="s">
        <v>332</v>
      </c>
      <c r="F8" s="9" t="s">
        <v>333</v>
      </c>
      <c r="G8" s="9" t="s">
        <v>3020</v>
      </c>
      <c r="H8" s="9" t="s">
        <v>3021</v>
      </c>
      <c r="I8" s="9" t="s">
        <v>3022</v>
      </c>
      <c r="J8" s="9" t="s">
        <v>3023</v>
      </c>
      <c r="K8" s="10" t="s">
        <v>20</v>
      </c>
      <c r="L8" s="9" t="s">
        <v>925</v>
      </c>
      <c r="M8" s="9" t="s">
        <v>21</v>
      </c>
      <c r="N8" s="9" t="s">
        <v>926</v>
      </c>
      <c r="O8" s="9" t="s">
        <v>23</v>
      </c>
      <c r="P8" s="28" t="s">
        <v>326</v>
      </c>
      <c r="Q8" s="29"/>
      <c r="R8" s="29"/>
      <c r="S8" s="29"/>
      <c r="T8" s="29"/>
      <c r="U8" s="29"/>
      <c r="V8" s="30"/>
      <c r="W8" s="10" t="s">
        <v>25</v>
      </c>
      <c r="X8" s="11" t="s">
        <v>26</v>
      </c>
    </row>
    <row r="9" spans="1:24" ht="15.75" thickTop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2" t="s">
        <v>3024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2" t="s">
        <v>3025</v>
      </c>
      <c r="B13" s="1" t="s">
        <v>3026</v>
      </c>
      <c r="C13" s="13" t="s">
        <v>3027</v>
      </c>
      <c r="D13" s="13">
        <v>7719.05</v>
      </c>
      <c r="E13" s="13">
        <v>465.5</v>
      </c>
      <c r="F13" s="2"/>
      <c r="G13" s="13">
        <v>2624.48</v>
      </c>
      <c r="H13" s="13">
        <v>0</v>
      </c>
      <c r="I13" s="2">
        <v>0</v>
      </c>
      <c r="J13" s="13">
        <v>279.05</v>
      </c>
      <c r="K13" s="13">
        <v>11088.08</v>
      </c>
      <c r="L13" s="13">
        <v>0</v>
      </c>
      <c r="M13" s="13">
        <v>0</v>
      </c>
      <c r="N13" s="13">
        <v>1839.23</v>
      </c>
      <c r="O13" s="13">
        <v>1839.23</v>
      </c>
      <c r="P13" s="13">
        <v>77.19</v>
      </c>
      <c r="Q13" s="13">
        <v>1170.1199999999999</v>
      </c>
      <c r="R13" s="13">
        <v>0</v>
      </c>
      <c r="S13" s="13">
        <v>3463.39</v>
      </c>
      <c r="T13" s="13">
        <v>223.6</v>
      </c>
      <c r="U13" s="13">
        <v>0</v>
      </c>
      <c r="V13" s="13">
        <v>887.74</v>
      </c>
      <c r="W13" s="13">
        <v>7661.27</v>
      </c>
      <c r="X13" s="13">
        <v>3426.81</v>
      </c>
    </row>
    <row r="14" spans="1:24" x14ac:dyDescent="0.25">
      <c r="A14" s="2" t="s">
        <v>3028</v>
      </c>
      <c r="B14" s="1" t="s">
        <v>3029</v>
      </c>
      <c r="C14" s="13" t="s">
        <v>3030</v>
      </c>
      <c r="D14" s="13">
        <v>2860.85</v>
      </c>
      <c r="E14" s="13">
        <v>168.74</v>
      </c>
      <c r="F14" s="2"/>
      <c r="G14" s="13">
        <v>858.26</v>
      </c>
      <c r="H14" s="13">
        <v>0</v>
      </c>
      <c r="I14" s="2">
        <v>0</v>
      </c>
      <c r="J14" s="13">
        <v>106.58</v>
      </c>
      <c r="K14" s="13">
        <v>3994.43</v>
      </c>
      <c r="L14" s="13">
        <v>0</v>
      </c>
      <c r="M14" s="13">
        <v>0</v>
      </c>
      <c r="N14" s="13">
        <v>348.2</v>
      </c>
      <c r="O14" s="13">
        <v>348.2</v>
      </c>
      <c r="P14" s="13">
        <v>28.61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272.27</v>
      </c>
      <c r="W14" s="13">
        <v>649.08000000000004</v>
      </c>
      <c r="X14" s="13">
        <v>3345.35</v>
      </c>
    </row>
    <row r="15" spans="1:24" x14ac:dyDescent="0.25">
      <c r="A15" s="2" t="s">
        <v>3031</v>
      </c>
      <c r="B15" s="1" t="s">
        <v>3032</v>
      </c>
      <c r="C15" s="13" t="s">
        <v>3033</v>
      </c>
      <c r="D15" s="13">
        <v>2580.83</v>
      </c>
      <c r="E15" s="13">
        <v>133.83000000000001</v>
      </c>
      <c r="F15" s="2"/>
      <c r="G15" s="13">
        <v>774.25</v>
      </c>
      <c r="H15" s="13">
        <v>0</v>
      </c>
      <c r="I15" s="2">
        <v>0</v>
      </c>
      <c r="J15" s="13">
        <v>90.56</v>
      </c>
      <c r="K15" s="13">
        <v>3579.47</v>
      </c>
      <c r="L15" s="13">
        <v>107.4</v>
      </c>
      <c r="M15" s="13">
        <v>0</v>
      </c>
      <c r="N15" s="13">
        <v>285.36</v>
      </c>
      <c r="O15" s="13">
        <v>177.96</v>
      </c>
      <c r="P15" s="13">
        <v>25.81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258.08</v>
      </c>
      <c r="W15" s="13">
        <v>461.85</v>
      </c>
      <c r="X15" s="13">
        <v>3117.62</v>
      </c>
    </row>
    <row r="16" spans="1:24" x14ac:dyDescent="0.25">
      <c r="A16" s="2" t="s">
        <v>3034</v>
      </c>
      <c r="B16" s="1" t="s">
        <v>3035</v>
      </c>
      <c r="C16" s="13" t="s">
        <v>3030</v>
      </c>
      <c r="D16" s="13">
        <v>2959.5</v>
      </c>
      <c r="E16" s="13">
        <v>174.56</v>
      </c>
      <c r="F16" s="2"/>
      <c r="G16" s="13">
        <v>828.66</v>
      </c>
      <c r="H16" s="13">
        <v>0</v>
      </c>
      <c r="I16" s="2">
        <v>2</v>
      </c>
      <c r="J16" s="13">
        <v>110.25</v>
      </c>
      <c r="K16" s="13">
        <v>4072.97</v>
      </c>
      <c r="L16" s="13">
        <v>0</v>
      </c>
      <c r="M16" s="13">
        <v>0</v>
      </c>
      <c r="N16" s="13">
        <v>360.77</v>
      </c>
      <c r="O16" s="13">
        <v>360.77</v>
      </c>
      <c r="P16" s="13">
        <v>29.6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272.27</v>
      </c>
      <c r="W16" s="13">
        <v>662.64</v>
      </c>
      <c r="X16" s="13">
        <v>3410.33</v>
      </c>
    </row>
    <row r="17" spans="1:24" x14ac:dyDescent="0.25">
      <c r="A17" s="2" t="s">
        <v>3036</v>
      </c>
      <c r="B17" s="1" t="s">
        <v>3037</v>
      </c>
      <c r="C17" s="13" t="s">
        <v>3033</v>
      </c>
      <c r="D17" s="13">
        <v>9425.64</v>
      </c>
      <c r="E17" s="13">
        <v>488.77</v>
      </c>
      <c r="F17" s="2"/>
      <c r="G17" s="13">
        <v>2639.18</v>
      </c>
      <c r="H17" s="13">
        <v>0</v>
      </c>
      <c r="I17" s="2">
        <v>0</v>
      </c>
      <c r="J17" s="13">
        <v>330.75</v>
      </c>
      <c r="K17" s="13">
        <v>12884.34</v>
      </c>
      <c r="L17" s="13">
        <v>0</v>
      </c>
      <c r="M17" s="13">
        <v>0</v>
      </c>
      <c r="N17" s="13">
        <v>2261.71</v>
      </c>
      <c r="O17" s="13">
        <v>2261.71</v>
      </c>
      <c r="P17" s="13">
        <v>0</v>
      </c>
      <c r="Q17" s="13">
        <v>0</v>
      </c>
      <c r="R17" s="13">
        <v>0</v>
      </c>
      <c r="S17" s="13">
        <v>3183.72</v>
      </c>
      <c r="T17" s="13">
        <v>206.05</v>
      </c>
      <c r="U17" s="13">
        <v>0</v>
      </c>
      <c r="V17" s="13">
        <v>903.29</v>
      </c>
      <c r="W17" s="13">
        <v>6554.77</v>
      </c>
      <c r="X17" s="13">
        <v>6329.57</v>
      </c>
    </row>
    <row r="18" spans="1:24" x14ac:dyDescent="0.25">
      <c r="A18" s="2" t="s">
        <v>3038</v>
      </c>
      <c r="B18" s="1" t="s">
        <v>3039</v>
      </c>
      <c r="C18" s="13" t="s">
        <v>3033</v>
      </c>
      <c r="D18" s="13">
        <v>8976.7999999999993</v>
      </c>
      <c r="E18" s="13">
        <v>465.5</v>
      </c>
      <c r="F18" s="2"/>
      <c r="G18" s="13">
        <v>2513.5</v>
      </c>
      <c r="H18" s="13">
        <v>0</v>
      </c>
      <c r="I18" s="2">
        <v>0</v>
      </c>
      <c r="J18" s="13">
        <v>315</v>
      </c>
      <c r="K18" s="13">
        <v>12270.8</v>
      </c>
      <c r="L18" s="13">
        <v>0</v>
      </c>
      <c r="M18" s="13">
        <v>0</v>
      </c>
      <c r="N18" s="13">
        <v>2117.41</v>
      </c>
      <c r="O18" s="13">
        <v>2117.41</v>
      </c>
      <c r="P18" s="13">
        <v>0</v>
      </c>
      <c r="Q18" s="13">
        <v>0</v>
      </c>
      <c r="R18" s="13">
        <v>0</v>
      </c>
      <c r="S18" s="13">
        <v>2381.21</v>
      </c>
      <c r="T18" s="13">
        <v>0</v>
      </c>
      <c r="U18" s="13">
        <v>0</v>
      </c>
      <c r="V18" s="13">
        <v>877.48</v>
      </c>
      <c r="W18" s="13">
        <v>5376.1</v>
      </c>
      <c r="X18" s="13">
        <v>6894.7</v>
      </c>
    </row>
    <row r="19" spans="1:24" x14ac:dyDescent="0.25">
      <c r="A19" s="2" t="s">
        <v>3040</v>
      </c>
      <c r="B19" s="1" t="s">
        <v>3041</v>
      </c>
      <c r="C19" s="13" t="s">
        <v>3033</v>
      </c>
      <c r="D19" s="13">
        <v>10547.74</v>
      </c>
      <c r="E19" s="13">
        <v>546.96</v>
      </c>
      <c r="F19" s="2"/>
      <c r="G19" s="13">
        <v>2953.37</v>
      </c>
      <c r="H19" s="13">
        <v>0</v>
      </c>
      <c r="I19" s="2">
        <v>0</v>
      </c>
      <c r="J19" s="13">
        <v>370.13</v>
      </c>
      <c r="K19" s="13">
        <v>14418.2</v>
      </c>
      <c r="L19" s="13">
        <v>0</v>
      </c>
      <c r="M19" s="13">
        <v>0</v>
      </c>
      <c r="N19" s="13">
        <v>2622.47</v>
      </c>
      <c r="O19" s="13">
        <v>2622.47</v>
      </c>
      <c r="P19" s="13">
        <v>105.48</v>
      </c>
      <c r="Q19" s="13">
        <v>0</v>
      </c>
      <c r="R19" s="13">
        <v>0</v>
      </c>
      <c r="S19" s="13">
        <v>854.28</v>
      </c>
      <c r="T19" s="13">
        <v>25.46</v>
      </c>
      <c r="U19" s="13">
        <v>0</v>
      </c>
      <c r="V19" s="13">
        <v>1032.33</v>
      </c>
      <c r="W19" s="13">
        <v>4640.0200000000004</v>
      </c>
      <c r="X19" s="13">
        <v>9778.18</v>
      </c>
    </row>
    <row r="20" spans="1:24" x14ac:dyDescent="0.25">
      <c r="A20" s="2" t="s">
        <v>3042</v>
      </c>
      <c r="B20" s="1" t="s">
        <v>3043</v>
      </c>
      <c r="C20" s="13" t="s">
        <v>3030</v>
      </c>
      <c r="D20" s="13">
        <v>690.55</v>
      </c>
      <c r="E20" s="13">
        <v>40.729999999999997</v>
      </c>
      <c r="F20" s="2"/>
      <c r="G20" s="13">
        <v>193.35</v>
      </c>
      <c r="H20" s="13">
        <v>0</v>
      </c>
      <c r="I20" s="2">
        <v>3</v>
      </c>
      <c r="J20" s="13">
        <v>25.73</v>
      </c>
      <c r="K20" s="13">
        <v>950.36</v>
      </c>
      <c r="L20" s="13">
        <v>200.7</v>
      </c>
      <c r="M20" s="14">
        <v>-150.88999999999999</v>
      </c>
      <c r="N20" s="13">
        <v>49.81</v>
      </c>
      <c r="O20" s="13">
        <v>0</v>
      </c>
      <c r="P20" s="13">
        <v>0</v>
      </c>
      <c r="Q20" s="13">
        <v>0</v>
      </c>
      <c r="R20" s="13">
        <v>0</v>
      </c>
      <c r="S20" s="13">
        <v>319</v>
      </c>
      <c r="T20" s="13">
        <v>0</v>
      </c>
      <c r="U20" s="13">
        <v>0</v>
      </c>
      <c r="V20" s="13">
        <v>113.45</v>
      </c>
      <c r="W20" s="13">
        <v>281.56</v>
      </c>
      <c r="X20" s="13">
        <v>668.8</v>
      </c>
    </row>
    <row r="21" spans="1:24" x14ac:dyDescent="0.25">
      <c r="A21" s="2" t="s">
        <v>3044</v>
      </c>
      <c r="B21" s="1" t="s">
        <v>3045</v>
      </c>
      <c r="C21" s="13" t="s">
        <v>3030</v>
      </c>
      <c r="D21" s="13">
        <v>3156.8</v>
      </c>
      <c r="E21" s="13">
        <v>186.2</v>
      </c>
      <c r="F21" s="2"/>
      <c r="G21" s="13">
        <v>505.09</v>
      </c>
      <c r="H21" s="13">
        <v>0</v>
      </c>
      <c r="I21" s="2">
        <v>0</v>
      </c>
      <c r="J21" s="13">
        <v>117.6</v>
      </c>
      <c r="K21" s="13">
        <v>3965.69</v>
      </c>
      <c r="L21" s="13">
        <v>0</v>
      </c>
      <c r="M21" s="13">
        <v>0</v>
      </c>
      <c r="N21" s="13">
        <v>343.6</v>
      </c>
      <c r="O21" s="13">
        <v>343.6</v>
      </c>
      <c r="P21" s="13">
        <v>31.57</v>
      </c>
      <c r="Q21" s="13">
        <v>0</v>
      </c>
      <c r="R21" s="13">
        <v>0</v>
      </c>
      <c r="S21" s="13">
        <v>790</v>
      </c>
      <c r="T21" s="13">
        <v>0</v>
      </c>
      <c r="U21" s="13">
        <v>0</v>
      </c>
      <c r="V21" s="13">
        <v>272.27</v>
      </c>
      <c r="W21" s="13">
        <v>1437.44</v>
      </c>
      <c r="X21" s="13">
        <v>2528.25</v>
      </c>
    </row>
    <row r="22" spans="1:24" x14ac:dyDescent="0.25">
      <c r="A22" s="2" t="s">
        <v>3046</v>
      </c>
      <c r="B22" s="1" t="s">
        <v>3047</v>
      </c>
      <c r="C22" s="13" t="s">
        <v>3030</v>
      </c>
      <c r="D22" s="13">
        <v>8089.3</v>
      </c>
      <c r="E22" s="13">
        <v>477.13</v>
      </c>
      <c r="F22" s="2"/>
      <c r="G22" s="13">
        <v>2265</v>
      </c>
      <c r="H22" s="13">
        <v>0</v>
      </c>
      <c r="I22" s="2">
        <v>0</v>
      </c>
      <c r="J22" s="13">
        <v>301.35000000000002</v>
      </c>
      <c r="K22" s="13">
        <v>11132.78</v>
      </c>
      <c r="L22" s="13">
        <v>0</v>
      </c>
      <c r="M22" s="13">
        <v>0</v>
      </c>
      <c r="N22" s="13">
        <v>1849.75</v>
      </c>
      <c r="O22" s="13">
        <v>1849.75</v>
      </c>
      <c r="P22" s="13">
        <v>80.89</v>
      </c>
      <c r="Q22" s="13">
        <v>0</v>
      </c>
      <c r="R22" s="13">
        <v>0</v>
      </c>
      <c r="S22" s="13">
        <v>1499.25</v>
      </c>
      <c r="T22" s="13">
        <v>0</v>
      </c>
      <c r="U22" s="13">
        <v>0</v>
      </c>
      <c r="V22" s="13">
        <v>748.75</v>
      </c>
      <c r="W22" s="13">
        <v>4178.6400000000003</v>
      </c>
      <c r="X22" s="13">
        <v>6954.14</v>
      </c>
    </row>
    <row r="23" spans="1:24" x14ac:dyDescent="0.25">
      <c r="A23" s="2" t="s">
        <v>3048</v>
      </c>
      <c r="B23" s="1" t="s">
        <v>3049</v>
      </c>
      <c r="C23" s="13" t="s">
        <v>3027</v>
      </c>
      <c r="D23" s="13">
        <v>7719.05</v>
      </c>
      <c r="E23" s="13">
        <v>465.5</v>
      </c>
      <c r="F23" s="2"/>
      <c r="G23" s="13">
        <v>2006.95</v>
      </c>
      <c r="H23" s="13">
        <v>0</v>
      </c>
      <c r="I23" s="2">
        <v>0</v>
      </c>
      <c r="J23" s="13">
        <v>279.05</v>
      </c>
      <c r="K23" s="13">
        <v>10470.549999999999</v>
      </c>
      <c r="L23" s="13">
        <v>0</v>
      </c>
      <c r="M23" s="13">
        <v>0</v>
      </c>
      <c r="N23" s="13">
        <v>1693.99</v>
      </c>
      <c r="O23" s="13">
        <v>1693.99</v>
      </c>
      <c r="P23" s="13">
        <v>77.19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887.69</v>
      </c>
      <c r="W23" s="13">
        <v>2658.87</v>
      </c>
      <c r="X23" s="13">
        <v>7811.68</v>
      </c>
    </row>
    <row r="24" spans="1:24" x14ac:dyDescent="0.25">
      <c r="A24" s="2" t="s">
        <v>3050</v>
      </c>
      <c r="B24" s="1" t="s">
        <v>3051</v>
      </c>
      <c r="C24" s="13" t="s">
        <v>3052</v>
      </c>
      <c r="D24" s="13">
        <v>9425.64</v>
      </c>
      <c r="E24" s="13">
        <v>488.77</v>
      </c>
      <c r="F24" s="2"/>
      <c r="G24" s="13">
        <v>2450.67</v>
      </c>
      <c r="H24" s="13">
        <v>0</v>
      </c>
      <c r="I24" s="2">
        <v>0</v>
      </c>
      <c r="J24" s="13">
        <v>330.75</v>
      </c>
      <c r="K24" s="13">
        <v>12695.83</v>
      </c>
      <c r="L24" s="13">
        <v>0</v>
      </c>
      <c r="M24" s="13">
        <v>0</v>
      </c>
      <c r="N24" s="13">
        <v>2217.37</v>
      </c>
      <c r="O24" s="13">
        <v>2217.37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903.29</v>
      </c>
      <c r="W24" s="13">
        <v>3120.66</v>
      </c>
      <c r="X24" s="13">
        <v>9575.17</v>
      </c>
    </row>
    <row r="25" spans="1:24" x14ac:dyDescent="0.25">
      <c r="A25" s="2" t="s">
        <v>3053</v>
      </c>
      <c r="B25" s="1" t="s">
        <v>3054</v>
      </c>
      <c r="C25" s="13" t="s">
        <v>3027</v>
      </c>
      <c r="D25" s="13">
        <v>7719.05</v>
      </c>
      <c r="E25" s="13">
        <v>465.5</v>
      </c>
      <c r="F25" s="2"/>
      <c r="G25" s="13">
        <v>2006.95</v>
      </c>
      <c r="H25" s="13">
        <v>0</v>
      </c>
      <c r="I25" s="2">
        <v>0</v>
      </c>
      <c r="J25" s="13">
        <v>279.05</v>
      </c>
      <c r="K25" s="13">
        <v>10470.549999999999</v>
      </c>
      <c r="L25" s="13">
        <v>0</v>
      </c>
      <c r="M25" s="13">
        <v>0</v>
      </c>
      <c r="N25" s="13">
        <v>1693.99</v>
      </c>
      <c r="O25" s="13">
        <v>1693.99</v>
      </c>
      <c r="P25" s="13">
        <v>0</v>
      </c>
      <c r="Q25" s="13">
        <v>1712.03</v>
      </c>
      <c r="R25" s="13">
        <v>0</v>
      </c>
      <c r="S25" s="13">
        <v>2574</v>
      </c>
      <c r="T25" s="13">
        <v>0</v>
      </c>
      <c r="U25" s="13">
        <v>0</v>
      </c>
      <c r="V25" s="13">
        <v>887.69</v>
      </c>
      <c r="W25" s="13">
        <v>6867.71</v>
      </c>
      <c r="X25" s="13">
        <v>3602.84</v>
      </c>
    </row>
    <row r="26" spans="1:24" x14ac:dyDescent="0.25">
      <c r="A26" s="2" t="s">
        <v>3055</v>
      </c>
      <c r="B26" s="1" t="s">
        <v>3056</v>
      </c>
      <c r="C26" s="13" t="s">
        <v>3057</v>
      </c>
      <c r="D26" s="13">
        <v>9701.1299999999992</v>
      </c>
      <c r="E26" s="13">
        <v>465.5</v>
      </c>
      <c r="F26" s="2"/>
      <c r="G26" s="13">
        <v>2522.29</v>
      </c>
      <c r="H26" s="13">
        <v>0</v>
      </c>
      <c r="I26" s="2">
        <v>0</v>
      </c>
      <c r="J26" s="13">
        <v>347.8</v>
      </c>
      <c r="K26" s="13">
        <v>13036.72</v>
      </c>
      <c r="L26" s="13">
        <v>0</v>
      </c>
      <c r="M26" s="13">
        <v>0</v>
      </c>
      <c r="N26" s="13">
        <v>2297.5500000000002</v>
      </c>
      <c r="O26" s="13">
        <v>2297.5500000000002</v>
      </c>
      <c r="P26" s="13">
        <v>0</v>
      </c>
      <c r="Q26" s="13">
        <v>0</v>
      </c>
      <c r="R26" s="13">
        <v>0</v>
      </c>
      <c r="S26" s="13">
        <v>3234</v>
      </c>
      <c r="T26" s="13">
        <v>0</v>
      </c>
      <c r="U26" s="13">
        <v>0</v>
      </c>
      <c r="V26" s="13">
        <v>1115.6300000000001</v>
      </c>
      <c r="W26" s="13">
        <v>6647.18</v>
      </c>
      <c r="X26" s="13">
        <v>6389.54</v>
      </c>
    </row>
    <row r="27" spans="1:24" x14ac:dyDescent="0.25">
      <c r="A27" s="2" t="s">
        <v>3058</v>
      </c>
      <c r="B27" s="1" t="s">
        <v>3059</v>
      </c>
      <c r="C27" s="13" t="s">
        <v>875</v>
      </c>
      <c r="D27" s="13">
        <v>11211.65</v>
      </c>
      <c r="E27" s="13">
        <v>465.5</v>
      </c>
      <c r="F27" s="2"/>
      <c r="G27" s="13">
        <v>2915.03</v>
      </c>
      <c r="H27" s="13">
        <v>0</v>
      </c>
      <c r="I27" s="2">
        <v>0</v>
      </c>
      <c r="J27" s="13">
        <v>382.78</v>
      </c>
      <c r="K27" s="13">
        <v>14974.96</v>
      </c>
      <c r="L27" s="13">
        <v>0</v>
      </c>
      <c r="M27" s="13">
        <v>0</v>
      </c>
      <c r="N27" s="13">
        <v>2753.42</v>
      </c>
      <c r="O27" s="13">
        <v>2753.42</v>
      </c>
      <c r="P27" s="13">
        <v>112.12</v>
      </c>
      <c r="Q27" s="13">
        <v>0</v>
      </c>
      <c r="R27" s="13">
        <v>0</v>
      </c>
      <c r="S27" s="13">
        <v>4352.1499999999996</v>
      </c>
      <c r="T27" s="13">
        <v>212.4</v>
      </c>
      <c r="U27" s="13">
        <v>0</v>
      </c>
      <c r="V27" s="13">
        <v>1289.3399999999999</v>
      </c>
      <c r="W27" s="13">
        <v>8719.43</v>
      </c>
      <c r="X27" s="13">
        <v>6255.53</v>
      </c>
    </row>
    <row r="28" spans="1:24" x14ac:dyDescent="0.25">
      <c r="A28" s="2" t="s">
        <v>3060</v>
      </c>
      <c r="B28" s="1" t="s">
        <v>3061</v>
      </c>
      <c r="C28" s="13" t="s">
        <v>3033</v>
      </c>
      <c r="D28" s="13">
        <v>7630.28</v>
      </c>
      <c r="E28" s="13">
        <v>395.67</v>
      </c>
      <c r="F28" s="2"/>
      <c r="G28" s="13">
        <v>1983.87</v>
      </c>
      <c r="H28" s="13">
        <v>0</v>
      </c>
      <c r="I28" s="2">
        <v>0</v>
      </c>
      <c r="J28" s="13">
        <v>267.75</v>
      </c>
      <c r="K28" s="13">
        <v>10277.57</v>
      </c>
      <c r="L28" s="13">
        <v>0</v>
      </c>
      <c r="M28" s="13">
        <v>0</v>
      </c>
      <c r="N28" s="13">
        <v>1648.6</v>
      </c>
      <c r="O28" s="13">
        <v>1648.6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722.63</v>
      </c>
      <c r="W28" s="13">
        <v>2371.23</v>
      </c>
      <c r="X28" s="13">
        <v>7906.34</v>
      </c>
    </row>
    <row r="29" spans="1:24" x14ac:dyDescent="0.25">
      <c r="A29" s="2" t="s">
        <v>3062</v>
      </c>
      <c r="B29" s="1" t="s">
        <v>3063</v>
      </c>
      <c r="C29" s="13" t="s">
        <v>3033</v>
      </c>
      <c r="D29" s="13">
        <v>10547.74</v>
      </c>
      <c r="E29" s="13">
        <v>546.96</v>
      </c>
      <c r="F29" s="2"/>
      <c r="G29" s="13">
        <v>2742.41</v>
      </c>
      <c r="H29" s="13">
        <v>0</v>
      </c>
      <c r="I29" s="2">
        <v>0</v>
      </c>
      <c r="J29" s="13">
        <v>370.13</v>
      </c>
      <c r="K29" s="13">
        <v>14207.24</v>
      </c>
      <c r="L29" s="13">
        <v>0</v>
      </c>
      <c r="M29" s="13">
        <v>0</v>
      </c>
      <c r="N29" s="13">
        <v>2572.86</v>
      </c>
      <c r="O29" s="13">
        <v>2572.86</v>
      </c>
      <c r="P29" s="13">
        <v>105.48</v>
      </c>
      <c r="Q29" s="13">
        <v>0</v>
      </c>
      <c r="R29" s="13">
        <v>0</v>
      </c>
      <c r="S29" s="13">
        <v>2057.4699999999998</v>
      </c>
      <c r="T29" s="13">
        <v>181.8</v>
      </c>
      <c r="U29" s="13">
        <v>0</v>
      </c>
      <c r="V29" s="13">
        <v>1032.33</v>
      </c>
      <c r="W29" s="13">
        <v>5949.94</v>
      </c>
      <c r="X29" s="13">
        <v>8257.2999999999993</v>
      </c>
    </row>
    <row r="30" spans="1:24" x14ac:dyDescent="0.25">
      <c r="A30" s="170" t="s">
        <v>3064</v>
      </c>
      <c r="B30" s="20" t="s">
        <v>3065</v>
      </c>
      <c r="C30" s="171" t="s">
        <v>726</v>
      </c>
      <c r="D30" s="171">
        <v>0</v>
      </c>
      <c r="E30" s="171">
        <v>0</v>
      </c>
      <c r="F30" s="170"/>
      <c r="G30" s="171">
        <v>0</v>
      </c>
      <c r="H30" s="171">
        <v>0</v>
      </c>
      <c r="I30" s="170">
        <v>0</v>
      </c>
      <c r="J30" s="171">
        <v>0</v>
      </c>
      <c r="K30" s="171">
        <v>0</v>
      </c>
      <c r="L30" s="171">
        <v>0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</row>
    <row r="31" spans="1:24" x14ac:dyDescent="0.25">
      <c r="A31" s="2" t="s">
        <v>3066</v>
      </c>
      <c r="B31" s="1" t="s">
        <v>3067</v>
      </c>
      <c r="C31" s="13" t="s">
        <v>3033</v>
      </c>
      <c r="D31" s="13">
        <v>10772.16</v>
      </c>
      <c r="E31" s="13">
        <v>558.6</v>
      </c>
      <c r="F31" s="2"/>
      <c r="G31" s="13">
        <v>2800.76</v>
      </c>
      <c r="H31" s="13">
        <v>0</v>
      </c>
      <c r="I31" s="2">
        <v>0</v>
      </c>
      <c r="J31" s="13">
        <v>378</v>
      </c>
      <c r="K31" s="13">
        <v>14509.52</v>
      </c>
      <c r="L31" s="13">
        <v>0</v>
      </c>
      <c r="M31" s="13">
        <v>0</v>
      </c>
      <c r="N31" s="13">
        <v>2643.95</v>
      </c>
      <c r="O31" s="13">
        <v>2643.95</v>
      </c>
      <c r="P31" s="13">
        <v>107.72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1032.33</v>
      </c>
      <c r="W31" s="13">
        <v>3784</v>
      </c>
      <c r="X31" s="13">
        <v>10725.52</v>
      </c>
    </row>
    <row r="32" spans="1:24" x14ac:dyDescent="0.25">
      <c r="A32" s="2" t="s">
        <v>3068</v>
      </c>
      <c r="B32" s="1" t="s">
        <v>3069</v>
      </c>
      <c r="C32" s="13" t="s">
        <v>3030</v>
      </c>
      <c r="D32" s="13">
        <v>2762.2</v>
      </c>
      <c r="E32" s="13">
        <v>162.91999999999999</v>
      </c>
      <c r="F32" s="2"/>
      <c r="G32" s="13">
        <v>718.17</v>
      </c>
      <c r="H32" s="13">
        <v>0</v>
      </c>
      <c r="I32" s="2">
        <v>0</v>
      </c>
      <c r="J32" s="13">
        <v>102.9</v>
      </c>
      <c r="K32" s="13">
        <v>3746.19</v>
      </c>
      <c r="L32" s="13">
        <v>0</v>
      </c>
      <c r="M32" s="13">
        <v>0</v>
      </c>
      <c r="N32" s="13">
        <v>308.48</v>
      </c>
      <c r="O32" s="13">
        <v>308.48</v>
      </c>
      <c r="P32" s="13">
        <v>27.62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272.27</v>
      </c>
      <c r="W32" s="13">
        <v>608.37</v>
      </c>
      <c r="X32" s="13">
        <v>3137.82</v>
      </c>
    </row>
    <row r="33" spans="1:24" x14ac:dyDescent="0.25">
      <c r="A33" s="2" t="s">
        <v>3070</v>
      </c>
      <c r="B33" s="1" t="s">
        <v>3071</v>
      </c>
      <c r="C33" s="13" t="s">
        <v>3030</v>
      </c>
      <c r="D33" s="13">
        <v>2268.9499999999998</v>
      </c>
      <c r="E33" s="13">
        <v>133.83000000000001</v>
      </c>
      <c r="F33" s="2"/>
      <c r="G33" s="13">
        <v>363.03</v>
      </c>
      <c r="H33" s="13">
        <v>0</v>
      </c>
      <c r="I33" s="2">
        <v>0</v>
      </c>
      <c r="J33" s="13">
        <v>84.53</v>
      </c>
      <c r="K33" s="13">
        <v>2850.34</v>
      </c>
      <c r="L33" s="13">
        <v>145.35</v>
      </c>
      <c r="M33" s="13">
        <v>0</v>
      </c>
      <c r="N33" s="13">
        <v>206.03</v>
      </c>
      <c r="O33" s="13">
        <v>60.68</v>
      </c>
      <c r="P33" s="13">
        <v>22.69</v>
      </c>
      <c r="Q33" s="13">
        <v>0</v>
      </c>
      <c r="R33" s="13">
        <v>0</v>
      </c>
      <c r="S33" s="13">
        <v>658</v>
      </c>
      <c r="T33" s="13">
        <v>0</v>
      </c>
      <c r="U33" s="13">
        <v>0</v>
      </c>
      <c r="V33" s="13">
        <v>226.9</v>
      </c>
      <c r="W33" s="13">
        <v>968.27</v>
      </c>
      <c r="X33" s="13">
        <v>1882.07</v>
      </c>
    </row>
    <row r="34" spans="1:24" x14ac:dyDescent="0.25">
      <c r="A34" s="2" t="s">
        <v>3072</v>
      </c>
      <c r="B34" s="1" t="s">
        <v>3073</v>
      </c>
      <c r="C34" s="13" t="s">
        <v>3033</v>
      </c>
      <c r="D34" s="13">
        <v>8303.5400000000009</v>
      </c>
      <c r="E34" s="13">
        <v>430.58</v>
      </c>
      <c r="F34" s="2"/>
      <c r="G34" s="13">
        <v>1992.85</v>
      </c>
      <c r="H34" s="13">
        <v>0</v>
      </c>
      <c r="I34" s="2">
        <v>7</v>
      </c>
      <c r="J34" s="13">
        <v>291.38</v>
      </c>
      <c r="K34" s="13">
        <v>11018.35</v>
      </c>
      <c r="L34" s="13">
        <v>0</v>
      </c>
      <c r="M34" s="13">
        <v>0</v>
      </c>
      <c r="N34" s="13">
        <v>1822.83</v>
      </c>
      <c r="O34" s="13">
        <v>1822.83</v>
      </c>
      <c r="P34" s="13">
        <v>83.04</v>
      </c>
      <c r="Q34" s="13">
        <v>2080.1999999999998</v>
      </c>
      <c r="R34" s="13">
        <v>0</v>
      </c>
      <c r="S34" s="13">
        <v>2619</v>
      </c>
      <c r="T34" s="13">
        <v>0</v>
      </c>
      <c r="U34" s="13">
        <v>0</v>
      </c>
      <c r="V34" s="13">
        <v>903.29</v>
      </c>
      <c r="W34" s="13">
        <v>7508.36</v>
      </c>
      <c r="X34" s="13">
        <v>3509.99</v>
      </c>
    </row>
    <row r="35" spans="1:24" x14ac:dyDescent="0.25">
      <c r="A35" s="2" t="s">
        <v>3074</v>
      </c>
      <c r="B35" s="1" t="s">
        <v>3075</v>
      </c>
      <c r="C35" s="13" t="s">
        <v>3033</v>
      </c>
      <c r="D35" s="13">
        <v>7630.28</v>
      </c>
      <c r="E35" s="13">
        <v>395.67</v>
      </c>
      <c r="F35" s="2"/>
      <c r="G35" s="13">
        <v>1831.27</v>
      </c>
      <c r="H35" s="13">
        <v>0</v>
      </c>
      <c r="I35" s="2">
        <v>0</v>
      </c>
      <c r="J35" s="13">
        <v>267.75</v>
      </c>
      <c r="K35" s="13">
        <v>10124.969999999999</v>
      </c>
      <c r="L35" s="13">
        <v>0</v>
      </c>
      <c r="M35" s="13">
        <v>0</v>
      </c>
      <c r="N35" s="13">
        <v>1615.51</v>
      </c>
      <c r="O35" s="13">
        <v>1615.51</v>
      </c>
      <c r="P35" s="13">
        <v>0</v>
      </c>
      <c r="Q35" s="13">
        <v>0</v>
      </c>
      <c r="R35" s="13">
        <v>0</v>
      </c>
      <c r="S35" s="13">
        <v>3194.3</v>
      </c>
      <c r="T35" s="13">
        <v>78.900000000000006</v>
      </c>
      <c r="U35" s="13">
        <v>0</v>
      </c>
      <c r="V35" s="13">
        <v>748.44</v>
      </c>
      <c r="W35" s="13">
        <v>5637.15</v>
      </c>
      <c r="X35" s="13">
        <v>4487.82</v>
      </c>
    </row>
    <row r="36" spans="1:24" x14ac:dyDescent="0.25">
      <c r="A36" s="2" t="s">
        <v>3076</v>
      </c>
      <c r="B36" s="1" t="s">
        <v>3077</v>
      </c>
      <c r="C36" s="13" t="s">
        <v>3033</v>
      </c>
      <c r="D36" s="13">
        <v>9201.2199999999993</v>
      </c>
      <c r="E36" s="13">
        <v>477.13</v>
      </c>
      <c r="F36" s="2"/>
      <c r="G36" s="13">
        <v>2208.29</v>
      </c>
      <c r="H36" s="13">
        <v>0</v>
      </c>
      <c r="I36" s="2">
        <v>0</v>
      </c>
      <c r="J36" s="13">
        <v>322.88</v>
      </c>
      <c r="K36" s="13">
        <v>12209.52</v>
      </c>
      <c r="L36" s="13">
        <v>0</v>
      </c>
      <c r="M36" s="13">
        <v>0</v>
      </c>
      <c r="N36" s="13">
        <v>2102.9899999999998</v>
      </c>
      <c r="O36" s="13">
        <v>2102.9899999999998</v>
      </c>
      <c r="P36" s="13">
        <v>92.01</v>
      </c>
      <c r="Q36" s="13">
        <v>0</v>
      </c>
      <c r="R36" s="13">
        <v>0</v>
      </c>
      <c r="S36" s="13">
        <v>2539</v>
      </c>
      <c r="T36" s="13">
        <v>0</v>
      </c>
      <c r="U36" s="13">
        <v>0</v>
      </c>
      <c r="V36" s="13">
        <v>903.29</v>
      </c>
      <c r="W36" s="13">
        <v>5637.29</v>
      </c>
      <c r="X36" s="13">
        <v>6572.23</v>
      </c>
    </row>
    <row r="37" spans="1:24" x14ac:dyDescent="0.25">
      <c r="A37" s="2" t="s">
        <v>3078</v>
      </c>
      <c r="B37" s="1" t="s">
        <v>3079</v>
      </c>
      <c r="C37" s="13" t="s">
        <v>3027</v>
      </c>
      <c r="D37" s="13">
        <v>7043.63</v>
      </c>
      <c r="E37" s="13">
        <v>424.77</v>
      </c>
      <c r="F37" s="2"/>
      <c r="G37" s="13">
        <v>1690.47</v>
      </c>
      <c r="H37" s="13">
        <v>0</v>
      </c>
      <c r="I37" s="2">
        <v>7</v>
      </c>
      <c r="J37" s="13">
        <v>254.63</v>
      </c>
      <c r="K37" s="13">
        <v>9413.5</v>
      </c>
      <c r="L37" s="13">
        <v>0</v>
      </c>
      <c r="M37" s="13">
        <v>0</v>
      </c>
      <c r="N37" s="13">
        <v>1463.54</v>
      </c>
      <c r="O37" s="13">
        <v>1463.54</v>
      </c>
      <c r="P37" s="13">
        <v>70.44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887.69</v>
      </c>
      <c r="W37" s="13">
        <v>2421.67</v>
      </c>
      <c r="X37" s="13">
        <v>6991.83</v>
      </c>
    </row>
    <row r="38" spans="1:24" x14ac:dyDescent="0.25">
      <c r="A38" s="2" t="s">
        <v>3080</v>
      </c>
      <c r="B38" s="1" t="s">
        <v>3081</v>
      </c>
      <c r="C38" s="13" t="s">
        <v>3033</v>
      </c>
      <c r="D38" s="13">
        <v>9425.64</v>
      </c>
      <c r="E38" s="13">
        <v>488.77</v>
      </c>
      <c r="F38" s="2"/>
      <c r="G38" s="13">
        <v>2262.15</v>
      </c>
      <c r="H38" s="13">
        <v>0</v>
      </c>
      <c r="I38" s="2">
        <v>0</v>
      </c>
      <c r="J38" s="13">
        <v>330.75</v>
      </c>
      <c r="K38" s="13">
        <v>12507.31</v>
      </c>
      <c r="L38" s="13">
        <v>0</v>
      </c>
      <c r="M38" s="13">
        <v>0</v>
      </c>
      <c r="N38" s="13">
        <v>2173.0300000000002</v>
      </c>
      <c r="O38" s="13">
        <v>2173.0300000000002</v>
      </c>
      <c r="P38" s="13">
        <v>94.26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903.29</v>
      </c>
      <c r="W38" s="13">
        <v>3170.58</v>
      </c>
      <c r="X38" s="13">
        <v>9336.73</v>
      </c>
    </row>
    <row r="39" spans="1:24" x14ac:dyDescent="0.25">
      <c r="A39" s="2" t="s">
        <v>3082</v>
      </c>
      <c r="B39" s="1" t="s">
        <v>3083</v>
      </c>
      <c r="C39" s="13" t="s">
        <v>3033</v>
      </c>
      <c r="D39" s="13">
        <v>9313.43</v>
      </c>
      <c r="E39" s="13">
        <v>482.95</v>
      </c>
      <c r="F39" s="2"/>
      <c r="G39" s="13">
        <v>2235.2199999999998</v>
      </c>
      <c r="H39" s="13">
        <v>0</v>
      </c>
      <c r="I39" s="2">
        <v>0</v>
      </c>
      <c r="J39" s="13">
        <v>326.81</v>
      </c>
      <c r="K39" s="13">
        <v>12358.41</v>
      </c>
      <c r="L39" s="13">
        <v>0</v>
      </c>
      <c r="M39" s="13">
        <v>0</v>
      </c>
      <c r="N39" s="13">
        <v>2138.0100000000002</v>
      </c>
      <c r="O39" s="13">
        <v>2138.0100000000002</v>
      </c>
      <c r="P39" s="13">
        <v>93.13</v>
      </c>
      <c r="Q39" s="13">
        <v>1408.72</v>
      </c>
      <c r="R39" s="13">
        <v>0</v>
      </c>
      <c r="S39" s="13">
        <v>2694</v>
      </c>
      <c r="T39" s="13">
        <v>0</v>
      </c>
      <c r="U39" s="13">
        <v>0</v>
      </c>
      <c r="V39" s="13">
        <v>929.1</v>
      </c>
      <c r="W39" s="13">
        <v>7262.96</v>
      </c>
      <c r="X39" s="13">
        <v>5095.45</v>
      </c>
    </row>
    <row r="40" spans="1:24" x14ac:dyDescent="0.25">
      <c r="A40" s="2" t="s">
        <v>3084</v>
      </c>
      <c r="B40" s="1" t="s">
        <v>3085</v>
      </c>
      <c r="C40" s="13" t="s">
        <v>3033</v>
      </c>
      <c r="D40" s="13">
        <v>6283.76</v>
      </c>
      <c r="E40" s="13">
        <v>325.85000000000002</v>
      </c>
      <c r="F40" s="2"/>
      <c r="G40" s="13">
        <v>1508.1</v>
      </c>
      <c r="H40" s="13">
        <v>0</v>
      </c>
      <c r="I40" s="2">
        <v>0</v>
      </c>
      <c r="J40" s="13">
        <v>220.5</v>
      </c>
      <c r="K40" s="13">
        <v>8338.2099999999991</v>
      </c>
      <c r="L40" s="13">
        <v>0</v>
      </c>
      <c r="M40" s="13">
        <v>0</v>
      </c>
      <c r="N40" s="13">
        <v>1233.8499999999999</v>
      </c>
      <c r="O40" s="13">
        <v>1233.8499999999999</v>
      </c>
      <c r="P40" s="13">
        <v>0</v>
      </c>
      <c r="Q40" s="13">
        <v>0</v>
      </c>
      <c r="R40" s="13">
        <v>0</v>
      </c>
      <c r="S40" s="13">
        <v>2331.09</v>
      </c>
      <c r="T40" s="13">
        <v>57.6</v>
      </c>
      <c r="U40" s="13">
        <v>0</v>
      </c>
      <c r="V40" s="13">
        <v>567.78</v>
      </c>
      <c r="W40" s="13">
        <v>4190.32</v>
      </c>
      <c r="X40" s="13">
        <v>4147.8900000000003</v>
      </c>
    </row>
    <row r="41" spans="1:24" x14ac:dyDescent="0.25">
      <c r="A41" s="2" t="s">
        <v>3086</v>
      </c>
      <c r="B41" s="1" t="s">
        <v>3087</v>
      </c>
      <c r="C41" s="13" t="s">
        <v>3033</v>
      </c>
      <c r="D41" s="13">
        <v>9425.64</v>
      </c>
      <c r="E41" s="13">
        <v>488.77</v>
      </c>
      <c r="F41" s="2"/>
      <c r="G41" s="13">
        <v>2262.15</v>
      </c>
      <c r="H41" s="13">
        <v>0</v>
      </c>
      <c r="I41" s="2">
        <v>0</v>
      </c>
      <c r="J41" s="13">
        <v>330.75</v>
      </c>
      <c r="K41" s="13">
        <v>12507.31</v>
      </c>
      <c r="L41" s="13">
        <v>0</v>
      </c>
      <c r="M41" s="13">
        <v>0</v>
      </c>
      <c r="N41" s="13">
        <v>2173.0300000000002</v>
      </c>
      <c r="O41" s="13">
        <v>2173.0300000000002</v>
      </c>
      <c r="P41" s="13">
        <v>94.26</v>
      </c>
      <c r="Q41" s="13">
        <v>0</v>
      </c>
      <c r="R41" s="13">
        <v>0</v>
      </c>
      <c r="S41" s="13">
        <v>1623.17</v>
      </c>
      <c r="T41" s="13">
        <v>0</v>
      </c>
      <c r="U41" s="13">
        <v>0</v>
      </c>
      <c r="V41" s="13">
        <v>903.29</v>
      </c>
      <c r="W41" s="13">
        <v>4793.75</v>
      </c>
      <c r="X41" s="13">
        <v>7713.56</v>
      </c>
    </row>
    <row r="42" spans="1:24" x14ac:dyDescent="0.25">
      <c r="A42" s="2" t="s">
        <v>3088</v>
      </c>
      <c r="B42" s="1" t="s">
        <v>3089</v>
      </c>
      <c r="C42" s="13" t="s">
        <v>3033</v>
      </c>
      <c r="D42" s="13">
        <v>10211.11</v>
      </c>
      <c r="E42" s="13">
        <v>529.5</v>
      </c>
      <c r="F42" s="2"/>
      <c r="G42" s="13">
        <v>2450.67</v>
      </c>
      <c r="H42" s="13">
        <v>0</v>
      </c>
      <c r="I42" s="2">
        <v>0</v>
      </c>
      <c r="J42" s="13">
        <v>358.31</v>
      </c>
      <c r="K42" s="13">
        <v>13549.59</v>
      </c>
      <c r="L42" s="13">
        <v>0</v>
      </c>
      <c r="M42" s="13">
        <v>0</v>
      </c>
      <c r="N42" s="13">
        <v>2418.1799999999998</v>
      </c>
      <c r="O42" s="13">
        <v>2418.1799999999998</v>
      </c>
      <c r="P42" s="13">
        <v>102.11</v>
      </c>
      <c r="Q42" s="13">
        <v>1907.57</v>
      </c>
      <c r="R42" s="13">
        <v>0</v>
      </c>
      <c r="S42" s="13">
        <v>2500</v>
      </c>
      <c r="T42" s="13">
        <v>0</v>
      </c>
      <c r="U42" s="13">
        <v>0</v>
      </c>
      <c r="V42" s="13">
        <v>1006.52</v>
      </c>
      <c r="W42" s="13">
        <v>7934.38</v>
      </c>
      <c r="X42" s="13">
        <v>5615.21</v>
      </c>
    </row>
    <row r="43" spans="1:24" x14ac:dyDescent="0.25">
      <c r="A43" s="2" t="s">
        <v>3090</v>
      </c>
      <c r="B43" s="1" t="s">
        <v>3091</v>
      </c>
      <c r="C43" s="13" t="s">
        <v>3030</v>
      </c>
      <c r="D43" s="13">
        <v>7102.8</v>
      </c>
      <c r="E43" s="13">
        <v>418.95</v>
      </c>
      <c r="F43" s="2"/>
      <c r="G43" s="13">
        <v>1704.67</v>
      </c>
      <c r="H43" s="13">
        <v>0</v>
      </c>
      <c r="I43" s="2">
        <v>4</v>
      </c>
      <c r="J43" s="13">
        <v>264.60000000000002</v>
      </c>
      <c r="K43" s="13">
        <v>9491.02</v>
      </c>
      <c r="L43" s="13">
        <v>0</v>
      </c>
      <c r="M43" s="13">
        <v>0</v>
      </c>
      <c r="N43" s="13">
        <v>1480.09</v>
      </c>
      <c r="O43" s="13">
        <v>1480.09</v>
      </c>
      <c r="P43" s="13">
        <v>71.03</v>
      </c>
      <c r="Q43" s="13">
        <v>1037.48</v>
      </c>
      <c r="R43" s="13">
        <v>0</v>
      </c>
      <c r="S43" s="13">
        <v>2302</v>
      </c>
      <c r="T43" s="13">
        <v>0</v>
      </c>
      <c r="U43" s="13">
        <v>0</v>
      </c>
      <c r="V43" s="13">
        <v>726.06</v>
      </c>
      <c r="W43" s="13">
        <v>5616.66</v>
      </c>
      <c r="X43" s="13">
        <v>3874.36</v>
      </c>
    </row>
    <row r="44" spans="1:24" x14ac:dyDescent="0.25">
      <c r="A44" s="2" t="s">
        <v>3092</v>
      </c>
      <c r="B44" s="1" t="s">
        <v>3093</v>
      </c>
      <c r="C44" s="13" t="s">
        <v>3033</v>
      </c>
      <c r="D44" s="13">
        <v>6620.39</v>
      </c>
      <c r="E44" s="13">
        <v>343.3</v>
      </c>
      <c r="F44" s="2"/>
      <c r="G44" s="13">
        <v>1588.89</v>
      </c>
      <c r="H44" s="13">
        <v>0</v>
      </c>
      <c r="I44" s="2">
        <v>0</v>
      </c>
      <c r="J44" s="13">
        <v>232.31</v>
      </c>
      <c r="K44" s="13">
        <v>8784.89</v>
      </c>
      <c r="L44" s="13">
        <v>0</v>
      </c>
      <c r="M44" s="13">
        <v>0</v>
      </c>
      <c r="N44" s="13">
        <v>1329.27</v>
      </c>
      <c r="O44" s="13">
        <v>1329.27</v>
      </c>
      <c r="P44" s="13">
        <v>66.2</v>
      </c>
      <c r="Q44" s="13">
        <v>0</v>
      </c>
      <c r="R44" s="13">
        <v>0</v>
      </c>
      <c r="S44" s="13">
        <v>2132</v>
      </c>
      <c r="T44" s="13">
        <v>0</v>
      </c>
      <c r="U44" s="13">
        <v>0</v>
      </c>
      <c r="V44" s="13">
        <v>645.21</v>
      </c>
      <c r="W44" s="13">
        <v>4172.68</v>
      </c>
      <c r="X44" s="13">
        <v>4612.21</v>
      </c>
    </row>
    <row r="45" spans="1:24" x14ac:dyDescent="0.25">
      <c r="A45" s="2" t="s">
        <v>3094</v>
      </c>
      <c r="B45" s="1" t="s">
        <v>3095</v>
      </c>
      <c r="C45" s="13" t="s">
        <v>3033</v>
      </c>
      <c r="D45" s="13">
        <v>9089.01</v>
      </c>
      <c r="E45" s="13">
        <v>471.31</v>
      </c>
      <c r="F45" s="2"/>
      <c r="G45" s="13">
        <v>2181.36</v>
      </c>
      <c r="H45" s="13">
        <v>0</v>
      </c>
      <c r="I45" s="2">
        <v>0</v>
      </c>
      <c r="J45" s="13">
        <v>318.94</v>
      </c>
      <c r="K45" s="13">
        <v>12060.62</v>
      </c>
      <c r="L45" s="13">
        <v>0</v>
      </c>
      <c r="M45" s="13">
        <v>0</v>
      </c>
      <c r="N45" s="13">
        <v>2067.9699999999998</v>
      </c>
      <c r="O45" s="13">
        <v>2067.9699999999998</v>
      </c>
      <c r="P45" s="13">
        <v>90.89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877.48</v>
      </c>
      <c r="W45" s="13">
        <v>3036.34</v>
      </c>
      <c r="X45" s="13">
        <v>9024.2800000000007</v>
      </c>
    </row>
    <row r="46" spans="1:24" x14ac:dyDescent="0.25">
      <c r="A46" s="2" t="s">
        <v>3096</v>
      </c>
      <c r="B46" s="1" t="s">
        <v>3097</v>
      </c>
      <c r="C46" s="13" t="s">
        <v>3030</v>
      </c>
      <c r="D46" s="13">
        <v>3551.4</v>
      </c>
      <c r="E46" s="13">
        <v>209.47</v>
      </c>
      <c r="F46" s="2"/>
      <c r="G46" s="13">
        <v>0</v>
      </c>
      <c r="H46" s="13">
        <v>0</v>
      </c>
      <c r="I46" s="2">
        <v>0</v>
      </c>
      <c r="J46" s="13">
        <v>132.30000000000001</v>
      </c>
      <c r="K46" s="13">
        <v>3893.17</v>
      </c>
      <c r="L46" s="13">
        <v>0</v>
      </c>
      <c r="M46" s="13">
        <v>0</v>
      </c>
      <c r="N46" s="13">
        <v>332</v>
      </c>
      <c r="O46" s="13">
        <v>332</v>
      </c>
      <c r="P46" s="13">
        <v>35.51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363.03</v>
      </c>
      <c r="W46" s="13">
        <v>730.54</v>
      </c>
      <c r="X46" s="13">
        <v>3162.63</v>
      </c>
    </row>
    <row r="47" spans="1:24" x14ac:dyDescent="0.25">
      <c r="A47" s="2" t="s">
        <v>3098</v>
      </c>
      <c r="B47" s="1" t="s">
        <v>3099</v>
      </c>
      <c r="C47" s="13" t="s">
        <v>3027</v>
      </c>
      <c r="D47" s="13">
        <v>7719.05</v>
      </c>
      <c r="E47" s="13">
        <v>465.5</v>
      </c>
      <c r="F47" s="2"/>
      <c r="G47" s="13">
        <v>1698.19</v>
      </c>
      <c r="H47" s="13">
        <v>0</v>
      </c>
      <c r="I47" s="2">
        <v>0</v>
      </c>
      <c r="J47" s="13">
        <v>279.05</v>
      </c>
      <c r="K47" s="13">
        <v>10161.790000000001</v>
      </c>
      <c r="L47" s="13">
        <v>0</v>
      </c>
      <c r="M47" s="13">
        <v>0</v>
      </c>
      <c r="N47" s="13">
        <v>1623.37</v>
      </c>
      <c r="O47" s="13">
        <v>1623.37</v>
      </c>
      <c r="P47" s="13">
        <v>77.19</v>
      </c>
      <c r="Q47" s="13">
        <v>0</v>
      </c>
      <c r="R47" s="13">
        <v>0</v>
      </c>
      <c r="S47" s="13">
        <v>2098.6</v>
      </c>
      <c r="T47" s="13">
        <v>0</v>
      </c>
      <c r="U47" s="13">
        <v>0</v>
      </c>
      <c r="V47" s="13">
        <v>887.69</v>
      </c>
      <c r="W47" s="13">
        <v>4686.8500000000004</v>
      </c>
      <c r="X47" s="13">
        <v>5474.94</v>
      </c>
    </row>
    <row r="48" spans="1:24" x14ac:dyDescent="0.25">
      <c r="A48" s="2" t="s">
        <v>3100</v>
      </c>
      <c r="B48" s="1" t="s">
        <v>3101</v>
      </c>
      <c r="C48" s="13" t="s">
        <v>3033</v>
      </c>
      <c r="D48" s="13">
        <v>10547.74</v>
      </c>
      <c r="E48" s="13">
        <v>546.96</v>
      </c>
      <c r="F48" s="2"/>
      <c r="G48" s="13">
        <v>2320.5</v>
      </c>
      <c r="H48" s="13">
        <v>0</v>
      </c>
      <c r="I48" s="2">
        <v>0</v>
      </c>
      <c r="J48" s="13">
        <v>370.13</v>
      </c>
      <c r="K48" s="13">
        <v>13785.33</v>
      </c>
      <c r="L48" s="13">
        <v>0</v>
      </c>
      <c r="M48" s="13">
        <v>0</v>
      </c>
      <c r="N48" s="13">
        <v>2473.62</v>
      </c>
      <c r="O48" s="13">
        <v>2473.62</v>
      </c>
      <c r="P48" s="13">
        <v>0</v>
      </c>
      <c r="Q48" s="13">
        <v>0</v>
      </c>
      <c r="R48" s="13">
        <v>0</v>
      </c>
      <c r="S48" s="13">
        <v>4565.05</v>
      </c>
      <c r="T48" s="13">
        <v>84.38</v>
      </c>
      <c r="U48" s="13">
        <v>0</v>
      </c>
      <c r="V48" s="13">
        <v>1032.33</v>
      </c>
      <c r="W48" s="13">
        <v>8155.38</v>
      </c>
      <c r="X48" s="13">
        <v>5629.95</v>
      </c>
    </row>
    <row r="49" spans="1:24" x14ac:dyDescent="0.25">
      <c r="A49" s="2" t="s">
        <v>3102</v>
      </c>
      <c r="B49" s="1" t="s">
        <v>3103</v>
      </c>
      <c r="C49" s="13" t="s">
        <v>3033</v>
      </c>
      <c r="D49" s="13">
        <v>2805.25</v>
      </c>
      <c r="E49" s="13">
        <v>145.47</v>
      </c>
      <c r="F49" s="2"/>
      <c r="G49" s="13">
        <v>617.16</v>
      </c>
      <c r="H49" s="13">
        <v>0</v>
      </c>
      <c r="I49" s="2">
        <v>0</v>
      </c>
      <c r="J49" s="13">
        <v>98.44</v>
      </c>
      <c r="K49" s="13">
        <v>3666.32</v>
      </c>
      <c r="L49" s="13">
        <v>0</v>
      </c>
      <c r="M49" s="13">
        <v>0</v>
      </c>
      <c r="N49" s="13">
        <v>295.7</v>
      </c>
      <c r="O49" s="13">
        <v>295.7</v>
      </c>
      <c r="P49" s="13">
        <v>28.05</v>
      </c>
      <c r="Q49" s="13">
        <v>0</v>
      </c>
      <c r="R49" s="13">
        <v>0</v>
      </c>
      <c r="S49" s="13">
        <v>993</v>
      </c>
      <c r="T49" s="13">
        <v>0</v>
      </c>
      <c r="U49" s="13">
        <v>0</v>
      </c>
      <c r="V49" s="13">
        <v>258.08</v>
      </c>
      <c r="W49" s="13">
        <v>1574.83</v>
      </c>
      <c r="X49" s="13">
        <v>2091.4899999999998</v>
      </c>
    </row>
    <row r="50" spans="1:24" x14ac:dyDescent="0.25">
      <c r="A50" s="2" t="s">
        <v>3104</v>
      </c>
      <c r="B50" s="1" t="s">
        <v>3105</v>
      </c>
      <c r="C50" s="13" t="s">
        <v>3033</v>
      </c>
      <c r="D50" s="13">
        <v>7405.86</v>
      </c>
      <c r="E50" s="13">
        <v>384.03</v>
      </c>
      <c r="F50" s="2">
        <v>9</v>
      </c>
      <c r="G50" s="13">
        <v>1629.29</v>
      </c>
      <c r="H50" s="13">
        <v>0</v>
      </c>
      <c r="I50" s="2">
        <v>0</v>
      </c>
      <c r="J50" s="13">
        <v>259.88</v>
      </c>
      <c r="K50" s="13">
        <v>9679.06</v>
      </c>
      <c r="L50" s="13">
        <v>0</v>
      </c>
      <c r="M50" s="13">
        <v>0</v>
      </c>
      <c r="N50" s="13">
        <v>1520.26</v>
      </c>
      <c r="O50" s="13">
        <v>1520.26</v>
      </c>
      <c r="P50" s="13">
        <v>74.06</v>
      </c>
      <c r="Q50" s="13">
        <v>0</v>
      </c>
      <c r="R50" s="13">
        <v>0</v>
      </c>
      <c r="S50" s="13">
        <v>1796</v>
      </c>
      <c r="T50" s="13">
        <v>0</v>
      </c>
      <c r="U50" s="13">
        <v>0</v>
      </c>
      <c r="V50" s="13">
        <v>619.4</v>
      </c>
      <c r="W50" s="13">
        <v>4009.72</v>
      </c>
      <c r="X50" s="13">
        <v>5669.34</v>
      </c>
    </row>
    <row r="51" spans="1:24" x14ac:dyDescent="0.25">
      <c r="A51" s="2" t="s">
        <v>3106</v>
      </c>
      <c r="B51" s="1" t="s">
        <v>3107</v>
      </c>
      <c r="C51" s="13" t="s">
        <v>3030</v>
      </c>
      <c r="D51" s="13">
        <v>1677.05</v>
      </c>
      <c r="E51" s="13">
        <v>98.92</v>
      </c>
      <c r="F51" s="2"/>
      <c r="G51" s="13">
        <v>234.79</v>
      </c>
      <c r="H51" s="13">
        <v>0</v>
      </c>
      <c r="I51" s="2">
        <v>1</v>
      </c>
      <c r="J51" s="13">
        <v>62.48</v>
      </c>
      <c r="K51" s="13">
        <v>2073.2399999999998</v>
      </c>
      <c r="L51" s="13">
        <v>0</v>
      </c>
      <c r="M51" s="13">
        <v>0</v>
      </c>
      <c r="N51" s="13">
        <v>121.67</v>
      </c>
      <c r="O51" s="13">
        <v>121.67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181.52</v>
      </c>
      <c r="W51" s="13">
        <v>303.19</v>
      </c>
      <c r="X51" s="13">
        <v>1770.05</v>
      </c>
    </row>
    <row r="52" spans="1:24" x14ac:dyDescent="0.25">
      <c r="A52" s="2" t="s">
        <v>3108</v>
      </c>
      <c r="B52" s="1" t="s">
        <v>3109</v>
      </c>
      <c r="C52" s="13" t="s">
        <v>3030</v>
      </c>
      <c r="D52" s="13">
        <v>1183.8</v>
      </c>
      <c r="E52" s="13">
        <v>69.819999999999993</v>
      </c>
      <c r="F52" s="2"/>
      <c r="G52" s="13">
        <v>260.44</v>
      </c>
      <c r="H52" s="13">
        <v>0</v>
      </c>
      <c r="I52" s="2">
        <v>2</v>
      </c>
      <c r="J52" s="13">
        <v>44.1</v>
      </c>
      <c r="K52" s="13">
        <v>1558.16</v>
      </c>
      <c r="L52" s="13">
        <v>200.7</v>
      </c>
      <c r="M52" s="14">
        <v>-111.99</v>
      </c>
      <c r="N52" s="13">
        <v>88.71</v>
      </c>
      <c r="O52" s="13">
        <v>0</v>
      </c>
      <c r="P52" s="13">
        <v>11.84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136.13999999999999</v>
      </c>
      <c r="W52" s="13">
        <v>35.99</v>
      </c>
      <c r="X52" s="13">
        <v>1522.17</v>
      </c>
    </row>
    <row r="53" spans="1:24" x14ac:dyDescent="0.25">
      <c r="A53" s="2" t="s">
        <v>3110</v>
      </c>
      <c r="B53" s="1" t="s">
        <v>3111</v>
      </c>
      <c r="C53" s="13" t="s">
        <v>3030</v>
      </c>
      <c r="D53" s="13">
        <v>2959.5</v>
      </c>
      <c r="E53" s="13">
        <v>174.56</v>
      </c>
      <c r="F53" s="2"/>
      <c r="G53" s="13">
        <v>651.09</v>
      </c>
      <c r="H53" s="13">
        <v>0</v>
      </c>
      <c r="I53" s="2">
        <v>0</v>
      </c>
      <c r="J53" s="13">
        <v>110.25</v>
      </c>
      <c r="K53" s="13">
        <v>3895.4</v>
      </c>
      <c r="L53" s="13">
        <v>0</v>
      </c>
      <c r="M53" s="13">
        <v>0</v>
      </c>
      <c r="N53" s="13">
        <v>332.35</v>
      </c>
      <c r="O53" s="13">
        <v>332.35</v>
      </c>
      <c r="P53" s="13">
        <v>29.6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272.27</v>
      </c>
      <c r="W53" s="13">
        <v>634.22</v>
      </c>
      <c r="X53" s="13">
        <v>3261.18</v>
      </c>
    </row>
    <row r="54" spans="1:24" x14ac:dyDescent="0.25">
      <c r="A54" s="2" t="s">
        <v>3112</v>
      </c>
      <c r="B54" s="1" t="s">
        <v>3113</v>
      </c>
      <c r="C54" s="13" t="s">
        <v>3033</v>
      </c>
      <c r="D54" s="13">
        <v>8191.33</v>
      </c>
      <c r="E54" s="13">
        <v>424.77</v>
      </c>
      <c r="F54" s="2">
        <v>5</v>
      </c>
      <c r="G54" s="13">
        <v>1802.09</v>
      </c>
      <c r="H54" s="13">
        <v>0</v>
      </c>
      <c r="I54" s="2">
        <v>0</v>
      </c>
      <c r="J54" s="13">
        <v>287.44</v>
      </c>
      <c r="K54" s="13">
        <v>10705.63</v>
      </c>
      <c r="L54" s="13">
        <v>0</v>
      </c>
      <c r="M54" s="13">
        <v>0</v>
      </c>
      <c r="N54" s="13">
        <v>1749.28</v>
      </c>
      <c r="O54" s="13">
        <v>1749.28</v>
      </c>
      <c r="P54" s="13">
        <v>81.91</v>
      </c>
      <c r="Q54" s="13">
        <v>0</v>
      </c>
      <c r="R54" s="13">
        <v>0</v>
      </c>
      <c r="S54" s="13">
        <v>3046</v>
      </c>
      <c r="T54" s="13">
        <v>0</v>
      </c>
      <c r="U54" s="13">
        <v>0</v>
      </c>
      <c r="V54" s="13">
        <v>722.63</v>
      </c>
      <c r="W54" s="13">
        <v>5599.82</v>
      </c>
      <c r="X54" s="13">
        <v>5105.8100000000004</v>
      </c>
    </row>
    <row r="55" spans="1:24" x14ac:dyDescent="0.25">
      <c r="A55" s="2" t="s">
        <v>3114</v>
      </c>
      <c r="B55" s="1" t="s">
        <v>3115</v>
      </c>
      <c r="C55" s="13" t="s">
        <v>3033</v>
      </c>
      <c r="D55" s="13">
        <v>10098.9</v>
      </c>
      <c r="E55" s="13">
        <v>523.67999999999995</v>
      </c>
      <c r="F55" s="2"/>
      <c r="G55" s="13">
        <v>2221.7600000000002</v>
      </c>
      <c r="H55" s="13">
        <v>0</v>
      </c>
      <c r="I55" s="2">
        <v>0</v>
      </c>
      <c r="J55" s="13">
        <v>354.38</v>
      </c>
      <c r="K55" s="13">
        <v>13198.72</v>
      </c>
      <c r="L55" s="13">
        <v>0</v>
      </c>
      <c r="M55" s="13">
        <v>0</v>
      </c>
      <c r="N55" s="13">
        <v>2335.65</v>
      </c>
      <c r="O55" s="13">
        <v>2335.65</v>
      </c>
      <c r="P55" s="13">
        <v>100.99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954.91</v>
      </c>
      <c r="W55" s="13">
        <v>3391.55</v>
      </c>
      <c r="X55" s="13">
        <v>9807.17</v>
      </c>
    </row>
    <row r="56" spans="1:24" x14ac:dyDescent="0.25">
      <c r="A56" s="2" t="s">
        <v>3116</v>
      </c>
      <c r="B56" s="1" t="s">
        <v>3117</v>
      </c>
      <c r="C56" s="13" t="s">
        <v>3030</v>
      </c>
      <c r="D56" s="13">
        <v>9470.4</v>
      </c>
      <c r="E56" s="13">
        <v>558.6</v>
      </c>
      <c r="F56" s="2"/>
      <c r="G56" s="13">
        <v>2083.4899999999998</v>
      </c>
      <c r="H56" s="13">
        <v>0</v>
      </c>
      <c r="I56" s="2">
        <v>0</v>
      </c>
      <c r="J56" s="13">
        <v>352.8</v>
      </c>
      <c r="K56" s="13">
        <v>12465.29</v>
      </c>
      <c r="L56" s="13">
        <v>0</v>
      </c>
      <c r="M56" s="13">
        <v>0</v>
      </c>
      <c r="N56" s="13">
        <v>2163.15</v>
      </c>
      <c r="O56" s="13">
        <v>2163.15</v>
      </c>
      <c r="P56" s="13">
        <v>94.7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907.58</v>
      </c>
      <c r="W56" s="13">
        <v>3165.43</v>
      </c>
      <c r="X56" s="13">
        <v>9299.86</v>
      </c>
    </row>
    <row r="57" spans="1:24" x14ac:dyDescent="0.25">
      <c r="A57" s="2" t="s">
        <v>3118</v>
      </c>
      <c r="B57" s="1" t="s">
        <v>3119</v>
      </c>
      <c r="C57" s="13" t="s">
        <v>3033</v>
      </c>
      <c r="D57" s="13">
        <v>8752.3799999999992</v>
      </c>
      <c r="E57" s="13">
        <v>453.86</v>
      </c>
      <c r="F57" s="2"/>
      <c r="G57" s="13">
        <v>1925.52</v>
      </c>
      <c r="H57" s="13">
        <v>0</v>
      </c>
      <c r="I57" s="2">
        <v>0</v>
      </c>
      <c r="J57" s="13">
        <v>307.13</v>
      </c>
      <c r="K57" s="13">
        <v>11438.89</v>
      </c>
      <c r="L57" s="13">
        <v>0</v>
      </c>
      <c r="M57" s="13">
        <v>0</v>
      </c>
      <c r="N57" s="13">
        <v>1921.74</v>
      </c>
      <c r="O57" s="13">
        <v>1921.74</v>
      </c>
      <c r="P57" s="13">
        <v>87.52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877.48</v>
      </c>
      <c r="W57" s="13">
        <v>2886.74</v>
      </c>
      <c r="X57" s="13">
        <v>8552.15</v>
      </c>
    </row>
    <row r="58" spans="1:24" x14ac:dyDescent="0.25">
      <c r="A58" s="2" t="s">
        <v>3120</v>
      </c>
      <c r="B58" s="1" t="s">
        <v>3121</v>
      </c>
      <c r="C58" s="13" t="s">
        <v>3030</v>
      </c>
      <c r="D58" s="13">
        <v>8187.95</v>
      </c>
      <c r="E58" s="13">
        <v>482.95</v>
      </c>
      <c r="F58" s="2"/>
      <c r="G58" s="13">
        <v>1801.35</v>
      </c>
      <c r="H58" s="13">
        <v>0</v>
      </c>
      <c r="I58" s="2">
        <v>0</v>
      </c>
      <c r="J58" s="13">
        <v>305.02999999999997</v>
      </c>
      <c r="K58" s="13">
        <v>10777.28</v>
      </c>
      <c r="L58" s="13">
        <v>0</v>
      </c>
      <c r="M58" s="13">
        <v>0</v>
      </c>
      <c r="N58" s="13">
        <v>1766.13</v>
      </c>
      <c r="O58" s="13">
        <v>1766.13</v>
      </c>
      <c r="P58" s="13">
        <v>81.88</v>
      </c>
      <c r="Q58" s="13">
        <v>0</v>
      </c>
      <c r="R58" s="13">
        <v>0</v>
      </c>
      <c r="S58" s="13">
        <v>2032</v>
      </c>
      <c r="T58" s="13">
        <v>0</v>
      </c>
      <c r="U58" s="13">
        <v>0</v>
      </c>
      <c r="V58" s="13">
        <v>748.75</v>
      </c>
      <c r="W58" s="13">
        <v>4628.76</v>
      </c>
      <c r="X58" s="13">
        <v>6148.52</v>
      </c>
    </row>
    <row r="59" spans="1:24" x14ac:dyDescent="0.25">
      <c r="A59" s="2" t="s">
        <v>3122</v>
      </c>
      <c r="B59" s="1" t="s">
        <v>3123</v>
      </c>
      <c r="C59" s="13" t="s">
        <v>3033</v>
      </c>
      <c r="D59" s="13">
        <v>10772.16</v>
      </c>
      <c r="E59" s="13">
        <v>558.6</v>
      </c>
      <c r="F59" s="2"/>
      <c r="G59" s="13">
        <v>2369.88</v>
      </c>
      <c r="H59" s="13">
        <v>0</v>
      </c>
      <c r="I59" s="2">
        <v>0</v>
      </c>
      <c r="J59" s="13">
        <v>378</v>
      </c>
      <c r="K59" s="13">
        <v>14078.64</v>
      </c>
      <c r="L59" s="13">
        <v>0</v>
      </c>
      <c r="M59" s="13">
        <v>0</v>
      </c>
      <c r="N59" s="13">
        <v>2542.61</v>
      </c>
      <c r="O59" s="13">
        <v>2542.61</v>
      </c>
      <c r="P59" s="13">
        <v>107.72</v>
      </c>
      <c r="Q59" s="13">
        <v>0</v>
      </c>
      <c r="R59" s="13">
        <v>0</v>
      </c>
      <c r="S59" s="13">
        <v>4079.29</v>
      </c>
      <c r="T59" s="13">
        <v>128.69999999999999</v>
      </c>
      <c r="U59" s="13">
        <v>0</v>
      </c>
      <c r="V59" s="13">
        <v>1032.33</v>
      </c>
      <c r="W59" s="13">
        <v>7890.65</v>
      </c>
      <c r="X59" s="13">
        <v>6187.99</v>
      </c>
    </row>
    <row r="60" spans="1:24" x14ac:dyDescent="0.25">
      <c r="A60" s="2" t="s">
        <v>3124</v>
      </c>
      <c r="B60" s="1" t="s">
        <v>3125</v>
      </c>
      <c r="C60" s="13" t="s">
        <v>875</v>
      </c>
      <c r="D60" s="13">
        <v>11211.65</v>
      </c>
      <c r="E60" s="13">
        <v>465.5</v>
      </c>
      <c r="F60" s="2"/>
      <c r="G60" s="13">
        <v>2466.56</v>
      </c>
      <c r="H60" s="13">
        <v>0</v>
      </c>
      <c r="I60" s="2">
        <v>0</v>
      </c>
      <c r="J60" s="13">
        <v>382.78</v>
      </c>
      <c r="K60" s="13">
        <v>14526.49</v>
      </c>
      <c r="L60" s="13">
        <v>0</v>
      </c>
      <c r="M60" s="13">
        <v>0</v>
      </c>
      <c r="N60" s="13">
        <v>2647.94</v>
      </c>
      <c r="O60" s="13">
        <v>2647.94</v>
      </c>
      <c r="P60" s="13">
        <v>0</v>
      </c>
      <c r="Q60" s="13">
        <v>0</v>
      </c>
      <c r="R60" s="13">
        <v>0</v>
      </c>
      <c r="S60" s="13">
        <v>1667</v>
      </c>
      <c r="T60" s="13">
        <v>0</v>
      </c>
      <c r="U60" s="13">
        <v>0</v>
      </c>
      <c r="V60" s="13">
        <v>1289.3399999999999</v>
      </c>
      <c r="W60" s="13">
        <v>5604.28</v>
      </c>
      <c r="X60" s="13">
        <v>8922.2099999999991</v>
      </c>
    </row>
    <row r="61" spans="1:24" x14ac:dyDescent="0.25">
      <c r="A61" s="2" t="s">
        <v>3126</v>
      </c>
      <c r="B61" s="1" t="s">
        <v>3127</v>
      </c>
      <c r="C61" s="13" t="s">
        <v>3052</v>
      </c>
      <c r="D61" s="13">
        <v>8656.6299999999992</v>
      </c>
      <c r="E61" s="13">
        <v>465.5</v>
      </c>
      <c r="F61" s="2"/>
      <c r="G61" s="13">
        <v>1904.46</v>
      </c>
      <c r="H61" s="13">
        <v>0</v>
      </c>
      <c r="I61" s="2">
        <v>0</v>
      </c>
      <c r="J61" s="13">
        <v>317.18</v>
      </c>
      <c r="K61" s="13">
        <v>11343.77</v>
      </c>
      <c r="L61" s="13">
        <v>0</v>
      </c>
      <c r="M61" s="13">
        <v>0</v>
      </c>
      <c r="N61" s="13">
        <v>1899.37</v>
      </c>
      <c r="O61" s="13">
        <v>1899.37</v>
      </c>
      <c r="P61" s="13">
        <v>86.57</v>
      </c>
      <c r="Q61" s="13">
        <v>0</v>
      </c>
      <c r="R61" s="13">
        <v>0</v>
      </c>
      <c r="S61" s="13">
        <v>3166.57</v>
      </c>
      <c r="T61" s="13">
        <v>109.9</v>
      </c>
      <c r="U61" s="13">
        <v>0</v>
      </c>
      <c r="V61" s="13">
        <v>995.51</v>
      </c>
      <c r="W61" s="13">
        <v>6257.92</v>
      </c>
      <c r="X61" s="13">
        <v>5085.8500000000004</v>
      </c>
    </row>
    <row r="62" spans="1:24" x14ac:dyDescent="0.25">
      <c r="A62" s="170" t="s">
        <v>3128</v>
      </c>
      <c r="B62" s="20" t="s">
        <v>3129</v>
      </c>
      <c r="C62" s="171" t="s">
        <v>726</v>
      </c>
      <c r="D62" s="171">
        <v>0</v>
      </c>
      <c r="E62" s="171">
        <v>0</v>
      </c>
      <c r="F62" s="170"/>
      <c r="G62" s="171">
        <v>0</v>
      </c>
      <c r="H62" s="171">
        <v>0</v>
      </c>
      <c r="I62" s="170">
        <v>0</v>
      </c>
      <c r="J62" s="171">
        <v>0</v>
      </c>
      <c r="K62" s="171">
        <v>0</v>
      </c>
      <c r="L62" s="171">
        <v>0</v>
      </c>
      <c r="M62" s="171">
        <v>0</v>
      </c>
      <c r="N62" s="171">
        <v>0</v>
      </c>
      <c r="O62" s="171">
        <v>0</v>
      </c>
      <c r="P62" s="171">
        <v>0</v>
      </c>
      <c r="Q62" s="171">
        <v>0</v>
      </c>
      <c r="R62" s="171">
        <v>0</v>
      </c>
      <c r="S62" s="171">
        <v>0</v>
      </c>
      <c r="T62" s="171">
        <v>0</v>
      </c>
      <c r="U62" s="171">
        <v>0</v>
      </c>
      <c r="V62" s="171">
        <v>0</v>
      </c>
      <c r="W62" s="171">
        <v>0</v>
      </c>
      <c r="X62" s="171">
        <v>0</v>
      </c>
    </row>
    <row r="63" spans="1:24" x14ac:dyDescent="0.25">
      <c r="A63" s="2" t="s">
        <v>3130</v>
      </c>
      <c r="B63" s="1" t="s">
        <v>3131</v>
      </c>
      <c r="C63" s="13" t="s">
        <v>3033</v>
      </c>
      <c r="D63" s="13">
        <v>2356.41</v>
      </c>
      <c r="E63" s="13">
        <v>122.19</v>
      </c>
      <c r="F63" s="2"/>
      <c r="G63" s="13">
        <v>471.28</v>
      </c>
      <c r="H63" s="13">
        <v>136.88999999999999</v>
      </c>
      <c r="I63" s="2">
        <v>2</v>
      </c>
      <c r="J63" s="13">
        <v>82.69</v>
      </c>
      <c r="K63" s="13">
        <v>3169.46</v>
      </c>
      <c r="L63" s="13">
        <v>0</v>
      </c>
      <c r="M63" s="13">
        <v>0</v>
      </c>
      <c r="N63" s="13">
        <v>240.76</v>
      </c>
      <c r="O63" s="13">
        <v>240.76</v>
      </c>
      <c r="P63" s="13">
        <v>23.56</v>
      </c>
      <c r="Q63" s="13">
        <v>0</v>
      </c>
      <c r="R63" s="13">
        <v>0</v>
      </c>
      <c r="S63" s="13">
        <v>1016</v>
      </c>
      <c r="T63" s="13">
        <v>0</v>
      </c>
      <c r="U63" s="13">
        <v>0</v>
      </c>
      <c r="V63" s="13">
        <v>258.08</v>
      </c>
      <c r="W63" s="13">
        <v>1538.4</v>
      </c>
      <c r="X63" s="13">
        <v>1631.06</v>
      </c>
    </row>
    <row r="64" spans="1:24" x14ac:dyDescent="0.25">
      <c r="A64" s="2" t="s">
        <v>3132</v>
      </c>
      <c r="B64" s="1" t="s">
        <v>3133</v>
      </c>
      <c r="C64" s="13" t="s">
        <v>3033</v>
      </c>
      <c r="D64" s="13">
        <v>4488.3999999999996</v>
      </c>
      <c r="E64" s="13">
        <v>232.75</v>
      </c>
      <c r="F64" s="2"/>
      <c r="G64" s="13">
        <v>897.68</v>
      </c>
      <c r="H64" s="13">
        <v>0</v>
      </c>
      <c r="I64" s="2">
        <v>0</v>
      </c>
      <c r="J64" s="13">
        <v>157.5</v>
      </c>
      <c r="K64" s="13">
        <v>5776.33</v>
      </c>
      <c r="L64" s="13">
        <v>0</v>
      </c>
      <c r="M64" s="13">
        <v>0</v>
      </c>
      <c r="N64" s="13">
        <v>686.64</v>
      </c>
      <c r="O64" s="13">
        <v>686.64</v>
      </c>
      <c r="P64" s="13">
        <v>44.88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516.16999999999996</v>
      </c>
      <c r="W64" s="13">
        <v>1247.69</v>
      </c>
      <c r="X64" s="13">
        <v>4528.6400000000003</v>
      </c>
    </row>
    <row r="65" spans="1:24" x14ac:dyDescent="0.25">
      <c r="A65" s="2" t="s">
        <v>3134</v>
      </c>
      <c r="B65" s="1" t="s">
        <v>3135</v>
      </c>
      <c r="C65" s="13" t="s">
        <v>3030</v>
      </c>
      <c r="D65" s="13">
        <v>10062.299999999999</v>
      </c>
      <c r="E65" s="13">
        <v>593.51</v>
      </c>
      <c r="F65" s="2">
        <v>6</v>
      </c>
      <c r="G65" s="13">
        <v>2012.46</v>
      </c>
      <c r="H65" s="13">
        <v>0</v>
      </c>
      <c r="I65" s="2">
        <v>0</v>
      </c>
      <c r="J65" s="13">
        <v>374.85</v>
      </c>
      <c r="K65" s="13">
        <v>13043.12</v>
      </c>
      <c r="L65" s="13">
        <v>0</v>
      </c>
      <c r="M65" s="13">
        <v>0</v>
      </c>
      <c r="N65" s="13">
        <v>2299.06</v>
      </c>
      <c r="O65" s="13">
        <v>2299.06</v>
      </c>
      <c r="P65" s="13">
        <v>100.62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907.58</v>
      </c>
      <c r="W65" s="13">
        <v>3307.26</v>
      </c>
      <c r="X65" s="13">
        <v>9735.86</v>
      </c>
    </row>
    <row r="66" spans="1:24" x14ac:dyDescent="0.25">
      <c r="A66" s="2" t="s">
        <v>3136</v>
      </c>
      <c r="B66" s="1" t="s">
        <v>3137</v>
      </c>
      <c r="C66" s="13" t="s">
        <v>3033</v>
      </c>
      <c r="D66" s="13">
        <v>10772.16</v>
      </c>
      <c r="E66" s="13">
        <v>558.6</v>
      </c>
      <c r="F66" s="2"/>
      <c r="G66" s="13">
        <v>2154.4299999999998</v>
      </c>
      <c r="H66" s="13">
        <v>625.79999999999995</v>
      </c>
      <c r="I66" s="2">
        <v>0</v>
      </c>
      <c r="J66" s="13">
        <v>378</v>
      </c>
      <c r="K66" s="13">
        <v>14488.99</v>
      </c>
      <c r="L66" s="13">
        <v>0</v>
      </c>
      <c r="M66" s="13">
        <v>0</v>
      </c>
      <c r="N66" s="13">
        <v>2639.12</v>
      </c>
      <c r="O66" s="13">
        <v>2639.12</v>
      </c>
      <c r="P66" s="13">
        <v>107.72</v>
      </c>
      <c r="Q66" s="13">
        <v>0</v>
      </c>
      <c r="R66" s="13">
        <v>0</v>
      </c>
      <c r="S66" s="13">
        <v>3640.57</v>
      </c>
      <c r="T66" s="13">
        <v>0</v>
      </c>
      <c r="U66" s="13">
        <v>0</v>
      </c>
      <c r="V66" s="13">
        <v>1032.33</v>
      </c>
      <c r="W66" s="13">
        <v>7419.74</v>
      </c>
      <c r="X66" s="13">
        <v>7069.25</v>
      </c>
    </row>
    <row r="67" spans="1:24" x14ac:dyDescent="0.25">
      <c r="A67" s="2" t="s">
        <v>3138</v>
      </c>
      <c r="B67" s="1" t="s">
        <v>3139</v>
      </c>
      <c r="C67" s="13" t="s">
        <v>3033</v>
      </c>
      <c r="D67" s="13">
        <v>8089.3</v>
      </c>
      <c r="E67" s="13">
        <v>477.13</v>
      </c>
      <c r="F67" s="2"/>
      <c r="G67" s="13">
        <v>1617.86</v>
      </c>
      <c r="H67" s="13">
        <v>534.53</v>
      </c>
      <c r="I67" s="2">
        <v>0</v>
      </c>
      <c r="J67" s="13">
        <v>301.35000000000002</v>
      </c>
      <c r="K67" s="13">
        <v>11020.17</v>
      </c>
      <c r="L67" s="13">
        <v>0</v>
      </c>
      <c r="M67" s="13">
        <v>0</v>
      </c>
      <c r="N67" s="13">
        <v>1823.26</v>
      </c>
      <c r="O67" s="13">
        <v>1823.26</v>
      </c>
      <c r="P67" s="13">
        <v>80.89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794.13</v>
      </c>
      <c r="W67" s="13">
        <v>2698.28</v>
      </c>
      <c r="X67" s="13">
        <v>8321.89</v>
      </c>
    </row>
    <row r="68" spans="1:24" x14ac:dyDescent="0.25">
      <c r="A68" s="2" t="s">
        <v>3140</v>
      </c>
      <c r="B68" s="1" t="s">
        <v>3141</v>
      </c>
      <c r="C68" s="13" t="s">
        <v>875</v>
      </c>
      <c r="D68" s="13">
        <v>11211.65</v>
      </c>
      <c r="E68" s="13">
        <v>465.5</v>
      </c>
      <c r="F68" s="2"/>
      <c r="G68" s="13">
        <v>2242.33</v>
      </c>
      <c r="H68" s="13">
        <v>0</v>
      </c>
      <c r="I68" s="2">
        <v>0</v>
      </c>
      <c r="J68" s="13">
        <v>382.78</v>
      </c>
      <c r="K68" s="13">
        <v>14302.26</v>
      </c>
      <c r="L68" s="13">
        <v>0</v>
      </c>
      <c r="M68" s="13">
        <v>0</v>
      </c>
      <c r="N68" s="13">
        <v>2595.1999999999998</v>
      </c>
      <c r="O68" s="13">
        <v>2595.1999999999998</v>
      </c>
      <c r="P68" s="13">
        <v>0</v>
      </c>
      <c r="Q68" s="13">
        <v>0</v>
      </c>
      <c r="R68" s="13">
        <v>0</v>
      </c>
      <c r="S68" s="13">
        <v>5118.67</v>
      </c>
      <c r="T68" s="13">
        <v>456.95</v>
      </c>
      <c r="U68" s="13">
        <v>0</v>
      </c>
      <c r="V68" s="13">
        <v>1289.3399999999999</v>
      </c>
      <c r="W68" s="13">
        <v>9460.16</v>
      </c>
      <c r="X68" s="13">
        <v>4842.1000000000004</v>
      </c>
    </row>
    <row r="69" spans="1:24" x14ac:dyDescent="0.25">
      <c r="A69" s="2" t="s">
        <v>3142</v>
      </c>
      <c r="B69" s="1" t="s">
        <v>3143</v>
      </c>
      <c r="C69" s="13" t="s">
        <v>3033</v>
      </c>
      <c r="D69" s="13">
        <v>8752.3799999999992</v>
      </c>
      <c r="E69" s="13">
        <v>453.86</v>
      </c>
      <c r="F69" s="2"/>
      <c r="G69" s="13">
        <v>1750.48</v>
      </c>
      <c r="H69" s="13">
        <v>0</v>
      </c>
      <c r="I69" s="2">
        <v>0</v>
      </c>
      <c r="J69" s="13">
        <v>307.13</v>
      </c>
      <c r="K69" s="13">
        <v>11263.85</v>
      </c>
      <c r="L69" s="13">
        <v>0</v>
      </c>
      <c r="M69" s="13">
        <v>0</v>
      </c>
      <c r="N69" s="13">
        <v>1880.57</v>
      </c>
      <c r="O69" s="13">
        <v>1880.57</v>
      </c>
      <c r="P69" s="13">
        <v>87.52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825.87</v>
      </c>
      <c r="W69" s="13">
        <v>2793.96</v>
      </c>
      <c r="X69" s="13">
        <v>8469.89</v>
      </c>
    </row>
    <row r="70" spans="1:24" x14ac:dyDescent="0.25">
      <c r="A70" s="2" t="s">
        <v>3144</v>
      </c>
      <c r="B70" s="1" t="s">
        <v>3145</v>
      </c>
      <c r="C70" s="13" t="s">
        <v>3033</v>
      </c>
      <c r="D70" s="13">
        <v>8864.59</v>
      </c>
      <c r="E70" s="13">
        <v>459.68</v>
      </c>
      <c r="F70" s="2"/>
      <c r="G70" s="13">
        <v>1772.92</v>
      </c>
      <c r="H70" s="13">
        <v>0</v>
      </c>
      <c r="I70" s="2">
        <v>0</v>
      </c>
      <c r="J70" s="13">
        <v>311.06</v>
      </c>
      <c r="K70" s="13">
        <v>11408.25</v>
      </c>
      <c r="L70" s="13">
        <v>0</v>
      </c>
      <c r="M70" s="13">
        <v>0</v>
      </c>
      <c r="N70" s="13">
        <v>1914.53</v>
      </c>
      <c r="O70" s="13">
        <v>1914.53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877.48</v>
      </c>
      <c r="W70" s="13">
        <v>2792.01</v>
      </c>
      <c r="X70" s="13">
        <v>8616.24</v>
      </c>
    </row>
    <row r="71" spans="1:24" x14ac:dyDescent="0.25">
      <c r="A71" s="2" t="s">
        <v>3146</v>
      </c>
      <c r="B71" s="1" t="s">
        <v>3147</v>
      </c>
      <c r="C71" s="13" t="s">
        <v>3030</v>
      </c>
      <c r="D71" s="13">
        <v>2663.55</v>
      </c>
      <c r="E71" s="13">
        <v>157.1</v>
      </c>
      <c r="F71" s="2"/>
      <c r="G71" s="13">
        <v>0</v>
      </c>
      <c r="H71" s="13">
        <v>0</v>
      </c>
      <c r="I71" s="2">
        <v>0</v>
      </c>
      <c r="J71" s="13">
        <v>99.23</v>
      </c>
      <c r="K71" s="13">
        <v>2919.88</v>
      </c>
      <c r="L71" s="13">
        <v>0</v>
      </c>
      <c r="M71" s="13">
        <v>0</v>
      </c>
      <c r="N71" s="13">
        <v>213.6</v>
      </c>
      <c r="O71" s="13">
        <v>213.6</v>
      </c>
      <c r="P71" s="13">
        <v>26.64</v>
      </c>
      <c r="Q71" s="13">
        <v>600.29</v>
      </c>
      <c r="R71" s="13">
        <v>0</v>
      </c>
      <c r="S71" s="13">
        <v>0</v>
      </c>
      <c r="T71" s="13">
        <v>0</v>
      </c>
      <c r="U71" s="13">
        <v>0</v>
      </c>
      <c r="V71" s="13">
        <v>272.27</v>
      </c>
      <c r="W71" s="13">
        <v>1112.8</v>
      </c>
      <c r="X71" s="13">
        <v>1807.08</v>
      </c>
    </row>
    <row r="72" spans="1:24" x14ac:dyDescent="0.25">
      <c r="A72" s="2" t="s">
        <v>3148</v>
      </c>
      <c r="B72" s="1" t="s">
        <v>3149</v>
      </c>
      <c r="C72" s="13" t="s">
        <v>3033</v>
      </c>
      <c r="D72" s="13">
        <v>5610.5</v>
      </c>
      <c r="E72" s="13">
        <v>290.94</v>
      </c>
      <c r="F72" s="2"/>
      <c r="G72" s="13">
        <v>1122.0999999999999</v>
      </c>
      <c r="H72" s="13">
        <v>0</v>
      </c>
      <c r="I72" s="2">
        <v>3</v>
      </c>
      <c r="J72" s="13">
        <v>196.88</v>
      </c>
      <c r="K72" s="13">
        <v>7220.42</v>
      </c>
      <c r="L72" s="13">
        <v>0</v>
      </c>
      <c r="M72" s="13">
        <v>0</v>
      </c>
      <c r="N72" s="13">
        <v>995.09</v>
      </c>
      <c r="O72" s="13">
        <v>995.09</v>
      </c>
      <c r="P72" s="13">
        <v>56.11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516.16999999999996</v>
      </c>
      <c r="W72" s="13">
        <v>1567.37</v>
      </c>
      <c r="X72" s="13">
        <v>5653.05</v>
      </c>
    </row>
    <row r="73" spans="1:24" x14ac:dyDescent="0.25">
      <c r="A73" s="2" t="s">
        <v>3150</v>
      </c>
      <c r="B73" s="1" t="s">
        <v>3151</v>
      </c>
      <c r="C73" s="13" t="s">
        <v>3030</v>
      </c>
      <c r="D73" s="13">
        <v>8779.85</v>
      </c>
      <c r="E73" s="13">
        <v>517.86</v>
      </c>
      <c r="F73" s="2"/>
      <c r="G73" s="13">
        <v>1755.97</v>
      </c>
      <c r="H73" s="13">
        <v>0</v>
      </c>
      <c r="I73" s="2">
        <v>0</v>
      </c>
      <c r="J73" s="13">
        <v>327.08</v>
      </c>
      <c r="K73" s="13">
        <v>11380.76</v>
      </c>
      <c r="L73" s="13">
        <v>0</v>
      </c>
      <c r="M73" s="13">
        <v>0</v>
      </c>
      <c r="N73" s="13">
        <v>1908.07</v>
      </c>
      <c r="O73" s="13">
        <v>1908.07</v>
      </c>
      <c r="P73" s="13">
        <v>87.8</v>
      </c>
      <c r="Q73" s="13">
        <v>1651.7</v>
      </c>
      <c r="R73" s="13">
        <v>0</v>
      </c>
      <c r="S73" s="13">
        <v>2551</v>
      </c>
      <c r="T73" s="13">
        <v>0</v>
      </c>
      <c r="U73" s="13">
        <v>0</v>
      </c>
      <c r="V73" s="13">
        <v>816.82</v>
      </c>
      <c r="W73" s="13">
        <v>7015.39</v>
      </c>
      <c r="X73" s="13">
        <v>4365.37</v>
      </c>
    </row>
    <row r="74" spans="1:24" x14ac:dyDescent="0.25">
      <c r="A74" s="2" t="s">
        <v>3152</v>
      </c>
      <c r="B74" s="1" t="s">
        <v>3153</v>
      </c>
      <c r="C74" s="13" t="s">
        <v>3030</v>
      </c>
      <c r="D74" s="13">
        <v>7201.45</v>
      </c>
      <c r="E74" s="13">
        <v>424.77</v>
      </c>
      <c r="F74" s="2"/>
      <c r="G74" s="13">
        <v>1440.29</v>
      </c>
      <c r="H74" s="13">
        <v>0</v>
      </c>
      <c r="I74" s="2">
        <v>7</v>
      </c>
      <c r="J74" s="13">
        <v>268.27999999999997</v>
      </c>
      <c r="K74" s="13">
        <v>9334.7900000000009</v>
      </c>
      <c r="L74" s="13">
        <v>0</v>
      </c>
      <c r="M74" s="13">
        <v>0</v>
      </c>
      <c r="N74" s="13">
        <v>1446.72</v>
      </c>
      <c r="O74" s="13">
        <v>1446.72</v>
      </c>
      <c r="P74" s="13">
        <v>72.010000000000005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748.75</v>
      </c>
      <c r="W74" s="13">
        <v>2267.48</v>
      </c>
      <c r="X74" s="13">
        <v>7067.31</v>
      </c>
    </row>
    <row r="75" spans="1:24" x14ac:dyDescent="0.25">
      <c r="A75" s="2" t="s">
        <v>3154</v>
      </c>
      <c r="B75" s="1" t="s">
        <v>3155</v>
      </c>
      <c r="C75" s="13" t="s">
        <v>3033</v>
      </c>
      <c r="D75" s="13">
        <v>10772.16</v>
      </c>
      <c r="E75" s="13">
        <v>558.6</v>
      </c>
      <c r="F75" s="2"/>
      <c r="G75" s="13">
        <v>2154.4299999999998</v>
      </c>
      <c r="H75" s="13">
        <v>0</v>
      </c>
      <c r="I75" s="2">
        <v>0</v>
      </c>
      <c r="J75" s="13">
        <v>378</v>
      </c>
      <c r="K75" s="13">
        <v>13863.19</v>
      </c>
      <c r="L75" s="13">
        <v>0</v>
      </c>
      <c r="M75" s="13">
        <v>0</v>
      </c>
      <c r="N75" s="13">
        <v>2491.94</v>
      </c>
      <c r="O75" s="13">
        <v>2491.94</v>
      </c>
      <c r="P75" s="13">
        <v>107.72</v>
      </c>
      <c r="Q75" s="13">
        <v>1590.11</v>
      </c>
      <c r="R75" s="13">
        <v>0</v>
      </c>
      <c r="S75" s="13">
        <v>2993</v>
      </c>
      <c r="T75" s="13">
        <v>0</v>
      </c>
      <c r="U75" s="13">
        <v>3465.8</v>
      </c>
      <c r="V75" s="13">
        <v>1032.33</v>
      </c>
      <c r="W75" s="13">
        <v>11680.9</v>
      </c>
      <c r="X75" s="13">
        <v>2182.29</v>
      </c>
    </row>
    <row r="76" spans="1:24" x14ac:dyDescent="0.25">
      <c r="A76" s="2" t="s">
        <v>3156</v>
      </c>
      <c r="B76" s="1" t="s">
        <v>3157</v>
      </c>
      <c r="C76" s="13" t="s">
        <v>875</v>
      </c>
      <c r="D76" s="13">
        <v>11211.65</v>
      </c>
      <c r="E76" s="13">
        <v>465.5</v>
      </c>
      <c r="F76" s="2"/>
      <c r="G76" s="13">
        <v>2242.33</v>
      </c>
      <c r="H76" s="13">
        <v>0</v>
      </c>
      <c r="I76" s="2">
        <v>0</v>
      </c>
      <c r="J76" s="13">
        <v>382.78</v>
      </c>
      <c r="K76" s="13">
        <v>14302.26</v>
      </c>
      <c r="L76" s="13">
        <v>0</v>
      </c>
      <c r="M76" s="13">
        <v>0</v>
      </c>
      <c r="N76" s="13">
        <v>2595.1999999999998</v>
      </c>
      <c r="O76" s="13">
        <v>2595.1999999999998</v>
      </c>
      <c r="P76" s="13">
        <v>112.12</v>
      </c>
      <c r="Q76" s="13">
        <v>0</v>
      </c>
      <c r="R76" s="13">
        <v>0</v>
      </c>
      <c r="S76" s="13">
        <v>4958.28</v>
      </c>
      <c r="T76" s="13">
        <v>84.3</v>
      </c>
      <c r="U76" s="13">
        <v>0</v>
      </c>
      <c r="V76" s="13">
        <v>1289.3399999999999</v>
      </c>
      <c r="W76" s="13">
        <v>9039.24</v>
      </c>
      <c r="X76" s="13">
        <v>5263.02</v>
      </c>
    </row>
    <row r="77" spans="1:24" x14ac:dyDescent="0.25">
      <c r="A77" s="2" t="s">
        <v>3158</v>
      </c>
      <c r="B77" s="1" t="s">
        <v>3159</v>
      </c>
      <c r="C77" s="13" t="s">
        <v>3033</v>
      </c>
      <c r="D77" s="13">
        <v>10772.16</v>
      </c>
      <c r="E77" s="13">
        <v>558.6</v>
      </c>
      <c r="F77" s="2"/>
      <c r="G77" s="13">
        <v>2154.4299999999998</v>
      </c>
      <c r="H77" s="13">
        <v>0</v>
      </c>
      <c r="I77" s="2">
        <v>0</v>
      </c>
      <c r="J77" s="13">
        <v>378</v>
      </c>
      <c r="K77" s="13">
        <v>13863.19</v>
      </c>
      <c r="L77" s="13">
        <v>0</v>
      </c>
      <c r="M77" s="13">
        <v>0</v>
      </c>
      <c r="N77" s="13">
        <v>2491.94</v>
      </c>
      <c r="O77" s="13">
        <v>2491.94</v>
      </c>
      <c r="P77" s="13">
        <v>0</v>
      </c>
      <c r="Q77" s="13">
        <v>0</v>
      </c>
      <c r="R77" s="13">
        <v>0</v>
      </c>
      <c r="S77" s="13">
        <v>4435.92</v>
      </c>
      <c r="T77" s="13">
        <v>78.53</v>
      </c>
      <c r="U77" s="13">
        <v>0</v>
      </c>
      <c r="V77" s="13">
        <v>1032.33</v>
      </c>
      <c r="W77" s="13">
        <v>8038.72</v>
      </c>
      <c r="X77" s="13">
        <v>5824.47</v>
      </c>
    </row>
    <row r="78" spans="1:24" x14ac:dyDescent="0.25">
      <c r="A78" s="2" t="s">
        <v>3160</v>
      </c>
      <c r="B78" s="1" t="s">
        <v>3161</v>
      </c>
      <c r="C78" s="13" t="s">
        <v>3033</v>
      </c>
      <c r="D78" s="13">
        <v>10772.16</v>
      </c>
      <c r="E78" s="13">
        <v>558.6</v>
      </c>
      <c r="F78" s="2"/>
      <c r="G78" s="13">
        <v>1938.99</v>
      </c>
      <c r="H78" s="13">
        <v>0</v>
      </c>
      <c r="I78" s="2">
        <v>0</v>
      </c>
      <c r="J78" s="13">
        <v>378</v>
      </c>
      <c r="K78" s="13">
        <v>13647.75</v>
      </c>
      <c r="L78" s="13">
        <v>0</v>
      </c>
      <c r="M78" s="13">
        <v>0</v>
      </c>
      <c r="N78" s="13">
        <v>2441.2600000000002</v>
      </c>
      <c r="O78" s="13">
        <v>2441.2600000000002</v>
      </c>
      <c r="P78" s="13">
        <v>107.72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1032.33</v>
      </c>
      <c r="W78" s="13">
        <v>3581.31</v>
      </c>
      <c r="X78" s="13">
        <v>10066.44</v>
      </c>
    </row>
    <row r="79" spans="1:24" x14ac:dyDescent="0.25">
      <c r="A79" s="2" t="s">
        <v>3162</v>
      </c>
      <c r="B79" s="1" t="s">
        <v>3163</v>
      </c>
      <c r="C79" s="13" t="s">
        <v>3030</v>
      </c>
      <c r="D79" s="13">
        <v>4340.6000000000004</v>
      </c>
      <c r="E79" s="13">
        <v>256.02</v>
      </c>
      <c r="F79" s="2"/>
      <c r="G79" s="13">
        <v>781.31</v>
      </c>
      <c r="H79" s="13">
        <v>0</v>
      </c>
      <c r="I79" s="2">
        <v>4</v>
      </c>
      <c r="J79" s="13">
        <v>161.69999999999999</v>
      </c>
      <c r="K79" s="13">
        <v>5539.63</v>
      </c>
      <c r="L79" s="13">
        <v>0</v>
      </c>
      <c r="M79" s="13">
        <v>0</v>
      </c>
      <c r="N79" s="13">
        <v>636.08000000000004</v>
      </c>
      <c r="O79" s="13">
        <v>636.08000000000004</v>
      </c>
      <c r="P79" s="13">
        <v>43.41</v>
      </c>
      <c r="Q79" s="13">
        <v>0</v>
      </c>
      <c r="R79" s="13">
        <v>0</v>
      </c>
      <c r="S79" s="13">
        <v>1276</v>
      </c>
      <c r="T79" s="13">
        <v>0</v>
      </c>
      <c r="U79" s="13">
        <v>0</v>
      </c>
      <c r="V79" s="13">
        <v>453.79</v>
      </c>
      <c r="W79" s="13">
        <v>2409.2800000000002</v>
      </c>
      <c r="X79" s="13">
        <v>3130.35</v>
      </c>
    </row>
    <row r="80" spans="1:24" x14ac:dyDescent="0.25">
      <c r="A80" s="2" t="s">
        <v>846</v>
      </c>
      <c r="B80" s="1" t="s">
        <v>3164</v>
      </c>
      <c r="C80" s="13" t="s">
        <v>3033</v>
      </c>
      <c r="D80" s="13">
        <v>10772.16</v>
      </c>
      <c r="E80" s="13">
        <v>558.6</v>
      </c>
      <c r="F80" s="2"/>
      <c r="G80" s="13">
        <v>1938.99</v>
      </c>
      <c r="H80" s="13">
        <v>0</v>
      </c>
      <c r="I80" s="2">
        <v>0</v>
      </c>
      <c r="J80" s="13">
        <v>378</v>
      </c>
      <c r="K80" s="13">
        <v>13647.75</v>
      </c>
      <c r="L80" s="13">
        <v>0</v>
      </c>
      <c r="M80" s="13">
        <v>0</v>
      </c>
      <c r="N80" s="13">
        <v>2441.2600000000002</v>
      </c>
      <c r="O80" s="13">
        <v>2441.2600000000002</v>
      </c>
      <c r="P80" s="13">
        <v>107.72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1032.33</v>
      </c>
      <c r="W80" s="13">
        <v>3581.31</v>
      </c>
      <c r="X80" s="13">
        <v>10066.44</v>
      </c>
    </row>
    <row r="81" spans="1:24" x14ac:dyDescent="0.25">
      <c r="A81" s="2" t="s">
        <v>3165</v>
      </c>
      <c r="B81" s="1" t="s">
        <v>3166</v>
      </c>
      <c r="C81" s="13" t="s">
        <v>3030</v>
      </c>
      <c r="D81" s="13">
        <v>3354.1</v>
      </c>
      <c r="E81" s="13">
        <v>197.84</v>
      </c>
      <c r="F81" s="2"/>
      <c r="G81" s="13">
        <v>603.74</v>
      </c>
      <c r="H81" s="13">
        <v>0</v>
      </c>
      <c r="I81" s="2">
        <v>2</v>
      </c>
      <c r="J81" s="13">
        <v>124.95</v>
      </c>
      <c r="K81" s="13">
        <v>4280.63</v>
      </c>
      <c r="L81" s="13">
        <v>0</v>
      </c>
      <c r="M81" s="13">
        <v>0</v>
      </c>
      <c r="N81" s="13">
        <v>394.6</v>
      </c>
      <c r="O81" s="13">
        <v>394.6</v>
      </c>
      <c r="P81" s="13">
        <v>33.54</v>
      </c>
      <c r="Q81" s="13">
        <v>0</v>
      </c>
      <c r="R81" s="13">
        <v>0</v>
      </c>
      <c r="S81" s="13">
        <v>957</v>
      </c>
      <c r="T81" s="13">
        <v>0</v>
      </c>
      <c r="U81" s="13">
        <v>0</v>
      </c>
      <c r="V81" s="13">
        <v>340.34</v>
      </c>
      <c r="W81" s="13">
        <v>1725.48</v>
      </c>
      <c r="X81" s="13">
        <v>2555.15</v>
      </c>
    </row>
    <row r="82" spans="1:24" x14ac:dyDescent="0.25">
      <c r="A82" s="2" t="s">
        <v>3167</v>
      </c>
      <c r="B82" s="1" t="s">
        <v>3168</v>
      </c>
      <c r="C82" s="13" t="s">
        <v>3030</v>
      </c>
      <c r="D82" s="13">
        <v>10259.6</v>
      </c>
      <c r="E82" s="13">
        <v>605.14</v>
      </c>
      <c r="F82" s="2">
        <v>8</v>
      </c>
      <c r="G82" s="13">
        <v>1436.34</v>
      </c>
      <c r="H82" s="13">
        <v>0</v>
      </c>
      <c r="I82" s="2">
        <v>0</v>
      </c>
      <c r="J82" s="13">
        <v>382.2</v>
      </c>
      <c r="K82" s="13">
        <v>12683.28</v>
      </c>
      <c r="L82" s="13">
        <v>0</v>
      </c>
      <c r="M82" s="13">
        <v>0</v>
      </c>
      <c r="N82" s="13">
        <v>2214.42</v>
      </c>
      <c r="O82" s="13">
        <v>2214.42</v>
      </c>
      <c r="P82" s="13">
        <v>102.6</v>
      </c>
      <c r="Q82" s="13">
        <v>0</v>
      </c>
      <c r="R82" s="13">
        <v>0</v>
      </c>
      <c r="S82" s="13">
        <v>2483.9499999999998</v>
      </c>
      <c r="T82" s="13">
        <v>0</v>
      </c>
      <c r="U82" s="13">
        <v>0</v>
      </c>
      <c r="V82" s="13">
        <v>907.58</v>
      </c>
      <c r="W82" s="13">
        <v>5708.55</v>
      </c>
      <c r="X82" s="13">
        <v>6974.73</v>
      </c>
    </row>
    <row r="83" spans="1:24" x14ac:dyDescent="0.25">
      <c r="A83" s="2" t="s">
        <v>3169</v>
      </c>
      <c r="B83" s="1" t="s">
        <v>3170</v>
      </c>
      <c r="C83" s="13" t="s">
        <v>3030</v>
      </c>
      <c r="D83" s="13">
        <v>6116.3</v>
      </c>
      <c r="E83" s="13">
        <v>360.76</v>
      </c>
      <c r="F83" s="2"/>
      <c r="G83" s="13">
        <v>1100.93</v>
      </c>
      <c r="H83" s="13">
        <v>0</v>
      </c>
      <c r="I83" s="2">
        <v>0</v>
      </c>
      <c r="J83" s="13">
        <v>227.85</v>
      </c>
      <c r="K83" s="13">
        <v>7805.84</v>
      </c>
      <c r="L83" s="13">
        <v>0</v>
      </c>
      <c r="M83" s="13">
        <v>0</v>
      </c>
      <c r="N83" s="13">
        <v>1120.1400000000001</v>
      </c>
      <c r="O83" s="13">
        <v>1120.1400000000001</v>
      </c>
      <c r="P83" s="13">
        <v>61.16</v>
      </c>
      <c r="Q83" s="13">
        <v>0</v>
      </c>
      <c r="R83" s="13">
        <v>0</v>
      </c>
      <c r="S83" s="13">
        <v>1602</v>
      </c>
      <c r="T83" s="13">
        <v>0</v>
      </c>
      <c r="U83" s="13">
        <v>0</v>
      </c>
      <c r="V83" s="13">
        <v>589.92999999999995</v>
      </c>
      <c r="W83" s="13">
        <v>3373.23</v>
      </c>
      <c r="X83" s="13">
        <v>4432.6099999999997</v>
      </c>
    </row>
    <row r="84" spans="1:24" x14ac:dyDescent="0.25">
      <c r="A84" s="2" t="s">
        <v>3171</v>
      </c>
      <c r="B84" s="1" t="s">
        <v>3172</v>
      </c>
      <c r="C84" s="13" t="s">
        <v>3033</v>
      </c>
      <c r="D84" s="13">
        <v>9089.01</v>
      </c>
      <c r="E84" s="13">
        <v>471.31</v>
      </c>
      <c r="F84" s="2"/>
      <c r="G84" s="13">
        <v>1636.02</v>
      </c>
      <c r="H84" s="13">
        <v>0</v>
      </c>
      <c r="I84" s="2">
        <v>0</v>
      </c>
      <c r="J84" s="13">
        <v>318.94</v>
      </c>
      <c r="K84" s="13">
        <v>11515.28</v>
      </c>
      <c r="L84" s="13">
        <v>0</v>
      </c>
      <c r="M84" s="13">
        <v>0</v>
      </c>
      <c r="N84" s="13">
        <v>1939.71</v>
      </c>
      <c r="O84" s="13">
        <v>1939.71</v>
      </c>
      <c r="P84" s="13">
        <v>0</v>
      </c>
      <c r="Q84" s="13">
        <v>0</v>
      </c>
      <c r="R84" s="13">
        <v>0</v>
      </c>
      <c r="S84" s="13">
        <v>2261</v>
      </c>
      <c r="T84" s="13">
        <v>0</v>
      </c>
      <c r="U84" s="13">
        <v>0</v>
      </c>
      <c r="V84" s="13">
        <v>877.48</v>
      </c>
      <c r="W84" s="13">
        <v>5078.1899999999996</v>
      </c>
      <c r="X84" s="13">
        <v>6437.09</v>
      </c>
    </row>
    <row r="85" spans="1:24" x14ac:dyDescent="0.25">
      <c r="A85" s="2" t="s">
        <v>3173</v>
      </c>
      <c r="B85" s="1" t="s">
        <v>3174</v>
      </c>
      <c r="C85" s="13" t="s">
        <v>3030</v>
      </c>
      <c r="D85" s="13">
        <v>9470.4</v>
      </c>
      <c r="E85" s="13">
        <v>558.6</v>
      </c>
      <c r="F85" s="2"/>
      <c r="G85" s="13">
        <v>1325.86</v>
      </c>
      <c r="H85" s="13">
        <v>0</v>
      </c>
      <c r="I85" s="2">
        <v>0</v>
      </c>
      <c r="J85" s="13">
        <v>352.8</v>
      </c>
      <c r="K85" s="13">
        <v>11707.66</v>
      </c>
      <c r="L85" s="13">
        <v>0</v>
      </c>
      <c r="M85" s="13">
        <v>0</v>
      </c>
      <c r="N85" s="13">
        <v>1984.95</v>
      </c>
      <c r="O85" s="13">
        <v>1984.95</v>
      </c>
      <c r="P85" s="13">
        <v>0</v>
      </c>
      <c r="Q85" s="13">
        <v>0</v>
      </c>
      <c r="R85" s="13">
        <v>0</v>
      </c>
      <c r="S85" s="13">
        <v>2631</v>
      </c>
      <c r="T85" s="13">
        <v>0</v>
      </c>
      <c r="U85" s="13">
        <v>0</v>
      </c>
      <c r="V85" s="13">
        <v>907.58</v>
      </c>
      <c r="W85" s="13">
        <v>5523.53</v>
      </c>
      <c r="X85" s="13">
        <v>6184.13</v>
      </c>
    </row>
    <row r="86" spans="1:24" x14ac:dyDescent="0.25">
      <c r="A86" s="2" t="s">
        <v>3175</v>
      </c>
      <c r="B86" s="1" t="s">
        <v>3176</v>
      </c>
      <c r="C86" s="13" t="s">
        <v>3030</v>
      </c>
      <c r="D86" s="13">
        <v>8977.15</v>
      </c>
      <c r="E86" s="13">
        <v>529.5</v>
      </c>
      <c r="F86" s="2"/>
      <c r="G86" s="13">
        <v>1615.89</v>
      </c>
      <c r="H86" s="13">
        <v>593.20000000000005</v>
      </c>
      <c r="I86" s="2">
        <v>0</v>
      </c>
      <c r="J86" s="13">
        <v>334.43</v>
      </c>
      <c r="K86" s="13">
        <v>12050.17</v>
      </c>
      <c r="L86" s="13">
        <v>0</v>
      </c>
      <c r="M86" s="13">
        <v>0</v>
      </c>
      <c r="N86" s="13">
        <v>2065.5100000000002</v>
      </c>
      <c r="O86" s="13">
        <v>2065.5100000000002</v>
      </c>
      <c r="P86" s="13">
        <v>0</v>
      </c>
      <c r="Q86" s="13">
        <v>0</v>
      </c>
      <c r="R86" s="13">
        <v>0</v>
      </c>
      <c r="S86" s="13">
        <v>2551</v>
      </c>
      <c r="T86" s="13">
        <v>0</v>
      </c>
      <c r="U86" s="13">
        <v>0</v>
      </c>
      <c r="V86" s="13">
        <v>907.58</v>
      </c>
      <c r="W86" s="13">
        <v>5524.09</v>
      </c>
      <c r="X86" s="13">
        <v>6526.08</v>
      </c>
    </row>
    <row r="87" spans="1:24" x14ac:dyDescent="0.25">
      <c r="A87" s="2" t="s">
        <v>3177</v>
      </c>
      <c r="B87" s="1" t="s">
        <v>3178</v>
      </c>
      <c r="C87" s="13" t="s">
        <v>3030</v>
      </c>
      <c r="D87" s="13">
        <v>6708.2</v>
      </c>
      <c r="E87" s="13">
        <v>395.67</v>
      </c>
      <c r="F87" s="2"/>
      <c r="G87" s="13">
        <v>1207.48</v>
      </c>
      <c r="H87" s="13">
        <v>0</v>
      </c>
      <c r="I87" s="2">
        <v>0</v>
      </c>
      <c r="J87" s="13">
        <v>249.9</v>
      </c>
      <c r="K87" s="13">
        <v>8561.25</v>
      </c>
      <c r="L87" s="13">
        <v>0</v>
      </c>
      <c r="M87" s="13">
        <v>0</v>
      </c>
      <c r="N87" s="13">
        <v>1281.5</v>
      </c>
      <c r="O87" s="13">
        <v>1281.5</v>
      </c>
      <c r="P87" s="13">
        <v>67.08</v>
      </c>
      <c r="Q87" s="13">
        <v>0</v>
      </c>
      <c r="R87" s="13">
        <v>0</v>
      </c>
      <c r="S87" s="13">
        <v>1786</v>
      </c>
      <c r="T87" s="13">
        <v>0</v>
      </c>
      <c r="U87" s="13">
        <v>0</v>
      </c>
      <c r="V87" s="13">
        <v>635.30999999999995</v>
      </c>
      <c r="W87" s="13">
        <v>3769.89</v>
      </c>
      <c r="X87" s="13">
        <v>4791.3599999999997</v>
      </c>
    </row>
    <row r="88" spans="1:24" x14ac:dyDescent="0.25">
      <c r="A88" s="2" t="s">
        <v>3179</v>
      </c>
      <c r="B88" s="1" t="s">
        <v>3180</v>
      </c>
      <c r="C88" s="13" t="s">
        <v>3030</v>
      </c>
      <c r="D88" s="13">
        <v>3255.45</v>
      </c>
      <c r="E88" s="13">
        <v>192.02</v>
      </c>
      <c r="F88" s="2"/>
      <c r="G88" s="13">
        <v>585.98</v>
      </c>
      <c r="H88" s="13">
        <v>0</v>
      </c>
      <c r="I88" s="2">
        <v>0</v>
      </c>
      <c r="J88" s="13">
        <v>121.28</v>
      </c>
      <c r="K88" s="13">
        <v>4154.7299999999996</v>
      </c>
      <c r="L88" s="13">
        <v>0</v>
      </c>
      <c r="M88" s="13">
        <v>0</v>
      </c>
      <c r="N88" s="13">
        <v>373.85</v>
      </c>
      <c r="O88" s="13">
        <v>373.85</v>
      </c>
      <c r="P88" s="13">
        <v>32.549999999999997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249.58</v>
      </c>
      <c r="W88" s="13">
        <v>655.98</v>
      </c>
      <c r="X88" s="13">
        <v>3498.75</v>
      </c>
    </row>
    <row r="89" spans="1:24" x14ac:dyDescent="0.25">
      <c r="A89" s="2" t="s">
        <v>3181</v>
      </c>
      <c r="B89" s="1" t="s">
        <v>3182</v>
      </c>
      <c r="C89" s="13" t="s">
        <v>3027</v>
      </c>
      <c r="D89" s="13">
        <v>7719.05</v>
      </c>
      <c r="E89" s="13">
        <v>465.5</v>
      </c>
      <c r="F89" s="2"/>
      <c r="G89" s="13">
        <v>1389.43</v>
      </c>
      <c r="H89" s="13">
        <v>0</v>
      </c>
      <c r="I89" s="2">
        <v>0</v>
      </c>
      <c r="J89" s="13">
        <v>279.05</v>
      </c>
      <c r="K89" s="13">
        <v>9853.0300000000007</v>
      </c>
      <c r="L89" s="13">
        <v>0</v>
      </c>
      <c r="M89" s="13">
        <v>0</v>
      </c>
      <c r="N89" s="13">
        <v>1557.42</v>
      </c>
      <c r="O89" s="13">
        <v>1557.42</v>
      </c>
      <c r="P89" s="13">
        <v>0</v>
      </c>
      <c r="Q89" s="13">
        <v>0</v>
      </c>
      <c r="R89" s="13">
        <v>0</v>
      </c>
      <c r="S89" s="13">
        <v>3117.92</v>
      </c>
      <c r="T89" s="13">
        <v>184.04</v>
      </c>
      <c r="U89" s="13">
        <v>0</v>
      </c>
      <c r="V89" s="13">
        <v>887.69</v>
      </c>
      <c r="W89" s="13">
        <v>5747.07</v>
      </c>
      <c r="X89" s="13">
        <v>4105.96</v>
      </c>
    </row>
    <row r="90" spans="1:24" x14ac:dyDescent="0.25">
      <c r="A90" s="2" t="s">
        <v>3183</v>
      </c>
      <c r="B90" s="1" t="s">
        <v>3184</v>
      </c>
      <c r="C90" s="13" t="s">
        <v>3027</v>
      </c>
      <c r="D90" s="13">
        <v>7719.05</v>
      </c>
      <c r="E90" s="13">
        <v>465.5</v>
      </c>
      <c r="F90" s="2"/>
      <c r="G90" s="13">
        <v>1389.43</v>
      </c>
      <c r="H90" s="13">
        <v>1043</v>
      </c>
      <c r="I90" s="2">
        <v>0</v>
      </c>
      <c r="J90" s="13">
        <v>279.05</v>
      </c>
      <c r="K90" s="13">
        <v>10896.03</v>
      </c>
      <c r="L90" s="13">
        <v>0</v>
      </c>
      <c r="M90" s="13">
        <v>0</v>
      </c>
      <c r="N90" s="13">
        <v>1794.06</v>
      </c>
      <c r="O90" s="13">
        <v>1794.06</v>
      </c>
      <c r="P90" s="13">
        <v>77.19</v>
      </c>
      <c r="Q90" s="13">
        <v>0</v>
      </c>
      <c r="R90" s="13">
        <v>0</v>
      </c>
      <c r="S90" s="13">
        <v>1778.51</v>
      </c>
      <c r="T90" s="13">
        <v>70.88</v>
      </c>
      <c r="U90" s="13">
        <v>0</v>
      </c>
      <c r="V90" s="13">
        <v>887.69</v>
      </c>
      <c r="W90" s="13">
        <v>4608.33</v>
      </c>
      <c r="X90" s="13">
        <v>6287.7</v>
      </c>
    </row>
    <row r="91" spans="1:24" x14ac:dyDescent="0.25">
      <c r="A91" s="2" t="s">
        <v>3185</v>
      </c>
      <c r="B91" s="1" t="s">
        <v>3186</v>
      </c>
      <c r="C91" s="13" t="s">
        <v>3030</v>
      </c>
      <c r="D91" s="13">
        <v>1479.75</v>
      </c>
      <c r="E91" s="13">
        <v>87.28</v>
      </c>
      <c r="F91" s="2"/>
      <c r="G91" s="13">
        <v>266.36</v>
      </c>
      <c r="H91" s="13">
        <v>0</v>
      </c>
      <c r="I91" s="2">
        <v>0</v>
      </c>
      <c r="J91" s="13">
        <v>55.13</v>
      </c>
      <c r="K91" s="13">
        <v>1888.52</v>
      </c>
      <c r="L91" s="13">
        <v>188.7</v>
      </c>
      <c r="M91" s="14">
        <v>-78.849999999999994</v>
      </c>
      <c r="N91" s="13">
        <v>109.85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113.45</v>
      </c>
      <c r="W91" s="13">
        <v>34.6</v>
      </c>
      <c r="X91" s="13">
        <v>1853.92</v>
      </c>
    </row>
    <row r="92" spans="1:24" x14ac:dyDescent="0.25">
      <c r="A92" s="2" t="s">
        <v>3187</v>
      </c>
      <c r="B92" s="1" t="s">
        <v>3188</v>
      </c>
      <c r="C92" s="13" t="s">
        <v>3033</v>
      </c>
      <c r="D92" s="13">
        <v>10772.16</v>
      </c>
      <c r="E92" s="13">
        <v>558.6</v>
      </c>
      <c r="F92" s="2"/>
      <c r="G92" s="13">
        <v>1938.99</v>
      </c>
      <c r="H92" s="13">
        <v>0</v>
      </c>
      <c r="I92" s="2">
        <v>0</v>
      </c>
      <c r="J92" s="13">
        <v>378</v>
      </c>
      <c r="K92" s="13">
        <v>13647.75</v>
      </c>
      <c r="L92" s="13">
        <v>0</v>
      </c>
      <c r="M92" s="13">
        <v>0</v>
      </c>
      <c r="N92" s="13">
        <v>2441.2600000000002</v>
      </c>
      <c r="O92" s="13">
        <v>2441.2600000000002</v>
      </c>
      <c r="P92" s="13">
        <v>107.72</v>
      </c>
      <c r="Q92" s="13">
        <v>0</v>
      </c>
      <c r="R92" s="13">
        <v>0</v>
      </c>
      <c r="S92" s="13">
        <v>2902</v>
      </c>
      <c r="T92" s="13">
        <v>0</v>
      </c>
      <c r="U92" s="13">
        <v>0</v>
      </c>
      <c r="V92" s="13">
        <v>1032.33</v>
      </c>
      <c r="W92" s="13">
        <v>6483.31</v>
      </c>
      <c r="X92" s="13">
        <v>7164.44</v>
      </c>
    </row>
    <row r="93" spans="1:24" x14ac:dyDescent="0.25">
      <c r="A93" s="2" t="s">
        <v>3189</v>
      </c>
      <c r="B93" s="1" t="s">
        <v>3190</v>
      </c>
      <c r="C93" s="13" t="s">
        <v>3030</v>
      </c>
      <c r="D93" s="13">
        <v>5623.05</v>
      </c>
      <c r="E93" s="13">
        <v>331.67</v>
      </c>
      <c r="F93" s="2"/>
      <c r="G93" s="13">
        <v>1012.15</v>
      </c>
      <c r="H93" s="13">
        <v>0</v>
      </c>
      <c r="I93" s="2">
        <v>0</v>
      </c>
      <c r="J93" s="13">
        <v>209.48</v>
      </c>
      <c r="K93" s="13">
        <v>7176.35</v>
      </c>
      <c r="L93" s="13">
        <v>0</v>
      </c>
      <c r="M93" s="13">
        <v>0</v>
      </c>
      <c r="N93" s="13">
        <v>985.68</v>
      </c>
      <c r="O93" s="13">
        <v>985.68</v>
      </c>
      <c r="P93" s="13">
        <v>0</v>
      </c>
      <c r="Q93" s="13">
        <v>0</v>
      </c>
      <c r="R93" s="13">
        <v>0</v>
      </c>
      <c r="S93" s="13">
        <v>1513</v>
      </c>
      <c r="T93" s="13">
        <v>0</v>
      </c>
      <c r="U93" s="13">
        <v>0</v>
      </c>
      <c r="V93" s="13">
        <v>521.86</v>
      </c>
      <c r="W93" s="13">
        <v>3020.54</v>
      </c>
      <c r="X93" s="13">
        <v>4155.8100000000004</v>
      </c>
    </row>
    <row r="94" spans="1:24" x14ac:dyDescent="0.25">
      <c r="A94" s="2" t="s">
        <v>3191</v>
      </c>
      <c r="B94" s="1" t="s">
        <v>3192</v>
      </c>
      <c r="C94" s="13" t="s">
        <v>3030</v>
      </c>
      <c r="D94" s="13">
        <v>6313.6</v>
      </c>
      <c r="E94" s="13">
        <v>372.4</v>
      </c>
      <c r="F94" s="2"/>
      <c r="G94" s="13">
        <v>1010.18</v>
      </c>
      <c r="H94" s="13">
        <v>0</v>
      </c>
      <c r="I94" s="2">
        <v>0</v>
      </c>
      <c r="J94" s="13">
        <v>235.2</v>
      </c>
      <c r="K94" s="13">
        <v>7931.38</v>
      </c>
      <c r="L94" s="13">
        <v>0</v>
      </c>
      <c r="M94" s="13">
        <v>0</v>
      </c>
      <c r="N94" s="13">
        <v>1146.95</v>
      </c>
      <c r="O94" s="13">
        <v>1146.95</v>
      </c>
      <c r="P94" s="13">
        <v>63.14</v>
      </c>
      <c r="Q94" s="13">
        <v>0</v>
      </c>
      <c r="R94" s="13">
        <v>0</v>
      </c>
      <c r="S94" s="13">
        <v>1824.96</v>
      </c>
      <c r="T94" s="13">
        <v>0</v>
      </c>
      <c r="U94" s="13">
        <v>0</v>
      </c>
      <c r="V94" s="13">
        <v>589.92999999999995</v>
      </c>
      <c r="W94" s="13">
        <v>3624.98</v>
      </c>
      <c r="X94" s="13">
        <v>4306.3999999999996</v>
      </c>
    </row>
    <row r="95" spans="1:24" x14ac:dyDescent="0.25">
      <c r="A95" s="2" t="s">
        <v>3193</v>
      </c>
      <c r="B95" s="1" t="s">
        <v>3194</v>
      </c>
      <c r="C95" s="13" t="s">
        <v>3052</v>
      </c>
      <c r="D95" s="13">
        <v>8656.6299999999992</v>
      </c>
      <c r="E95" s="13">
        <v>465.5</v>
      </c>
      <c r="F95" s="2"/>
      <c r="G95" s="13">
        <v>1385.06</v>
      </c>
      <c r="H95" s="13">
        <v>0</v>
      </c>
      <c r="I95" s="2">
        <v>0</v>
      </c>
      <c r="J95" s="13">
        <v>317.18</v>
      </c>
      <c r="K95" s="13">
        <v>10824.37</v>
      </c>
      <c r="L95" s="13">
        <v>0</v>
      </c>
      <c r="M95" s="13">
        <v>0</v>
      </c>
      <c r="N95" s="13">
        <v>1777.2</v>
      </c>
      <c r="O95" s="13">
        <v>1777.2</v>
      </c>
      <c r="P95" s="13">
        <v>86.57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995.51</v>
      </c>
      <c r="W95" s="13">
        <v>2859.28</v>
      </c>
      <c r="X95" s="13">
        <v>7965.09</v>
      </c>
    </row>
    <row r="96" spans="1:24" x14ac:dyDescent="0.25">
      <c r="A96" s="2" t="s">
        <v>3195</v>
      </c>
      <c r="B96" s="1" t="s">
        <v>3196</v>
      </c>
      <c r="C96" s="13" t="s">
        <v>3030</v>
      </c>
      <c r="D96" s="13">
        <v>4044.65</v>
      </c>
      <c r="E96" s="13">
        <v>238.57</v>
      </c>
      <c r="F96" s="2"/>
      <c r="G96" s="13">
        <v>647.14</v>
      </c>
      <c r="H96" s="13">
        <v>0</v>
      </c>
      <c r="I96" s="2">
        <v>0</v>
      </c>
      <c r="J96" s="13">
        <v>150.68</v>
      </c>
      <c r="K96" s="13">
        <v>5081.04</v>
      </c>
      <c r="L96" s="13">
        <v>125.1</v>
      </c>
      <c r="M96" s="13">
        <v>0</v>
      </c>
      <c r="N96" s="13">
        <v>538.03</v>
      </c>
      <c r="O96" s="13">
        <v>412.93</v>
      </c>
      <c r="P96" s="13">
        <v>40.450000000000003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408.41</v>
      </c>
      <c r="W96" s="13">
        <v>861.79</v>
      </c>
      <c r="X96" s="13">
        <v>4219.25</v>
      </c>
    </row>
    <row r="97" spans="1:24" x14ac:dyDescent="0.25">
      <c r="A97" s="2" t="s">
        <v>3197</v>
      </c>
      <c r="B97" s="1" t="s">
        <v>3198</v>
      </c>
      <c r="C97" s="13" t="s">
        <v>3030</v>
      </c>
      <c r="D97" s="13">
        <v>7497.4</v>
      </c>
      <c r="E97" s="13">
        <v>442.22</v>
      </c>
      <c r="F97" s="2"/>
      <c r="G97" s="13">
        <v>1199.58</v>
      </c>
      <c r="H97" s="13">
        <v>0</v>
      </c>
      <c r="I97" s="2">
        <v>0</v>
      </c>
      <c r="J97" s="13">
        <v>279.3</v>
      </c>
      <c r="K97" s="13">
        <v>9418.5</v>
      </c>
      <c r="L97" s="13">
        <v>0</v>
      </c>
      <c r="M97" s="13">
        <v>0</v>
      </c>
      <c r="N97" s="13">
        <v>1464.61</v>
      </c>
      <c r="O97" s="13">
        <v>1464.61</v>
      </c>
      <c r="P97" s="13">
        <v>74.97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703.37</v>
      </c>
      <c r="W97" s="13">
        <v>2242.9499999999998</v>
      </c>
      <c r="X97" s="13">
        <v>7175.55</v>
      </c>
    </row>
    <row r="98" spans="1:24" x14ac:dyDescent="0.25">
      <c r="A98" s="2" t="s">
        <v>3199</v>
      </c>
      <c r="B98" s="1" t="s">
        <v>3200</v>
      </c>
      <c r="C98" s="13" t="s">
        <v>3030</v>
      </c>
      <c r="D98" s="13">
        <v>8286.6</v>
      </c>
      <c r="E98" s="13">
        <v>488.77</v>
      </c>
      <c r="F98" s="2"/>
      <c r="G98" s="13">
        <v>1325.86</v>
      </c>
      <c r="H98" s="13">
        <v>0</v>
      </c>
      <c r="I98" s="2">
        <v>0</v>
      </c>
      <c r="J98" s="13">
        <v>308.7</v>
      </c>
      <c r="K98" s="13">
        <v>10409.93</v>
      </c>
      <c r="L98" s="13">
        <v>0</v>
      </c>
      <c r="M98" s="13">
        <v>0</v>
      </c>
      <c r="N98" s="13">
        <v>1679.73</v>
      </c>
      <c r="O98" s="13">
        <v>1679.73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794.13</v>
      </c>
      <c r="W98" s="13">
        <v>2473.86</v>
      </c>
      <c r="X98" s="13">
        <v>7936.07</v>
      </c>
    </row>
    <row r="99" spans="1:24" x14ac:dyDescent="0.25">
      <c r="A99" s="2" t="s">
        <v>3201</v>
      </c>
      <c r="B99" s="1" t="s">
        <v>3202</v>
      </c>
      <c r="C99" s="13" t="s">
        <v>3030</v>
      </c>
      <c r="D99" s="13">
        <v>7004.15</v>
      </c>
      <c r="E99" s="13">
        <v>413.13</v>
      </c>
      <c r="F99" s="2">
        <v>1</v>
      </c>
      <c r="G99" s="13">
        <v>1120.6600000000001</v>
      </c>
      <c r="H99" s="13">
        <v>0</v>
      </c>
      <c r="I99" s="2">
        <v>0</v>
      </c>
      <c r="J99" s="13">
        <v>260.93</v>
      </c>
      <c r="K99" s="13">
        <v>8798.8700000000008</v>
      </c>
      <c r="L99" s="13">
        <v>0</v>
      </c>
      <c r="M99" s="13">
        <v>0</v>
      </c>
      <c r="N99" s="13">
        <v>1332.25</v>
      </c>
      <c r="O99" s="13">
        <v>1332.25</v>
      </c>
      <c r="P99" s="13">
        <v>70.040000000000006</v>
      </c>
      <c r="Q99" s="13">
        <v>0</v>
      </c>
      <c r="R99" s="13">
        <v>0</v>
      </c>
      <c r="S99" s="13">
        <v>2567.34</v>
      </c>
      <c r="T99" s="13">
        <v>165.75</v>
      </c>
      <c r="U99" s="13">
        <v>2639.66</v>
      </c>
      <c r="V99" s="13">
        <v>658</v>
      </c>
      <c r="W99" s="13">
        <v>7433.04</v>
      </c>
      <c r="X99" s="13">
        <v>1365.83</v>
      </c>
    </row>
    <row r="100" spans="1:24" x14ac:dyDescent="0.25">
      <c r="A100" s="2" t="s">
        <v>3203</v>
      </c>
      <c r="B100" s="1" t="s">
        <v>3204</v>
      </c>
      <c r="C100" s="13" t="s">
        <v>875</v>
      </c>
      <c r="D100" s="13">
        <v>11211.65</v>
      </c>
      <c r="E100" s="13">
        <v>465.5</v>
      </c>
      <c r="F100" s="2"/>
      <c r="G100" s="13">
        <v>1793.86</v>
      </c>
      <c r="H100" s="13">
        <v>0</v>
      </c>
      <c r="I100" s="2">
        <v>0</v>
      </c>
      <c r="J100" s="13">
        <v>382.78</v>
      </c>
      <c r="K100" s="13">
        <v>13853.79</v>
      </c>
      <c r="L100" s="13">
        <v>0</v>
      </c>
      <c r="M100" s="13">
        <v>0</v>
      </c>
      <c r="N100" s="13">
        <v>2489.73</v>
      </c>
      <c r="O100" s="13">
        <v>2489.73</v>
      </c>
      <c r="P100" s="13">
        <v>112.12</v>
      </c>
      <c r="Q100" s="13">
        <v>0</v>
      </c>
      <c r="R100" s="13">
        <v>0</v>
      </c>
      <c r="S100" s="13">
        <v>676.11</v>
      </c>
      <c r="T100" s="13">
        <v>70.88</v>
      </c>
      <c r="U100" s="13">
        <v>0</v>
      </c>
      <c r="V100" s="13">
        <v>1289.3399999999999</v>
      </c>
      <c r="W100" s="13">
        <v>4638.18</v>
      </c>
      <c r="X100" s="13">
        <v>9215.61</v>
      </c>
    </row>
    <row r="101" spans="1:24" x14ac:dyDescent="0.25">
      <c r="A101" s="2" t="s">
        <v>3205</v>
      </c>
      <c r="B101" s="1" t="s">
        <v>3206</v>
      </c>
      <c r="C101" s="13" t="s">
        <v>3030</v>
      </c>
      <c r="D101" s="13">
        <v>2564.9</v>
      </c>
      <c r="E101" s="13">
        <v>151.29</v>
      </c>
      <c r="F101" s="2"/>
      <c r="G101" s="13">
        <v>410.38</v>
      </c>
      <c r="H101" s="13">
        <v>0</v>
      </c>
      <c r="I101" s="2">
        <v>0</v>
      </c>
      <c r="J101" s="13">
        <v>95.55</v>
      </c>
      <c r="K101" s="13">
        <v>3222.12</v>
      </c>
      <c r="L101" s="13">
        <v>0</v>
      </c>
      <c r="M101" s="13">
        <v>0</v>
      </c>
      <c r="N101" s="13">
        <v>246.48</v>
      </c>
      <c r="O101" s="13">
        <v>246.48</v>
      </c>
      <c r="P101" s="13">
        <v>25.65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226.9</v>
      </c>
      <c r="W101" s="13">
        <v>499.03</v>
      </c>
      <c r="X101" s="13">
        <v>2723.09</v>
      </c>
    </row>
    <row r="102" spans="1:24" x14ac:dyDescent="0.25">
      <c r="A102" s="2" t="s">
        <v>3207</v>
      </c>
      <c r="B102" s="1" t="s">
        <v>3208</v>
      </c>
      <c r="C102" s="13" t="s">
        <v>3030</v>
      </c>
      <c r="D102" s="13">
        <v>6609.55</v>
      </c>
      <c r="E102" s="13">
        <v>389.85</v>
      </c>
      <c r="F102" s="2"/>
      <c r="G102" s="13">
        <v>1057.53</v>
      </c>
      <c r="H102" s="13">
        <v>0</v>
      </c>
      <c r="I102" s="2">
        <v>0</v>
      </c>
      <c r="J102" s="13">
        <v>246.23</v>
      </c>
      <c r="K102" s="13">
        <v>8303.16</v>
      </c>
      <c r="L102" s="13">
        <v>0</v>
      </c>
      <c r="M102" s="13">
        <v>0</v>
      </c>
      <c r="N102" s="13">
        <v>1226.3699999999999</v>
      </c>
      <c r="O102" s="13">
        <v>1226.3699999999999</v>
      </c>
      <c r="P102" s="13">
        <v>66.099999999999994</v>
      </c>
      <c r="Q102" s="13">
        <v>1004.81</v>
      </c>
      <c r="R102" s="13">
        <v>0</v>
      </c>
      <c r="S102" s="13">
        <v>2105</v>
      </c>
      <c r="T102" s="13">
        <v>0</v>
      </c>
      <c r="U102" s="13">
        <v>0</v>
      </c>
      <c r="V102" s="13">
        <v>635.30999999999995</v>
      </c>
      <c r="W102" s="13">
        <v>5037.59</v>
      </c>
      <c r="X102" s="13">
        <v>3265.57</v>
      </c>
    </row>
    <row r="103" spans="1:24" x14ac:dyDescent="0.25">
      <c r="A103" s="2" t="s">
        <v>3209</v>
      </c>
      <c r="B103" s="1" t="s">
        <v>3210</v>
      </c>
      <c r="C103" s="13" t="s">
        <v>3030</v>
      </c>
      <c r="D103" s="13">
        <v>4735.2</v>
      </c>
      <c r="E103" s="13">
        <v>279.3</v>
      </c>
      <c r="F103" s="2"/>
      <c r="G103" s="13">
        <v>662.93</v>
      </c>
      <c r="H103" s="13">
        <v>0</v>
      </c>
      <c r="I103" s="2">
        <v>0</v>
      </c>
      <c r="J103" s="13">
        <v>176.4</v>
      </c>
      <c r="K103" s="13">
        <v>5853.83</v>
      </c>
      <c r="L103" s="13">
        <v>0</v>
      </c>
      <c r="M103" s="13">
        <v>0</v>
      </c>
      <c r="N103" s="13">
        <v>703.19</v>
      </c>
      <c r="O103" s="13">
        <v>703.19</v>
      </c>
      <c r="P103" s="13">
        <v>47.35</v>
      </c>
      <c r="Q103" s="13">
        <v>0</v>
      </c>
      <c r="R103" s="13">
        <v>0</v>
      </c>
      <c r="S103" s="13">
        <v>0</v>
      </c>
      <c r="T103" s="13">
        <v>0</v>
      </c>
      <c r="U103" s="13">
        <v>3000</v>
      </c>
      <c r="V103" s="13">
        <v>453.79</v>
      </c>
      <c r="W103" s="13">
        <v>4204.33</v>
      </c>
      <c r="X103" s="13">
        <v>1649.5</v>
      </c>
    </row>
    <row r="104" spans="1:24" x14ac:dyDescent="0.25">
      <c r="A104" s="2" t="s">
        <v>3211</v>
      </c>
      <c r="B104" s="1" t="s">
        <v>3212</v>
      </c>
      <c r="C104" s="13" t="s">
        <v>3030</v>
      </c>
      <c r="D104" s="13">
        <v>9371.75</v>
      </c>
      <c r="E104" s="13">
        <v>552.78</v>
      </c>
      <c r="F104" s="2">
        <v>2</v>
      </c>
      <c r="G104" s="13">
        <v>1312.05</v>
      </c>
      <c r="H104" s="13">
        <v>0</v>
      </c>
      <c r="I104" s="2">
        <v>0</v>
      </c>
      <c r="J104" s="13">
        <v>349.13</v>
      </c>
      <c r="K104" s="13">
        <v>11585.71</v>
      </c>
      <c r="L104" s="13">
        <v>0</v>
      </c>
      <c r="M104" s="13">
        <v>0</v>
      </c>
      <c r="N104" s="13">
        <v>1956.27</v>
      </c>
      <c r="O104" s="13">
        <v>1956.27</v>
      </c>
      <c r="P104" s="13">
        <v>93.72</v>
      </c>
      <c r="Q104" s="13">
        <v>0</v>
      </c>
      <c r="R104" s="13">
        <v>0</v>
      </c>
      <c r="S104" s="13">
        <v>2631</v>
      </c>
      <c r="T104" s="13">
        <v>0</v>
      </c>
      <c r="U104" s="13">
        <v>0</v>
      </c>
      <c r="V104" s="13">
        <v>907.58</v>
      </c>
      <c r="W104" s="13">
        <v>5588.57</v>
      </c>
      <c r="X104" s="13">
        <v>5997.14</v>
      </c>
    </row>
    <row r="105" spans="1:24" x14ac:dyDescent="0.25">
      <c r="A105" s="2" t="s">
        <v>3213</v>
      </c>
      <c r="B105" s="1" t="s">
        <v>3214</v>
      </c>
      <c r="C105" s="13" t="s">
        <v>3030</v>
      </c>
      <c r="D105" s="13">
        <v>10160.950000000001</v>
      </c>
      <c r="E105" s="13">
        <v>599.33000000000004</v>
      </c>
      <c r="F105" s="2">
        <v>7</v>
      </c>
      <c r="G105" s="13">
        <v>1422.53</v>
      </c>
      <c r="H105" s="13">
        <v>0</v>
      </c>
      <c r="I105" s="2">
        <v>0</v>
      </c>
      <c r="J105" s="13">
        <v>378.53</v>
      </c>
      <c r="K105" s="13">
        <v>12561.34</v>
      </c>
      <c r="L105" s="13">
        <v>0</v>
      </c>
      <c r="M105" s="13">
        <v>0</v>
      </c>
      <c r="N105" s="13">
        <v>2185.7399999999998</v>
      </c>
      <c r="O105" s="13">
        <v>2185.7399999999998</v>
      </c>
      <c r="P105" s="13">
        <v>101.61</v>
      </c>
      <c r="Q105" s="13">
        <v>1225.78</v>
      </c>
      <c r="R105" s="13">
        <v>0</v>
      </c>
      <c r="S105" s="13">
        <v>3687.6</v>
      </c>
      <c r="T105" s="13">
        <v>380.69</v>
      </c>
      <c r="U105" s="13">
        <v>0</v>
      </c>
      <c r="V105" s="13">
        <v>907.58</v>
      </c>
      <c r="W105" s="13">
        <v>8489</v>
      </c>
      <c r="X105" s="13">
        <v>4072.34</v>
      </c>
    </row>
    <row r="106" spans="1:24" x14ac:dyDescent="0.25">
      <c r="A106" s="2" t="s">
        <v>3215</v>
      </c>
      <c r="B106" s="1" t="s">
        <v>3216</v>
      </c>
      <c r="C106" s="13" t="s">
        <v>3030</v>
      </c>
      <c r="D106" s="13">
        <v>2762.2</v>
      </c>
      <c r="E106" s="13">
        <v>162.91999999999999</v>
      </c>
      <c r="F106" s="2"/>
      <c r="G106" s="13">
        <v>386.71</v>
      </c>
      <c r="H106" s="13">
        <v>0</v>
      </c>
      <c r="I106" s="2">
        <v>0</v>
      </c>
      <c r="J106" s="13">
        <v>102.9</v>
      </c>
      <c r="K106" s="13">
        <v>3414.73</v>
      </c>
      <c r="L106" s="13">
        <v>125.1</v>
      </c>
      <c r="M106" s="13">
        <v>0</v>
      </c>
      <c r="N106" s="13">
        <v>267.44</v>
      </c>
      <c r="O106" s="13">
        <v>142.34</v>
      </c>
      <c r="P106" s="13">
        <v>0</v>
      </c>
      <c r="Q106" s="13">
        <v>0</v>
      </c>
      <c r="R106" s="13">
        <v>0</v>
      </c>
      <c r="S106" s="13">
        <v>702</v>
      </c>
      <c r="T106" s="13">
        <v>0</v>
      </c>
      <c r="U106" s="13">
        <v>0</v>
      </c>
      <c r="V106" s="13">
        <v>249.58</v>
      </c>
      <c r="W106" s="13">
        <v>1093.92</v>
      </c>
      <c r="X106" s="13">
        <v>2320.81</v>
      </c>
    </row>
    <row r="107" spans="1:24" x14ac:dyDescent="0.25">
      <c r="A107" s="2" t="s">
        <v>3217</v>
      </c>
      <c r="B107" s="1" t="s">
        <v>3218</v>
      </c>
      <c r="C107" s="13" t="s">
        <v>3030</v>
      </c>
      <c r="D107" s="13">
        <v>2367.6</v>
      </c>
      <c r="E107" s="13">
        <v>139.65</v>
      </c>
      <c r="F107" s="2"/>
      <c r="G107" s="13">
        <v>331.46</v>
      </c>
      <c r="H107" s="13">
        <v>156.44999999999999</v>
      </c>
      <c r="I107" s="2">
        <v>3</v>
      </c>
      <c r="J107" s="13">
        <v>88.2</v>
      </c>
      <c r="K107" s="13">
        <v>3083.36</v>
      </c>
      <c r="L107" s="13">
        <v>125.1</v>
      </c>
      <c r="M107" s="13">
        <v>0</v>
      </c>
      <c r="N107" s="13">
        <v>231.39</v>
      </c>
      <c r="O107" s="13">
        <v>106.29</v>
      </c>
      <c r="P107" s="13">
        <v>23.68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249.58</v>
      </c>
      <c r="W107" s="13">
        <v>379.55</v>
      </c>
      <c r="X107" s="13">
        <v>2703.81</v>
      </c>
    </row>
    <row r="108" spans="1:24" x14ac:dyDescent="0.25">
      <c r="A108" s="170" t="s">
        <v>3219</v>
      </c>
      <c r="B108" s="20" t="s">
        <v>3220</v>
      </c>
      <c r="C108" s="171" t="s">
        <v>726</v>
      </c>
      <c r="D108" s="171">
        <v>0</v>
      </c>
      <c r="E108" s="171">
        <v>0</v>
      </c>
      <c r="F108" s="170"/>
      <c r="G108" s="171">
        <v>0</v>
      </c>
      <c r="H108" s="171">
        <v>0</v>
      </c>
      <c r="I108" s="170">
        <v>0</v>
      </c>
      <c r="J108" s="171">
        <v>0</v>
      </c>
      <c r="K108" s="171">
        <v>0</v>
      </c>
      <c r="L108" s="171">
        <v>0</v>
      </c>
      <c r="M108" s="171">
        <v>0</v>
      </c>
      <c r="N108" s="171">
        <v>0</v>
      </c>
      <c r="O108" s="171">
        <v>0</v>
      </c>
      <c r="P108" s="171">
        <v>0</v>
      </c>
      <c r="Q108" s="171">
        <v>0</v>
      </c>
      <c r="R108" s="171">
        <v>0</v>
      </c>
      <c r="S108" s="171">
        <v>0</v>
      </c>
      <c r="T108" s="171">
        <v>0</v>
      </c>
      <c r="U108" s="171">
        <v>0</v>
      </c>
      <c r="V108" s="171">
        <v>0</v>
      </c>
      <c r="W108" s="171">
        <v>0</v>
      </c>
      <c r="X108" s="171">
        <v>0</v>
      </c>
    </row>
    <row r="109" spans="1:24" x14ac:dyDescent="0.25">
      <c r="A109" s="2" t="s">
        <v>3221</v>
      </c>
      <c r="B109" s="1" t="s">
        <v>3222</v>
      </c>
      <c r="C109" s="13" t="s">
        <v>3030</v>
      </c>
      <c r="D109" s="13">
        <v>9075.7999999999993</v>
      </c>
      <c r="E109" s="13">
        <v>535.32000000000005</v>
      </c>
      <c r="F109" s="2">
        <v>6</v>
      </c>
      <c r="G109" s="13">
        <v>1270.6099999999999</v>
      </c>
      <c r="H109" s="13">
        <v>0</v>
      </c>
      <c r="I109" s="2">
        <v>0</v>
      </c>
      <c r="J109" s="13">
        <v>338.1</v>
      </c>
      <c r="K109" s="13">
        <v>11219.83</v>
      </c>
      <c r="L109" s="13">
        <v>0</v>
      </c>
      <c r="M109" s="13">
        <v>0</v>
      </c>
      <c r="N109" s="13">
        <v>1870.22</v>
      </c>
      <c r="O109" s="13">
        <v>1870.22</v>
      </c>
      <c r="P109" s="13">
        <v>90.76</v>
      </c>
      <c r="Q109" s="13">
        <v>1135.3</v>
      </c>
      <c r="R109" s="13">
        <v>0</v>
      </c>
      <c r="S109" s="13">
        <v>3405.32</v>
      </c>
      <c r="T109" s="13">
        <v>131.69999999999999</v>
      </c>
      <c r="U109" s="13">
        <v>0</v>
      </c>
      <c r="V109" s="13">
        <v>794.13</v>
      </c>
      <c r="W109" s="13">
        <v>7427.43</v>
      </c>
      <c r="X109" s="13">
        <v>3792.4</v>
      </c>
    </row>
    <row r="110" spans="1:24" x14ac:dyDescent="0.25">
      <c r="A110" s="2" t="s">
        <v>3223</v>
      </c>
      <c r="B110" s="1" t="s">
        <v>3224</v>
      </c>
      <c r="C110" s="13" t="s">
        <v>3030</v>
      </c>
      <c r="D110" s="13">
        <v>2466.25</v>
      </c>
      <c r="E110" s="13">
        <v>145.47</v>
      </c>
      <c r="F110" s="2"/>
      <c r="G110" s="13">
        <v>345.28</v>
      </c>
      <c r="H110" s="13">
        <v>0</v>
      </c>
      <c r="I110" s="2">
        <v>1</v>
      </c>
      <c r="J110" s="13">
        <v>91.88</v>
      </c>
      <c r="K110" s="13">
        <v>3048.88</v>
      </c>
      <c r="L110" s="13">
        <v>145.35</v>
      </c>
      <c r="M110" s="13">
        <v>0</v>
      </c>
      <c r="N110" s="13">
        <v>227.63</v>
      </c>
      <c r="O110" s="13">
        <v>82.28</v>
      </c>
      <c r="P110" s="13">
        <v>24.66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226.9</v>
      </c>
      <c r="W110" s="13">
        <v>333.84</v>
      </c>
      <c r="X110" s="13">
        <v>2715.04</v>
      </c>
    </row>
    <row r="111" spans="1:24" x14ac:dyDescent="0.25">
      <c r="A111" s="2" t="s">
        <v>3225</v>
      </c>
      <c r="B111" s="1" t="s">
        <v>3226</v>
      </c>
      <c r="C111" s="13" t="s">
        <v>3030</v>
      </c>
      <c r="D111" s="13">
        <v>9371.75</v>
      </c>
      <c r="E111" s="13">
        <v>552.78</v>
      </c>
      <c r="F111" s="2">
        <v>8</v>
      </c>
      <c r="G111" s="13">
        <v>1312.05</v>
      </c>
      <c r="H111" s="13">
        <v>0</v>
      </c>
      <c r="I111" s="2">
        <v>0</v>
      </c>
      <c r="J111" s="13">
        <v>349.13</v>
      </c>
      <c r="K111" s="13">
        <v>11585.71</v>
      </c>
      <c r="L111" s="13">
        <v>0</v>
      </c>
      <c r="M111" s="13">
        <v>0</v>
      </c>
      <c r="N111" s="13">
        <v>1956.27</v>
      </c>
      <c r="O111" s="13">
        <v>1956.27</v>
      </c>
      <c r="P111" s="13">
        <v>93.72</v>
      </c>
      <c r="Q111" s="13">
        <v>0</v>
      </c>
      <c r="R111" s="13">
        <v>0</v>
      </c>
      <c r="S111" s="13">
        <v>2919.93</v>
      </c>
      <c r="T111" s="13">
        <v>140.32</v>
      </c>
      <c r="U111" s="13">
        <v>2896.42</v>
      </c>
      <c r="V111" s="13">
        <v>816.82</v>
      </c>
      <c r="W111" s="13">
        <v>8823.48</v>
      </c>
      <c r="X111" s="13">
        <v>2762.23</v>
      </c>
    </row>
    <row r="112" spans="1:24" x14ac:dyDescent="0.25">
      <c r="A112" s="2" t="s">
        <v>3227</v>
      </c>
      <c r="B112" s="1" t="s">
        <v>3228</v>
      </c>
      <c r="C112" s="13" t="s">
        <v>3030</v>
      </c>
      <c r="D112" s="13">
        <v>3156.8</v>
      </c>
      <c r="E112" s="13">
        <v>186.2</v>
      </c>
      <c r="F112" s="2"/>
      <c r="G112" s="13">
        <v>378.82</v>
      </c>
      <c r="H112" s="13">
        <v>417.2</v>
      </c>
      <c r="I112" s="2">
        <v>0</v>
      </c>
      <c r="J112" s="13">
        <v>117.6</v>
      </c>
      <c r="K112" s="13">
        <v>4256.62</v>
      </c>
      <c r="L112" s="13">
        <v>0</v>
      </c>
      <c r="M112" s="13">
        <v>0</v>
      </c>
      <c r="N112" s="13">
        <v>390.29</v>
      </c>
      <c r="O112" s="13">
        <v>390.29</v>
      </c>
      <c r="P112" s="13">
        <v>31.57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317.64999999999998</v>
      </c>
      <c r="W112" s="13">
        <v>739.51</v>
      </c>
      <c r="X112" s="13">
        <v>3517.11</v>
      </c>
    </row>
    <row r="113" spans="1:24" x14ac:dyDescent="0.25">
      <c r="A113" s="2" t="s">
        <v>3229</v>
      </c>
      <c r="B113" s="1" t="s">
        <v>3230</v>
      </c>
      <c r="C113" s="13" t="s">
        <v>3030</v>
      </c>
      <c r="D113" s="13">
        <v>8779.85</v>
      </c>
      <c r="E113" s="13">
        <v>517.86</v>
      </c>
      <c r="F113" s="2"/>
      <c r="G113" s="13">
        <v>1053.58</v>
      </c>
      <c r="H113" s="13">
        <v>0</v>
      </c>
      <c r="I113" s="2">
        <v>0</v>
      </c>
      <c r="J113" s="13">
        <v>327.08</v>
      </c>
      <c r="K113" s="13">
        <v>10678.37</v>
      </c>
      <c r="L113" s="13">
        <v>0</v>
      </c>
      <c r="M113" s="13">
        <v>0</v>
      </c>
      <c r="N113" s="13">
        <v>1742.87</v>
      </c>
      <c r="O113" s="13">
        <v>1742.87</v>
      </c>
      <c r="P113" s="13">
        <v>87.8</v>
      </c>
      <c r="Q113" s="13">
        <v>0</v>
      </c>
      <c r="R113" s="13">
        <v>0</v>
      </c>
      <c r="S113" s="13">
        <v>3503.82</v>
      </c>
      <c r="T113" s="13">
        <v>146.4</v>
      </c>
      <c r="U113" s="13">
        <v>0</v>
      </c>
      <c r="V113" s="13">
        <v>839.51</v>
      </c>
      <c r="W113" s="13">
        <v>6320.4</v>
      </c>
      <c r="X113" s="13">
        <v>4357.97</v>
      </c>
    </row>
    <row r="114" spans="1:24" x14ac:dyDescent="0.25">
      <c r="A114" s="2" t="s">
        <v>3231</v>
      </c>
      <c r="B114" s="1" t="s">
        <v>3232</v>
      </c>
      <c r="C114" s="13" t="s">
        <v>3030</v>
      </c>
      <c r="D114" s="13">
        <v>8483.9</v>
      </c>
      <c r="E114" s="13">
        <v>500.41</v>
      </c>
      <c r="F114" s="2"/>
      <c r="G114" s="13">
        <v>848.39</v>
      </c>
      <c r="H114" s="13">
        <v>0</v>
      </c>
      <c r="I114" s="2">
        <v>0</v>
      </c>
      <c r="J114" s="13">
        <v>316.05</v>
      </c>
      <c r="K114" s="13">
        <v>10148.75</v>
      </c>
      <c r="L114" s="13">
        <v>0</v>
      </c>
      <c r="M114" s="13">
        <v>0</v>
      </c>
      <c r="N114" s="13">
        <v>1620.59</v>
      </c>
      <c r="O114" s="13">
        <v>1620.59</v>
      </c>
      <c r="P114" s="13">
        <v>84.84</v>
      </c>
      <c r="Q114" s="13">
        <v>322.86</v>
      </c>
      <c r="R114" s="13">
        <v>0</v>
      </c>
      <c r="S114" s="13">
        <v>2368</v>
      </c>
      <c r="T114" s="13">
        <v>0</v>
      </c>
      <c r="U114" s="13">
        <v>0</v>
      </c>
      <c r="V114" s="13">
        <v>816.82</v>
      </c>
      <c r="W114" s="13">
        <v>5213.1099999999997</v>
      </c>
      <c r="X114" s="13">
        <v>4935.6400000000003</v>
      </c>
    </row>
    <row r="115" spans="1:24" x14ac:dyDescent="0.25">
      <c r="A115" s="2" t="s">
        <v>3233</v>
      </c>
      <c r="B115" s="1" t="s">
        <v>3234</v>
      </c>
      <c r="C115" s="13" t="s">
        <v>3030</v>
      </c>
      <c r="D115" s="13">
        <v>4932.5</v>
      </c>
      <c r="E115" s="13">
        <v>290.94</v>
      </c>
      <c r="F115" s="2"/>
      <c r="G115" s="13">
        <v>493.25</v>
      </c>
      <c r="H115" s="13">
        <v>0</v>
      </c>
      <c r="I115" s="2">
        <v>0</v>
      </c>
      <c r="J115" s="13">
        <v>183.75</v>
      </c>
      <c r="K115" s="13">
        <v>5900.44</v>
      </c>
      <c r="L115" s="13">
        <v>0</v>
      </c>
      <c r="M115" s="13">
        <v>0</v>
      </c>
      <c r="N115" s="13">
        <v>713.15</v>
      </c>
      <c r="O115" s="13">
        <v>713.15</v>
      </c>
      <c r="P115" s="13">
        <v>0</v>
      </c>
      <c r="Q115" s="13">
        <v>0</v>
      </c>
      <c r="R115" s="13">
        <v>0</v>
      </c>
      <c r="S115" s="13">
        <v>599.71</v>
      </c>
      <c r="T115" s="13">
        <v>0</v>
      </c>
      <c r="U115" s="13">
        <v>0</v>
      </c>
      <c r="V115" s="13">
        <v>476.48</v>
      </c>
      <c r="W115" s="13">
        <v>1789.34</v>
      </c>
      <c r="X115" s="13">
        <v>4111.1000000000004</v>
      </c>
    </row>
    <row r="116" spans="1:24" x14ac:dyDescent="0.25">
      <c r="A116" s="2" t="s">
        <v>3235</v>
      </c>
      <c r="B116" s="1" t="s">
        <v>3236</v>
      </c>
      <c r="C116" s="13" t="s">
        <v>3030</v>
      </c>
      <c r="D116" s="13">
        <v>1282.45</v>
      </c>
      <c r="E116" s="13">
        <v>75.64</v>
      </c>
      <c r="F116" s="2"/>
      <c r="G116" s="13">
        <v>128.25</v>
      </c>
      <c r="H116" s="13">
        <v>0</v>
      </c>
      <c r="I116" s="2">
        <v>0</v>
      </c>
      <c r="J116" s="13">
        <v>47.78</v>
      </c>
      <c r="K116" s="13">
        <v>1534.12</v>
      </c>
      <c r="L116" s="13">
        <v>200.7</v>
      </c>
      <c r="M116" s="14">
        <v>-113.53</v>
      </c>
      <c r="N116" s="13">
        <v>87.17</v>
      </c>
      <c r="O116" s="13">
        <v>0</v>
      </c>
      <c r="P116" s="13">
        <v>12.82</v>
      </c>
      <c r="Q116" s="13">
        <v>0</v>
      </c>
      <c r="R116" s="13">
        <v>0</v>
      </c>
      <c r="S116" s="13">
        <v>331</v>
      </c>
      <c r="T116" s="13">
        <v>0</v>
      </c>
      <c r="U116" s="13">
        <v>0</v>
      </c>
      <c r="V116" s="13">
        <v>113.45</v>
      </c>
      <c r="W116" s="13">
        <v>343.74</v>
      </c>
      <c r="X116" s="13">
        <v>1190.3800000000001</v>
      </c>
    </row>
    <row r="117" spans="1:24" x14ac:dyDescent="0.25">
      <c r="A117" s="2" t="s">
        <v>3237</v>
      </c>
      <c r="B117" s="1" t="s">
        <v>3238</v>
      </c>
      <c r="C117" s="13" t="s">
        <v>3030</v>
      </c>
      <c r="D117" s="13">
        <v>7596.05</v>
      </c>
      <c r="E117" s="13">
        <v>448.04</v>
      </c>
      <c r="F117" s="2"/>
      <c r="G117" s="13">
        <v>759.61</v>
      </c>
      <c r="H117" s="13">
        <v>0</v>
      </c>
      <c r="I117" s="2">
        <v>0</v>
      </c>
      <c r="J117" s="13">
        <v>282.98</v>
      </c>
      <c r="K117" s="13">
        <v>9086.68</v>
      </c>
      <c r="L117" s="13">
        <v>0</v>
      </c>
      <c r="M117" s="13">
        <v>0</v>
      </c>
      <c r="N117" s="13">
        <v>1393.73</v>
      </c>
      <c r="O117" s="13">
        <v>1393.73</v>
      </c>
      <c r="P117" s="13">
        <v>75.959999999999994</v>
      </c>
      <c r="Q117" s="13">
        <v>0</v>
      </c>
      <c r="R117" s="13">
        <v>0</v>
      </c>
      <c r="S117" s="13">
        <v>1850</v>
      </c>
      <c r="T117" s="13">
        <v>0</v>
      </c>
      <c r="U117" s="13">
        <v>0</v>
      </c>
      <c r="V117" s="13">
        <v>658</v>
      </c>
      <c r="W117" s="13">
        <v>3977.69</v>
      </c>
      <c r="X117" s="13">
        <v>5108.99</v>
      </c>
    </row>
    <row r="118" spans="1:24" x14ac:dyDescent="0.25">
      <c r="A118" s="2" t="s">
        <v>3239</v>
      </c>
      <c r="B118" s="1" t="s">
        <v>3240</v>
      </c>
      <c r="C118" s="13" t="s">
        <v>3030</v>
      </c>
      <c r="D118" s="13">
        <v>3748.7</v>
      </c>
      <c r="E118" s="13">
        <v>221.11</v>
      </c>
      <c r="F118" s="2"/>
      <c r="G118" s="13">
        <v>374.87</v>
      </c>
      <c r="H118" s="13">
        <v>0</v>
      </c>
      <c r="I118" s="2">
        <v>0</v>
      </c>
      <c r="J118" s="13">
        <v>139.65</v>
      </c>
      <c r="K118" s="13">
        <v>4484.33</v>
      </c>
      <c r="L118" s="13">
        <v>0</v>
      </c>
      <c r="M118" s="13">
        <v>0</v>
      </c>
      <c r="N118" s="13">
        <v>431.1</v>
      </c>
      <c r="O118" s="13">
        <v>431.1</v>
      </c>
      <c r="P118" s="13">
        <v>37.49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340.34</v>
      </c>
      <c r="W118" s="13">
        <v>808.93</v>
      </c>
      <c r="X118" s="13">
        <v>3675.4</v>
      </c>
    </row>
    <row r="119" spans="1:24" x14ac:dyDescent="0.25">
      <c r="A119" s="2" t="s">
        <v>3241</v>
      </c>
      <c r="B119" s="1" t="s">
        <v>3242</v>
      </c>
      <c r="C119" s="13" t="s">
        <v>3030</v>
      </c>
      <c r="D119" s="13">
        <v>986.5</v>
      </c>
      <c r="E119" s="13">
        <v>58.19</v>
      </c>
      <c r="F119" s="2"/>
      <c r="G119" s="13">
        <v>98.65</v>
      </c>
      <c r="H119" s="13">
        <v>0</v>
      </c>
      <c r="I119" s="2">
        <v>0</v>
      </c>
      <c r="J119" s="13">
        <v>36.75</v>
      </c>
      <c r="K119" s="13">
        <v>1180.0899999999999</v>
      </c>
      <c r="L119" s="13">
        <v>200.7</v>
      </c>
      <c r="M119" s="14">
        <v>-136.19</v>
      </c>
      <c r="N119" s="13">
        <v>64.510000000000005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113.45</v>
      </c>
      <c r="W119" s="13">
        <v>-22.74</v>
      </c>
      <c r="X119" s="13">
        <v>1202.83</v>
      </c>
    </row>
    <row r="120" spans="1:24" x14ac:dyDescent="0.25">
      <c r="A120" s="2" t="s">
        <v>3243</v>
      </c>
      <c r="B120" s="1" t="s">
        <v>3244</v>
      </c>
      <c r="C120" s="13" t="s">
        <v>3030</v>
      </c>
      <c r="D120" s="13">
        <v>5228.45</v>
      </c>
      <c r="E120" s="13">
        <v>308.39</v>
      </c>
      <c r="F120" s="2">
        <v>4</v>
      </c>
      <c r="G120" s="13">
        <v>522.85</v>
      </c>
      <c r="H120" s="13">
        <v>0</v>
      </c>
      <c r="I120" s="2">
        <v>0</v>
      </c>
      <c r="J120" s="13">
        <v>194.78</v>
      </c>
      <c r="K120" s="13">
        <v>6254.47</v>
      </c>
      <c r="L120" s="13">
        <v>0</v>
      </c>
      <c r="M120" s="13">
        <v>0</v>
      </c>
      <c r="N120" s="13">
        <v>788.77</v>
      </c>
      <c r="O120" s="13">
        <v>788.77</v>
      </c>
      <c r="P120" s="13">
        <v>52.28</v>
      </c>
      <c r="Q120" s="13">
        <v>0</v>
      </c>
      <c r="R120" s="13">
        <v>0</v>
      </c>
      <c r="S120" s="13">
        <v>934.93</v>
      </c>
      <c r="T120" s="13">
        <v>0</v>
      </c>
      <c r="U120" s="13">
        <v>0</v>
      </c>
      <c r="V120" s="13">
        <v>453.79</v>
      </c>
      <c r="W120" s="13">
        <v>2229.77</v>
      </c>
      <c r="X120" s="13">
        <v>4024.7</v>
      </c>
    </row>
    <row r="121" spans="1:24" x14ac:dyDescent="0.25">
      <c r="A121" s="2" t="s">
        <v>3245</v>
      </c>
      <c r="B121" s="1" t="s">
        <v>3246</v>
      </c>
      <c r="C121" s="13" t="s">
        <v>3030</v>
      </c>
      <c r="D121" s="13">
        <v>4833.8500000000004</v>
      </c>
      <c r="E121" s="13">
        <v>285.12</v>
      </c>
      <c r="F121" s="2"/>
      <c r="G121" s="13">
        <v>0</v>
      </c>
      <c r="H121" s="13">
        <v>0</v>
      </c>
      <c r="I121" s="2">
        <v>0</v>
      </c>
      <c r="J121" s="13">
        <v>180.08</v>
      </c>
      <c r="K121" s="13">
        <v>5299.05</v>
      </c>
      <c r="L121" s="13">
        <v>0</v>
      </c>
      <c r="M121" s="13">
        <v>0</v>
      </c>
      <c r="N121" s="13">
        <v>584.69000000000005</v>
      </c>
      <c r="O121" s="13">
        <v>584.69000000000005</v>
      </c>
      <c r="P121" s="13">
        <v>48.34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476.48</v>
      </c>
      <c r="W121" s="13">
        <v>1109.51</v>
      </c>
      <c r="X121" s="13">
        <v>4189.54</v>
      </c>
    </row>
    <row r="122" spans="1:24" x14ac:dyDescent="0.25">
      <c r="A122" s="2" t="s">
        <v>3247</v>
      </c>
      <c r="B122" s="1" t="s">
        <v>3248</v>
      </c>
      <c r="C122" s="13" t="s">
        <v>3030</v>
      </c>
      <c r="D122" s="13">
        <v>5327.1</v>
      </c>
      <c r="E122" s="13">
        <v>314.20999999999998</v>
      </c>
      <c r="F122" s="2">
        <v>7</v>
      </c>
      <c r="G122" s="13">
        <v>0</v>
      </c>
      <c r="H122" s="13">
        <v>0</v>
      </c>
      <c r="I122" s="2">
        <v>0</v>
      </c>
      <c r="J122" s="13">
        <v>198.45</v>
      </c>
      <c r="K122" s="13">
        <v>5839.76</v>
      </c>
      <c r="L122" s="13">
        <v>125.1</v>
      </c>
      <c r="M122" s="13">
        <v>0</v>
      </c>
      <c r="N122" s="13">
        <v>700.19</v>
      </c>
      <c r="O122" s="13">
        <v>575.09</v>
      </c>
      <c r="P122" s="13">
        <v>53.27</v>
      </c>
      <c r="Q122" s="13">
        <v>0</v>
      </c>
      <c r="R122" s="13">
        <v>0</v>
      </c>
      <c r="S122" s="13">
        <v>1042</v>
      </c>
      <c r="T122" s="13">
        <v>0</v>
      </c>
      <c r="U122" s="13">
        <v>0</v>
      </c>
      <c r="V122" s="13">
        <v>431.1</v>
      </c>
      <c r="W122" s="13">
        <v>2101.46</v>
      </c>
      <c r="X122" s="13">
        <v>3738.3</v>
      </c>
    </row>
    <row r="123" spans="1:24" x14ac:dyDescent="0.25">
      <c r="A123" s="2" t="s">
        <v>3249</v>
      </c>
      <c r="B123" s="1" t="s">
        <v>3250</v>
      </c>
      <c r="C123" s="13" t="s">
        <v>3030</v>
      </c>
      <c r="D123" s="13">
        <v>4636.55</v>
      </c>
      <c r="E123" s="13">
        <v>273.48</v>
      </c>
      <c r="F123" s="2"/>
      <c r="G123" s="13">
        <v>0</v>
      </c>
      <c r="H123" s="13">
        <v>0</v>
      </c>
      <c r="I123" s="2">
        <v>0</v>
      </c>
      <c r="J123" s="13">
        <v>172.73</v>
      </c>
      <c r="K123" s="13">
        <v>5082.76</v>
      </c>
      <c r="L123" s="13">
        <v>0</v>
      </c>
      <c r="M123" s="13">
        <v>0</v>
      </c>
      <c r="N123" s="13">
        <v>538.49</v>
      </c>
      <c r="O123" s="13">
        <v>538.49</v>
      </c>
      <c r="P123" s="13">
        <v>46.37</v>
      </c>
      <c r="Q123" s="13">
        <v>0</v>
      </c>
      <c r="R123" s="13">
        <v>0</v>
      </c>
      <c r="S123" s="13">
        <v>1212</v>
      </c>
      <c r="T123" s="13">
        <v>0</v>
      </c>
      <c r="U123" s="13">
        <v>0</v>
      </c>
      <c r="V123" s="13">
        <v>431.1</v>
      </c>
      <c r="W123" s="13">
        <v>2227.96</v>
      </c>
      <c r="X123" s="13">
        <v>2854.8</v>
      </c>
    </row>
    <row r="124" spans="1:24" x14ac:dyDescent="0.25">
      <c r="A124" s="2" t="s">
        <v>3251</v>
      </c>
      <c r="B124" s="1" t="s">
        <v>3252</v>
      </c>
      <c r="C124" s="13" t="s">
        <v>875</v>
      </c>
      <c r="D124" s="13">
        <v>20181.25</v>
      </c>
      <c r="E124" s="13">
        <v>837.9</v>
      </c>
      <c r="F124" s="2">
        <v>72</v>
      </c>
      <c r="G124" s="13">
        <v>0</v>
      </c>
      <c r="H124" s="13">
        <v>0</v>
      </c>
      <c r="I124" s="2">
        <v>8</v>
      </c>
      <c r="J124" s="13">
        <v>688.99</v>
      </c>
      <c r="K124" s="13">
        <v>21708.14</v>
      </c>
      <c r="L124" s="13">
        <v>0</v>
      </c>
      <c r="M124" s="13">
        <v>0</v>
      </c>
      <c r="N124" s="13">
        <v>4697.13</v>
      </c>
      <c r="O124" s="13">
        <v>4697.13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1289.3399999999999</v>
      </c>
      <c r="W124" s="13">
        <v>5986.47</v>
      </c>
      <c r="X124" s="13">
        <v>15721.67</v>
      </c>
    </row>
    <row r="125" spans="1:24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5"/>
      <c r="B127" s="7"/>
      <c r="C127" s="7"/>
      <c r="D127" s="7" t="s">
        <v>280</v>
      </c>
      <c r="E127" s="7" t="s">
        <v>280</v>
      </c>
      <c r="F127" s="7"/>
      <c r="G127" s="7" t="s">
        <v>280</v>
      </c>
      <c r="H127" s="7" t="s">
        <v>280</v>
      </c>
      <c r="I127" s="7"/>
      <c r="J127" s="7" t="s">
        <v>280</v>
      </c>
      <c r="K127" s="7" t="s">
        <v>280</v>
      </c>
      <c r="L127" s="7" t="s">
        <v>280</v>
      </c>
      <c r="M127" s="7" t="s">
        <v>280</v>
      </c>
      <c r="N127" s="7" t="s">
        <v>280</v>
      </c>
      <c r="O127" s="7" t="s">
        <v>280</v>
      </c>
      <c r="P127" s="7" t="s">
        <v>280</v>
      </c>
      <c r="Q127" s="7" t="s">
        <v>280</v>
      </c>
      <c r="R127" s="7" t="s">
        <v>280</v>
      </c>
      <c r="S127" s="7" t="s">
        <v>280</v>
      </c>
      <c r="T127" s="7" t="s">
        <v>280</v>
      </c>
      <c r="U127" s="7" t="s">
        <v>280</v>
      </c>
      <c r="V127" s="7" t="s">
        <v>280</v>
      </c>
      <c r="W127" s="7" t="s">
        <v>280</v>
      </c>
      <c r="X127" s="7" t="s">
        <v>280</v>
      </c>
    </row>
    <row r="128" spans="1:24" x14ac:dyDescent="0.25">
      <c r="A128" s="18" t="s">
        <v>281</v>
      </c>
      <c r="B128" s="1" t="s">
        <v>282</v>
      </c>
      <c r="C128" s="1"/>
      <c r="D128" s="17">
        <v>779317.69</v>
      </c>
      <c r="E128" s="17">
        <v>42243.88</v>
      </c>
      <c r="F128" s="17"/>
      <c r="G128" s="17">
        <v>150176.95000000001</v>
      </c>
      <c r="H128" s="17">
        <v>3507.07</v>
      </c>
      <c r="I128" s="17"/>
      <c r="J128" s="17">
        <v>28024.58</v>
      </c>
      <c r="K128" s="17">
        <v>1003270.17</v>
      </c>
      <c r="L128" s="17">
        <v>1890</v>
      </c>
      <c r="M128" s="19">
        <v>-591.45000000000005</v>
      </c>
      <c r="N128" s="17">
        <v>161001.82999999999</v>
      </c>
      <c r="O128" s="17">
        <v>159703.28</v>
      </c>
      <c r="P128" s="17">
        <v>5780.44</v>
      </c>
      <c r="Q128" s="17">
        <v>16846.97</v>
      </c>
      <c r="R128" s="17">
        <v>0</v>
      </c>
      <c r="S128" s="17">
        <v>152678.07999999999</v>
      </c>
      <c r="T128" s="17">
        <v>3219.23</v>
      </c>
      <c r="U128" s="17">
        <v>12001.88</v>
      </c>
      <c r="V128" s="17">
        <v>76538.67</v>
      </c>
      <c r="W128" s="17">
        <v>426177.1</v>
      </c>
      <c r="X128" s="17">
        <v>577093.06999999995</v>
      </c>
    </row>
    <row r="129" spans="1:24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3" t="s">
        <v>0</v>
      </c>
      <c r="B130" s="22" t="s">
        <v>282</v>
      </c>
      <c r="C130" s="22"/>
      <c r="D130" s="3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 t="s">
        <v>282</v>
      </c>
    </row>
    <row r="131" spans="1:24" ht="18" x14ac:dyDescent="0.25">
      <c r="A131" s="4" t="s">
        <v>1</v>
      </c>
      <c r="B131" s="24" t="s">
        <v>2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1"/>
      <c r="X131" s="16"/>
    </row>
    <row r="132" spans="1:24" ht="15.75" x14ac:dyDescent="0.25">
      <c r="A132" s="2"/>
      <c r="B132" s="46" t="s">
        <v>3</v>
      </c>
      <c r="C132" s="4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2"/>
      <c r="B133" t="s">
        <v>4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2"/>
      <c r="B134" s="6" t="s">
        <v>3019</v>
      </c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2"/>
      <c r="B135" s="6" t="s">
        <v>6</v>
      </c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5.25" thickBot="1" x14ac:dyDescent="0.3">
      <c r="A137" s="8" t="s">
        <v>9</v>
      </c>
      <c r="B137" s="9" t="s">
        <v>10</v>
      </c>
      <c r="C137" s="9" t="s">
        <v>283</v>
      </c>
      <c r="D137" s="9" t="s">
        <v>11</v>
      </c>
      <c r="E137" s="9" t="s">
        <v>3253</v>
      </c>
      <c r="F137" s="9" t="s">
        <v>14</v>
      </c>
      <c r="G137" s="9" t="s">
        <v>332</v>
      </c>
      <c r="H137" s="9" t="s">
        <v>3254</v>
      </c>
      <c r="I137" s="9" t="s">
        <v>3255</v>
      </c>
      <c r="J137" s="9" t="s">
        <v>1208</v>
      </c>
      <c r="K137" s="10" t="s">
        <v>20</v>
      </c>
      <c r="L137" s="9" t="s">
        <v>925</v>
      </c>
      <c r="M137" s="9" t="s">
        <v>926</v>
      </c>
      <c r="N137" s="9" t="s">
        <v>23</v>
      </c>
      <c r="O137" s="28" t="s">
        <v>326</v>
      </c>
      <c r="P137" s="29"/>
      <c r="Q137" s="29"/>
      <c r="R137" s="29"/>
      <c r="S137" s="29"/>
      <c r="T137" s="29"/>
      <c r="U137" s="30"/>
      <c r="V137" s="10" t="s">
        <v>25</v>
      </c>
      <c r="W137" s="11" t="s">
        <v>26</v>
      </c>
      <c r="X137" s="1"/>
    </row>
    <row r="138" spans="1:24" ht="15.75" thickTop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2" t="s">
        <v>3024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2" t="s">
        <v>858</v>
      </c>
      <c r="B142" s="1" t="s">
        <v>3256</v>
      </c>
      <c r="C142" s="1" t="s">
        <v>3257</v>
      </c>
      <c r="D142" s="13">
        <v>2877.65</v>
      </c>
      <c r="E142" s="13">
        <v>0</v>
      </c>
      <c r="F142" s="13">
        <v>0</v>
      </c>
      <c r="G142" s="13">
        <v>465.5</v>
      </c>
      <c r="H142" s="13">
        <v>929.48</v>
      </c>
      <c r="I142" s="13">
        <v>0</v>
      </c>
      <c r="J142" s="13">
        <v>0</v>
      </c>
      <c r="K142" s="13">
        <v>4272.63</v>
      </c>
      <c r="L142" s="13">
        <v>0</v>
      </c>
      <c r="M142" s="13">
        <v>393.16</v>
      </c>
      <c r="N142" s="13">
        <v>393.16</v>
      </c>
      <c r="O142" s="13">
        <v>0</v>
      </c>
      <c r="P142" s="13">
        <v>0</v>
      </c>
      <c r="Q142" s="13">
        <v>500</v>
      </c>
      <c r="R142" s="13">
        <v>0</v>
      </c>
      <c r="S142" s="13">
        <v>0</v>
      </c>
      <c r="T142" s="13">
        <v>28.78</v>
      </c>
      <c r="U142" s="13">
        <v>330.93</v>
      </c>
      <c r="V142" s="13">
        <v>1252.8699999999999</v>
      </c>
      <c r="W142" s="13">
        <v>3019.76</v>
      </c>
      <c r="X142" s="1"/>
    </row>
    <row r="143" spans="1:24" x14ac:dyDescent="0.25">
      <c r="A143" s="2" t="s">
        <v>3258</v>
      </c>
      <c r="B143" s="1" t="s">
        <v>3259</v>
      </c>
      <c r="C143" s="1" t="s">
        <v>700</v>
      </c>
      <c r="D143" s="13">
        <v>2750.53</v>
      </c>
      <c r="E143" s="13">
        <v>0</v>
      </c>
      <c r="F143" s="13">
        <v>0</v>
      </c>
      <c r="G143" s="13">
        <v>465.5</v>
      </c>
      <c r="H143" s="13">
        <v>888.42</v>
      </c>
      <c r="I143" s="13">
        <v>0</v>
      </c>
      <c r="J143" s="13">
        <v>0</v>
      </c>
      <c r="K143" s="13">
        <v>4104.45</v>
      </c>
      <c r="L143" s="13">
        <v>0</v>
      </c>
      <c r="M143" s="13">
        <v>365.8</v>
      </c>
      <c r="N143" s="13">
        <v>365.8</v>
      </c>
      <c r="O143" s="13">
        <v>0</v>
      </c>
      <c r="P143" s="13">
        <v>0</v>
      </c>
      <c r="Q143" s="13">
        <v>1104.98</v>
      </c>
      <c r="R143" s="13">
        <v>0</v>
      </c>
      <c r="S143" s="13">
        <v>0</v>
      </c>
      <c r="T143" s="13">
        <v>27.51</v>
      </c>
      <c r="U143" s="13">
        <v>316.31</v>
      </c>
      <c r="V143" s="13">
        <v>1814.6</v>
      </c>
      <c r="W143" s="13">
        <v>2289.85</v>
      </c>
      <c r="X143" s="1"/>
    </row>
    <row r="144" spans="1:24" x14ac:dyDescent="0.25">
      <c r="A144" s="2" t="s">
        <v>3260</v>
      </c>
      <c r="B144" s="1" t="s">
        <v>3261</v>
      </c>
      <c r="C144" s="1" t="s">
        <v>3262</v>
      </c>
      <c r="D144" s="13">
        <v>2750.53</v>
      </c>
      <c r="E144" s="13">
        <v>0</v>
      </c>
      <c r="F144" s="13">
        <v>0</v>
      </c>
      <c r="G144" s="13">
        <v>465.5</v>
      </c>
      <c r="H144" s="13">
        <v>836.16</v>
      </c>
      <c r="I144" s="13">
        <v>0</v>
      </c>
      <c r="J144" s="13">
        <v>0</v>
      </c>
      <c r="K144" s="13">
        <v>4052.19</v>
      </c>
      <c r="L144" s="13">
        <v>0</v>
      </c>
      <c r="M144" s="13">
        <v>357.44</v>
      </c>
      <c r="N144" s="13">
        <v>357.44</v>
      </c>
      <c r="O144" s="13">
        <v>0</v>
      </c>
      <c r="P144" s="13">
        <v>0</v>
      </c>
      <c r="Q144" s="13">
        <v>889</v>
      </c>
      <c r="R144" s="13">
        <v>0</v>
      </c>
      <c r="S144" s="13">
        <v>0</v>
      </c>
      <c r="T144" s="13">
        <v>27.51</v>
      </c>
      <c r="U144" s="13">
        <v>316.31</v>
      </c>
      <c r="V144" s="13">
        <v>1590.26</v>
      </c>
      <c r="W144" s="13">
        <v>2461.9299999999998</v>
      </c>
      <c r="X144" s="1"/>
    </row>
    <row r="145" spans="1:24" x14ac:dyDescent="0.25">
      <c r="A145" s="2" t="s">
        <v>3263</v>
      </c>
      <c r="B145" s="1" t="s">
        <v>3264</v>
      </c>
      <c r="C145" s="1" t="s">
        <v>3265</v>
      </c>
      <c r="D145" s="13">
        <v>16958.53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16958.53</v>
      </c>
      <c r="L145" s="13">
        <v>0</v>
      </c>
      <c r="M145" s="13">
        <v>3272.24</v>
      </c>
      <c r="N145" s="13">
        <v>3272.24</v>
      </c>
      <c r="O145" s="13">
        <v>0</v>
      </c>
      <c r="P145" s="13">
        <v>0</v>
      </c>
      <c r="Q145" s="13">
        <v>5653</v>
      </c>
      <c r="R145" s="13">
        <v>0</v>
      </c>
      <c r="S145" s="13">
        <v>0</v>
      </c>
      <c r="T145" s="13">
        <v>0</v>
      </c>
      <c r="U145" s="13">
        <v>1950.23</v>
      </c>
      <c r="V145" s="13">
        <v>10875.47</v>
      </c>
      <c r="W145" s="13">
        <v>6083.06</v>
      </c>
      <c r="X145" s="1"/>
    </row>
    <row r="146" spans="1:24" x14ac:dyDescent="0.25">
      <c r="A146" s="2" t="s">
        <v>802</v>
      </c>
      <c r="B146" s="1" t="s">
        <v>3266</v>
      </c>
      <c r="C146" s="1" t="s">
        <v>685</v>
      </c>
      <c r="D146" s="13">
        <v>4475.18</v>
      </c>
      <c r="E146" s="13">
        <v>0</v>
      </c>
      <c r="F146" s="13">
        <v>0</v>
      </c>
      <c r="G146" s="13">
        <v>465.5</v>
      </c>
      <c r="H146" s="13">
        <v>1275.42</v>
      </c>
      <c r="I146" s="13">
        <v>0</v>
      </c>
      <c r="J146" s="13">
        <v>0</v>
      </c>
      <c r="K146" s="13">
        <v>6216.1</v>
      </c>
      <c r="L146" s="13">
        <v>0</v>
      </c>
      <c r="M146" s="13">
        <v>780.57</v>
      </c>
      <c r="N146" s="13">
        <v>780.57</v>
      </c>
      <c r="O146" s="13">
        <v>0</v>
      </c>
      <c r="P146" s="13">
        <v>0</v>
      </c>
      <c r="Q146" s="13">
        <v>1867.36</v>
      </c>
      <c r="R146" s="13">
        <v>0</v>
      </c>
      <c r="S146" s="13">
        <v>40.049999999999997</v>
      </c>
      <c r="T146" s="13">
        <v>44.75</v>
      </c>
      <c r="U146" s="13">
        <v>514.65</v>
      </c>
      <c r="V146" s="13">
        <v>3247.38</v>
      </c>
      <c r="W146" s="13">
        <v>2968.72</v>
      </c>
      <c r="X146" s="1"/>
    </row>
    <row r="147" spans="1:24" x14ac:dyDescent="0.25">
      <c r="A147" s="2" t="s">
        <v>3267</v>
      </c>
      <c r="B147" s="1" t="s">
        <v>3268</v>
      </c>
      <c r="C147" s="1" t="s">
        <v>3269</v>
      </c>
      <c r="D147" s="13">
        <v>4258.68</v>
      </c>
      <c r="E147" s="13">
        <v>0</v>
      </c>
      <c r="F147" s="13">
        <v>0</v>
      </c>
      <c r="G147" s="13">
        <v>465.5</v>
      </c>
      <c r="H147" s="13">
        <v>1132.81</v>
      </c>
      <c r="I147" s="13">
        <v>0</v>
      </c>
      <c r="J147" s="13">
        <v>0</v>
      </c>
      <c r="K147" s="13">
        <v>5856.99</v>
      </c>
      <c r="L147" s="13">
        <v>0</v>
      </c>
      <c r="M147" s="13">
        <v>703.86</v>
      </c>
      <c r="N147" s="13">
        <v>703.86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42.59</v>
      </c>
      <c r="U147" s="13">
        <v>489.75</v>
      </c>
      <c r="V147" s="13">
        <v>1236.2</v>
      </c>
      <c r="W147" s="13">
        <v>4620.79</v>
      </c>
      <c r="X147" s="1"/>
    </row>
    <row r="148" spans="1:24" x14ac:dyDescent="0.25">
      <c r="A148" s="2" t="s">
        <v>701</v>
      </c>
      <c r="B148" s="1" t="s">
        <v>3270</v>
      </c>
      <c r="C148" s="1" t="s">
        <v>700</v>
      </c>
      <c r="D148" s="13">
        <v>2750.53</v>
      </c>
      <c r="E148" s="13">
        <v>0</v>
      </c>
      <c r="F148" s="13">
        <v>0</v>
      </c>
      <c r="G148" s="13">
        <v>465.5</v>
      </c>
      <c r="H148" s="13">
        <v>679.38</v>
      </c>
      <c r="I148" s="13">
        <v>0</v>
      </c>
      <c r="J148" s="13">
        <v>0</v>
      </c>
      <c r="K148" s="13">
        <v>3895.41</v>
      </c>
      <c r="L148" s="13">
        <v>0</v>
      </c>
      <c r="M148" s="13">
        <v>332.35</v>
      </c>
      <c r="N148" s="13">
        <v>332.35</v>
      </c>
      <c r="O148" s="13">
        <v>549.98</v>
      </c>
      <c r="P148" s="13">
        <v>0</v>
      </c>
      <c r="Q148" s="13">
        <v>1375</v>
      </c>
      <c r="R148" s="13">
        <v>0</v>
      </c>
      <c r="S148" s="13">
        <v>0</v>
      </c>
      <c r="T148" s="13">
        <v>27.51</v>
      </c>
      <c r="U148" s="13">
        <v>316.31</v>
      </c>
      <c r="V148" s="13">
        <v>2601.15</v>
      </c>
      <c r="W148" s="13">
        <v>1294.26</v>
      </c>
      <c r="X148" s="1"/>
    </row>
    <row r="149" spans="1:24" x14ac:dyDescent="0.25">
      <c r="A149" s="2" t="s">
        <v>686</v>
      </c>
      <c r="B149" s="1" t="s">
        <v>3271</v>
      </c>
      <c r="C149" s="1" t="s">
        <v>679</v>
      </c>
      <c r="D149" s="13">
        <v>3862.85</v>
      </c>
      <c r="E149" s="13">
        <v>0</v>
      </c>
      <c r="F149" s="13">
        <v>0</v>
      </c>
      <c r="G149" s="13">
        <v>465.5</v>
      </c>
      <c r="H149" s="13">
        <v>954.12</v>
      </c>
      <c r="I149" s="13">
        <v>0</v>
      </c>
      <c r="J149" s="13">
        <v>0</v>
      </c>
      <c r="K149" s="13">
        <v>5282.47</v>
      </c>
      <c r="L149" s="13">
        <v>0</v>
      </c>
      <c r="M149" s="13">
        <v>581.15</v>
      </c>
      <c r="N149" s="13">
        <v>581.15</v>
      </c>
      <c r="O149" s="13">
        <v>923.2</v>
      </c>
      <c r="P149" s="13">
        <v>0</v>
      </c>
      <c r="Q149" s="13">
        <v>1288</v>
      </c>
      <c r="R149" s="13">
        <v>0</v>
      </c>
      <c r="S149" s="13">
        <v>0</v>
      </c>
      <c r="T149" s="13">
        <v>38.630000000000003</v>
      </c>
      <c r="U149" s="13">
        <v>444.23</v>
      </c>
      <c r="V149" s="13">
        <v>3275.21</v>
      </c>
      <c r="W149" s="13">
        <v>2007.26</v>
      </c>
      <c r="X149" s="1"/>
    </row>
    <row r="150" spans="1:24" x14ac:dyDescent="0.25">
      <c r="A150" s="2" t="s">
        <v>3272</v>
      </c>
      <c r="B150" s="1" t="s">
        <v>3273</v>
      </c>
      <c r="C150" s="1" t="s">
        <v>3274</v>
      </c>
      <c r="D150" s="13">
        <v>2750.53</v>
      </c>
      <c r="E150" s="13">
        <v>0</v>
      </c>
      <c r="F150" s="13">
        <v>0</v>
      </c>
      <c r="G150" s="13">
        <v>465.5</v>
      </c>
      <c r="H150" s="13">
        <v>679.38</v>
      </c>
      <c r="I150" s="13">
        <v>0</v>
      </c>
      <c r="J150" s="13">
        <v>0</v>
      </c>
      <c r="K150" s="13">
        <v>3895.41</v>
      </c>
      <c r="L150" s="13">
        <v>0</v>
      </c>
      <c r="M150" s="13">
        <v>332.35</v>
      </c>
      <c r="N150" s="13">
        <v>332.35</v>
      </c>
      <c r="O150" s="13">
        <v>0</v>
      </c>
      <c r="P150" s="13">
        <v>0</v>
      </c>
      <c r="Q150" s="13">
        <v>1375</v>
      </c>
      <c r="R150" s="13">
        <v>0</v>
      </c>
      <c r="S150" s="13">
        <v>0</v>
      </c>
      <c r="T150" s="13">
        <v>27.51</v>
      </c>
      <c r="U150" s="13">
        <v>316.31</v>
      </c>
      <c r="V150" s="13">
        <v>2051.17</v>
      </c>
      <c r="W150" s="13">
        <v>1844.24</v>
      </c>
      <c r="X150" s="1"/>
    </row>
    <row r="151" spans="1:24" x14ac:dyDescent="0.25">
      <c r="A151" s="2" t="s">
        <v>819</v>
      </c>
      <c r="B151" s="1" t="s">
        <v>3275</v>
      </c>
      <c r="C151" s="1" t="s">
        <v>3269</v>
      </c>
      <c r="D151" s="13">
        <v>4258.68</v>
      </c>
      <c r="E151" s="13">
        <v>0</v>
      </c>
      <c r="F151" s="13">
        <v>0</v>
      </c>
      <c r="G151" s="13">
        <v>465.5</v>
      </c>
      <c r="H151" s="13">
        <v>1051.8900000000001</v>
      </c>
      <c r="I151" s="13">
        <v>0</v>
      </c>
      <c r="J151" s="13">
        <v>0</v>
      </c>
      <c r="K151" s="13">
        <v>5776.07</v>
      </c>
      <c r="L151" s="13">
        <v>0</v>
      </c>
      <c r="M151" s="13">
        <v>686.58</v>
      </c>
      <c r="N151" s="13">
        <v>686.58</v>
      </c>
      <c r="O151" s="13">
        <v>0</v>
      </c>
      <c r="P151" s="13">
        <v>0</v>
      </c>
      <c r="Q151" s="13">
        <v>899.55</v>
      </c>
      <c r="R151" s="13">
        <v>0</v>
      </c>
      <c r="S151" s="13">
        <v>0</v>
      </c>
      <c r="T151" s="13">
        <v>42.59</v>
      </c>
      <c r="U151" s="13">
        <v>489.75</v>
      </c>
      <c r="V151" s="13">
        <v>2118.4699999999998</v>
      </c>
      <c r="W151" s="13">
        <v>3657.6</v>
      </c>
      <c r="X151" s="1"/>
    </row>
    <row r="152" spans="1:24" x14ac:dyDescent="0.25">
      <c r="A152" s="2" t="s">
        <v>683</v>
      </c>
      <c r="B152" s="1" t="s">
        <v>3276</v>
      </c>
      <c r="C152" s="1" t="s">
        <v>3277</v>
      </c>
      <c r="D152" s="13">
        <v>14658.43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14658.43</v>
      </c>
      <c r="L152" s="13">
        <v>0</v>
      </c>
      <c r="M152" s="13">
        <v>2678.98</v>
      </c>
      <c r="N152" s="13">
        <v>2678.98</v>
      </c>
      <c r="O152" s="13">
        <v>0</v>
      </c>
      <c r="P152" s="13">
        <v>0</v>
      </c>
      <c r="Q152" s="13">
        <v>2917</v>
      </c>
      <c r="R152" s="13">
        <v>0</v>
      </c>
      <c r="S152" s="13">
        <v>0</v>
      </c>
      <c r="T152" s="13">
        <v>0</v>
      </c>
      <c r="U152" s="13">
        <v>1685.72</v>
      </c>
      <c r="V152" s="13">
        <v>7281.7</v>
      </c>
      <c r="W152" s="13">
        <v>7376.73</v>
      </c>
      <c r="X152" s="1"/>
    </row>
    <row r="153" spans="1:24" x14ac:dyDescent="0.25">
      <c r="A153" s="2" t="s">
        <v>3278</v>
      </c>
      <c r="B153" s="1" t="s">
        <v>3279</v>
      </c>
      <c r="C153" s="1" t="s">
        <v>679</v>
      </c>
      <c r="D153" s="13">
        <v>3862.85</v>
      </c>
      <c r="E153" s="13">
        <v>0</v>
      </c>
      <c r="F153" s="13">
        <v>0</v>
      </c>
      <c r="G153" s="13">
        <v>465.5</v>
      </c>
      <c r="H153" s="13">
        <v>954.12</v>
      </c>
      <c r="I153" s="13">
        <v>521.5</v>
      </c>
      <c r="J153" s="13">
        <v>0</v>
      </c>
      <c r="K153" s="13">
        <v>5803.97</v>
      </c>
      <c r="L153" s="13">
        <v>0</v>
      </c>
      <c r="M153" s="13">
        <v>692.54</v>
      </c>
      <c r="N153" s="13">
        <v>692.54</v>
      </c>
      <c r="O153" s="13">
        <v>0</v>
      </c>
      <c r="P153" s="13">
        <v>0</v>
      </c>
      <c r="Q153" s="13">
        <v>1771.39</v>
      </c>
      <c r="R153" s="13">
        <v>0</v>
      </c>
      <c r="S153" s="13">
        <v>35.1</v>
      </c>
      <c r="T153" s="13">
        <v>38.630000000000003</v>
      </c>
      <c r="U153" s="13">
        <v>444.23</v>
      </c>
      <c r="V153" s="13">
        <v>2981.89</v>
      </c>
      <c r="W153" s="13">
        <v>2822.08</v>
      </c>
      <c r="X153" s="1"/>
    </row>
    <row r="154" spans="1:24" x14ac:dyDescent="0.25">
      <c r="A154" s="2" t="s">
        <v>706</v>
      </c>
      <c r="B154" s="1" t="s">
        <v>3280</v>
      </c>
      <c r="C154" s="1" t="s">
        <v>679</v>
      </c>
      <c r="D154" s="13">
        <v>3862.85</v>
      </c>
      <c r="E154" s="13">
        <v>0</v>
      </c>
      <c r="F154" s="13">
        <v>0</v>
      </c>
      <c r="G154" s="13">
        <v>465.5</v>
      </c>
      <c r="H154" s="13">
        <v>954.12</v>
      </c>
      <c r="I154" s="13">
        <v>0</v>
      </c>
      <c r="J154" s="13">
        <v>0</v>
      </c>
      <c r="K154" s="13">
        <v>5282.47</v>
      </c>
      <c r="L154" s="13">
        <v>0</v>
      </c>
      <c r="M154" s="13">
        <v>581.15</v>
      </c>
      <c r="N154" s="13">
        <v>581.15</v>
      </c>
      <c r="O154" s="13">
        <v>0</v>
      </c>
      <c r="P154" s="13">
        <v>0</v>
      </c>
      <c r="Q154" s="13">
        <v>1288</v>
      </c>
      <c r="R154" s="13">
        <v>0</v>
      </c>
      <c r="S154" s="13">
        <v>0</v>
      </c>
      <c r="T154" s="13">
        <v>38.630000000000003</v>
      </c>
      <c r="U154" s="13">
        <v>444.23</v>
      </c>
      <c r="V154" s="13">
        <v>2352.0100000000002</v>
      </c>
      <c r="W154" s="13">
        <v>2930.46</v>
      </c>
      <c r="X154" s="1"/>
    </row>
    <row r="155" spans="1:24" x14ac:dyDescent="0.25">
      <c r="A155" s="2" t="s">
        <v>704</v>
      </c>
      <c r="B155" s="1" t="s">
        <v>3281</v>
      </c>
      <c r="C155" s="1" t="s">
        <v>3282</v>
      </c>
      <c r="D155" s="13">
        <v>14658.43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14658.43</v>
      </c>
      <c r="L155" s="13">
        <v>0</v>
      </c>
      <c r="M155" s="13">
        <v>2678.98</v>
      </c>
      <c r="N155" s="13">
        <v>2678.98</v>
      </c>
      <c r="O155" s="13">
        <v>0</v>
      </c>
      <c r="P155" s="13">
        <v>0</v>
      </c>
      <c r="Q155" s="13">
        <v>4737</v>
      </c>
      <c r="R155" s="13">
        <v>0</v>
      </c>
      <c r="S155" s="13">
        <v>0</v>
      </c>
      <c r="T155" s="13">
        <v>0</v>
      </c>
      <c r="U155" s="13">
        <v>1685.72</v>
      </c>
      <c r="V155" s="13">
        <v>9101.7000000000007</v>
      </c>
      <c r="W155" s="13">
        <v>5556.73</v>
      </c>
      <c r="X155" s="1"/>
    </row>
    <row r="156" spans="1:24" x14ac:dyDescent="0.25">
      <c r="A156" s="2" t="s">
        <v>804</v>
      </c>
      <c r="B156" s="1" t="s">
        <v>3283</v>
      </c>
      <c r="C156" s="1" t="s">
        <v>713</v>
      </c>
      <c r="D156" s="13">
        <v>3168.78</v>
      </c>
      <c r="E156" s="13">
        <v>0</v>
      </c>
      <c r="F156" s="13">
        <v>0</v>
      </c>
      <c r="G156" s="13">
        <v>465.5</v>
      </c>
      <c r="H156" s="13">
        <v>782.69</v>
      </c>
      <c r="I156" s="13">
        <v>0</v>
      </c>
      <c r="J156" s="13">
        <v>0</v>
      </c>
      <c r="K156" s="13">
        <v>4416.97</v>
      </c>
      <c r="L156" s="13">
        <v>0</v>
      </c>
      <c r="M156" s="13">
        <v>419.03</v>
      </c>
      <c r="N156" s="13">
        <v>419.03</v>
      </c>
      <c r="O156" s="13">
        <v>761.56</v>
      </c>
      <c r="P156" s="13">
        <v>0</v>
      </c>
      <c r="Q156" s="13">
        <v>1007</v>
      </c>
      <c r="R156" s="13">
        <v>0</v>
      </c>
      <c r="S156" s="13">
        <v>0</v>
      </c>
      <c r="T156" s="13">
        <v>31.69</v>
      </c>
      <c r="U156" s="13">
        <v>364.41</v>
      </c>
      <c r="V156" s="13">
        <v>2583.69</v>
      </c>
      <c r="W156" s="13">
        <v>1833.28</v>
      </c>
      <c r="X156" s="1"/>
    </row>
    <row r="157" spans="1:24" x14ac:dyDescent="0.25">
      <c r="A157" s="2" t="s">
        <v>3284</v>
      </c>
      <c r="B157" s="1" t="s">
        <v>3285</v>
      </c>
      <c r="C157" s="1" t="s">
        <v>700</v>
      </c>
      <c r="D157" s="13">
        <v>2750.53</v>
      </c>
      <c r="E157" s="13">
        <v>0</v>
      </c>
      <c r="F157" s="13">
        <v>0</v>
      </c>
      <c r="G157" s="13">
        <v>465.5</v>
      </c>
      <c r="H157" s="13">
        <v>679.38</v>
      </c>
      <c r="I157" s="13">
        <v>0</v>
      </c>
      <c r="J157" s="13">
        <v>0</v>
      </c>
      <c r="K157" s="13">
        <v>3895.41</v>
      </c>
      <c r="L157" s="13">
        <v>0</v>
      </c>
      <c r="M157" s="13">
        <v>332.35</v>
      </c>
      <c r="N157" s="13">
        <v>332.35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27.51</v>
      </c>
      <c r="U157" s="13">
        <v>316.31</v>
      </c>
      <c r="V157" s="13">
        <v>676.17</v>
      </c>
      <c r="W157" s="13">
        <v>3219.24</v>
      </c>
      <c r="X157" s="1"/>
    </row>
    <row r="158" spans="1:24" x14ac:dyDescent="0.25">
      <c r="A158" s="2" t="s">
        <v>3286</v>
      </c>
      <c r="B158" s="1" t="s">
        <v>3287</v>
      </c>
      <c r="C158" s="1" t="s">
        <v>750</v>
      </c>
      <c r="D158" s="13">
        <v>2552.25</v>
      </c>
      <c r="E158" s="13">
        <v>0</v>
      </c>
      <c r="F158" s="13">
        <v>0</v>
      </c>
      <c r="G158" s="13">
        <v>465.5</v>
      </c>
      <c r="H158" s="13">
        <v>630.41</v>
      </c>
      <c r="I158" s="13">
        <v>0</v>
      </c>
      <c r="J158" s="13">
        <v>0</v>
      </c>
      <c r="K158" s="13">
        <v>3648.16</v>
      </c>
      <c r="L158" s="13">
        <v>0</v>
      </c>
      <c r="M158" s="13">
        <v>292.83999999999997</v>
      </c>
      <c r="N158" s="13">
        <v>292.83999999999997</v>
      </c>
      <c r="O158" s="13">
        <v>556.03</v>
      </c>
      <c r="P158" s="13">
        <v>0</v>
      </c>
      <c r="Q158" s="13">
        <v>851</v>
      </c>
      <c r="R158" s="13">
        <v>0</v>
      </c>
      <c r="S158" s="13">
        <v>0</v>
      </c>
      <c r="T158" s="13">
        <v>25.52</v>
      </c>
      <c r="U158" s="13">
        <v>293.51</v>
      </c>
      <c r="V158" s="13">
        <v>2018.9</v>
      </c>
      <c r="W158" s="13">
        <v>1629.26</v>
      </c>
      <c r="X158" s="1"/>
    </row>
    <row r="159" spans="1:24" x14ac:dyDescent="0.25">
      <c r="A159" s="2" t="s">
        <v>3288</v>
      </c>
      <c r="B159" s="1" t="s">
        <v>3289</v>
      </c>
      <c r="C159" s="1" t="s">
        <v>732</v>
      </c>
      <c r="D159" s="13">
        <v>2877.65</v>
      </c>
      <c r="E159" s="13">
        <v>0</v>
      </c>
      <c r="F159" s="13">
        <v>0</v>
      </c>
      <c r="G159" s="13">
        <v>465.5</v>
      </c>
      <c r="H159" s="13">
        <v>656.1</v>
      </c>
      <c r="I159" s="13">
        <v>0</v>
      </c>
      <c r="J159" s="13">
        <v>0</v>
      </c>
      <c r="K159" s="13">
        <v>3999.25</v>
      </c>
      <c r="L159" s="13">
        <v>0</v>
      </c>
      <c r="M159" s="13">
        <v>348.97</v>
      </c>
      <c r="N159" s="13">
        <v>348.97</v>
      </c>
      <c r="O159" s="13">
        <v>0</v>
      </c>
      <c r="P159" s="13">
        <v>0</v>
      </c>
      <c r="Q159" s="13">
        <v>417</v>
      </c>
      <c r="R159" s="13">
        <v>0</v>
      </c>
      <c r="S159" s="13">
        <v>0</v>
      </c>
      <c r="T159" s="13">
        <v>28.78</v>
      </c>
      <c r="U159" s="13">
        <v>330.93</v>
      </c>
      <c r="V159" s="13">
        <v>1125.68</v>
      </c>
      <c r="W159" s="13">
        <v>2873.57</v>
      </c>
      <c r="X159" s="1"/>
    </row>
    <row r="160" spans="1:24" x14ac:dyDescent="0.25">
      <c r="A160" s="2" t="s">
        <v>3290</v>
      </c>
      <c r="B160" s="1" t="s">
        <v>3291</v>
      </c>
      <c r="C160" s="1" t="s">
        <v>679</v>
      </c>
      <c r="D160" s="13">
        <v>3862.85</v>
      </c>
      <c r="E160" s="13">
        <v>0</v>
      </c>
      <c r="F160" s="13">
        <v>0</v>
      </c>
      <c r="G160" s="13">
        <v>465.5</v>
      </c>
      <c r="H160" s="13">
        <v>880.73</v>
      </c>
      <c r="I160" s="13">
        <v>0</v>
      </c>
      <c r="J160" s="13">
        <v>0</v>
      </c>
      <c r="K160" s="13">
        <v>5209.08</v>
      </c>
      <c r="L160" s="13">
        <v>0</v>
      </c>
      <c r="M160" s="13">
        <v>565.47</v>
      </c>
      <c r="N160" s="13">
        <v>565.47</v>
      </c>
      <c r="O160" s="13">
        <v>0</v>
      </c>
      <c r="P160" s="13">
        <v>0</v>
      </c>
      <c r="Q160" s="13">
        <v>851.69</v>
      </c>
      <c r="R160" s="13">
        <v>1562.72</v>
      </c>
      <c r="S160" s="13">
        <v>0</v>
      </c>
      <c r="T160" s="13">
        <v>38.630000000000003</v>
      </c>
      <c r="U160" s="13">
        <v>444.23</v>
      </c>
      <c r="V160" s="13">
        <v>3462.74</v>
      </c>
      <c r="W160" s="13">
        <v>1746.34</v>
      </c>
      <c r="X160" s="1"/>
    </row>
    <row r="161" spans="1:24" x14ac:dyDescent="0.25">
      <c r="A161" s="2" t="s">
        <v>3292</v>
      </c>
      <c r="B161" s="1" t="s">
        <v>3293</v>
      </c>
      <c r="C161" s="1" t="s">
        <v>3294</v>
      </c>
      <c r="D161" s="13">
        <v>14658.43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14658.43</v>
      </c>
      <c r="L161" s="13">
        <v>0</v>
      </c>
      <c r="M161" s="13">
        <v>2678.98</v>
      </c>
      <c r="N161" s="13">
        <v>2678.98</v>
      </c>
      <c r="O161" s="13">
        <v>0</v>
      </c>
      <c r="P161" s="13">
        <v>0</v>
      </c>
      <c r="Q161" s="13">
        <v>1250</v>
      </c>
      <c r="R161" s="13">
        <v>0</v>
      </c>
      <c r="S161" s="13">
        <v>0</v>
      </c>
      <c r="T161" s="13">
        <v>0</v>
      </c>
      <c r="U161" s="13">
        <v>1685.72</v>
      </c>
      <c r="V161" s="13">
        <v>5614.7</v>
      </c>
      <c r="W161" s="13">
        <v>9043.73</v>
      </c>
      <c r="X161" s="1"/>
    </row>
    <row r="162" spans="1:24" x14ac:dyDescent="0.25">
      <c r="A162" s="2" t="s">
        <v>730</v>
      </c>
      <c r="B162" s="1" t="s">
        <v>3295</v>
      </c>
      <c r="C162" s="1" t="s">
        <v>2222</v>
      </c>
      <c r="D162" s="13">
        <v>4258.68</v>
      </c>
      <c r="E162" s="13">
        <v>0</v>
      </c>
      <c r="F162" s="13">
        <v>0</v>
      </c>
      <c r="G162" s="13">
        <v>465.5</v>
      </c>
      <c r="H162" s="13">
        <v>890.06</v>
      </c>
      <c r="I162" s="13">
        <v>0</v>
      </c>
      <c r="J162" s="13">
        <v>0</v>
      </c>
      <c r="K162" s="13">
        <v>5614.24</v>
      </c>
      <c r="L162" s="13">
        <v>0</v>
      </c>
      <c r="M162" s="13">
        <v>652.01</v>
      </c>
      <c r="N162" s="13">
        <v>652.01</v>
      </c>
      <c r="O162" s="13">
        <v>872.62</v>
      </c>
      <c r="P162" s="13">
        <v>0</v>
      </c>
      <c r="Q162" s="13">
        <v>1420</v>
      </c>
      <c r="R162" s="13">
        <v>0</v>
      </c>
      <c r="S162" s="13">
        <v>0</v>
      </c>
      <c r="T162" s="13">
        <v>42.59</v>
      </c>
      <c r="U162" s="13">
        <v>489.75</v>
      </c>
      <c r="V162" s="13">
        <v>3476.97</v>
      </c>
      <c r="W162" s="13">
        <v>2137.27</v>
      </c>
      <c r="X162" s="1"/>
    </row>
    <row r="163" spans="1:24" x14ac:dyDescent="0.25">
      <c r="A163" s="2" t="s">
        <v>3296</v>
      </c>
      <c r="B163" s="1" t="s">
        <v>3297</v>
      </c>
      <c r="C163" s="1" t="s">
        <v>3298</v>
      </c>
      <c r="D163" s="13">
        <v>4055.48</v>
      </c>
      <c r="E163" s="13">
        <v>0</v>
      </c>
      <c r="F163" s="13">
        <v>0</v>
      </c>
      <c r="G163" s="13">
        <v>465.5</v>
      </c>
      <c r="H163" s="13">
        <v>847.59</v>
      </c>
      <c r="I163" s="13">
        <v>0</v>
      </c>
      <c r="J163" s="13">
        <v>0</v>
      </c>
      <c r="K163" s="13">
        <v>5368.57</v>
      </c>
      <c r="L163" s="13">
        <v>0</v>
      </c>
      <c r="M163" s="13">
        <v>599.54</v>
      </c>
      <c r="N163" s="13">
        <v>599.54</v>
      </c>
      <c r="O163" s="13">
        <v>0</v>
      </c>
      <c r="P163" s="13">
        <v>0</v>
      </c>
      <c r="Q163" s="13">
        <v>1311</v>
      </c>
      <c r="R163" s="13">
        <v>0</v>
      </c>
      <c r="S163" s="13">
        <v>0</v>
      </c>
      <c r="T163" s="13">
        <v>40.549999999999997</v>
      </c>
      <c r="U163" s="13">
        <v>466.38</v>
      </c>
      <c r="V163" s="13">
        <v>2417.4699999999998</v>
      </c>
      <c r="W163" s="13">
        <v>2951.1</v>
      </c>
      <c r="X163" s="1"/>
    </row>
    <row r="164" spans="1:24" x14ac:dyDescent="0.25">
      <c r="A164" s="2" t="s">
        <v>3299</v>
      </c>
      <c r="B164" s="1" t="s">
        <v>3300</v>
      </c>
      <c r="C164" s="1" t="s">
        <v>3301</v>
      </c>
      <c r="D164" s="13">
        <v>4703.08</v>
      </c>
      <c r="E164" s="13">
        <v>0</v>
      </c>
      <c r="F164" s="13">
        <v>0</v>
      </c>
      <c r="G164" s="13">
        <v>465.5</v>
      </c>
      <c r="H164" s="13">
        <v>982.94</v>
      </c>
      <c r="I164" s="13">
        <v>1043</v>
      </c>
      <c r="J164" s="13">
        <v>0</v>
      </c>
      <c r="K164" s="13">
        <v>7194.52</v>
      </c>
      <c r="L164" s="13">
        <v>0</v>
      </c>
      <c r="M164" s="13">
        <v>989.56</v>
      </c>
      <c r="N164" s="13">
        <v>989.56</v>
      </c>
      <c r="O164" s="13">
        <v>843.79</v>
      </c>
      <c r="P164" s="13">
        <v>0</v>
      </c>
      <c r="Q164" s="13">
        <v>2351.84</v>
      </c>
      <c r="R164" s="13">
        <v>0</v>
      </c>
      <c r="S164" s="13">
        <v>0</v>
      </c>
      <c r="T164" s="13">
        <v>47.03</v>
      </c>
      <c r="U164" s="13">
        <v>540.85</v>
      </c>
      <c r="V164" s="13">
        <v>4773.07</v>
      </c>
      <c r="W164" s="13">
        <v>2421.4499999999998</v>
      </c>
      <c r="X164" s="1"/>
    </row>
    <row r="165" spans="1:24" x14ac:dyDescent="0.25">
      <c r="A165" s="2" t="s">
        <v>3302</v>
      </c>
      <c r="B165" s="1" t="s">
        <v>3303</v>
      </c>
      <c r="C165" s="1" t="s">
        <v>3304</v>
      </c>
      <c r="D165" s="13">
        <v>3499.4</v>
      </c>
      <c r="E165" s="13">
        <v>0</v>
      </c>
      <c r="F165" s="13">
        <v>0</v>
      </c>
      <c r="G165" s="13">
        <v>465.5</v>
      </c>
      <c r="H165" s="13">
        <v>664.89</v>
      </c>
      <c r="I165" s="13">
        <v>521.5</v>
      </c>
      <c r="J165" s="13">
        <v>0</v>
      </c>
      <c r="K165" s="13">
        <v>5151.29</v>
      </c>
      <c r="L165" s="13">
        <v>0</v>
      </c>
      <c r="M165" s="13">
        <v>553.13</v>
      </c>
      <c r="N165" s="13">
        <v>553.13</v>
      </c>
      <c r="O165" s="13">
        <v>0</v>
      </c>
      <c r="P165" s="13">
        <v>0</v>
      </c>
      <c r="Q165" s="13">
        <v>595.67999999999995</v>
      </c>
      <c r="R165" s="13">
        <v>0</v>
      </c>
      <c r="S165" s="13">
        <v>0</v>
      </c>
      <c r="T165" s="13">
        <v>34.99</v>
      </c>
      <c r="U165" s="13">
        <v>402.43</v>
      </c>
      <c r="V165" s="13">
        <v>1586.23</v>
      </c>
      <c r="W165" s="13">
        <v>3565.06</v>
      </c>
      <c r="X165" s="1"/>
    </row>
    <row r="166" spans="1:24" x14ac:dyDescent="0.25">
      <c r="A166" s="2" t="s">
        <v>3305</v>
      </c>
      <c r="B166" s="1" t="s">
        <v>3306</v>
      </c>
      <c r="C166" s="1" t="s">
        <v>742</v>
      </c>
      <c r="D166" s="13">
        <v>3499.4</v>
      </c>
      <c r="E166" s="13">
        <v>0</v>
      </c>
      <c r="F166" s="13">
        <v>0</v>
      </c>
      <c r="G166" s="13">
        <v>465.5</v>
      </c>
      <c r="H166" s="13">
        <v>598.4</v>
      </c>
      <c r="I166" s="13">
        <v>521.5</v>
      </c>
      <c r="J166" s="13">
        <v>0</v>
      </c>
      <c r="K166" s="13">
        <v>5084.8</v>
      </c>
      <c r="L166" s="13">
        <v>0</v>
      </c>
      <c r="M166" s="13">
        <v>538.92999999999995</v>
      </c>
      <c r="N166" s="13">
        <v>538.92999999999995</v>
      </c>
      <c r="O166" s="13">
        <v>0</v>
      </c>
      <c r="P166" s="13">
        <v>0</v>
      </c>
      <c r="Q166" s="13">
        <v>1131</v>
      </c>
      <c r="R166" s="13">
        <v>0</v>
      </c>
      <c r="S166" s="13">
        <v>0</v>
      </c>
      <c r="T166" s="13">
        <v>34.99</v>
      </c>
      <c r="U166" s="13">
        <v>402.43</v>
      </c>
      <c r="V166" s="13">
        <v>2107.35</v>
      </c>
      <c r="W166" s="13">
        <v>2977.45</v>
      </c>
      <c r="X166" s="1"/>
    </row>
    <row r="167" spans="1:24" x14ac:dyDescent="0.25">
      <c r="A167" s="2" t="s">
        <v>806</v>
      </c>
      <c r="B167" s="1" t="s">
        <v>3307</v>
      </c>
      <c r="C167" s="1" t="s">
        <v>703</v>
      </c>
      <c r="D167" s="13">
        <v>3328.85</v>
      </c>
      <c r="E167" s="13">
        <v>0</v>
      </c>
      <c r="F167" s="13">
        <v>0</v>
      </c>
      <c r="G167" s="13">
        <v>465.5</v>
      </c>
      <c r="H167" s="13">
        <v>569.23</v>
      </c>
      <c r="I167" s="13">
        <v>0</v>
      </c>
      <c r="J167" s="13">
        <v>0</v>
      </c>
      <c r="K167" s="13">
        <v>4363.58</v>
      </c>
      <c r="L167" s="13">
        <v>0</v>
      </c>
      <c r="M167" s="13">
        <v>409.46</v>
      </c>
      <c r="N167" s="13">
        <v>409.46</v>
      </c>
      <c r="O167" s="13">
        <v>756.5</v>
      </c>
      <c r="P167" s="13">
        <v>0</v>
      </c>
      <c r="Q167" s="13">
        <v>1110</v>
      </c>
      <c r="R167" s="13">
        <v>0</v>
      </c>
      <c r="S167" s="13">
        <v>0</v>
      </c>
      <c r="T167" s="13">
        <v>33.29</v>
      </c>
      <c r="U167" s="13">
        <v>382.82</v>
      </c>
      <c r="V167" s="13">
        <v>2692.07</v>
      </c>
      <c r="W167" s="13">
        <v>1671.51</v>
      </c>
      <c r="X167" s="1"/>
    </row>
    <row r="168" spans="1:24" x14ac:dyDescent="0.25">
      <c r="A168" s="2" t="s">
        <v>3308</v>
      </c>
      <c r="B168" s="1" t="s">
        <v>3309</v>
      </c>
      <c r="C168" s="1" t="s">
        <v>703</v>
      </c>
      <c r="D168" s="13">
        <v>3328.85</v>
      </c>
      <c r="E168" s="13">
        <v>0</v>
      </c>
      <c r="F168" s="13">
        <v>0</v>
      </c>
      <c r="G168" s="13">
        <v>465.5</v>
      </c>
      <c r="H168" s="13">
        <v>569.23</v>
      </c>
      <c r="I168" s="13">
        <v>0</v>
      </c>
      <c r="J168" s="13">
        <v>0</v>
      </c>
      <c r="K168" s="13">
        <v>4363.58</v>
      </c>
      <c r="L168" s="13">
        <v>0</v>
      </c>
      <c r="M168" s="13">
        <v>409.46</v>
      </c>
      <c r="N168" s="13">
        <v>409.46</v>
      </c>
      <c r="O168" s="13">
        <v>0</v>
      </c>
      <c r="P168" s="13">
        <v>0</v>
      </c>
      <c r="Q168" s="13">
        <v>1110</v>
      </c>
      <c r="R168" s="13">
        <v>0</v>
      </c>
      <c r="S168" s="13">
        <v>0</v>
      </c>
      <c r="T168" s="13">
        <v>33.29</v>
      </c>
      <c r="U168" s="13">
        <v>382.82</v>
      </c>
      <c r="V168" s="13">
        <v>1935.57</v>
      </c>
      <c r="W168" s="13">
        <v>2428.0100000000002</v>
      </c>
      <c r="X168" s="1"/>
    </row>
    <row r="169" spans="1:24" x14ac:dyDescent="0.25">
      <c r="A169" s="2" t="s">
        <v>3310</v>
      </c>
      <c r="B169" s="1" t="s">
        <v>3311</v>
      </c>
      <c r="C169" s="1" t="s">
        <v>703</v>
      </c>
      <c r="D169" s="13">
        <v>3328.85</v>
      </c>
      <c r="E169" s="13">
        <v>0</v>
      </c>
      <c r="F169" s="13">
        <v>0</v>
      </c>
      <c r="G169" s="13">
        <v>465.5</v>
      </c>
      <c r="H169" s="13">
        <v>505.99</v>
      </c>
      <c r="I169" s="13">
        <v>0</v>
      </c>
      <c r="J169" s="13">
        <v>0</v>
      </c>
      <c r="K169" s="13">
        <v>4300.34</v>
      </c>
      <c r="L169" s="13">
        <v>0</v>
      </c>
      <c r="M169" s="13">
        <v>398.13</v>
      </c>
      <c r="N169" s="13">
        <v>398.13</v>
      </c>
      <c r="O169" s="13">
        <v>756.48</v>
      </c>
      <c r="P169" s="13">
        <v>0</v>
      </c>
      <c r="Q169" s="13">
        <v>1429.88</v>
      </c>
      <c r="R169" s="13">
        <v>0</v>
      </c>
      <c r="S169" s="13">
        <v>0</v>
      </c>
      <c r="T169" s="13">
        <v>33.29</v>
      </c>
      <c r="U169" s="13">
        <v>382.82</v>
      </c>
      <c r="V169" s="13">
        <v>3000.6</v>
      </c>
      <c r="W169" s="13">
        <v>1299.74</v>
      </c>
      <c r="X169" s="1"/>
    </row>
    <row r="170" spans="1:24" x14ac:dyDescent="0.25">
      <c r="A170" s="2" t="s">
        <v>743</v>
      </c>
      <c r="B170" s="1" t="s">
        <v>3312</v>
      </c>
      <c r="C170" s="1" t="s">
        <v>703</v>
      </c>
      <c r="D170" s="13">
        <v>3328.85</v>
      </c>
      <c r="E170" s="13">
        <v>0</v>
      </c>
      <c r="F170" s="13">
        <v>0</v>
      </c>
      <c r="G170" s="13">
        <v>465.5</v>
      </c>
      <c r="H170" s="13">
        <v>505.99</v>
      </c>
      <c r="I170" s="13">
        <v>521.5</v>
      </c>
      <c r="J170" s="13">
        <v>0</v>
      </c>
      <c r="K170" s="13">
        <v>4821.84</v>
      </c>
      <c r="L170" s="13">
        <v>0</v>
      </c>
      <c r="M170" s="13">
        <v>491.58</v>
      </c>
      <c r="N170" s="13">
        <v>491.58</v>
      </c>
      <c r="O170" s="13">
        <v>0</v>
      </c>
      <c r="P170" s="13">
        <v>0</v>
      </c>
      <c r="Q170" s="13">
        <v>1076</v>
      </c>
      <c r="R170" s="13">
        <v>0</v>
      </c>
      <c r="S170" s="13">
        <v>0</v>
      </c>
      <c r="T170" s="13">
        <v>33.29</v>
      </c>
      <c r="U170" s="13">
        <v>382.82</v>
      </c>
      <c r="V170" s="13">
        <v>1983.69</v>
      </c>
      <c r="W170" s="13">
        <v>2838.15</v>
      </c>
      <c r="X170" s="1"/>
    </row>
    <row r="171" spans="1:24" x14ac:dyDescent="0.25">
      <c r="A171" s="2" t="s">
        <v>693</v>
      </c>
      <c r="B171" s="1" t="s">
        <v>3313</v>
      </c>
      <c r="C171" s="1" t="s">
        <v>703</v>
      </c>
      <c r="D171" s="13">
        <v>3328.85</v>
      </c>
      <c r="E171" s="13">
        <v>0</v>
      </c>
      <c r="F171" s="13">
        <v>0</v>
      </c>
      <c r="G171" s="13">
        <v>465.5</v>
      </c>
      <c r="H171" s="13">
        <v>442.74</v>
      </c>
      <c r="I171" s="13">
        <v>521.5</v>
      </c>
      <c r="J171" s="13">
        <v>0</v>
      </c>
      <c r="K171" s="13">
        <v>4758.59</v>
      </c>
      <c r="L171" s="13">
        <v>0</v>
      </c>
      <c r="M171" s="13">
        <v>480.25</v>
      </c>
      <c r="N171" s="13">
        <v>480.25</v>
      </c>
      <c r="O171" s="13">
        <v>0</v>
      </c>
      <c r="P171" s="13">
        <v>0</v>
      </c>
      <c r="Q171" s="13">
        <v>1110</v>
      </c>
      <c r="R171" s="13">
        <v>0</v>
      </c>
      <c r="S171" s="13">
        <v>0</v>
      </c>
      <c r="T171" s="13">
        <v>33.29</v>
      </c>
      <c r="U171" s="13">
        <v>382.82</v>
      </c>
      <c r="V171" s="13">
        <v>2006.36</v>
      </c>
      <c r="W171" s="13">
        <v>2752.23</v>
      </c>
      <c r="X171" s="1"/>
    </row>
    <row r="172" spans="1:24" x14ac:dyDescent="0.25">
      <c r="A172" s="2" t="s">
        <v>748</v>
      </c>
      <c r="B172" s="1" t="s">
        <v>3314</v>
      </c>
      <c r="C172" s="1" t="s">
        <v>737</v>
      </c>
      <c r="D172" s="13">
        <v>4258.68</v>
      </c>
      <c r="E172" s="13">
        <v>0</v>
      </c>
      <c r="F172" s="13">
        <v>0</v>
      </c>
      <c r="G172" s="13">
        <v>465.5</v>
      </c>
      <c r="H172" s="13">
        <v>485.49</v>
      </c>
      <c r="I172" s="13">
        <v>0</v>
      </c>
      <c r="J172" s="13">
        <v>0</v>
      </c>
      <c r="K172" s="13">
        <v>5209.67</v>
      </c>
      <c r="L172" s="13">
        <v>0</v>
      </c>
      <c r="M172" s="13">
        <v>565.6</v>
      </c>
      <c r="N172" s="13">
        <v>565.6</v>
      </c>
      <c r="O172" s="13">
        <v>0</v>
      </c>
      <c r="P172" s="13">
        <v>0</v>
      </c>
      <c r="Q172" s="13">
        <v>2154.29</v>
      </c>
      <c r="R172" s="13">
        <v>0</v>
      </c>
      <c r="S172" s="13">
        <v>79.430000000000007</v>
      </c>
      <c r="T172" s="13">
        <v>42.59</v>
      </c>
      <c r="U172" s="13">
        <v>489.75</v>
      </c>
      <c r="V172" s="13">
        <v>3331.66</v>
      </c>
      <c r="W172" s="13">
        <v>1878.01</v>
      </c>
      <c r="X172" s="1"/>
    </row>
    <row r="173" spans="1:24" x14ac:dyDescent="0.25">
      <c r="A173" s="2" t="s">
        <v>873</v>
      </c>
      <c r="B173" s="1" t="s">
        <v>3315</v>
      </c>
      <c r="C173" s="1" t="s">
        <v>713</v>
      </c>
      <c r="D173" s="13">
        <v>3168.78</v>
      </c>
      <c r="E173" s="13">
        <v>0</v>
      </c>
      <c r="F173" s="13">
        <v>0</v>
      </c>
      <c r="G173" s="13">
        <v>465.5</v>
      </c>
      <c r="H173" s="13">
        <v>361.24</v>
      </c>
      <c r="I173" s="13">
        <v>521.5</v>
      </c>
      <c r="J173" s="13">
        <v>0</v>
      </c>
      <c r="K173" s="13">
        <v>4517.0200000000004</v>
      </c>
      <c r="L173" s="13">
        <v>0</v>
      </c>
      <c r="M173" s="13">
        <v>436.96</v>
      </c>
      <c r="N173" s="13">
        <v>436.96</v>
      </c>
      <c r="O173" s="13">
        <v>0</v>
      </c>
      <c r="P173" s="13">
        <v>0</v>
      </c>
      <c r="Q173" s="13">
        <v>1536</v>
      </c>
      <c r="R173" s="13">
        <v>0</v>
      </c>
      <c r="S173" s="13">
        <v>0</v>
      </c>
      <c r="T173" s="13">
        <v>31.69</v>
      </c>
      <c r="U173" s="13">
        <v>364.41</v>
      </c>
      <c r="V173" s="13">
        <v>2369.06</v>
      </c>
      <c r="W173" s="13">
        <v>2147.96</v>
      </c>
      <c r="X173" s="1"/>
    </row>
    <row r="174" spans="1:24" x14ac:dyDescent="0.25">
      <c r="A174" s="2" t="s">
        <v>881</v>
      </c>
      <c r="B174" s="1" t="s">
        <v>3316</v>
      </c>
      <c r="C174" s="1" t="s">
        <v>758</v>
      </c>
      <c r="D174" s="13">
        <v>5194.38</v>
      </c>
      <c r="E174" s="13">
        <v>0</v>
      </c>
      <c r="F174" s="13">
        <v>0</v>
      </c>
      <c r="G174" s="13">
        <v>465.5</v>
      </c>
      <c r="H174" s="13">
        <v>592.16</v>
      </c>
      <c r="I174" s="13">
        <v>0</v>
      </c>
      <c r="J174" s="13">
        <v>0</v>
      </c>
      <c r="K174" s="13">
        <v>6252.04</v>
      </c>
      <c r="L174" s="13">
        <v>0</v>
      </c>
      <c r="M174" s="13">
        <v>788.25</v>
      </c>
      <c r="N174" s="13">
        <v>788.25</v>
      </c>
      <c r="O174" s="13">
        <v>0</v>
      </c>
      <c r="P174" s="13">
        <v>0</v>
      </c>
      <c r="Q174" s="13">
        <v>1320</v>
      </c>
      <c r="R174" s="13">
        <v>0</v>
      </c>
      <c r="S174" s="13">
        <v>0</v>
      </c>
      <c r="T174" s="13">
        <v>51.94</v>
      </c>
      <c r="U174" s="13">
        <v>597.35</v>
      </c>
      <c r="V174" s="13">
        <v>2757.54</v>
      </c>
      <c r="W174" s="13">
        <v>3494.5</v>
      </c>
      <c r="X174" s="1"/>
    </row>
    <row r="175" spans="1:24" x14ac:dyDescent="0.25">
      <c r="A175" s="2" t="s">
        <v>3317</v>
      </c>
      <c r="B175" s="1" t="s">
        <v>3318</v>
      </c>
      <c r="C175" s="1" t="s">
        <v>713</v>
      </c>
      <c r="D175" s="13">
        <v>3168.78</v>
      </c>
      <c r="E175" s="13">
        <v>0</v>
      </c>
      <c r="F175" s="13">
        <v>0</v>
      </c>
      <c r="G175" s="13">
        <v>465.5</v>
      </c>
      <c r="H175" s="13">
        <v>361.24</v>
      </c>
      <c r="I175" s="13">
        <v>0</v>
      </c>
      <c r="J175" s="13">
        <v>0</v>
      </c>
      <c r="K175" s="13">
        <v>3995.52</v>
      </c>
      <c r="L175" s="13">
        <v>0</v>
      </c>
      <c r="M175" s="13">
        <v>348.37</v>
      </c>
      <c r="N175" s="13">
        <v>348.37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31.69</v>
      </c>
      <c r="U175" s="13">
        <v>364.41</v>
      </c>
      <c r="V175" s="13">
        <v>744.47</v>
      </c>
      <c r="W175" s="13">
        <v>3251.05</v>
      </c>
      <c r="X175" s="1"/>
    </row>
    <row r="176" spans="1:24" x14ac:dyDescent="0.25">
      <c r="A176" s="2" t="s">
        <v>751</v>
      </c>
      <c r="B176" s="1" t="s">
        <v>3319</v>
      </c>
      <c r="C176" s="1" t="s">
        <v>2156</v>
      </c>
      <c r="D176" s="13">
        <v>10392.6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10392.6</v>
      </c>
      <c r="L176" s="13">
        <v>0</v>
      </c>
      <c r="M176" s="13">
        <v>1675.65</v>
      </c>
      <c r="N176" s="13">
        <v>1675.65</v>
      </c>
      <c r="O176" s="13">
        <v>0</v>
      </c>
      <c r="P176" s="13">
        <v>0</v>
      </c>
      <c r="Q176" s="13">
        <v>1447</v>
      </c>
      <c r="R176" s="13">
        <v>0</v>
      </c>
      <c r="S176" s="13">
        <v>0</v>
      </c>
      <c r="T176" s="13">
        <v>0</v>
      </c>
      <c r="U176" s="13">
        <v>1195.1500000000001</v>
      </c>
      <c r="V176" s="13">
        <v>4317.8</v>
      </c>
      <c r="W176" s="13">
        <v>6074.8</v>
      </c>
      <c r="X176" s="1"/>
    </row>
    <row r="177" spans="1:24" x14ac:dyDescent="0.25">
      <c r="A177" s="170" t="s">
        <v>756</v>
      </c>
      <c r="B177" s="20" t="s">
        <v>3320</v>
      </c>
      <c r="C177" s="20" t="s">
        <v>771</v>
      </c>
      <c r="D177" s="171"/>
      <c r="E177" s="171" t="s">
        <v>726</v>
      </c>
      <c r="F177" s="171"/>
      <c r="G177" s="171"/>
      <c r="H177" s="171" t="s">
        <v>726</v>
      </c>
      <c r="I177" s="171"/>
      <c r="J177" s="171"/>
      <c r="K177" s="171"/>
      <c r="L177" s="171" t="s">
        <v>726</v>
      </c>
      <c r="M177" s="171"/>
      <c r="N177" s="171"/>
      <c r="O177" s="171"/>
      <c r="P177" s="171" t="s">
        <v>726</v>
      </c>
      <c r="Q177" s="171"/>
      <c r="R177" s="171"/>
      <c r="S177" s="171"/>
      <c r="T177" s="171"/>
      <c r="U177" s="171"/>
      <c r="V177" s="171" t="s">
        <v>726</v>
      </c>
      <c r="W177" s="171"/>
      <c r="X177" s="1"/>
    </row>
    <row r="178" spans="1:24" x14ac:dyDescent="0.25">
      <c r="A178" s="2" t="s">
        <v>3321</v>
      </c>
      <c r="B178" s="1" t="s">
        <v>3322</v>
      </c>
      <c r="C178" s="1" t="s">
        <v>3323</v>
      </c>
      <c r="D178" s="13">
        <v>3019.28</v>
      </c>
      <c r="E178" s="13">
        <v>0</v>
      </c>
      <c r="F178" s="13">
        <v>0</v>
      </c>
      <c r="G178" s="13">
        <v>465.5</v>
      </c>
      <c r="H178" s="13">
        <v>286.83</v>
      </c>
      <c r="I178" s="13">
        <v>0</v>
      </c>
      <c r="J178" s="13">
        <v>0</v>
      </c>
      <c r="K178" s="13">
        <v>3771.61</v>
      </c>
      <c r="L178" s="13">
        <v>0</v>
      </c>
      <c r="M178" s="13">
        <v>312.55</v>
      </c>
      <c r="N178" s="13">
        <v>312.55</v>
      </c>
      <c r="O178" s="13">
        <v>0</v>
      </c>
      <c r="P178" s="13">
        <v>0</v>
      </c>
      <c r="Q178" s="13">
        <v>707.19</v>
      </c>
      <c r="R178" s="13">
        <v>0</v>
      </c>
      <c r="S178" s="13">
        <v>0</v>
      </c>
      <c r="T178" s="13">
        <v>30.19</v>
      </c>
      <c r="U178" s="13">
        <v>347.22</v>
      </c>
      <c r="V178" s="13">
        <v>1397.15</v>
      </c>
      <c r="W178" s="13">
        <v>2374.46</v>
      </c>
      <c r="X178" s="1"/>
    </row>
    <row r="179" spans="1:24" x14ac:dyDescent="0.25">
      <c r="A179" s="2" t="s">
        <v>901</v>
      </c>
      <c r="B179" s="1" t="s">
        <v>3324</v>
      </c>
      <c r="C179" s="1" t="s">
        <v>750</v>
      </c>
      <c r="D179" s="13">
        <v>2552.25</v>
      </c>
      <c r="E179" s="13">
        <v>0</v>
      </c>
      <c r="F179" s="13">
        <v>0</v>
      </c>
      <c r="G179" s="13">
        <v>465.5</v>
      </c>
      <c r="H179" s="13">
        <v>0</v>
      </c>
      <c r="I179" s="13">
        <v>0</v>
      </c>
      <c r="J179" s="13">
        <v>0</v>
      </c>
      <c r="K179" s="13">
        <v>3017.75</v>
      </c>
      <c r="L179" s="13">
        <v>145.35</v>
      </c>
      <c r="M179" s="13">
        <v>224.25</v>
      </c>
      <c r="N179" s="13">
        <v>78.900000000000006</v>
      </c>
      <c r="O179" s="13">
        <v>0</v>
      </c>
      <c r="P179" s="13">
        <v>0</v>
      </c>
      <c r="Q179" s="13">
        <v>517.87</v>
      </c>
      <c r="R179" s="13">
        <v>0</v>
      </c>
      <c r="S179" s="13">
        <v>0</v>
      </c>
      <c r="T179" s="13">
        <v>25.52</v>
      </c>
      <c r="U179" s="13">
        <v>293.51</v>
      </c>
      <c r="V179" s="13">
        <v>915.8</v>
      </c>
      <c r="W179" s="13">
        <v>2101.9499999999998</v>
      </c>
      <c r="X179" s="1"/>
    </row>
    <row r="180" spans="1:24" x14ac:dyDescent="0.25">
      <c r="A180" s="2" t="s">
        <v>848</v>
      </c>
      <c r="B180" s="1" t="s">
        <v>3325</v>
      </c>
      <c r="C180" s="1" t="s">
        <v>700</v>
      </c>
      <c r="D180" s="13">
        <v>2750.53</v>
      </c>
      <c r="E180" s="13">
        <v>0</v>
      </c>
      <c r="F180" s="13">
        <v>0</v>
      </c>
      <c r="G180" s="13">
        <v>465.5</v>
      </c>
      <c r="H180" s="13">
        <v>0</v>
      </c>
      <c r="I180" s="13">
        <v>0</v>
      </c>
      <c r="J180" s="13">
        <v>0</v>
      </c>
      <c r="K180" s="13">
        <v>3216.03</v>
      </c>
      <c r="L180" s="13">
        <v>125.1</v>
      </c>
      <c r="M180" s="13">
        <v>245.82</v>
      </c>
      <c r="N180" s="13">
        <v>120.72</v>
      </c>
      <c r="O180" s="13">
        <v>643.19000000000005</v>
      </c>
      <c r="P180" s="13">
        <v>0</v>
      </c>
      <c r="Q180" s="13">
        <v>917</v>
      </c>
      <c r="R180" s="13">
        <v>0</v>
      </c>
      <c r="S180" s="13">
        <v>0</v>
      </c>
      <c r="T180" s="13">
        <v>27.51</v>
      </c>
      <c r="U180" s="13">
        <v>316.31</v>
      </c>
      <c r="V180" s="13">
        <v>2024.73</v>
      </c>
      <c r="W180" s="13">
        <v>1191.3</v>
      </c>
      <c r="X180" s="1"/>
    </row>
    <row r="181" spans="1:24" x14ac:dyDescent="0.25">
      <c r="A181" s="2" t="s">
        <v>899</v>
      </c>
      <c r="B181" s="1" t="s">
        <v>3326</v>
      </c>
      <c r="C181" s="1" t="s">
        <v>700</v>
      </c>
      <c r="D181" s="13">
        <v>2750.53</v>
      </c>
      <c r="E181" s="13">
        <v>0</v>
      </c>
      <c r="F181" s="13">
        <v>0</v>
      </c>
      <c r="G181" s="13">
        <v>465.5</v>
      </c>
      <c r="H181" s="13">
        <v>0</v>
      </c>
      <c r="I181" s="13">
        <v>0</v>
      </c>
      <c r="J181" s="13">
        <v>0</v>
      </c>
      <c r="K181" s="13">
        <v>3216.03</v>
      </c>
      <c r="L181" s="13">
        <v>125.1</v>
      </c>
      <c r="M181" s="13">
        <v>245.82</v>
      </c>
      <c r="N181" s="13">
        <v>120.72</v>
      </c>
      <c r="O181" s="13">
        <v>0</v>
      </c>
      <c r="P181" s="13">
        <v>0</v>
      </c>
      <c r="Q181" s="13">
        <v>580.54999999999995</v>
      </c>
      <c r="R181" s="13">
        <v>0</v>
      </c>
      <c r="S181" s="13">
        <v>0</v>
      </c>
      <c r="T181" s="13">
        <v>27.51</v>
      </c>
      <c r="U181" s="13">
        <v>316.31</v>
      </c>
      <c r="V181" s="13">
        <v>1045.0899999999999</v>
      </c>
      <c r="W181" s="13">
        <v>2170.94</v>
      </c>
      <c r="X181" s="1"/>
    </row>
    <row r="182" spans="1:24" x14ac:dyDescent="0.25">
      <c r="A182" s="2" t="s">
        <v>759</v>
      </c>
      <c r="B182" s="1" t="s">
        <v>3327</v>
      </c>
      <c r="C182" s="1" t="s">
        <v>700</v>
      </c>
      <c r="D182" s="13">
        <v>2750.53</v>
      </c>
      <c r="E182" s="13">
        <v>0</v>
      </c>
      <c r="F182" s="13">
        <v>0</v>
      </c>
      <c r="G182" s="13">
        <v>465.5</v>
      </c>
      <c r="H182" s="13">
        <v>0</v>
      </c>
      <c r="I182" s="13">
        <v>0</v>
      </c>
      <c r="J182" s="13">
        <v>0</v>
      </c>
      <c r="K182" s="13">
        <v>3216.03</v>
      </c>
      <c r="L182" s="13">
        <v>125.1</v>
      </c>
      <c r="M182" s="13">
        <v>245.82</v>
      </c>
      <c r="N182" s="13">
        <v>120.72</v>
      </c>
      <c r="O182" s="13">
        <v>0</v>
      </c>
      <c r="P182" s="13">
        <v>0</v>
      </c>
      <c r="Q182" s="13">
        <v>221.07</v>
      </c>
      <c r="R182" s="13">
        <v>0</v>
      </c>
      <c r="S182" s="13">
        <v>0</v>
      </c>
      <c r="T182" s="13">
        <v>27.51</v>
      </c>
      <c r="U182" s="13">
        <v>316.31</v>
      </c>
      <c r="V182" s="13">
        <v>685.61</v>
      </c>
      <c r="W182" s="13">
        <v>2530.42</v>
      </c>
      <c r="X182" s="1"/>
    </row>
    <row r="183" spans="1:24" x14ac:dyDescent="0.25">
      <c r="A183" s="2" t="s">
        <v>763</v>
      </c>
      <c r="B183" s="1" t="s">
        <v>3328</v>
      </c>
      <c r="C183" s="1" t="s">
        <v>732</v>
      </c>
      <c r="D183" s="13">
        <v>2877.65</v>
      </c>
      <c r="E183" s="13">
        <v>0</v>
      </c>
      <c r="F183" s="13">
        <v>0</v>
      </c>
      <c r="G183" s="13">
        <v>465.5</v>
      </c>
      <c r="H183" s="13">
        <v>0</v>
      </c>
      <c r="I183" s="13">
        <v>0</v>
      </c>
      <c r="J183" s="13">
        <v>0</v>
      </c>
      <c r="K183" s="13">
        <v>3343.15</v>
      </c>
      <c r="L183" s="13">
        <v>125.1</v>
      </c>
      <c r="M183" s="13">
        <v>259.64999999999998</v>
      </c>
      <c r="N183" s="13">
        <v>134.55000000000001</v>
      </c>
      <c r="O183" s="13">
        <v>540.57000000000005</v>
      </c>
      <c r="P183" s="13">
        <v>0</v>
      </c>
      <c r="Q183" s="13">
        <v>930</v>
      </c>
      <c r="R183" s="13">
        <v>0</v>
      </c>
      <c r="S183" s="13">
        <v>0</v>
      </c>
      <c r="T183" s="13">
        <v>28.78</v>
      </c>
      <c r="U183" s="13">
        <v>330.93</v>
      </c>
      <c r="V183" s="13">
        <v>1964.83</v>
      </c>
      <c r="W183" s="13">
        <v>1378.32</v>
      </c>
      <c r="X183" s="1"/>
    </row>
    <row r="184" spans="1:24" x14ac:dyDescent="0.25">
      <c r="A184" s="2" t="s">
        <v>766</v>
      </c>
      <c r="B184" s="1" t="s">
        <v>3329</v>
      </c>
      <c r="C184" s="1" t="s">
        <v>713</v>
      </c>
      <c r="D184" s="13">
        <v>3168.78</v>
      </c>
      <c r="E184" s="13">
        <v>0</v>
      </c>
      <c r="F184" s="13">
        <v>0</v>
      </c>
      <c r="G184" s="13">
        <v>465.5</v>
      </c>
      <c r="H184" s="13">
        <v>0</v>
      </c>
      <c r="I184" s="13">
        <v>0</v>
      </c>
      <c r="J184" s="13">
        <v>0</v>
      </c>
      <c r="K184" s="13">
        <v>3634.28</v>
      </c>
      <c r="L184" s="13">
        <v>107.4</v>
      </c>
      <c r="M184" s="13">
        <v>291.33</v>
      </c>
      <c r="N184" s="13">
        <v>183.93</v>
      </c>
      <c r="O184" s="13">
        <v>651.19000000000005</v>
      </c>
      <c r="P184" s="13">
        <v>0</v>
      </c>
      <c r="Q184" s="13">
        <v>1024</v>
      </c>
      <c r="R184" s="13">
        <v>0</v>
      </c>
      <c r="S184" s="13">
        <v>0</v>
      </c>
      <c r="T184" s="13">
        <v>31.69</v>
      </c>
      <c r="U184" s="13">
        <v>364.41</v>
      </c>
      <c r="V184" s="13">
        <v>2255.2199999999998</v>
      </c>
      <c r="W184" s="13">
        <v>1379.06</v>
      </c>
      <c r="X184" s="1"/>
    </row>
    <row r="185" spans="1:24" x14ac:dyDescent="0.25">
      <c r="A185" s="2" t="s">
        <v>769</v>
      </c>
      <c r="B185" s="1" t="s">
        <v>3330</v>
      </c>
      <c r="C185" s="1" t="s">
        <v>700</v>
      </c>
      <c r="D185" s="13">
        <v>2750.53</v>
      </c>
      <c r="E185" s="13">
        <v>0</v>
      </c>
      <c r="F185" s="13">
        <v>0</v>
      </c>
      <c r="G185" s="13">
        <v>465.5</v>
      </c>
      <c r="H185" s="13">
        <v>0</v>
      </c>
      <c r="I185" s="13">
        <v>0</v>
      </c>
      <c r="J185" s="13">
        <v>0</v>
      </c>
      <c r="K185" s="13">
        <v>3216.03</v>
      </c>
      <c r="L185" s="13">
        <v>125.1</v>
      </c>
      <c r="M185" s="13">
        <v>245.82</v>
      </c>
      <c r="N185" s="13">
        <v>120.72</v>
      </c>
      <c r="O185" s="13">
        <v>582.36</v>
      </c>
      <c r="P185" s="13">
        <v>0</v>
      </c>
      <c r="Q185" s="13">
        <v>917</v>
      </c>
      <c r="R185" s="13">
        <v>0</v>
      </c>
      <c r="S185" s="13">
        <v>0</v>
      </c>
      <c r="T185" s="13">
        <v>27.51</v>
      </c>
      <c r="U185" s="13">
        <v>316.31</v>
      </c>
      <c r="V185" s="13">
        <v>1963.9</v>
      </c>
      <c r="W185" s="13">
        <v>1252.1300000000001</v>
      </c>
      <c r="X185" s="1"/>
    </row>
    <row r="186" spans="1:24" x14ac:dyDescent="0.25">
      <c r="A186" s="170" t="s">
        <v>3331</v>
      </c>
      <c r="B186" s="20" t="s">
        <v>787</v>
      </c>
      <c r="C186" s="20" t="s">
        <v>3323</v>
      </c>
      <c r="D186" s="171"/>
      <c r="E186" s="171"/>
      <c r="F186" s="171"/>
      <c r="G186" s="171" t="s">
        <v>787</v>
      </c>
      <c r="H186" s="171"/>
      <c r="I186" s="171"/>
      <c r="J186" s="171"/>
      <c r="K186" s="171" t="s">
        <v>787</v>
      </c>
      <c r="L186" s="171"/>
      <c r="M186" s="171"/>
      <c r="N186" s="171"/>
      <c r="O186" s="171" t="s">
        <v>787</v>
      </c>
      <c r="P186" s="171"/>
      <c r="Q186" s="171"/>
      <c r="R186" s="171"/>
      <c r="S186" s="171"/>
      <c r="T186" s="171" t="s">
        <v>787</v>
      </c>
      <c r="U186" s="171"/>
      <c r="V186" s="171" t="s">
        <v>787</v>
      </c>
      <c r="W186" s="171"/>
      <c r="X186" s="1"/>
    </row>
    <row r="187" spans="1:24" x14ac:dyDescent="0.25">
      <c r="A187" s="2" t="s">
        <v>3332</v>
      </c>
      <c r="B187" s="1" t="s">
        <v>3333</v>
      </c>
      <c r="C187" s="1" t="s">
        <v>703</v>
      </c>
      <c r="D187" s="13">
        <v>3328.85</v>
      </c>
      <c r="E187" s="13">
        <v>0</v>
      </c>
      <c r="F187" s="13">
        <v>0</v>
      </c>
      <c r="G187" s="13">
        <v>465.5</v>
      </c>
      <c r="H187" s="13">
        <v>0</v>
      </c>
      <c r="I187" s="13">
        <v>0</v>
      </c>
      <c r="J187" s="13">
        <v>0</v>
      </c>
      <c r="K187" s="13">
        <v>3794.35</v>
      </c>
      <c r="L187" s="13">
        <v>0</v>
      </c>
      <c r="M187" s="13">
        <v>316.19</v>
      </c>
      <c r="N187" s="13">
        <v>316.19</v>
      </c>
      <c r="O187" s="13">
        <v>0</v>
      </c>
      <c r="P187" s="13">
        <v>0</v>
      </c>
      <c r="Q187" s="13">
        <v>1076</v>
      </c>
      <c r="R187" s="13">
        <v>0</v>
      </c>
      <c r="S187" s="13">
        <v>0</v>
      </c>
      <c r="T187" s="13">
        <v>33.29</v>
      </c>
      <c r="U187" s="13">
        <v>382.82</v>
      </c>
      <c r="V187" s="13">
        <v>1808.3</v>
      </c>
      <c r="W187" s="13">
        <v>1986.05</v>
      </c>
      <c r="X187" s="1"/>
    </row>
    <row r="188" spans="1:24" x14ac:dyDescent="0.25">
      <c r="A188" s="2" t="s">
        <v>775</v>
      </c>
      <c r="B188" s="1" t="s">
        <v>3334</v>
      </c>
      <c r="C188" s="1" t="s">
        <v>713</v>
      </c>
      <c r="D188" s="13">
        <v>3168.78</v>
      </c>
      <c r="E188" s="13">
        <v>0</v>
      </c>
      <c r="F188" s="13">
        <v>0</v>
      </c>
      <c r="G188" s="13">
        <v>465.5</v>
      </c>
      <c r="H188" s="13">
        <v>0</v>
      </c>
      <c r="I188" s="13">
        <v>0</v>
      </c>
      <c r="J188" s="13">
        <v>0</v>
      </c>
      <c r="K188" s="13">
        <v>3634.28</v>
      </c>
      <c r="L188" s="13">
        <v>107.4</v>
      </c>
      <c r="M188" s="13">
        <v>291.33</v>
      </c>
      <c r="N188" s="13">
        <v>183.93</v>
      </c>
      <c r="O188" s="13">
        <v>0</v>
      </c>
      <c r="P188" s="13">
        <v>0</v>
      </c>
      <c r="Q188" s="13">
        <v>854</v>
      </c>
      <c r="R188" s="13">
        <v>0</v>
      </c>
      <c r="S188" s="13">
        <v>0</v>
      </c>
      <c r="T188" s="13">
        <v>31.69</v>
      </c>
      <c r="U188" s="13">
        <v>364.41</v>
      </c>
      <c r="V188" s="13">
        <v>1434.03</v>
      </c>
      <c r="W188" s="13">
        <v>2200.25</v>
      </c>
      <c r="X188" s="1"/>
    </row>
    <row r="189" spans="1:24" x14ac:dyDescent="0.25">
      <c r="A189" s="2" t="s">
        <v>772</v>
      </c>
      <c r="B189" s="1" t="s">
        <v>3335</v>
      </c>
      <c r="C189" s="1" t="s">
        <v>3336</v>
      </c>
      <c r="D189" s="13">
        <v>23553</v>
      </c>
      <c r="E189" s="13">
        <v>0</v>
      </c>
      <c r="F189" s="13">
        <v>0</v>
      </c>
      <c r="G189" s="13">
        <v>960</v>
      </c>
      <c r="H189" s="13">
        <v>0</v>
      </c>
      <c r="I189" s="13">
        <v>0</v>
      </c>
      <c r="J189" s="13">
        <v>688</v>
      </c>
      <c r="K189" s="13">
        <v>25201</v>
      </c>
      <c r="L189" s="13">
        <v>0</v>
      </c>
      <c r="M189" s="13">
        <v>5744.99</v>
      </c>
      <c r="N189" s="13">
        <v>5744.99</v>
      </c>
      <c r="O189" s="13">
        <v>0</v>
      </c>
      <c r="P189" s="13">
        <v>0</v>
      </c>
      <c r="Q189" s="13">
        <v>3754</v>
      </c>
      <c r="R189" s="13">
        <v>0</v>
      </c>
      <c r="S189" s="13">
        <v>0</v>
      </c>
      <c r="T189" s="13">
        <v>0</v>
      </c>
      <c r="U189" s="13">
        <v>2708.6</v>
      </c>
      <c r="V189" s="13">
        <v>12207.59</v>
      </c>
      <c r="W189" s="13">
        <v>12993.41</v>
      </c>
      <c r="X189" s="1"/>
    </row>
    <row r="190" spans="1:24" x14ac:dyDescent="0.25">
      <c r="A190" s="2" t="s">
        <v>3337</v>
      </c>
      <c r="B190" s="1" t="s">
        <v>3338</v>
      </c>
      <c r="C190" s="1" t="s">
        <v>3339</v>
      </c>
      <c r="D190" s="13">
        <v>18961.25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18961.25</v>
      </c>
      <c r="L190" s="13">
        <v>0</v>
      </c>
      <c r="M190" s="13">
        <v>3873.06</v>
      </c>
      <c r="N190" s="13">
        <v>3873.06</v>
      </c>
      <c r="O190" s="13">
        <v>0</v>
      </c>
      <c r="P190" s="13">
        <v>0</v>
      </c>
      <c r="Q190" s="13">
        <v>4009</v>
      </c>
      <c r="R190" s="13">
        <v>0</v>
      </c>
      <c r="S190" s="13">
        <v>0</v>
      </c>
      <c r="T190" s="13">
        <v>0</v>
      </c>
      <c r="U190" s="13">
        <v>2180.54</v>
      </c>
      <c r="V190" s="13">
        <v>10062.6</v>
      </c>
      <c r="W190" s="13">
        <v>8898.65</v>
      </c>
      <c r="X190" s="1"/>
    </row>
    <row r="191" spans="1:24" x14ac:dyDescent="0.25">
      <c r="A191" s="2" t="s">
        <v>783</v>
      </c>
      <c r="B191" s="1" t="s">
        <v>3340</v>
      </c>
      <c r="C191" s="1" t="s">
        <v>3341</v>
      </c>
      <c r="D191" s="13">
        <v>16958.53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16958.53</v>
      </c>
      <c r="L191" s="13">
        <v>0</v>
      </c>
      <c r="M191" s="13">
        <v>3272.24</v>
      </c>
      <c r="N191" s="13">
        <v>3272.24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3272.24</v>
      </c>
      <c r="W191" s="13">
        <v>13686.29</v>
      </c>
      <c r="X191" s="1"/>
    </row>
    <row r="192" spans="1:24" x14ac:dyDescent="0.25">
      <c r="A192" s="2" t="s">
        <v>905</v>
      </c>
      <c r="B192" s="1" t="s">
        <v>3342</v>
      </c>
      <c r="C192" s="1" t="s">
        <v>3343</v>
      </c>
      <c r="D192" s="13">
        <v>14658.43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14658.43</v>
      </c>
      <c r="L192" s="13">
        <v>0</v>
      </c>
      <c r="M192" s="13">
        <v>2678.98</v>
      </c>
      <c r="N192" s="13">
        <v>2678.98</v>
      </c>
      <c r="O192" s="13">
        <v>2657.79</v>
      </c>
      <c r="P192" s="13">
        <v>0</v>
      </c>
      <c r="Q192" s="13">
        <v>2399.2800000000002</v>
      </c>
      <c r="R192" s="13">
        <v>0</v>
      </c>
      <c r="S192" s="13">
        <v>0</v>
      </c>
      <c r="T192" s="13">
        <v>0</v>
      </c>
      <c r="U192" s="13">
        <v>1685.72</v>
      </c>
      <c r="V192" s="13">
        <v>9421.77</v>
      </c>
      <c r="W192" s="13">
        <v>5236.66</v>
      </c>
      <c r="X192" s="1"/>
    </row>
    <row r="193" spans="1:24" x14ac:dyDescent="0.25">
      <c r="A193" s="2" t="s">
        <v>788</v>
      </c>
      <c r="B193" s="1" t="s">
        <v>3344</v>
      </c>
      <c r="C193" s="1" t="s">
        <v>3345</v>
      </c>
      <c r="D193" s="13">
        <v>18961.25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18961.25</v>
      </c>
      <c r="L193" s="13">
        <v>0</v>
      </c>
      <c r="M193" s="13">
        <v>3873.06</v>
      </c>
      <c r="N193" s="13">
        <v>3873.06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2180.54</v>
      </c>
      <c r="V193" s="13">
        <v>6053.6</v>
      </c>
      <c r="W193" s="13">
        <v>12907.65</v>
      </c>
      <c r="X193" s="1"/>
    </row>
    <row r="194" spans="1:24" x14ac:dyDescent="0.25">
      <c r="A194" s="2" t="s">
        <v>3346</v>
      </c>
      <c r="B194" s="1" t="s">
        <v>3347</v>
      </c>
      <c r="C194" s="1" t="s">
        <v>682</v>
      </c>
      <c r="D194" s="13">
        <v>2750.53</v>
      </c>
      <c r="E194" s="13">
        <v>0</v>
      </c>
      <c r="F194" s="13">
        <v>0</v>
      </c>
      <c r="G194" s="13">
        <v>465.5</v>
      </c>
      <c r="H194" s="13">
        <v>0</v>
      </c>
      <c r="I194" s="13">
        <v>0</v>
      </c>
      <c r="J194" s="13">
        <v>0</v>
      </c>
      <c r="K194" s="13">
        <v>3216.03</v>
      </c>
      <c r="L194" s="13">
        <v>125.1</v>
      </c>
      <c r="M194" s="13">
        <v>245.82</v>
      </c>
      <c r="N194" s="13">
        <v>120.72</v>
      </c>
      <c r="O194" s="13">
        <v>0</v>
      </c>
      <c r="P194" s="13">
        <v>0</v>
      </c>
      <c r="Q194" s="13">
        <v>690.35</v>
      </c>
      <c r="R194" s="13">
        <v>0</v>
      </c>
      <c r="S194" s="13">
        <v>0</v>
      </c>
      <c r="T194" s="13">
        <v>27.51</v>
      </c>
      <c r="U194" s="13">
        <v>316.31</v>
      </c>
      <c r="V194" s="13">
        <v>1154.8900000000001</v>
      </c>
      <c r="W194" s="13">
        <v>2061.14</v>
      </c>
      <c r="X194" s="1"/>
    </row>
    <row r="195" spans="1:24" x14ac:dyDescent="0.25">
      <c r="A195" s="2" t="s">
        <v>3348</v>
      </c>
      <c r="B195" s="1" t="s">
        <v>3349</v>
      </c>
      <c r="C195" s="1" t="s">
        <v>750</v>
      </c>
      <c r="D195" s="13">
        <v>2552.25</v>
      </c>
      <c r="E195" s="13">
        <v>0</v>
      </c>
      <c r="F195" s="13">
        <v>0</v>
      </c>
      <c r="G195" s="13">
        <v>465.5</v>
      </c>
      <c r="H195" s="13">
        <v>0</v>
      </c>
      <c r="I195" s="13">
        <v>0</v>
      </c>
      <c r="J195" s="13">
        <v>0</v>
      </c>
      <c r="K195" s="13">
        <v>3017.75</v>
      </c>
      <c r="L195" s="13">
        <v>145.35</v>
      </c>
      <c r="M195" s="13">
        <v>224.25</v>
      </c>
      <c r="N195" s="13">
        <v>78.900000000000006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25.52</v>
      </c>
      <c r="U195" s="13">
        <v>293.51</v>
      </c>
      <c r="V195" s="13">
        <v>397.93</v>
      </c>
      <c r="W195" s="13">
        <v>2619.8200000000002</v>
      </c>
      <c r="X195" s="1"/>
    </row>
    <row r="196" spans="1:24" x14ac:dyDescent="0.25">
      <c r="A196" s="2" t="s">
        <v>3350</v>
      </c>
      <c r="B196" s="1" t="s">
        <v>3351</v>
      </c>
      <c r="C196" s="1" t="s">
        <v>2872</v>
      </c>
      <c r="D196" s="13">
        <v>3328.85</v>
      </c>
      <c r="E196" s="13">
        <v>0</v>
      </c>
      <c r="F196" s="13">
        <v>0</v>
      </c>
      <c r="G196" s="13">
        <v>465.5</v>
      </c>
      <c r="H196" s="13">
        <v>0</v>
      </c>
      <c r="I196" s="13">
        <v>0</v>
      </c>
      <c r="J196" s="13">
        <v>0</v>
      </c>
      <c r="K196" s="13">
        <v>3794.35</v>
      </c>
      <c r="L196" s="13">
        <v>0</v>
      </c>
      <c r="M196" s="13">
        <v>316.19</v>
      </c>
      <c r="N196" s="13">
        <v>316.19</v>
      </c>
      <c r="O196" s="13">
        <v>0</v>
      </c>
      <c r="P196" s="13">
        <v>0</v>
      </c>
      <c r="Q196" s="13">
        <v>1614.55</v>
      </c>
      <c r="R196" s="13">
        <v>0</v>
      </c>
      <c r="S196" s="13">
        <v>0</v>
      </c>
      <c r="T196" s="13">
        <v>33.29</v>
      </c>
      <c r="U196" s="13">
        <v>382.82</v>
      </c>
      <c r="V196" s="13">
        <v>2346.85</v>
      </c>
      <c r="W196" s="13">
        <v>1447.5</v>
      </c>
      <c r="X196" s="1"/>
    </row>
    <row r="197" spans="1:24" x14ac:dyDescent="0.25">
      <c r="A197" s="2" t="s">
        <v>841</v>
      </c>
      <c r="B197" s="1" t="s">
        <v>3352</v>
      </c>
      <c r="C197" s="1" t="s">
        <v>713</v>
      </c>
      <c r="D197" s="13">
        <v>845.01</v>
      </c>
      <c r="E197" s="13">
        <v>267.58999999999997</v>
      </c>
      <c r="F197" s="13">
        <v>557.47</v>
      </c>
      <c r="G197" s="13">
        <v>124.13</v>
      </c>
      <c r="H197" s="13">
        <v>0</v>
      </c>
      <c r="I197" s="13">
        <v>0</v>
      </c>
      <c r="J197" s="13">
        <v>0</v>
      </c>
      <c r="K197" s="13">
        <v>1794.2</v>
      </c>
      <c r="L197" s="13">
        <v>188.7</v>
      </c>
      <c r="M197" s="13">
        <v>103.81</v>
      </c>
      <c r="N197" s="14">
        <v>-84.89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8.4499999999999993</v>
      </c>
      <c r="U197" s="13">
        <v>0</v>
      </c>
      <c r="V197" s="13">
        <v>-76.44</v>
      </c>
      <c r="W197" s="13">
        <v>1870.64</v>
      </c>
      <c r="X197" s="1"/>
    </row>
    <row r="198" spans="1:24" x14ac:dyDescent="0.25">
      <c r="A198" s="2" t="s">
        <v>839</v>
      </c>
      <c r="B198" s="1" t="s">
        <v>3353</v>
      </c>
      <c r="C198" s="1" t="s">
        <v>3354</v>
      </c>
      <c r="D198" s="13">
        <v>16958.53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16958.53</v>
      </c>
      <c r="L198" s="13">
        <v>0</v>
      </c>
      <c r="M198" s="13">
        <v>3272.24</v>
      </c>
      <c r="N198" s="13">
        <v>3272.24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1950.23</v>
      </c>
      <c r="V198" s="13">
        <v>5222.47</v>
      </c>
      <c r="W198" s="13">
        <v>11736.06</v>
      </c>
      <c r="X198" s="1"/>
    </row>
    <row r="199" spans="1:24" x14ac:dyDescent="0.25">
      <c r="A199" s="2" t="s">
        <v>835</v>
      </c>
      <c r="B199" s="1" t="s">
        <v>3355</v>
      </c>
      <c r="C199" s="1" t="s">
        <v>3356</v>
      </c>
      <c r="D199" s="13">
        <v>14658.43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14658.43</v>
      </c>
      <c r="L199" s="13">
        <v>0</v>
      </c>
      <c r="M199" s="13">
        <v>2678.98</v>
      </c>
      <c r="N199" s="13">
        <v>2678.98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1685.72</v>
      </c>
      <c r="V199" s="13">
        <v>4364.7</v>
      </c>
      <c r="W199" s="13">
        <v>10293.73</v>
      </c>
      <c r="X199" s="1"/>
    </row>
    <row r="200" spans="1:24" x14ac:dyDescent="0.25">
      <c r="A200" s="2" t="s">
        <v>833</v>
      </c>
      <c r="B200" s="1" t="s">
        <v>3357</v>
      </c>
      <c r="C200" s="1" t="s">
        <v>3358</v>
      </c>
      <c r="D200" s="13">
        <v>14658.43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14658.43</v>
      </c>
      <c r="L200" s="13">
        <v>0</v>
      </c>
      <c r="M200" s="13">
        <v>2678.98</v>
      </c>
      <c r="N200" s="13">
        <v>2678.98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1685.72</v>
      </c>
      <c r="V200" s="13">
        <v>4364.7</v>
      </c>
      <c r="W200" s="13">
        <v>10293.73</v>
      </c>
      <c r="X200" s="1"/>
    </row>
    <row r="201" spans="1:24" x14ac:dyDescent="0.25">
      <c r="A201" s="2" t="s">
        <v>907</v>
      </c>
      <c r="B201" s="1" t="s">
        <v>3359</v>
      </c>
      <c r="C201" s="1" t="s">
        <v>3360</v>
      </c>
      <c r="D201" s="13">
        <v>14658.43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14658.43</v>
      </c>
      <c r="L201" s="13">
        <v>0</v>
      </c>
      <c r="M201" s="13">
        <v>2678.98</v>
      </c>
      <c r="N201" s="13">
        <v>2678.98</v>
      </c>
      <c r="O201" s="13">
        <v>0</v>
      </c>
      <c r="P201" s="13">
        <v>0</v>
      </c>
      <c r="Q201" s="13">
        <v>3948</v>
      </c>
      <c r="R201" s="13">
        <v>0</v>
      </c>
      <c r="S201" s="13">
        <v>0</v>
      </c>
      <c r="T201" s="13">
        <v>0</v>
      </c>
      <c r="U201" s="13">
        <v>1685.72</v>
      </c>
      <c r="V201" s="13">
        <v>8312.7000000000007</v>
      </c>
      <c r="W201" s="13">
        <v>6345.73</v>
      </c>
      <c r="X201" s="1"/>
    </row>
    <row r="202" spans="1:24" x14ac:dyDescent="0.25">
      <c r="A202" s="2" t="s">
        <v>3361</v>
      </c>
      <c r="B202" s="1" t="s">
        <v>3362</v>
      </c>
      <c r="C202" s="1" t="s">
        <v>3363</v>
      </c>
      <c r="D202" s="13">
        <v>10392.6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10392.6</v>
      </c>
      <c r="L202" s="13">
        <v>0</v>
      </c>
      <c r="M202" s="13">
        <v>1675.65</v>
      </c>
      <c r="N202" s="13">
        <v>1675.65</v>
      </c>
      <c r="O202" s="13">
        <v>0</v>
      </c>
      <c r="P202" s="13">
        <v>0</v>
      </c>
      <c r="Q202" s="13">
        <v>3335</v>
      </c>
      <c r="R202" s="13">
        <v>0</v>
      </c>
      <c r="S202" s="13">
        <v>0</v>
      </c>
      <c r="T202" s="13">
        <v>0</v>
      </c>
      <c r="U202" s="13">
        <v>1195.1500000000001</v>
      </c>
      <c r="V202" s="13">
        <v>6205.8</v>
      </c>
      <c r="W202" s="13">
        <v>4186.8</v>
      </c>
      <c r="X202" s="1"/>
    </row>
    <row r="203" spans="1:24" x14ac:dyDescent="0.25">
      <c r="A203" s="2" t="s">
        <v>793</v>
      </c>
      <c r="B203" s="1" t="s">
        <v>3364</v>
      </c>
      <c r="C203" s="1" t="s">
        <v>3365</v>
      </c>
      <c r="D203" s="13">
        <v>16958.53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16958.53</v>
      </c>
      <c r="L203" s="13">
        <v>0</v>
      </c>
      <c r="M203" s="13">
        <v>3272.24</v>
      </c>
      <c r="N203" s="13">
        <v>3272.24</v>
      </c>
      <c r="O203" s="13">
        <v>0</v>
      </c>
      <c r="P203" s="13">
        <v>0</v>
      </c>
      <c r="Q203" s="13">
        <v>1596.93</v>
      </c>
      <c r="R203" s="13">
        <v>0</v>
      </c>
      <c r="S203" s="13">
        <v>0</v>
      </c>
      <c r="T203" s="13">
        <v>0</v>
      </c>
      <c r="U203" s="13">
        <v>1950.23</v>
      </c>
      <c r="V203" s="13">
        <v>6819.4</v>
      </c>
      <c r="W203" s="13">
        <v>10139.129999999999</v>
      </c>
      <c r="X203" s="1"/>
    </row>
    <row r="204" spans="1:24" x14ac:dyDescent="0.25">
      <c r="A204" s="2" t="s">
        <v>3366</v>
      </c>
      <c r="B204" s="1" t="s">
        <v>3367</v>
      </c>
      <c r="C204" s="1" t="s">
        <v>3368</v>
      </c>
      <c r="D204" s="13">
        <v>16958.53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16958.53</v>
      </c>
      <c r="L204" s="13">
        <v>0</v>
      </c>
      <c r="M204" s="13">
        <v>3272.24</v>
      </c>
      <c r="N204" s="13">
        <v>3272.24</v>
      </c>
      <c r="O204" s="13">
        <v>0</v>
      </c>
      <c r="P204" s="13">
        <v>0</v>
      </c>
      <c r="Q204" s="13">
        <v>3898.79</v>
      </c>
      <c r="R204" s="13">
        <v>0</v>
      </c>
      <c r="S204" s="13">
        <v>0</v>
      </c>
      <c r="T204" s="13">
        <v>0</v>
      </c>
      <c r="U204" s="13">
        <v>1950.23</v>
      </c>
      <c r="V204" s="13">
        <v>9121.26</v>
      </c>
      <c r="W204" s="13">
        <v>7837.27</v>
      </c>
      <c r="X204" s="1"/>
    </row>
    <row r="205" spans="1:24" x14ac:dyDescent="0.25">
      <c r="A205" s="2" t="s">
        <v>3369</v>
      </c>
      <c r="B205" s="1" t="s">
        <v>3370</v>
      </c>
      <c r="C205" s="1" t="s">
        <v>3371</v>
      </c>
      <c r="D205" s="13">
        <v>10392.6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10392.6</v>
      </c>
      <c r="L205" s="13">
        <v>0</v>
      </c>
      <c r="M205" s="13">
        <v>1675.65</v>
      </c>
      <c r="N205" s="13">
        <v>1675.65</v>
      </c>
      <c r="O205" s="13">
        <v>0</v>
      </c>
      <c r="P205" s="13">
        <v>0</v>
      </c>
      <c r="Q205" s="13">
        <v>2659.66</v>
      </c>
      <c r="R205" s="13">
        <v>0</v>
      </c>
      <c r="S205" s="13">
        <v>0</v>
      </c>
      <c r="T205" s="13">
        <v>0</v>
      </c>
      <c r="U205" s="13">
        <v>1195.1500000000001</v>
      </c>
      <c r="V205" s="13">
        <v>5530.46</v>
      </c>
      <c r="W205" s="13">
        <v>4862.1400000000003</v>
      </c>
      <c r="X205" s="1"/>
    </row>
    <row r="206" spans="1:24" x14ac:dyDescent="0.25">
      <c r="A206" s="2" t="s">
        <v>3372</v>
      </c>
      <c r="B206" s="1" t="s">
        <v>3373</v>
      </c>
      <c r="C206" s="1" t="s">
        <v>3374</v>
      </c>
      <c r="D206" s="13">
        <v>10392.6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10392.6</v>
      </c>
      <c r="L206" s="13">
        <v>0</v>
      </c>
      <c r="M206" s="13">
        <v>1675.65</v>
      </c>
      <c r="N206" s="13">
        <v>1675.65</v>
      </c>
      <c r="O206" s="13">
        <v>0</v>
      </c>
      <c r="P206" s="13">
        <v>0</v>
      </c>
      <c r="Q206" s="13">
        <v>1850</v>
      </c>
      <c r="R206" s="13">
        <v>0</v>
      </c>
      <c r="S206" s="13">
        <v>0</v>
      </c>
      <c r="T206" s="13">
        <v>0</v>
      </c>
      <c r="U206" s="13">
        <v>1195.1500000000001</v>
      </c>
      <c r="V206" s="13">
        <v>4720.8</v>
      </c>
      <c r="W206" s="13">
        <v>5671.8</v>
      </c>
      <c r="X206" s="1"/>
    </row>
    <row r="207" spans="1:24" x14ac:dyDescent="0.25">
      <c r="A207" s="2" t="s">
        <v>3375</v>
      </c>
      <c r="B207" s="1" t="s">
        <v>3376</v>
      </c>
      <c r="C207" s="1" t="s">
        <v>3377</v>
      </c>
      <c r="D207" s="13">
        <v>10392.6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10392.6</v>
      </c>
      <c r="L207" s="13">
        <v>0</v>
      </c>
      <c r="M207" s="13">
        <v>1675.65</v>
      </c>
      <c r="N207" s="13">
        <v>1675.65</v>
      </c>
      <c r="O207" s="13">
        <v>0</v>
      </c>
      <c r="P207" s="13">
        <v>0</v>
      </c>
      <c r="Q207" s="13">
        <v>1721.83</v>
      </c>
      <c r="R207" s="13">
        <v>0</v>
      </c>
      <c r="S207" s="13">
        <v>0</v>
      </c>
      <c r="T207" s="13">
        <v>0</v>
      </c>
      <c r="U207" s="13">
        <v>1195.1500000000001</v>
      </c>
      <c r="V207" s="13">
        <v>4592.63</v>
      </c>
      <c r="W207" s="13">
        <v>5799.97</v>
      </c>
      <c r="X207" s="1"/>
    </row>
    <row r="208" spans="1:24" x14ac:dyDescent="0.25">
      <c r="A208" s="2" t="s">
        <v>3378</v>
      </c>
      <c r="B208" s="1" t="s">
        <v>3379</v>
      </c>
      <c r="C208" s="1" t="s">
        <v>2253</v>
      </c>
      <c r="D208" s="13">
        <v>4258.68</v>
      </c>
      <c r="E208" s="13">
        <v>0</v>
      </c>
      <c r="F208" s="13">
        <v>0</v>
      </c>
      <c r="G208" s="13">
        <v>465.5</v>
      </c>
      <c r="H208" s="13">
        <v>0</v>
      </c>
      <c r="I208" s="13">
        <v>521.5</v>
      </c>
      <c r="J208" s="13">
        <v>0</v>
      </c>
      <c r="K208" s="13">
        <v>5245.68</v>
      </c>
      <c r="L208" s="13">
        <v>0</v>
      </c>
      <c r="M208" s="13">
        <v>573.29</v>
      </c>
      <c r="N208" s="13">
        <v>573.29</v>
      </c>
      <c r="O208" s="13">
        <v>0</v>
      </c>
      <c r="P208" s="13">
        <v>0</v>
      </c>
      <c r="Q208" s="13">
        <v>1377</v>
      </c>
      <c r="R208" s="13">
        <v>0</v>
      </c>
      <c r="S208" s="13">
        <v>0</v>
      </c>
      <c r="T208" s="13">
        <v>42.59</v>
      </c>
      <c r="U208" s="13">
        <v>489.75</v>
      </c>
      <c r="V208" s="13">
        <v>2482.63</v>
      </c>
      <c r="W208" s="13">
        <v>2763.05</v>
      </c>
      <c r="X208" s="1"/>
    </row>
    <row r="209" spans="1:24" x14ac:dyDescent="0.25">
      <c r="A209" s="2" t="s">
        <v>3380</v>
      </c>
      <c r="B209" s="1" t="s">
        <v>3381</v>
      </c>
      <c r="C209" s="1" t="s">
        <v>3382</v>
      </c>
      <c r="D209" s="13">
        <v>10392.6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10392.6</v>
      </c>
      <c r="L209" s="13">
        <v>0</v>
      </c>
      <c r="M209" s="13">
        <v>1675.65</v>
      </c>
      <c r="N209" s="13">
        <v>1675.65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1195.1500000000001</v>
      </c>
      <c r="V209" s="13">
        <v>2870.8</v>
      </c>
      <c r="W209" s="13">
        <v>7521.8</v>
      </c>
      <c r="X209" s="1"/>
    </row>
    <row r="210" spans="1:24" x14ac:dyDescent="0.25">
      <c r="A210" s="2" t="s">
        <v>3383</v>
      </c>
      <c r="B210" s="1" t="s">
        <v>3384</v>
      </c>
      <c r="C210" s="1" t="s">
        <v>700</v>
      </c>
      <c r="D210" s="13">
        <v>2750.53</v>
      </c>
      <c r="E210" s="13">
        <v>0</v>
      </c>
      <c r="F210" s="13">
        <v>0</v>
      </c>
      <c r="G210" s="13">
        <v>465.5</v>
      </c>
      <c r="H210" s="13">
        <v>0</v>
      </c>
      <c r="I210" s="13">
        <v>0</v>
      </c>
      <c r="J210" s="13">
        <v>0</v>
      </c>
      <c r="K210" s="13">
        <v>3216.03</v>
      </c>
      <c r="L210" s="13">
        <v>125.1</v>
      </c>
      <c r="M210" s="13">
        <v>245.82</v>
      </c>
      <c r="N210" s="13">
        <v>120.72</v>
      </c>
      <c r="O210" s="13">
        <v>555.67999999999995</v>
      </c>
      <c r="P210" s="13">
        <v>0</v>
      </c>
      <c r="Q210" s="13">
        <v>709</v>
      </c>
      <c r="R210" s="13">
        <v>0</v>
      </c>
      <c r="S210" s="13">
        <v>0</v>
      </c>
      <c r="T210" s="13">
        <v>27.51</v>
      </c>
      <c r="U210" s="13">
        <v>316.31</v>
      </c>
      <c r="V210" s="13">
        <v>1729.22</v>
      </c>
      <c r="W210" s="13">
        <v>1486.81</v>
      </c>
      <c r="X210" s="1"/>
    </row>
    <row r="211" spans="1:24" x14ac:dyDescent="0.25">
      <c r="A211" s="2" t="s">
        <v>3385</v>
      </c>
      <c r="B211" s="1" t="s">
        <v>3386</v>
      </c>
      <c r="C211" s="1" t="s">
        <v>3323</v>
      </c>
      <c r="D211" s="13">
        <v>3019.28</v>
      </c>
      <c r="E211" s="13">
        <v>0</v>
      </c>
      <c r="F211" s="13">
        <v>0</v>
      </c>
      <c r="G211" s="13">
        <v>465.5</v>
      </c>
      <c r="H211" s="13">
        <v>0</v>
      </c>
      <c r="I211" s="13">
        <v>0</v>
      </c>
      <c r="J211" s="13">
        <v>0</v>
      </c>
      <c r="K211" s="13">
        <v>3484.78</v>
      </c>
      <c r="L211" s="13">
        <v>145.35</v>
      </c>
      <c r="M211" s="13">
        <v>275.06</v>
      </c>
      <c r="N211" s="13">
        <v>129.71</v>
      </c>
      <c r="O211" s="13">
        <v>0</v>
      </c>
      <c r="P211" s="13">
        <v>0</v>
      </c>
      <c r="Q211" s="13">
        <v>839</v>
      </c>
      <c r="R211" s="13">
        <v>0</v>
      </c>
      <c r="S211" s="13">
        <v>0</v>
      </c>
      <c r="T211" s="13">
        <v>30.19</v>
      </c>
      <c r="U211" s="13">
        <v>347.22</v>
      </c>
      <c r="V211" s="13">
        <v>1346.12</v>
      </c>
      <c r="W211" s="13">
        <v>2138.66</v>
      </c>
      <c r="X211" s="1"/>
    </row>
    <row r="212" spans="1:24" x14ac:dyDescent="0.25">
      <c r="A212" s="2" t="s">
        <v>3387</v>
      </c>
      <c r="B212" s="1" t="s">
        <v>3388</v>
      </c>
      <c r="C212" s="1" t="s">
        <v>718</v>
      </c>
      <c r="D212" s="13">
        <v>2647.44</v>
      </c>
      <c r="E212" s="13">
        <v>0</v>
      </c>
      <c r="F212" s="13">
        <v>0</v>
      </c>
      <c r="G212" s="13">
        <v>428.26</v>
      </c>
      <c r="H212" s="13">
        <v>0</v>
      </c>
      <c r="I212" s="13">
        <v>0</v>
      </c>
      <c r="J212" s="13">
        <v>0</v>
      </c>
      <c r="K212" s="13">
        <v>3075.7</v>
      </c>
      <c r="L212" s="13">
        <v>125.1</v>
      </c>
      <c r="M212" s="13">
        <v>230.55</v>
      </c>
      <c r="N212" s="13">
        <v>105.45</v>
      </c>
      <c r="O212" s="13">
        <v>0</v>
      </c>
      <c r="P212" s="13">
        <v>0</v>
      </c>
      <c r="Q212" s="13">
        <v>960</v>
      </c>
      <c r="R212" s="13">
        <v>0</v>
      </c>
      <c r="S212" s="13">
        <v>0</v>
      </c>
      <c r="T212" s="13">
        <v>26.47</v>
      </c>
      <c r="U212" s="13">
        <v>330.93</v>
      </c>
      <c r="V212" s="13">
        <v>1422.85</v>
      </c>
      <c r="W212" s="13">
        <v>1652.85</v>
      </c>
      <c r="X212" s="1"/>
    </row>
    <row r="213" spans="1:24" x14ac:dyDescent="0.25">
      <c r="A213" s="2" t="s">
        <v>3389</v>
      </c>
      <c r="B213" s="1" t="s">
        <v>3390</v>
      </c>
      <c r="C213" s="1" t="s">
        <v>3391</v>
      </c>
      <c r="D213" s="13">
        <v>3499.4</v>
      </c>
      <c r="E213" s="13">
        <v>0</v>
      </c>
      <c r="F213" s="13">
        <v>0</v>
      </c>
      <c r="G213" s="13">
        <v>465.5</v>
      </c>
      <c r="H213" s="13">
        <v>0</v>
      </c>
      <c r="I213" s="13">
        <v>0</v>
      </c>
      <c r="J213" s="13">
        <v>0</v>
      </c>
      <c r="K213" s="13">
        <v>3964.9</v>
      </c>
      <c r="L213" s="13">
        <v>0</v>
      </c>
      <c r="M213" s="13">
        <v>343.47</v>
      </c>
      <c r="N213" s="13">
        <v>343.47</v>
      </c>
      <c r="O213" s="13">
        <v>0</v>
      </c>
      <c r="P213" s="13">
        <v>0</v>
      </c>
      <c r="Q213" s="13">
        <v>599.71</v>
      </c>
      <c r="R213" s="13">
        <v>0</v>
      </c>
      <c r="S213" s="13">
        <v>0</v>
      </c>
      <c r="T213" s="13">
        <v>34.99</v>
      </c>
      <c r="U213" s="13">
        <v>402.43</v>
      </c>
      <c r="V213" s="13">
        <v>1380.6</v>
      </c>
      <c r="W213" s="13">
        <v>2584.3000000000002</v>
      </c>
      <c r="X213" s="1"/>
    </row>
    <row r="214" spans="1:24" x14ac:dyDescent="0.25">
      <c r="A214" s="2" t="s">
        <v>3392</v>
      </c>
      <c r="B214" s="1" t="s">
        <v>3393</v>
      </c>
      <c r="C214" s="1" t="s">
        <v>3394</v>
      </c>
      <c r="D214" s="13">
        <v>4055.48</v>
      </c>
      <c r="E214" s="13">
        <v>0</v>
      </c>
      <c r="F214" s="13">
        <v>0</v>
      </c>
      <c r="G214" s="13">
        <v>465.5</v>
      </c>
      <c r="H214" s="13">
        <v>0</v>
      </c>
      <c r="I214" s="13">
        <v>0</v>
      </c>
      <c r="J214" s="13">
        <v>0</v>
      </c>
      <c r="K214" s="13">
        <v>4520.9799999999996</v>
      </c>
      <c r="L214" s="13">
        <v>0</v>
      </c>
      <c r="M214" s="13">
        <v>437.67</v>
      </c>
      <c r="N214" s="13">
        <v>437.67</v>
      </c>
      <c r="O214" s="13">
        <v>0</v>
      </c>
      <c r="P214" s="13">
        <v>0</v>
      </c>
      <c r="Q214" s="13">
        <v>1000</v>
      </c>
      <c r="R214" s="13">
        <v>0</v>
      </c>
      <c r="S214" s="13">
        <v>0</v>
      </c>
      <c r="T214" s="13">
        <v>40.549999999999997</v>
      </c>
      <c r="U214" s="13">
        <v>466.38</v>
      </c>
      <c r="V214" s="13">
        <v>1944.6</v>
      </c>
      <c r="W214" s="13">
        <v>2576.38</v>
      </c>
      <c r="X214" s="1"/>
    </row>
    <row r="215" spans="1:24" x14ac:dyDescent="0.25">
      <c r="A215" s="170" t="s">
        <v>3395</v>
      </c>
      <c r="B215" s="20" t="s">
        <v>3396</v>
      </c>
      <c r="C215" s="20" t="s">
        <v>3397</v>
      </c>
      <c r="D215" s="171"/>
      <c r="E215" s="171" t="s">
        <v>726</v>
      </c>
      <c r="F215" s="171"/>
      <c r="G215" s="171"/>
      <c r="H215" s="171" t="s">
        <v>726</v>
      </c>
      <c r="I215" s="171"/>
      <c r="J215" s="171"/>
      <c r="K215" s="171"/>
      <c r="L215" s="171" t="s">
        <v>726</v>
      </c>
      <c r="M215" s="171"/>
      <c r="N215" s="171"/>
      <c r="O215" s="171"/>
      <c r="P215" s="171" t="s">
        <v>726</v>
      </c>
      <c r="Q215" s="171"/>
      <c r="R215" s="171"/>
      <c r="S215" s="171"/>
      <c r="T215" s="171"/>
      <c r="U215" s="171"/>
      <c r="V215" s="171" t="s">
        <v>726</v>
      </c>
      <c r="W215" s="171"/>
      <c r="X215" s="1"/>
    </row>
    <row r="216" spans="1:24" x14ac:dyDescent="0.25">
      <c r="A216" s="2" t="s">
        <v>3398</v>
      </c>
      <c r="B216" s="1" t="s">
        <v>3399</v>
      </c>
      <c r="C216" s="1" t="s">
        <v>3400</v>
      </c>
      <c r="D216" s="13">
        <v>10392.6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10392.6</v>
      </c>
      <c r="L216" s="13">
        <v>0</v>
      </c>
      <c r="M216" s="13">
        <v>1675.65</v>
      </c>
      <c r="N216" s="13">
        <v>1675.65</v>
      </c>
      <c r="O216" s="13">
        <v>0</v>
      </c>
      <c r="P216" s="13">
        <v>0</v>
      </c>
      <c r="Q216" s="13">
        <v>3427.08</v>
      </c>
      <c r="R216" s="13">
        <v>0</v>
      </c>
      <c r="S216" s="13">
        <v>0</v>
      </c>
      <c r="T216" s="13">
        <v>0</v>
      </c>
      <c r="U216" s="13">
        <v>1195.1500000000001</v>
      </c>
      <c r="V216" s="13">
        <v>6297.88</v>
      </c>
      <c r="W216" s="13">
        <v>4094.72</v>
      </c>
      <c r="X216" s="1"/>
    </row>
    <row r="217" spans="1:24" x14ac:dyDescent="0.25">
      <c r="A217" s="2" t="s">
        <v>3401</v>
      </c>
      <c r="B217" s="1" t="s">
        <v>3402</v>
      </c>
      <c r="C217" s="1" t="s">
        <v>3403</v>
      </c>
      <c r="D217" s="13">
        <v>10392.6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10392.6</v>
      </c>
      <c r="L217" s="13">
        <v>0</v>
      </c>
      <c r="M217" s="13">
        <v>1675.65</v>
      </c>
      <c r="N217" s="13">
        <v>1675.65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1195.1500000000001</v>
      </c>
      <c r="V217" s="13">
        <v>2870.8</v>
      </c>
      <c r="W217" s="13">
        <v>7521.8</v>
      </c>
      <c r="X217" s="1"/>
    </row>
    <row r="218" spans="1:24" x14ac:dyDescent="0.25">
      <c r="A218" s="2" t="s">
        <v>3404</v>
      </c>
      <c r="B218" s="1" t="s">
        <v>3405</v>
      </c>
      <c r="C218" s="1" t="s">
        <v>3323</v>
      </c>
      <c r="D218" s="13">
        <v>3019.28</v>
      </c>
      <c r="E218" s="13">
        <v>0</v>
      </c>
      <c r="F218" s="13">
        <v>0</v>
      </c>
      <c r="G218" s="13">
        <v>465.5</v>
      </c>
      <c r="H218" s="13">
        <v>0</v>
      </c>
      <c r="I218" s="13">
        <v>0</v>
      </c>
      <c r="J218" s="13">
        <v>0</v>
      </c>
      <c r="K218" s="13">
        <v>3484.78</v>
      </c>
      <c r="L218" s="13">
        <v>125.1</v>
      </c>
      <c r="M218" s="13">
        <v>275.06</v>
      </c>
      <c r="N218" s="13">
        <v>149.96</v>
      </c>
      <c r="O218" s="13">
        <v>0</v>
      </c>
      <c r="P218" s="13">
        <v>0</v>
      </c>
      <c r="Q218" s="13">
        <v>886.36</v>
      </c>
      <c r="R218" s="13">
        <v>0</v>
      </c>
      <c r="S218" s="13">
        <v>0</v>
      </c>
      <c r="T218" s="13">
        <v>30.19</v>
      </c>
      <c r="U218" s="13">
        <v>347.22</v>
      </c>
      <c r="V218" s="13">
        <v>1413.73</v>
      </c>
      <c r="W218" s="13">
        <v>2071.0500000000002</v>
      </c>
      <c r="X218" s="1"/>
    </row>
    <row r="219" spans="1:24" x14ac:dyDescent="0.25">
      <c r="A219" s="2" t="s">
        <v>3406</v>
      </c>
      <c r="B219" s="1" t="s">
        <v>3407</v>
      </c>
      <c r="C219" s="1" t="s">
        <v>3323</v>
      </c>
      <c r="D219" s="13">
        <v>3019.28</v>
      </c>
      <c r="E219" s="13">
        <v>0</v>
      </c>
      <c r="F219" s="13">
        <v>0</v>
      </c>
      <c r="G219" s="13">
        <v>465.5</v>
      </c>
      <c r="H219" s="13">
        <v>0</v>
      </c>
      <c r="I219" s="13">
        <v>0</v>
      </c>
      <c r="J219" s="13">
        <v>0</v>
      </c>
      <c r="K219" s="13">
        <v>3484.78</v>
      </c>
      <c r="L219" s="13">
        <v>125.1</v>
      </c>
      <c r="M219" s="13">
        <v>275.06</v>
      </c>
      <c r="N219" s="13">
        <v>149.96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30.19</v>
      </c>
      <c r="U219" s="13">
        <v>347.22</v>
      </c>
      <c r="V219" s="13">
        <v>527.37</v>
      </c>
      <c r="W219" s="13">
        <v>2957.41</v>
      </c>
      <c r="X219" s="1"/>
    </row>
    <row r="220" spans="1:24" x14ac:dyDescent="0.25">
      <c r="A220" s="2" t="s">
        <v>3408</v>
      </c>
      <c r="B220" s="1" t="s">
        <v>3409</v>
      </c>
      <c r="C220" s="1" t="s">
        <v>3410</v>
      </c>
      <c r="D220" s="13">
        <v>3019.28</v>
      </c>
      <c r="E220" s="13">
        <v>0</v>
      </c>
      <c r="F220" s="13">
        <v>0</v>
      </c>
      <c r="G220" s="13">
        <v>465.5</v>
      </c>
      <c r="H220" s="13">
        <v>0</v>
      </c>
      <c r="I220" s="13">
        <v>0</v>
      </c>
      <c r="J220" s="13">
        <v>0</v>
      </c>
      <c r="K220" s="13">
        <v>3484.78</v>
      </c>
      <c r="L220" s="13">
        <v>125.1</v>
      </c>
      <c r="M220" s="13">
        <v>275.06</v>
      </c>
      <c r="N220" s="13">
        <v>149.96</v>
      </c>
      <c r="O220" s="13">
        <v>0</v>
      </c>
      <c r="P220" s="13">
        <v>0</v>
      </c>
      <c r="Q220" s="13">
        <v>488</v>
      </c>
      <c r="R220" s="13">
        <v>0</v>
      </c>
      <c r="S220" s="13">
        <v>0</v>
      </c>
      <c r="T220" s="13">
        <v>30.19</v>
      </c>
      <c r="U220" s="13">
        <v>347.22</v>
      </c>
      <c r="V220" s="13">
        <v>1015.37</v>
      </c>
      <c r="W220" s="13">
        <v>2469.41</v>
      </c>
      <c r="X220" s="1"/>
    </row>
    <row r="221" spans="1:24" x14ac:dyDescent="0.25">
      <c r="A221" s="2" t="s">
        <v>3411</v>
      </c>
      <c r="B221" s="1" t="s">
        <v>3412</v>
      </c>
      <c r="C221" s="1" t="s">
        <v>3413</v>
      </c>
      <c r="D221" s="13">
        <v>10392.6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10392.6</v>
      </c>
      <c r="L221" s="13">
        <v>0</v>
      </c>
      <c r="M221" s="13">
        <v>1675.65</v>
      </c>
      <c r="N221" s="13">
        <v>1675.65</v>
      </c>
      <c r="O221" s="13">
        <v>0</v>
      </c>
      <c r="P221" s="13">
        <v>0</v>
      </c>
      <c r="Q221" s="13">
        <v>1505.62</v>
      </c>
      <c r="R221" s="13">
        <v>0</v>
      </c>
      <c r="S221" s="13">
        <v>0</v>
      </c>
      <c r="T221" s="13">
        <v>0</v>
      </c>
      <c r="U221" s="13">
        <v>1195.1500000000001</v>
      </c>
      <c r="V221" s="13">
        <v>4376.42</v>
      </c>
      <c r="W221" s="13">
        <v>6016.18</v>
      </c>
      <c r="X221" s="1"/>
    </row>
    <row r="222" spans="1:24" x14ac:dyDescent="0.25">
      <c r="A222" s="2" t="s">
        <v>3414</v>
      </c>
      <c r="B222" s="1" t="s">
        <v>3415</v>
      </c>
      <c r="C222" s="1" t="s">
        <v>771</v>
      </c>
      <c r="D222" s="13">
        <v>4475.18</v>
      </c>
      <c r="E222" s="13">
        <v>0</v>
      </c>
      <c r="F222" s="13">
        <v>0</v>
      </c>
      <c r="G222" s="13">
        <v>465.5</v>
      </c>
      <c r="H222" s="13">
        <v>0</v>
      </c>
      <c r="I222" s="13">
        <v>0</v>
      </c>
      <c r="J222" s="13">
        <v>0</v>
      </c>
      <c r="K222" s="13">
        <v>4940.68</v>
      </c>
      <c r="L222" s="13">
        <v>0</v>
      </c>
      <c r="M222" s="13">
        <v>512.88</v>
      </c>
      <c r="N222" s="13">
        <v>512.88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514.65</v>
      </c>
      <c r="V222" s="13">
        <v>1027.53</v>
      </c>
      <c r="W222" s="13">
        <v>3913.15</v>
      </c>
      <c r="X222" s="1"/>
    </row>
    <row r="223" spans="1:24" x14ac:dyDescent="0.25">
      <c r="A223" s="2" t="s">
        <v>3416</v>
      </c>
      <c r="B223" s="1" t="s">
        <v>3417</v>
      </c>
      <c r="C223" s="1" t="s">
        <v>792</v>
      </c>
      <c r="D223" s="13">
        <v>4475.18</v>
      </c>
      <c r="E223" s="13">
        <v>0</v>
      </c>
      <c r="F223" s="13">
        <v>0</v>
      </c>
      <c r="G223" s="13">
        <v>465.5</v>
      </c>
      <c r="H223" s="13">
        <v>0</v>
      </c>
      <c r="I223" s="13">
        <v>0</v>
      </c>
      <c r="J223" s="13">
        <v>0</v>
      </c>
      <c r="K223" s="13">
        <v>4940.68</v>
      </c>
      <c r="L223" s="13">
        <v>0</v>
      </c>
      <c r="M223" s="13">
        <v>512.88</v>
      </c>
      <c r="N223" s="13">
        <v>512.88</v>
      </c>
      <c r="O223" s="13">
        <v>0</v>
      </c>
      <c r="P223" s="13">
        <v>0</v>
      </c>
      <c r="Q223" s="13">
        <v>995</v>
      </c>
      <c r="R223" s="13">
        <v>0</v>
      </c>
      <c r="S223" s="13">
        <v>0</v>
      </c>
      <c r="T223" s="13">
        <v>44.75</v>
      </c>
      <c r="U223" s="13">
        <v>514.65</v>
      </c>
      <c r="V223" s="13">
        <v>2067.2800000000002</v>
      </c>
      <c r="W223" s="13">
        <v>2873.4</v>
      </c>
      <c r="X223" s="1"/>
    </row>
    <row r="224" spans="1:24" x14ac:dyDescent="0.25">
      <c r="A224" s="2" t="s">
        <v>3418</v>
      </c>
      <c r="B224" s="1" t="s">
        <v>3419</v>
      </c>
      <c r="C224" s="1" t="s">
        <v>3410</v>
      </c>
      <c r="D224" s="13">
        <v>3019.28</v>
      </c>
      <c r="E224" s="13">
        <v>0</v>
      </c>
      <c r="F224" s="13">
        <v>0</v>
      </c>
      <c r="G224" s="13">
        <v>465.5</v>
      </c>
      <c r="H224" s="13">
        <v>0</v>
      </c>
      <c r="I224" s="13">
        <v>0</v>
      </c>
      <c r="J224" s="13">
        <v>0</v>
      </c>
      <c r="K224" s="13">
        <v>3484.78</v>
      </c>
      <c r="L224" s="13">
        <v>125.1</v>
      </c>
      <c r="M224" s="13">
        <v>275.06</v>
      </c>
      <c r="N224" s="13">
        <v>149.96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347.22</v>
      </c>
      <c r="V224" s="13">
        <v>497.18</v>
      </c>
      <c r="W224" s="13">
        <v>2987.6</v>
      </c>
      <c r="X224" s="1"/>
    </row>
    <row r="225" spans="1:24" x14ac:dyDescent="0.25">
      <c r="A225" s="2" t="s">
        <v>3420</v>
      </c>
      <c r="B225" s="1" t="s">
        <v>3421</v>
      </c>
      <c r="C225" s="1" t="s">
        <v>3422</v>
      </c>
      <c r="D225" s="13">
        <v>4703.08</v>
      </c>
      <c r="E225" s="13">
        <v>0</v>
      </c>
      <c r="F225" s="13">
        <v>0</v>
      </c>
      <c r="G225" s="13">
        <v>465.5</v>
      </c>
      <c r="H225" s="13">
        <v>0</v>
      </c>
      <c r="I225" s="13">
        <v>0</v>
      </c>
      <c r="J225" s="13">
        <v>0</v>
      </c>
      <c r="K225" s="13">
        <v>5168.58</v>
      </c>
      <c r="L225" s="13">
        <v>0</v>
      </c>
      <c r="M225" s="13">
        <v>556.82000000000005</v>
      </c>
      <c r="N225" s="13">
        <v>556.82000000000005</v>
      </c>
      <c r="O225" s="13">
        <v>0</v>
      </c>
      <c r="P225" s="13">
        <v>0</v>
      </c>
      <c r="Q225" s="13">
        <v>1999.26</v>
      </c>
      <c r="R225" s="13">
        <v>0</v>
      </c>
      <c r="S225" s="13">
        <v>0</v>
      </c>
      <c r="T225" s="13">
        <v>0</v>
      </c>
      <c r="U225" s="13">
        <v>540.85</v>
      </c>
      <c r="V225" s="13">
        <v>3096.93</v>
      </c>
      <c r="W225" s="13">
        <v>2071.65</v>
      </c>
      <c r="X225" s="1"/>
    </row>
    <row r="226" spans="1:24" x14ac:dyDescent="0.25">
      <c r="A226" s="2" t="s">
        <v>3423</v>
      </c>
      <c r="B226" s="1" t="s">
        <v>3424</v>
      </c>
      <c r="C226" s="1" t="s">
        <v>737</v>
      </c>
      <c r="D226" s="13">
        <v>4258.68</v>
      </c>
      <c r="E226" s="13">
        <v>0</v>
      </c>
      <c r="F226" s="13">
        <v>0</v>
      </c>
      <c r="G226" s="13">
        <v>465.5</v>
      </c>
      <c r="H226" s="13">
        <v>0</v>
      </c>
      <c r="I226" s="13">
        <v>0</v>
      </c>
      <c r="J226" s="13">
        <v>0</v>
      </c>
      <c r="K226" s="13">
        <v>4724.18</v>
      </c>
      <c r="L226" s="13">
        <v>0</v>
      </c>
      <c r="M226" s="13">
        <v>474.08</v>
      </c>
      <c r="N226" s="13">
        <v>474.08</v>
      </c>
      <c r="O226" s="13">
        <v>0</v>
      </c>
      <c r="P226" s="13">
        <v>0</v>
      </c>
      <c r="Q226" s="13">
        <v>710</v>
      </c>
      <c r="R226" s="13">
        <v>0</v>
      </c>
      <c r="S226" s="13">
        <v>0</v>
      </c>
      <c r="T226" s="13">
        <v>0</v>
      </c>
      <c r="U226" s="13">
        <v>489.75</v>
      </c>
      <c r="V226" s="13">
        <v>1673.83</v>
      </c>
      <c r="W226" s="13">
        <v>3050.35</v>
      </c>
      <c r="X226" s="1"/>
    </row>
    <row r="227" spans="1:24" x14ac:dyDescent="0.25">
      <c r="A227" s="2" t="s">
        <v>3425</v>
      </c>
      <c r="B227" s="1" t="s">
        <v>3426</v>
      </c>
      <c r="C227" s="1" t="s">
        <v>3427</v>
      </c>
      <c r="D227" s="13">
        <v>10392.6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10392.6</v>
      </c>
      <c r="L227" s="13">
        <v>0</v>
      </c>
      <c r="M227" s="13">
        <v>1675.65</v>
      </c>
      <c r="N227" s="13">
        <v>1675.65</v>
      </c>
      <c r="O227" s="13">
        <v>0</v>
      </c>
      <c r="P227" s="13">
        <v>0</v>
      </c>
      <c r="Q227" s="13">
        <v>1733</v>
      </c>
      <c r="R227" s="13">
        <v>0</v>
      </c>
      <c r="S227" s="13">
        <v>0</v>
      </c>
      <c r="T227" s="13">
        <v>0</v>
      </c>
      <c r="U227" s="13">
        <v>1195.1500000000001</v>
      </c>
      <c r="V227" s="13">
        <v>4603.8</v>
      </c>
      <c r="W227" s="13">
        <v>5788.8</v>
      </c>
      <c r="X227" s="1"/>
    </row>
    <row r="228" spans="1:24" x14ac:dyDescent="0.25">
      <c r="A228" s="2" t="s">
        <v>3428</v>
      </c>
      <c r="B228" s="1" t="s">
        <v>3429</v>
      </c>
      <c r="C228" s="1" t="s">
        <v>713</v>
      </c>
      <c r="D228" s="13">
        <v>3168.78</v>
      </c>
      <c r="E228" s="13">
        <v>0</v>
      </c>
      <c r="F228" s="13">
        <v>0</v>
      </c>
      <c r="G228" s="13">
        <v>465.5</v>
      </c>
      <c r="H228" s="13">
        <v>0</v>
      </c>
      <c r="I228" s="13">
        <v>0</v>
      </c>
      <c r="J228" s="13">
        <v>0</v>
      </c>
      <c r="K228" s="13">
        <v>3634.28</v>
      </c>
      <c r="L228" s="13">
        <v>107.4</v>
      </c>
      <c r="M228" s="13">
        <v>291.33</v>
      </c>
      <c r="N228" s="13">
        <v>183.93</v>
      </c>
      <c r="O228" s="13">
        <v>0</v>
      </c>
      <c r="P228" s="13">
        <v>0</v>
      </c>
      <c r="Q228" s="13">
        <v>264.60000000000002</v>
      </c>
      <c r="R228" s="13">
        <v>0</v>
      </c>
      <c r="S228" s="13">
        <v>0</v>
      </c>
      <c r="T228" s="13">
        <v>0</v>
      </c>
      <c r="U228" s="13">
        <v>364.41</v>
      </c>
      <c r="V228" s="13">
        <v>812.94</v>
      </c>
      <c r="W228" s="13">
        <v>2821.34</v>
      </c>
      <c r="X228" s="1"/>
    </row>
    <row r="229" spans="1:24" x14ac:dyDescent="0.25">
      <c r="A229" s="2" t="s">
        <v>891</v>
      </c>
      <c r="B229" s="1" t="s">
        <v>3430</v>
      </c>
      <c r="C229" s="1" t="s">
        <v>750</v>
      </c>
      <c r="D229" s="13">
        <v>2552.25</v>
      </c>
      <c r="E229" s="13">
        <v>0</v>
      </c>
      <c r="F229" s="13">
        <v>0</v>
      </c>
      <c r="G229" s="13">
        <v>465.5</v>
      </c>
      <c r="H229" s="13">
        <v>0</v>
      </c>
      <c r="I229" s="13">
        <v>0</v>
      </c>
      <c r="J229" s="13">
        <v>0</v>
      </c>
      <c r="K229" s="13">
        <v>3017.75</v>
      </c>
      <c r="L229" s="13">
        <v>145.35</v>
      </c>
      <c r="M229" s="13">
        <v>224.25</v>
      </c>
      <c r="N229" s="13">
        <v>78.900000000000006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25.52</v>
      </c>
      <c r="U229" s="13">
        <v>293.51</v>
      </c>
      <c r="V229" s="13">
        <v>397.93</v>
      </c>
      <c r="W229" s="13">
        <v>2619.8200000000002</v>
      </c>
      <c r="X229" s="1"/>
    </row>
    <row r="230" spans="1:24" x14ac:dyDescent="0.25">
      <c r="A230" s="2" t="s">
        <v>893</v>
      </c>
      <c r="B230" s="1" t="s">
        <v>3431</v>
      </c>
      <c r="C230" s="1" t="s">
        <v>3432</v>
      </c>
      <c r="D230" s="13">
        <v>10392.6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10392.6</v>
      </c>
      <c r="L230" s="13">
        <v>0</v>
      </c>
      <c r="M230" s="13">
        <v>1675.65</v>
      </c>
      <c r="N230" s="13">
        <v>1675.65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1195.1500000000001</v>
      </c>
      <c r="V230" s="13">
        <v>2870.8</v>
      </c>
      <c r="W230" s="13">
        <v>7521.8</v>
      </c>
      <c r="X230" s="1"/>
    </row>
    <row r="231" spans="1:24" x14ac:dyDescent="0.25">
      <c r="A231" s="2" t="s">
        <v>3433</v>
      </c>
      <c r="B231" s="1" t="s">
        <v>3434</v>
      </c>
      <c r="C231" s="1" t="s">
        <v>2332</v>
      </c>
      <c r="D231" s="13">
        <v>2877.65</v>
      </c>
      <c r="E231" s="13">
        <v>0</v>
      </c>
      <c r="F231" s="13">
        <v>0</v>
      </c>
      <c r="G231" s="13">
        <v>465.5</v>
      </c>
      <c r="H231" s="13">
        <v>0</v>
      </c>
      <c r="I231" s="13">
        <v>0</v>
      </c>
      <c r="J231" s="13">
        <v>0</v>
      </c>
      <c r="K231" s="13">
        <v>3343.15</v>
      </c>
      <c r="L231" s="13">
        <v>125.1</v>
      </c>
      <c r="M231" s="13">
        <v>259.64999999999998</v>
      </c>
      <c r="N231" s="13">
        <v>134.55000000000001</v>
      </c>
      <c r="O231" s="13">
        <v>0</v>
      </c>
      <c r="P231" s="13">
        <v>0</v>
      </c>
      <c r="Q231" s="13">
        <v>800</v>
      </c>
      <c r="R231" s="13">
        <v>0</v>
      </c>
      <c r="S231" s="13">
        <v>0</v>
      </c>
      <c r="T231" s="13">
        <v>0</v>
      </c>
      <c r="U231" s="13">
        <v>330.93</v>
      </c>
      <c r="V231" s="13">
        <v>1265.48</v>
      </c>
      <c r="W231" s="13">
        <v>2077.67</v>
      </c>
      <c r="X231" s="1"/>
    </row>
    <row r="232" spans="1:24" x14ac:dyDescent="0.25">
      <c r="A232" s="2" t="s">
        <v>3435</v>
      </c>
      <c r="B232" s="1" t="s">
        <v>3436</v>
      </c>
      <c r="C232" s="1" t="s">
        <v>3437</v>
      </c>
      <c r="D232" s="13">
        <v>10392.6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10392.6</v>
      </c>
      <c r="L232" s="13">
        <v>0</v>
      </c>
      <c r="M232" s="13">
        <v>1675.65</v>
      </c>
      <c r="N232" s="13">
        <v>1675.65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1195.1500000000001</v>
      </c>
      <c r="V232" s="13">
        <v>2870.8</v>
      </c>
      <c r="W232" s="13">
        <v>7521.8</v>
      </c>
      <c r="X232" s="1"/>
    </row>
    <row r="233" spans="1:24" x14ac:dyDescent="0.25">
      <c r="A233" s="2" t="s">
        <v>889</v>
      </c>
      <c r="B233" s="1" t="s">
        <v>3438</v>
      </c>
      <c r="C233" s="1" t="s">
        <v>750</v>
      </c>
      <c r="D233" s="13">
        <v>2552.25</v>
      </c>
      <c r="E233" s="13">
        <v>0</v>
      </c>
      <c r="F233" s="13">
        <v>0</v>
      </c>
      <c r="G233" s="13">
        <v>465.5</v>
      </c>
      <c r="H233" s="13">
        <v>0</v>
      </c>
      <c r="I233" s="13">
        <v>0</v>
      </c>
      <c r="J233" s="13">
        <v>0</v>
      </c>
      <c r="K233" s="13">
        <v>3017.75</v>
      </c>
      <c r="L233" s="13">
        <v>145.35</v>
      </c>
      <c r="M233" s="13">
        <v>224.25</v>
      </c>
      <c r="N233" s="13">
        <v>78.900000000000006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293.51</v>
      </c>
      <c r="V233" s="13">
        <v>372.41</v>
      </c>
      <c r="W233" s="13">
        <v>2645.34</v>
      </c>
      <c r="X233" s="1"/>
    </row>
    <row r="234" spans="1:24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4" x14ac:dyDescent="0.25">
      <c r="A236" s="15"/>
      <c r="B236" s="7"/>
      <c r="C236" s="7"/>
      <c r="D236" s="7" t="s">
        <v>280</v>
      </c>
      <c r="E236" s="7" t="s">
        <v>280</v>
      </c>
      <c r="F236" s="7" t="s">
        <v>280</v>
      </c>
      <c r="G236" s="7" t="s">
        <v>280</v>
      </c>
      <c r="H236" s="7" t="s">
        <v>280</v>
      </c>
      <c r="I236" s="7" t="s">
        <v>280</v>
      </c>
      <c r="J236" s="7" t="s">
        <v>280</v>
      </c>
      <c r="K236" s="7" t="s">
        <v>280</v>
      </c>
      <c r="L236" s="7" t="s">
        <v>280</v>
      </c>
      <c r="M236" s="7" t="s">
        <v>280</v>
      </c>
      <c r="N236" s="7" t="s">
        <v>280</v>
      </c>
      <c r="O236" s="7" t="s">
        <v>280</v>
      </c>
      <c r="P236" s="7" t="s">
        <v>280</v>
      </c>
      <c r="Q236" s="7" t="s">
        <v>280</v>
      </c>
      <c r="R236" s="7" t="s">
        <v>280</v>
      </c>
      <c r="S236" s="7" t="s">
        <v>280</v>
      </c>
      <c r="T236" s="7" t="s">
        <v>280</v>
      </c>
      <c r="U236" s="7" t="s">
        <v>280</v>
      </c>
      <c r="V236" s="7" t="s">
        <v>280</v>
      </c>
      <c r="W236" s="7" t="s">
        <v>280</v>
      </c>
    </row>
    <row r="237" spans="1:24" x14ac:dyDescent="0.25">
      <c r="A237" s="18" t="s">
        <v>281</v>
      </c>
      <c r="B237" s="1" t="s">
        <v>282</v>
      </c>
      <c r="C237" s="1"/>
      <c r="D237" s="17">
        <v>579677.52</v>
      </c>
      <c r="E237" s="17">
        <v>267.58999999999997</v>
      </c>
      <c r="F237" s="17">
        <v>557.47</v>
      </c>
      <c r="G237" s="17">
        <v>29442.39</v>
      </c>
      <c r="H237" s="17">
        <v>22628.63</v>
      </c>
      <c r="I237" s="17">
        <v>4693.5</v>
      </c>
      <c r="J237" s="17">
        <v>688</v>
      </c>
      <c r="K237" s="17">
        <v>637955.1</v>
      </c>
      <c r="L237" s="17">
        <v>2863.95</v>
      </c>
      <c r="M237" s="17">
        <v>93970.7</v>
      </c>
      <c r="N237" s="17">
        <v>91106.75</v>
      </c>
      <c r="O237" s="17">
        <v>11650.94</v>
      </c>
      <c r="P237" s="17">
        <v>0</v>
      </c>
      <c r="Q237" s="17">
        <v>106660.36</v>
      </c>
      <c r="R237" s="17">
        <v>1562.72</v>
      </c>
      <c r="S237" s="17">
        <v>154.58000000000001</v>
      </c>
      <c r="T237" s="17">
        <v>1810.39</v>
      </c>
      <c r="U237" s="17">
        <v>64642.04</v>
      </c>
      <c r="V237" s="17">
        <v>277587.78000000003</v>
      </c>
      <c r="W237" s="17">
        <v>360367.32</v>
      </c>
    </row>
    <row r="238" spans="1:24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4" x14ac:dyDescent="0.25">
      <c r="A239" s="2"/>
      <c r="B239" s="1"/>
      <c r="C239" s="1"/>
      <c r="D239" s="1" t="s">
        <v>282</v>
      </c>
      <c r="E239" s="1" t="s">
        <v>282</v>
      </c>
      <c r="F239" s="1" t="s">
        <v>282</v>
      </c>
      <c r="G239" s="1" t="s">
        <v>282</v>
      </c>
      <c r="H239" s="1" t="s">
        <v>282</v>
      </c>
      <c r="I239" s="1" t="s">
        <v>282</v>
      </c>
      <c r="J239" s="1" t="s">
        <v>282</v>
      </c>
      <c r="K239" s="1" t="s">
        <v>282</v>
      </c>
      <c r="L239" s="1" t="s">
        <v>282</v>
      </c>
      <c r="M239" s="1" t="s">
        <v>282</v>
      </c>
      <c r="N239" s="1" t="s">
        <v>282</v>
      </c>
      <c r="O239" s="1" t="s">
        <v>282</v>
      </c>
      <c r="P239" s="1" t="s">
        <v>282</v>
      </c>
      <c r="Q239" s="1" t="s">
        <v>282</v>
      </c>
      <c r="R239" s="1" t="s">
        <v>282</v>
      </c>
      <c r="S239" s="1" t="s">
        <v>282</v>
      </c>
      <c r="T239" s="1" t="s">
        <v>282</v>
      </c>
      <c r="U239" s="1" t="s">
        <v>282</v>
      </c>
      <c r="V239" s="1" t="s">
        <v>282</v>
      </c>
      <c r="W239" s="1" t="s">
        <v>282</v>
      </c>
    </row>
    <row r="240" spans="1:24" x14ac:dyDescent="0.25">
      <c r="A240" s="2" t="s">
        <v>282</v>
      </c>
      <c r="B240" s="1" t="s">
        <v>282</v>
      </c>
      <c r="C240" s="1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1:23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</sheetData>
  <mergeCells count="5">
    <mergeCell ref="B1:D1"/>
    <mergeCell ref="P8:V8"/>
    <mergeCell ref="B130:D130"/>
    <mergeCell ref="B131:V131"/>
    <mergeCell ref="O137:U13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3328B-5FEF-4A71-AE27-354DFA9A8557}">
  <dimension ref="A1:AF147"/>
  <sheetViews>
    <sheetView topLeftCell="J1" workbookViewId="0">
      <selection activeCell="Y18" sqref="Y18"/>
    </sheetView>
  </sheetViews>
  <sheetFormatPr baseColWidth="10" defaultRowHeight="15" x14ac:dyDescent="0.25"/>
  <sheetData>
    <row r="1" spans="1:32" x14ac:dyDescent="0.25">
      <c r="A1" s="175"/>
      <c r="B1" s="176" t="s">
        <v>282</v>
      </c>
      <c r="C1" s="176"/>
      <c r="D1" s="176"/>
      <c r="E1" s="177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</row>
    <row r="2" spans="1:32" ht="18" x14ac:dyDescent="0.25">
      <c r="A2" s="179"/>
      <c r="B2" s="180" t="s">
        <v>327</v>
      </c>
      <c r="C2" s="180"/>
      <c r="D2" s="180"/>
      <c r="E2" s="181"/>
      <c r="F2" s="181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</row>
    <row r="3" spans="1:32" ht="18" x14ac:dyDescent="0.25">
      <c r="A3" s="179"/>
      <c r="B3" s="182" t="s">
        <v>3999</v>
      </c>
      <c r="C3" s="182"/>
      <c r="D3" s="182"/>
      <c r="E3" s="182"/>
      <c r="F3" s="182"/>
      <c r="G3" s="182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</row>
    <row r="4" spans="1:32" x14ac:dyDescent="0.25">
      <c r="A4" s="178"/>
      <c r="B4" s="183" t="s">
        <v>4000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</row>
    <row r="5" spans="1:32" x14ac:dyDescent="0.25">
      <c r="A5" s="178"/>
      <c r="B5" s="184" t="s">
        <v>4001</v>
      </c>
      <c r="C5" s="184"/>
      <c r="D5" s="184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</row>
    <row r="6" spans="1:32" x14ac:dyDescent="0.25">
      <c r="A6" s="178"/>
      <c r="B6" s="184" t="s">
        <v>6</v>
      </c>
      <c r="C6" s="184"/>
      <c r="D6" s="184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</row>
    <row r="7" spans="1:32" ht="15.75" thickBot="1" x14ac:dyDescent="0.3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</row>
    <row r="8" spans="1:32" ht="46.5" thickBot="1" x14ac:dyDescent="0.3">
      <c r="A8" s="185" t="s">
        <v>9</v>
      </c>
      <c r="B8" s="185" t="s">
        <v>10</v>
      </c>
      <c r="C8" s="186" t="s">
        <v>656</v>
      </c>
      <c r="D8" s="186" t="s">
        <v>657</v>
      </c>
      <c r="E8" s="186" t="s">
        <v>11</v>
      </c>
      <c r="F8" s="186" t="s">
        <v>4002</v>
      </c>
      <c r="G8" s="186" t="s">
        <v>331</v>
      </c>
      <c r="H8" s="186" t="s">
        <v>4003</v>
      </c>
      <c r="I8" s="186" t="s">
        <v>4004</v>
      </c>
      <c r="J8" s="186" t="s">
        <v>332</v>
      </c>
      <c r="K8" s="186" t="s">
        <v>333</v>
      </c>
      <c r="L8" s="186" t="s">
        <v>16</v>
      </c>
      <c r="M8" s="186" t="s">
        <v>334</v>
      </c>
      <c r="N8" s="186" t="s">
        <v>659</v>
      </c>
      <c r="O8" s="187" t="s">
        <v>20</v>
      </c>
      <c r="P8" s="185" t="s">
        <v>21</v>
      </c>
      <c r="Q8" s="185" t="s">
        <v>23</v>
      </c>
      <c r="R8" s="185" t="s">
        <v>339</v>
      </c>
      <c r="S8" s="229" t="s">
        <v>1203</v>
      </c>
      <c r="T8" s="230"/>
      <c r="U8" s="230"/>
      <c r="V8" s="230"/>
      <c r="W8" s="230"/>
      <c r="X8" s="230"/>
      <c r="Y8" s="230"/>
      <c r="Z8" s="230"/>
      <c r="AA8" s="231"/>
      <c r="AB8" s="188" t="s">
        <v>25</v>
      </c>
      <c r="AC8" s="189" t="s">
        <v>26</v>
      </c>
      <c r="AD8" s="190"/>
      <c r="AE8" s="190"/>
      <c r="AF8" s="191" t="s">
        <v>4005</v>
      </c>
    </row>
    <row r="9" spans="1:32" ht="15.75" thickTop="1" x14ac:dyDescent="0.25">
      <c r="A9" s="178" t="s">
        <v>4006</v>
      </c>
      <c r="B9" s="178" t="s">
        <v>4007</v>
      </c>
      <c r="C9" s="178" t="s">
        <v>1444</v>
      </c>
      <c r="D9" s="178" t="s">
        <v>364</v>
      </c>
      <c r="E9" s="178">
        <v>23553</v>
      </c>
      <c r="F9" s="178"/>
      <c r="G9" s="178">
        <v>0</v>
      </c>
      <c r="H9" s="178">
        <v>688</v>
      </c>
      <c r="I9" s="178"/>
      <c r="J9" s="178"/>
      <c r="K9" s="178"/>
      <c r="L9" s="178">
        <v>0</v>
      </c>
      <c r="M9" s="178"/>
      <c r="N9" s="178"/>
      <c r="O9" s="178">
        <v>24241</v>
      </c>
      <c r="P9" s="178">
        <v>0</v>
      </c>
      <c r="Q9" s="178">
        <v>5456.95</v>
      </c>
      <c r="R9" s="178"/>
      <c r="S9" s="178">
        <v>0</v>
      </c>
      <c r="T9" s="192">
        <v>-0.15</v>
      </c>
      <c r="U9" s="178"/>
      <c r="V9" s="178">
        <v>2708.6</v>
      </c>
      <c r="W9" s="178">
        <v>9814</v>
      </c>
      <c r="X9" s="178"/>
      <c r="Y9" s="178"/>
      <c r="Z9" s="178"/>
      <c r="AA9" s="178"/>
      <c r="AB9" s="178">
        <v>17979.400000000001</v>
      </c>
      <c r="AC9" s="178">
        <v>6261.6</v>
      </c>
      <c r="AD9" s="178"/>
      <c r="AE9" s="178"/>
      <c r="AF9" s="178">
        <v>2104</v>
      </c>
    </row>
    <row r="10" spans="1:32" x14ac:dyDescent="0.25">
      <c r="A10" s="178" t="s">
        <v>4008</v>
      </c>
      <c r="B10" s="178" t="s">
        <v>4009</v>
      </c>
      <c r="C10" s="178" t="s">
        <v>4010</v>
      </c>
      <c r="D10" s="178" t="s">
        <v>4011</v>
      </c>
      <c r="E10" s="178">
        <v>13967.1</v>
      </c>
      <c r="F10" s="178"/>
      <c r="G10" s="178">
        <v>0</v>
      </c>
      <c r="H10" s="178">
        <v>0</v>
      </c>
      <c r="I10" s="178"/>
      <c r="J10" s="178"/>
      <c r="K10" s="178"/>
      <c r="L10" s="178">
        <v>0</v>
      </c>
      <c r="M10" s="178"/>
      <c r="N10" s="178"/>
      <c r="O10" s="178">
        <v>13967.1</v>
      </c>
      <c r="P10" s="178">
        <v>0</v>
      </c>
      <c r="Q10" s="178">
        <v>2516.4299999999998</v>
      </c>
      <c r="R10" s="178"/>
      <c r="S10" s="178">
        <v>0</v>
      </c>
      <c r="T10" s="178">
        <v>0.05</v>
      </c>
      <c r="U10" s="178"/>
      <c r="V10" s="178">
        <v>1606.22</v>
      </c>
      <c r="W10" s="178">
        <v>0</v>
      </c>
      <c r="X10" s="178"/>
      <c r="Y10" s="178"/>
      <c r="Z10" s="178"/>
      <c r="AA10" s="178"/>
      <c r="AB10" s="178">
        <v>4122.7</v>
      </c>
      <c r="AC10" s="178">
        <v>9844.4</v>
      </c>
      <c r="AD10" s="178"/>
      <c r="AE10" s="178"/>
      <c r="AF10" s="178">
        <v>0</v>
      </c>
    </row>
    <row r="11" spans="1:32" x14ac:dyDescent="0.25">
      <c r="A11" s="178" t="s">
        <v>4012</v>
      </c>
      <c r="B11" s="178" t="s">
        <v>4013</v>
      </c>
      <c r="C11" s="178" t="s">
        <v>4014</v>
      </c>
      <c r="D11" s="178" t="s">
        <v>4015</v>
      </c>
      <c r="E11" s="178">
        <v>0</v>
      </c>
      <c r="F11" s="178"/>
      <c r="G11" s="178">
        <v>0</v>
      </c>
      <c r="H11" s="178">
        <v>0</v>
      </c>
      <c r="I11" s="178"/>
      <c r="J11" s="178"/>
      <c r="K11" s="178"/>
      <c r="L11" s="178">
        <v>0</v>
      </c>
      <c r="M11" s="178"/>
      <c r="N11" s="178"/>
      <c r="O11" s="178">
        <v>0</v>
      </c>
      <c r="P11" s="178">
        <v>0</v>
      </c>
      <c r="Q11" s="178">
        <v>0</v>
      </c>
      <c r="R11" s="178"/>
      <c r="S11" s="178">
        <v>0</v>
      </c>
      <c r="T11" s="178">
        <v>0</v>
      </c>
      <c r="U11" s="178"/>
      <c r="V11" s="178">
        <v>0</v>
      </c>
      <c r="W11" s="178">
        <v>0</v>
      </c>
      <c r="X11" s="178"/>
      <c r="Y11" s="178"/>
      <c r="Z11" s="178"/>
      <c r="AA11" s="178"/>
      <c r="AB11" s="178">
        <v>0</v>
      </c>
      <c r="AC11" s="178">
        <v>0</v>
      </c>
      <c r="AD11" s="178"/>
      <c r="AE11" s="178"/>
      <c r="AF11" s="178">
        <v>0</v>
      </c>
    </row>
    <row r="12" spans="1:32" x14ac:dyDescent="0.25">
      <c r="A12" s="178" t="s">
        <v>4016</v>
      </c>
      <c r="B12" s="178" t="s">
        <v>4017</v>
      </c>
      <c r="C12" s="178" t="s">
        <v>4018</v>
      </c>
      <c r="D12" s="178" t="s">
        <v>289</v>
      </c>
      <c r="E12" s="178">
        <v>13967.1</v>
      </c>
      <c r="F12" s="178"/>
      <c r="G12" s="178">
        <v>0</v>
      </c>
      <c r="H12" s="178">
        <v>0</v>
      </c>
      <c r="I12" s="178"/>
      <c r="J12" s="178"/>
      <c r="K12" s="178"/>
      <c r="L12" s="178">
        <v>0</v>
      </c>
      <c r="M12" s="178"/>
      <c r="N12" s="178"/>
      <c r="O12" s="178">
        <v>13967.1</v>
      </c>
      <c r="P12" s="178">
        <v>0</v>
      </c>
      <c r="Q12" s="178">
        <v>2516.4299999999998</v>
      </c>
      <c r="R12" s="178"/>
      <c r="S12" s="178">
        <v>0</v>
      </c>
      <c r="T12" s="178">
        <v>0.05</v>
      </c>
      <c r="U12" s="178"/>
      <c r="V12" s="178">
        <v>1606.22</v>
      </c>
      <c r="W12" s="178">
        <v>5208</v>
      </c>
      <c r="X12" s="178"/>
      <c r="Y12" s="178"/>
      <c r="Z12" s="178"/>
      <c r="AA12" s="178"/>
      <c r="AB12" s="178">
        <v>9330.7000000000007</v>
      </c>
      <c r="AC12" s="178">
        <v>4636.3999999999996</v>
      </c>
      <c r="AD12" s="178"/>
      <c r="AE12" s="178"/>
      <c r="AF12" s="178">
        <v>0</v>
      </c>
    </row>
    <row r="13" spans="1:32" x14ac:dyDescent="0.25">
      <c r="A13" s="178" t="s">
        <v>4019</v>
      </c>
      <c r="B13" s="178" t="s">
        <v>4020</v>
      </c>
      <c r="C13" s="178" t="s">
        <v>979</v>
      </c>
      <c r="D13" s="178" t="s">
        <v>4011</v>
      </c>
      <c r="E13" s="178">
        <v>3873.15</v>
      </c>
      <c r="F13" s="178"/>
      <c r="G13" s="178">
        <v>588.72</v>
      </c>
      <c r="H13" s="178">
        <v>0</v>
      </c>
      <c r="I13" s="178"/>
      <c r="J13" s="178"/>
      <c r="K13" s="178"/>
      <c r="L13" s="178">
        <v>0</v>
      </c>
      <c r="M13" s="178"/>
      <c r="N13" s="178"/>
      <c r="O13" s="178">
        <v>4461.87</v>
      </c>
      <c r="P13" s="178">
        <v>0</v>
      </c>
      <c r="Q13" s="178">
        <v>427.11</v>
      </c>
      <c r="R13" s="178"/>
      <c r="S13" s="178">
        <v>38.729999999999997</v>
      </c>
      <c r="T13" s="178">
        <v>0.02</v>
      </c>
      <c r="U13" s="178"/>
      <c r="V13" s="178">
        <v>445.41</v>
      </c>
      <c r="W13" s="178">
        <v>1252</v>
      </c>
      <c r="X13" s="178"/>
      <c r="Y13" s="178"/>
      <c r="Z13" s="178"/>
      <c r="AA13" s="178"/>
      <c r="AB13" s="178">
        <v>2163.27</v>
      </c>
      <c r="AC13" s="178">
        <v>2298.6</v>
      </c>
      <c r="AD13" s="178"/>
      <c r="AE13" s="178"/>
      <c r="AF13" s="178">
        <v>931</v>
      </c>
    </row>
    <row r="14" spans="1:32" x14ac:dyDescent="0.25">
      <c r="A14" s="178" t="s">
        <v>4021</v>
      </c>
      <c r="B14" s="178" t="s">
        <v>4022</v>
      </c>
      <c r="C14" s="178" t="s">
        <v>979</v>
      </c>
      <c r="D14" s="178" t="s">
        <v>4011</v>
      </c>
      <c r="E14" s="178">
        <v>3685.35</v>
      </c>
      <c r="F14" s="178"/>
      <c r="G14" s="178">
        <v>560.1</v>
      </c>
      <c r="H14" s="178">
        <v>0</v>
      </c>
      <c r="I14" s="178"/>
      <c r="J14" s="178"/>
      <c r="K14" s="178"/>
      <c r="L14" s="178">
        <v>0</v>
      </c>
      <c r="M14" s="178"/>
      <c r="N14" s="178"/>
      <c r="O14" s="178">
        <v>4245.45</v>
      </c>
      <c r="P14" s="178">
        <v>0</v>
      </c>
      <c r="Q14" s="178">
        <v>388.33</v>
      </c>
      <c r="R14" s="178"/>
      <c r="S14" s="178">
        <v>36.85</v>
      </c>
      <c r="T14" s="178">
        <v>0.05</v>
      </c>
      <c r="U14" s="178"/>
      <c r="V14" s="178">
        <v>423.82</v>
      </c>
      <c r="W14" s="178">
        <v>0</v>
      </c>
      <c r="X14" s="178"/>
      <c r="Y14" s="178"/>
      <c r="Z14" s="178"/>
      <c r="AA14" s="178"/>
      <c r="AB14" s="178">
        <v>849.05</v>
      </c>
      <c r="AC14" s="178">
        <v>3396.4</v>
      </c>
      <c r="AD14" s="178"/>
      <c r="AE14" s="178"/>
      <c r="AF14" s="178">
        <v>931</v>
      </c>
    </row>
    <row r="15" spans="1:32" x14ac:dyDescent="0.25">
      <c r="A15" s="178" t="s">
        <v>4023</v>
      </c>
      <c r="B15" s="178" t="s">
        <v>4024</v>
      </c>
      <c r="C15" s="178" t="s">
        <v>1365</v>
      </c>
      <c r="D15" s="178" t="s">
        <v>4015</v>
      </c>
      <c r="E15" s="178">
        <v>2881.65</v>
      </c>
      <c r="F15" s="178"/>
      <c r="G15" s="178">
        <v>438.01</v>
      </c>
      <c r="H15" s="178">
        <v>0</v>
      </c>
      <c r="I15" s="178"/>
      <c r="J15" s="178"/>
      <c r="K15" s="178"/>
      <c r="L15" s="178">
        <v>0</v>
      </c>
      <c r="M15" s="178"/>
      <c r="N15" s="178"/>
      <c r="O15" s="178">
        <v>3319.66</v>
      </c>
      <c r="P15" s="178">
        <v>0</v>
      </c>
      <c r="Q15" s="178">
        <v>132.04</v>
      </c>
      <c r="R15" s="178"/>
      <c r="S15" s="178">
        <v>28.82</v>
      </c>
      <c r="T15" s="178">
        <v>0.01</v>
      </c>
      <c r="U15" s="178"/>
      <c r="V15" s="178">
        <v>331.39</v>
      </c>
      <c r="W15" s="178">
        <v>961</v>
      </c>
      <c r="X15" s="178"/>
      <c r="Y15" s="178"/>
      <c r="Z15" s="178"/>
      <c r="AA15" s="178"/>
      <c r="AB15" s="178">
        <v>1453.26</v>
      </c>
      <c r="AC15" s="178">
        <v>1866.4</v>
      </c>
      <c r="AD15" s="178"/>
      <c r="AE15" s="178"/>
      <c r="AF15" s="178">
        <v>931</v>
      </c>
    </row>
    <row r="16" spans="1:32" x14ac:dyDescent="0.25">
      <c r="A16" s="178" t="s">
        <v>4025</v>
      </c>
      <c r="B16" s="178" t="s">
        <v>4026</v>
      </c>
      <c r="C16" s="178" t="s">
        <v>1151</v>
      </c>
      <c r="D16" s="178" t="s">
        <v>4027</v>
      </c>
      <c r="E16" s="178">
        <v>2211.86</v>
      </c>
      <c r="F16" s="178"/>
      <c r="G16" s="178">
        <v>360.21</v>
      </c>
      <c r="H16" s="178">
        <v>0</v>
      </c>
      <c r="I16" s="178"/>
      <c r="J16" s="178"/>
      <c r="K16" s="178"/>
      <c r="L16" s="178">
        <v>0</v>
      </c>
      <c r="M16" s="178"/>
      <c r="N16" s="178"/>
      <c r="O16" s="178">
        <v>2572.0700000000002</v>
      </c>
      <c r="P16" s="178">
        <v>0</v>
      </c>
      <c r="Q16" s="178">
        <v>15.5</v>
      </c>
      <c r="R16" s="178"/>
      <c r="S16" s="178">
        <v>22.12</v>
      </c>
      <c r="T16" s="178">
        <v>0.12</v>
      </c>
      <c r="U16" s="178"/>
      <c r="V16" s="178">
        <v>272.52999999999997</v>
      </c>
      <c r="W16" s="178">
        <v>766</v>
      </c>
      <c r="X16" s="178"/>
      <c r="Y16" s="178"/>
      <c r="Z16" s="178"/>
      <c r="AA16" s="178"/>
      <c r="AB16" s="178">
        <v>1076.27</v>
      </c>
      <c r="AC16" s="178">
        <v>1495.8</v>
      </c>
      <c r="AD16" s="178"/>
      <c r="AE16" s="178"/>
      <c r="AF16" s="178">
        <v>899.97</v>
      </c>
    </row>
    <row r="17" spans="1:32" x14ac:dyDescent="0.25">
      <c r="A17" s="178" t="s">
        <v>4028</v>
      </c>
      <c r="B17" s="178" t="s">
        <v>4029</v>
      </c>
      <c r="C17" s="178" t="s">
        <v>2553</v>
      </c>
      <c r="D17" s="178" t="s">
        <v>364</v>
      </c>
      <c r="E17" s="178">
        <v>3507.3</v>
      </c>
      <c r="F17" s="178"/>
      <c r="G17" s="178">
        <v>399.84</v>
      </c>
      <c r="H17" s="178">
        <v>0</v>
      </c>
      <c r="I17" s="178"/>
      <c r="J17" s="178"/>
      <c r="K17" s="178"/>
      <c r="L17" s="178">
        <v>0</v>
      </c>
      <c r="M17" s="178"/>
      <c r="N17" s="178"/>
      <c r="O17" s="178">
        <v>3907.14</v>
      </c>
      <c r="P17" s="178">
        <v>0</v>
      </c>
      <c r="Q17" s="178">
        <v>334.17</v>
      </c>
      <c r="R17" s="178"/>
      <c r="S17" s="178">
        <v>35.07</v>
      </c>
      <c r="T17" s="178">
        <v>0.16</v>
      </c>
      <c r="U17" s="178"/>
      <c r="V17" s="178">
        <v>403.34</v>
      </c>
      <c r="W17" s="178">
        <v>1134</v>
      </c>
      <c r="X17" s="178"/>
      <c r="Y17" s="178"/>
      <c r="Z17" s="178"/>
      <c r="AA17" s="178"/>
      <c r="AB17" s="178">
        <v>1906.74</v>
      </c>
      <c r="AC17" s="178">
        <v>2000.4</v>
      </c>
      <c r="AD17" s="178"/>
      <c r="AE17" s="178"/>
      <c r="AF17" s="178">
        <v>931</v>
      </c>
    </row>
    <row r="18" spans="1:32" x14ac:dyDescent="0.25">
      <c r="A18" s="178" t="s">
        <v>4030</v>
      </c>
      <c r="B18" s="178" t="s">
        <v>4031</v>
      </c>
      <c r="C18" s="178" t="s">
        <v>1996</v>
      </c>
      <c r="D18" s="178" t="s">
        <v>4015</v>
      </c>
      <c r="E18" s="178">
        <v>7987.84</v>
      </c>
      <c r="F18" s="178"/>
      <c r="G18" s="178">
        <v>0</v>
      </c>
      <c r="H18" s="178">
        <v>0</v>
      </c>
      <c r="I18" s="178"/>
      <c r="J18" s="178"/>
      <c r="K18" s="178"/>
      <c r="L18" s="178">
        <v>0</v>
      </c>
      <c r="M18" s="178"/>
      <c r="N18" s="178"/>
      <c r="O18" s="178">
        <v>7987.84</v>
      </c>
      <c r="P18" s="178">
        <v>0</v>
      </c>
      <c r="Q18" s="178">
        <v>1158.94</v>
      </c>
      <c r="R18" s="178"/>
      <c r="S18" s="178">
        <v>0</v>
      </c>
      <c r="T18" s="192">
        <v>-0.1</v>
      </c>
      <c r="U18" s="178"/>
      <c r="V18" s="178">
        <v>984.22</v>
      </c>
      <c r="W18" s="178">
        <v>1502.98</v>
      </c>
      <c r="X18" s="178"/>
      <c r="Y18" s="178"/>
      <c r="Z18" s="178"/>
      <c r="AA18" s="178"/>
      <c r="AB18" s="178">
        <v>3646.04</v>
      </c>
      <c r="AC18" s="178">
        <v>4341.8</v>
      </c>
      <c r="AD18" s="178"/>
      <c r="AE18" s="178"/>
      <c r="AF18" s="178">
        <v>0</v>
      </c>
    </row>
    <row r="19" spans="1:32" x14ac:dyDescent="0.25">
      <c r="A19" s="178" t="s">
        <v>4032</v>
      </c>
      <c r="B19" s="178" t="s">
        <v>4033</v>
      </c>
      <c r="C19" s="178" t="s">
        <v>392</v>
      </c>
      <c r="D19" s="178" t="s">
        <v>4027</v>
      </c>
      <c r="E19" s="178">
        <v>2741.25</v>
      </c>
      <c r="F19" s="178"/>
      <c r="G19" s="178">
        <v>208.33</v>
      </c>
      <c r="H19" s="178">
        <v>0</v>
      </c>
      <c r="I19" s="178"/>
      <c r="J19" s="178"/>
      <c r="K19" s="178"/>
      <c r="L19" s="178">
        <v>0</v>
      </c>
      <c r="M19" s="178"/>
      <c r="N19" s="178"/>
      <c r="O19" s="178">
        <v>2949.58</v>
      </c>
      <c r="P19" s="178">
        <v>0</v>
      </c>
      <c r="Q19" s="178">
        <v>71.5</v>
      </c>
      <c r="R19" s="178"/>
      <c r="S19" s="178">
        <v>27.41</v>
      </c>
      <c r="T19" s="178">
        <v>0.03</v>
      </c>
      <c r="U19" s="178"/>
      <c r="V19" s="178">
        <v>315.24</v>
      </c>
      <c r="W19" s="178">
        <v>914</v>
      </c>
      <c r="X19" s="178"/>
      <c r="Y19" s="178"/>
      <c r="Z19" s="178"/>
      <c r="AA19" s="178"/>
      <c r="AB19" s="178">
        <v>1328.18</v>
      </c>
      <c r="AC19" s="178">
        <v>1621.4</v>
      </c>
      <c r="AD19" s="178"/>
      <c r="AE19" s="178"/>
      <c r="AF19" s="178">
        <v>931</v>
      </c>
    </row>
    <row r="20" spans="1:32" x14ac:dyDescent="0.25">
      <c r="A20" s="178" t="s">
        <v>4034</v>
      </c>
      <c r="B20" s="178" t="s">
        <v>4035</v>
      </c>
      <c r="C20" s="178" t="s">
        <v>315</v>
      </c>
      <c r="D20" s="178" t="s">
        <v>4036</v>
      </c>
      <c r="E20" s="178">
        <v>3873.15</v>
      </c>
      <c r="F20" s="178"/>
      <c r="G20" s="178">
        <v>220.77</v>
      </c>
      <c r="H20" s="178">
        <v>0</v>
      </c>
      <c r="I20" s="178"/>
      <c r="J20" s="178"/>
      <c r="K20" s="178"/>
      <c r="L20" s="178">
        <v>0</v>
      </c>
      <c r="M20" s="178"/>
      <c r="N20" s="178"/>
      <c r="O20" s="178">
        <v>4093.92</v>
      </c>
      <c r="P20" s="178">
        <v>0</v>
      </c>
      <c r="Q20" s="178">
        <v>364.06</v>
      </c>
      <c r="R20" s="178"/>
      <c r="S20" s="178">
        <v>38.729999999999997</v>
      </c>
      <c r="T20" s="192">
        <v>-0.08</v>
      </c>
      <c r="U20" s="178"/>
      <c r="V20" s="178">
        <v>445.41</v>
      </c>
      <c r="W20" s="178">
        <v>0</v>
      </c>
      <c r="X20" s="178"/>
      <c r="Y20" s="178"/>
      <c r="Z20" s="178"/>
      <c r="AA20" s="178"/>
      <c r="AB20" s="178">
        <v>848.12</v>
      </c>
      <c r="AC20" s="178">
        <v>3245.8</v>
      </c>
      <c r="AD20" s="178"/>
      <c r="AE20" s="178"/>
      <c r="AF20" s="178">
        <v>931</v>
      </c>
    </row>
    <row r="21" spans="1:32" x14ac:dyDescent="0.25">
      <c r="A21" s="178" t="s">
        <v>4037</v>
      </c>
      <c r="B21" s="178" t="s">
        <v>4038</v>
      </c>
      <c r="C21" s="178" t="s">
        <v>1151</v>
      </c>
      <c r="D21" s="178" t="s">
        <v>4027</v>
      </c>
      <c r="E21" s="178">
        <v>2369.85</v>
      </c>
      <c r="F21" s="178"/>
      <c r="G21" s="178">
        <v>135.08000000000001</v>
      </c>
      <c r="H21" s="178">
        <v>0</v>
      </c>
      <c r="I21" s="178"/>
      <c r="J21" s="178"/>
      <c r="K21" s="178"/>
      <c r="L21" s="178">
        <v>0</v>
      </c>
      <c r="M21" s="178"/>
      <c r="N21" s="178"/>
      <c r="O21" s="178">
        <v>2504.9299999999998</v>
      </c>
      <c r="P21" s="178">
        <v>0</v>
      </c>
      <c r="Q21" s="178">
        <v>8.1999999999999993</v>
      </c>
      <c r="R21" s="178"/>
      <c r="S21" s="178">
        <v>23.7</v>
      </c>
      <c r="T21" s="192">
        <v>-0.1</v>
      </c>
      <c r="U21" s="178"/>
      <c r="V21" s="178">
        <v>272.52999999999997</v>
      </c>
      <c r="W21" s="178">
        <v>766</v>
      </c>
      <c r="X21" s="178"/>
      <c r="Y21" s="178"/>
      <c r="Z21" s="178"/>
      <c r="AA21" s="178"/>
      <c r="AB21" s="178">
        <v>1070.33</v>
      </c>
      <c r="AC21" s="178">
        <v>1434.6</v>
      </c>
      <c r="AD21" s="178"/>
      <c r="AE21" s="178"/>
      <c r="AF21" s="178">
        <v>931</v>
      </c>
    </row>
    <row r="22" spans="1:32" x14ac:dyDescent="0.25">
      <c r="A22" s="178" t="s">
        <v>4039</v>
      </c>
      <c r="B22" s="178" t="s">
        <v>4040</v>
      </c>
      <c r="C22" s="178" t="s">
        <v>4041</v>
      </c>
      <c r="D22" s="178" t="s">
        <v>4042</v>
      </c>
      <c r="E22" s="178">
        <v>3507.3</v>
      </c>
      <c r="F22" s="178"/>
      <c r="G22" s="178">
        <v>133.28</v>
      </c>
      <c r="H22" s="178">
        <v>0</v>
      </c>
      <c r="I22" s="178"/>
      <c r="J22" s="178"/>
      <c r="K22" s="178"/>
      <c r="L22" s="178">
        <v>0</v>
      </c>
      <c r="M22" s="178"/>
      <c r="N22" s="178"/>
      <c r="O22" s="178">
        <v>3640.58</v>
      </c>
      <c r="P22" s="178">
        <v>0</v>
      </c>
      <c r="Q22" s="178">
        <v>184.68</v>
      </c>
      <c r="R22" s="178"/>
      <c r="S22" s="178">
        <v>35.07</v>
      </c>
      <c r="T22" s="178">
        <v>0.09</v>
      </c>
      <c r="U22" s="178"/>
      <c r="V22" s="178">
        <v>403.34</v>
      </c>
      <c r="W22" s="178">
        <v>1090</v>
      </c>
      <c r="X22" s="178"/>
      <c r="Y22" s="178"/>
      <c r="Z22" s="178"/>
      <c r="AA22" s="178"/>
      <c r="AB22" s="178">
        <v>1713.18</v>
      </c>
      <c r="AC22" s="178">
        <v>1927.4</v>
      </c>
      <c r="AD22" s="178"/>
      <c r="AE22" s="178"/>
      <c r="AF22" s="178">
        <v>931</v>
      </c>
    </row>
    <row r="23" spans="1:32" x14ac:dyDescent="0.25">
      <c r="A23" s="178" t="s">
        <v>4043</v>
      </c>
      <c r="B23" s="178" t="s">
        <v>4044</v>
      </c>
      <c r="C23" s="178" t="s">
        <v>367</v>
      </c>
      <c r="D23" s="178" t="s">
        <v>4027</v>
      </c>
      <c r="E23" s="178">
        <v>2609.5500000000002</v>
      </c>
      <c r="F23" s="178"/>
      <c r="G23" s="178">
        <v>99.16</v>
      </c>
      <c r="H23" s="178">
        <v>0</v>
      </c>
      <c r="I23" s="178"/>
      <c r="J23" s="178"/>
      <c r="K23" s="178"/>
      <c r="L23" s="178">
        <v>0</v>
      </c>
      <c r="M23" s="178"/>
      <c r="N23" s="178"/>
      <c r="O23" s="178">
        <v>2708.71</v>
      </c>
      <c r="P23" s="178">
        <v>0</v>
      </c>
      <c r="Q23" s="178">
        <v>45.29</v>
      </c>
      <c r="R23" s="178"/>
      <c r="S23" s="178">
        <v>26.1</v>
      </c>
      <c r="T23" s="178">
        <v>0.02</v>
      </c>
      <c r="U23" s="178"/>
      <c r="V23" s="178">
        <v>300.10000000000002</v>
      </c>
      <c r="W23" s="178">
        <v>870</v>
      </c>
      <c r="X23" s="178"/>
      <c r="Y23" s="178"/>
      <c r="Z23" s="178"/>
      <c r="AA23" s="178"/>
      <c r="AB23" s="178">
        <v>1241.51</v>
      </c>
      <c r="AC23" s="178">
        <v>1467.2</v>
      </c>
      <c r="AD23" s="178"/>
      <c r="AE23" s="178"/>
      <c r="AF23" s="178">
        <v>931</v>
      </c>
    </row>
    <row r="24" spans="1:32" x14ac:dyDescent="0.25">
      <c r="A24" s="178" t="s">
        <v>4045</v>
      </c>
      <c r="B24" s="178" t="s">
        <v>4046</v>
      </c>
      <c r="C24" s="178" t="s">
        <v>1348</v>
      </c>
      <c r="D24" s="178" t="s">
        <v>4015</v>
      </c>
      <c r="E24" s="178">
        <v>12071.7</v>
      </c>
      <c r="F24" s="178"/>
      <c r="G24" s="178">
        <v>0</v>
      </c>
      <c r="H24" s="178">
        <v>0</v>
      </c>
      <c r="I24" s="178"/>
      <c r="J24" s="178"/>
      <c r="K24" s="178"/>
      <c r="L24" s="178">
        <v>0</v>
      </c>
      <c r="M24" s="178"/>
      <c r="N24" s="178"/>
      <c r="O24" s="178">
        <v>12071.7</v>
      </c>
      <c r="P24" s="178">
        <v>0</v>
      </c>
      <c r="Q24" s="178">
        <v>2070.63</v>
      </c>
      <c r="R24" s="178"/>
      <c r="S24" s="178">
        <v>0</v>
      </c>
      <c r="T24" s="178">
        <v>0.02</v>
      </c>
      <c r="U24" s="178"/>
      <c r="V24" s="178">
        <v>1388.25</v>
      </c>
      <c r="W24" s="178">
        <v>4024</v>
      </c>
      <c r="X24" s="178"/>
      <c r="Y24" s="178"/>
      <c r="Z24" s="178"/>
      <c r="AA24" s="178"/>
      <c r="AB24" s="178">
        <v>7482.9</v>
      </c>
      <c r="AC24" s="178">
        <v>4588.8</v>
      </c>
      <c r="AD24" s="178"/>
      <c r="AE24" s="178"/>
      <c r="AF24" s="178">
        <v>0</v>
      </c>
    </row>
    <row r="25" spans="1:32" x14ac:dyDescent="0.25">
      <c r="A25" s="178" t="s">
        <v>4047</v>
      </c>
      <c r="B25" s="178" t="s">
        <v>4048</v>
      </c>
      <c r="C25" s="178" t="s">
        <v>1151</v>
      </c>
      <c r="D25" s="178" t="s">
        <v>4027</v>
      </c>
      <c r="E25" s="178">
        <v>2053.87</v>
      </c>
      <c r="F25" s="178"/>
      <c r="G25" s="178">
        <v>0</v>
      </c>
      <c r="H25" s="178">
        <v>0</v>
      </c>
      <c r="I25" s="178"/>
      <c r="J25" s="178"/>
      <c r="K25" s="178"/>
      <c r="L25" s="178">
        <v>0</v>
      </c>
      <c r="M25" s="178"/>
      <c r="N25" s="178"/>
      <c r="O25" s="178">
        <v>2053.87</v>
      </c>
      <c r="P25" s="192">
        <v>-68.23</v>
      </c>
      <c r="Q25" s="178">
        <v>0</v>
      </c>
      <c r="R25" s="178"/>
      <c r="S25" s="178">
        <v>20.54</v>
      </c>
      <c r="T25" s="178">
        <v>0.03</v>
      </c>
      <c r="U25" s="178"/>
      <c r="V25" s="178">
        <v>272.52999999999997</v>
      </c>
      <c r="W25" s="178">
        <v>766</v>
      </c>
      <c r="X25" s="178"/>
      <c r="Y25" s="178"/>
      <c r="Z25" s="178"/>
      <c r="AA25" s="178"/>
      <c r="AB25" s="178">
        <v>990.87</v>
      </c>
      <c r="AC25" s="178">
        <v>1063</v>
      </c>
      <c r="AD25" s="178"/>
      <c r="AE25" s="178"/>
      <c r="AF25" s="178">
        <v>868.93000000000006</v>
      </c>
    </row>
    <row r="26" spans="1:32" x14ac:dyDescent="0.25">
      <c r="A26" s="178" t="s">
        <v>4049</v>
      </c>
      <c r="B26" s="178" t="s">
        <v>4050</v>
      </c>
      <c r="C26" s="178" t="s">
        <v>367</v>
      </c>
      <c r="D26" s="178" t="s">
        <v>4011</v>
      </c>
      <c r="E26" s="178">
        <v>2609.5500000000002</v>
      </c>
      <c r="F26" s="178"/>
      <c r="G26" s="178">
        <v>0</v>
      </c>
      <c r="H26" s="178">
        <v>0</v>
      </c>
      <c r="I26" s="178"/>
      <c r="J26" s="178"/>
      <c r="K26" s="178"/>
      <c r="L26" s="178">
        <v>0</v>
      </c>
      <c r="M26" s="178"/>
      <c r="N26" s="178"/>
      <c r="O26" s="178">
        <v>2609.5500000000002</v>
      </c>
      <c r="P26" s="178">
        <v>0</v>
      </c>
      <c r="Q26" s="178">
        <v>19.579999999999998</v>
      </c>
      <c r="R26" s="178"/>
      <c r="S26" s="178">
        <v>26.1</v>
      </c>
      <c r="T26" s="192">
        <v>-0.03</v>
      </c>
      <c r="U26" s="178"/>
      <c r="V26" s="178">
        <v>300.10000000000002</v>
      </c>
      <c r="W26" s="178">
        <v>844</v>
      </c>
      <c r="X26" s="178"/>
      <c r="Y26" s="178"/>
      <c r="Z26" s="178"/>
      <c r="AA26" s="178"/>
      <c r="AB26" s="178">
        <v>1189.75</v>
      </c>
      <c r="AC26" s="178">
        <v>1419.8</v>
      </c>
      <c r="AD26" s="178"/>
      <c r="AE26" s="178"/>
      <c r="AF26" s="178">
        <v>931</v>
      </c>
    </row>
    <row r="27" spans="1:32" x14ac:dyDescent="0.25">
      <c r="A27" s="178" t="s">
        <v>4051</v>
      </c>
      <c r="B27" s="178" t="s">
        <v>4052</v>
      </c>
      <c r="C27" s="178" t="s">
        <v>296</v>
      </c>
      <c r="D27" s="178" t="s">
        <v>4027</v>
      </c>
      <c r="E27" s="178">
        <v>2265.15</v>
      </c>
      <c r="F27" s="178"/>
      <c r="G27" s="178">
        <v>0</v>
      </c>
      <c r="H27" s="178">
        <v>0</v>
      </c>
      <c r="I27" s="178"/>
      <c r="J27" s="178"/>
      <c r="K27" s="178"/>
      <c r="L27" s="178">
        <v>0</v>
      </c>
      <c r="M27" s="178"/>
      <c r="N27" s="178"/>
      <c r="O27" s="178">
        <v>2265.15</v>
      </c>
      <c r="P27" s="192">
        <v>-32.380000000000003</v>
      </c>
      <c r="Q27" s="178">
        <v>0</v>
      </c>
      <c r="R27" s="178"/>
      <c r="S27" s="178">
        <v>22.65</v>
      </c>
      <c r="T27" s="192">
        <v>-0.01</v>
      </c>
      <c r="U27" s="178"/>
      <c r="V27" s="178">
        <v>260.49</v>
      </c>
      <c r="W27" s="178">
        <v>756</v>
      </c>
      <c r="X27" s="178"/>
      <c r="Y27" s="178"/>
      <c r="Z27" s="178"/>
      <c r="AA27" s="178"/>
      <c r="AB27" s="178">
        <v>1006.75</v>
      </c>
      <c r="AC27" s="178">
        <v>1258.4000000000001</v>
      </c>
      <c r="AD27" s="178"/>
      <c r="AE27" s="178"/>
      <c r="AF27" s="178">
        <v>931</v>
      </c>
    </row>
    <row r="28" spans="1:32" x14ac:dyDescent="0.25">
      <c r="A28" s="178" t="s">
        <v>4053</v>
      </c>
      <c r="B28" s="178" t="s">
        <v>4054</v>
      </c>
      <c r="C28" s="178" t="s">
        <v>1996</v>
      </c>
      <c r="D28" s="178" t="s">
        <v>289</v>
      </c>
      <c r="E28" s="178">
        <v>8558.4</v>
      </c>
      <c r="F28" s="178"/>
      <c r="G28" s="178">
        <v>0</v>
      </c>
      <c r="H28" s="178">
        <v>0</v>
      </c>
      <c r="I28" s="178"/>
      <c r="J28" s="178"/>
      <c r="K28" s="178"/>
      <c r="L28" s="178">
        <v>0</v>
      </c>
      <c r="M28" s="178"/>
      <c r="N28" s="178"/>
      <c r="O28" s="178">
        <v>8558.4</v>
      </c>
      <c r="P28" s="178">
        <v>0</v>
      </c>
      <c r="Q28" s="178">
        <v>1280.81</v>
      </c>
      <c r="R28" s="178"/>
      <c r="S28" s="178">
        <v>0</v>
      </c>
      <c r="T28" s="192">
        <v>-0.03</v>
      </c>
      <c r="U28" s="178"/>
      <c r="V28" s="178">
        <v>984.22</v>
      </c>
      <c r="W28" s="178">
        <v>0</v>
      </c>
      <c r="X28" s="178"/>
      <c r="Y28" s="178"/>
      <c r="Z28" s="178"/>
      <c r="AA28" s="178"/>
      <c r="AB28" s="178">
        <v>2265</v>
      </c>
      <c r="AC28" s="178">
        <v>6293.4</v>
      </c>
      <c r="AD28" s="178"/>
      <c r="AE28" s="178"/>
      <c r="AF28" s="178">
        <v>0</v>
      </c>
    </row>
    <row r="29" spans="1:32" x14ac:dyDescent="0.25">
      <c r="A29" s="178" t="s">
        <v>4055</v>
      </c>
      <c r="B29" s="178" t="s">
        <v>4056</v>
      </c>
      <c r="C29" s="178" t="s">
        <v>2576</v>
      </c>
      <c r="D29" s="178" t="s">
        <v>364</v>
      </c>
      <c r="E29" s="178">
        <v>2741.25</v>
      </c>
      <c r="F29" s="178"/>
      <c r="G29" s="178">
        <v>0</v>
      </c>
      <c r="H29" s="178">
        <v>0</v>
      </c>
      <c r="I29" s="178"/>
      <c r="J29" s="178"/>
      <c r="K29" s="178"/>
      <c r="L29" s="178">
        <v>0</v>
      </c>
      <c r="M29" s="178"/>
      <c r="N29" s="178"/>
      <c r="O29" s="178">
        <v>2741.25</v>
      </c>
      <c r="P29" s="178">
        <v>0</v>
      </c>
      <c r="Q29" s="178">
        <v>48.83</v>
      </c>
      <c r="R29" s="178"/>
      <c r="S29" s="178">
        <v>27.41</v>
      </c>
      <c r="T29" s="192">
        <v>-0.03</v>
      </c>
      <c r="U29" s="178"/>
      <c r="V29" s="178">
        <v>315.24</v>
      </c>
      <c r="W29" s="178">
        <v>0</v>
      </c>
      <c r="X29" s="178"/>
      <c r="Y29" s="178"/>
      <c r="Z29" s="178"/>
      <c r="AA29" s="178"/>
      <c r="AB29" s="178">
        <v>391.45</v>
      </c>
      <c r="AC29" s="178">
        <v>2349.8000000000002</v>
      </c>
      <c r="AD29" s="178"/>
      <c r="AE29" s="178"/>
      <c r="AF29" s="178">
        <v>931</v>
      </c>
    </row>
    <row r="30" spans="1:32" x14ac:dyDescent="0.25">
      <c r="A30" s="178" t="s">
        <v>4057</v>
      </c>
      <c r="B30" s="178" t="s">
        <v>4058</v>
      </c>
      <c r="C30" s="178" t="s">
        <v>1348</v>
      </c>
      <c r="D30" s="178" t="s">
        <v>4015</v>
      </c>
      <c r="E30" s="178">
        <v>12071.7</v>
      </c>
      <c r="F30" s="178"/>
      <c r="G30" s="178">
        <v>0</v>
      </c>
      <c r="H30" s="178">
        <v>0</v>
      </c>
      <c r="I30" s="178"/>
      <c r="J30" s="178"/>
      <c r="K30" s="178"/>
      <c r="L30" s="178">
        <v>0</v>
      </c>
      <c r="M30" s="178"/>
      <c r="N30" s="178"/>
      <c r="O30" s="178">
        <v>12071.7</v>
      </c>
      <c r="P30" s="178">
        <v>0</v>
      </c>
      <c r="Q30" s="178">
        <v>2070.63</v>
      </c>
      <c r="R30" s="178"/>
      <c r="S30" s="178">
        <v>0</v>
      </c>
      <c r="T30" s="178">
        <v>0.02</v>
      </c>
      <c r="U30" s="178"/>
      <c r="V30" s="178">
        <v>1388.25</v>
      </c>
      <c r="W30" s="178">
        <v>0</v>
      </c>
      <c r="X30" s="178"/>
      <c r="Y30" s="178"/>
      <c r="Z30" s="178"/>
      <c r="AA30" s="178"/>
      <c r="AB30" s="178">
        <v>3458.9</v>
      </c>
      <c r="AC30" s="178">
        <v>8612.7999999999993</v>
      </c>
      <c r="AD30" s="178"/>
      <c r="AE30" s="178"/>
      <c r="AF30" s="178">
        <v>0</v>
      </c>
    </row>
    <row r="31" spans="1:32" x14ac:dyDescent="0.25">
      <c r="A31" s="178" t="s">
        <v>4059</v>
      </c>
      <c r="B31" s="178" t="s">
        <v>4060</v>
      </c>
      <c r="C31" s="178" t="s">
        <v>4061</v>
      </c>
      <c r="D31" s="178" t="s">
        <v>4015</v>
      </c>
      <c r="E31" s="178">
        <v>12071.7</v>
      </c>
      <c r="F31" s="178"/>
      <c r="G31" s="178">
        <v>0</v>
      </c>
      <c r="H31" s="178">
        <v>0</v>
      </c>
      <c r="I31" s="178"/>
      <c r="J31" s="178"/>
      <c r="K31" s="178"/>
      <c r="L31" s="178">
        <v>0</v>
      </c>
      <c r="M31" s="178"/>
      <c r="N31" s="178"/>
      <c r="O31" s="178">
        <v>12071.7</v>
      </c>
      <c r="P31" s="178">
        <v>0</v>
      </c>
      <c r="Q31" s="178">
        <v>2070.63</v>
      </c>
      <c r="R31" s="178"/>
      <c r="S31" s="178">
        <v>0</v>
      </c>
      <c r="T31" s="192">
        <v>-0.18</v>
      </c>
      <c r="U31" s="178"/>
      <c r="V31" s="178">
        <v>1388.25</v>
      </c>
      <c r="W31" s="178">
        <v>4024</v>
      </c>
      <c r="X31" s="178"/>
      <c r="Y31" s="178"/>
      <c r="Z31" s="178"/>
      <c r="AA31" s="178"/>
      <c r="AB31" s="178">
        <v>7482.7</v>
      </c>
      <c r="AC31" s="178">
        <v>4589</v>
      </c>
      <c r="AD31" s="178"/>
      <c r="AE31" s="178"/>
      <c r="AF31" s="178">
        <v>0</v>
      </c>
    </row>
    <row r="32" spans="1:32" x14ac:dyDescent="0.25">
      <c r="A32" s="178" t="s">
        <v>4062</v>
      </c>
      <c r="B32" s="178" t="s">
        <v>4063</v>
      </c>
      <c r="C32" s="178" t="s">
        <v>288</v>
      </c>
      <c r="D32" s="178" t="s">
        <v>4027</v>
      </c>
      <c r="E32" s="178">
        <v>8558.4</v>
      </c>
      <c r="F32" s="178"/>
      <c r="G32" s="178">
        <v>0</v>
      </c>
      <c r="H32" s="178">
        <v>0</v>
      </c>
      <c r="I32" s="178"/>
      <c r="J32" s="178"/>
      <c r="K32" s="178"/>
      <c r="L32" s="178">
        <v>0</v>
      </c>
      <c r="M32" s="178"/>
      <c r="N32" s="178"/>
      <c r="O32" s="178">
        <v>8558.4</v>
      </c>
      <c r="P32" s="178">
        <v>0</v>
      </c>
      <c r="Q32" s="178">
        <v>1280.81</v>
      </c>
      <c r="R32" s="178"/>
      <c r="S32" s="178">
        <v>0</v>
      </c>
      <c r="T32" s="192">
        <v>-0.03</v>
      </c>
      <c r="U32" s="178"/>
      <c r="V32" s="178">
        <v>984.22</v>
      </c>
      <c r="W32" s="178">
        <v>1195</v>
      </c>
      <c r="X32" s="178"/>
      <c r="Y32" s="178"/>
      <c r="Z32" s="178"/>
      <c r="AA32" s="178"/>
      <c r="AB32" s="178">
        <v>3460</v>
      </c>
      <c r="AC32" s="178">
        <v>5098.3999999999996</v>
      </c>
      <c r="AD32" s="178"/>
      <c r="AE32" s="178"/>
      <c r="AF32" s="178">
        <v>0</v>
      </c>
    </row>
    <row r="33" spans="1:32" x14ac:dyDescent="0.25">
      <c r="A33" s="178" t="s">
        <v>4064</v>
      </c>
      <c r="B33" s="178" t="s">
        <v>4065</v>
      </c>
      <c r="C33" s="178" t="s">
        <v>296</v>
      </c>
      <c r="D33" s="178" t="s">
        <v>4027</v>
      </c>
      <c r="E33" s="178">
        <v>2265.15</v>
      </c>
      <c r="F33" s="178"/>
      <c r="G33" s="178">
        <v>0</v>
      </c>
      <c r="H33" s="178">
        <v>0</v>
      </c>
      <c r="I33" s="178"/>
      <c r="J33" s="178"/>
      <c r="K33" s="178"/>
      <c r="L33" s="178">
        <v>0</v>
      </c>
      <c r="M33" s="178"/>
      <c r="N33" s="178"/>
      <c r="O33" s="178">
        <v>2265.15</v>
      </c>
      <c r="P33" s="192">
        <v>-32.380000000000003</v>
      </c>
      <c r="Q33" s="178">
        <v>0</v>
      </c>
      <c r="R33" s="178"/>
      <c r="S33" s="178">
        <v>22.65</v>
      </c>
      <c r="T33" s="192">
        <v>-0.01</v>
      </c>
      <c r="U33" s="178"/>
      <c r="V33" s="178">
        <v>260.49</v>
      </c>
      <c r="W33" s="178">
        <v>756</v>
      </c>
      <c r="X33" s="178"/>
      <c r="Y33" s="178"/>
      <c r="Z33" s="178"/>
      <c r="AA33" s="178"/>
      <c r="AB33" s="178">
        <v>1006.75</v>
      </c>
      <c r="AC33" s="178">
        <v>1258.4000000000001</v>
      </c>
      <c r="AD33" s="178"/>
      <c r="AE33" s="178"/>
      <c r="AF33" s="178">
        <v>931</v>
      </c>
    </row>
    <row r="34" spans="1:32" x14ac:dyDescent="0.25">
      <c r="A34" s="178" t="s">
        <v>4066</v>
      </c>
      <c r="B34" s="178" t="s">
        <v>4067</v>
      </c>
      <c r="C34" s="178" t="s">
        <v>1103</v>
      </c>
      <c r="D34" s="178" t="s">
        <v>4027</v>
      </c>
      <c r="E34" s="178">
        <v>3181.35</v>
      </c>
      <c r="F34" s="178"/>
      <c r="G34" s="178">
        <v>0</v>
      </c>
      <c r="H34" s="178">
        <v>0</v>
      </c>
      <c r="I34" s="178"/>
      <c r="J34" s="178"/>
      <c r="K34" s="178"/>
      <c r="L34" s="178">
        <v>0</v>
      </c>
      <c r="M34" s="178"/>
      <c r="N34" s="178"/>
      <c r="O34" s="178">
        <v>3181.35</v>
      </c>
      <c r="P34" s="178">
        <v>0</v>
      </c>
      <c r="Q34" s="178">
        <v>116.99</v>
      </c>
      <c r="R34" s="178"/>
      <c r="S34" s="178">
        <v>31.81</v>
      </c>
      <c r="T34" s="178">
        <v>0.09</v>
      </c>
      <c r="U34" s="178"/>
      <c r="V34" s="178">
        <v>365.86</v>
      </c>
      <c r="W34" s="178">
        <v>739</v>
      </c>
      <c r="X34" s="178"/>
      <c r="Y34" s="178"/>
      <c r="Z34" s="178"/>
      <c r="AA34" s="178"/>
      <c r="AB34" s="178">
        <v>1253.75</v>
      </c>
      <c r="AC34" s="178">
        <v>1927.6</v>
      </c>
      <c r="AD34" s="178"/>
      <c r="AE34" s="178"/>
      <c r="AF34" s="178">
        <v>931</v>
      </c>
    </row>
    <row r="35" spans="1:32" x14ac:dyDescent="0.25">
      <c r="A35" s="178" t="s">
        <v>4068</v>
      </c>
      <c r="B35" s="178" t="s">
        <v>4069</v>
      </c>
      <c r="C35" s="178" t="s">
        <v>4070</v>
      </c>
      <c r="D35" s="178" t="s">
        <v>4015</v>
      </c>
      <c r="E35" s="178">
        <v>3507.3</v>
      </c>
      <c r="F35" s="178"/>
      <c r="G35" s="178">
        <v>0</v>
      </c>
      <c r="H35" s="178">
        <v>0</v>
      </c>
      <c r="I35" s="178"/>
      <c r="J35" s="178"/>
      <c r="K35" s="178"/>
      <c r="L35" s="178">
        <v>0</v>
      </c>
      <c r="M35" s="178"/>
      <c r="N35" s="178"/>
      <c r="O35" s="178">
        <v>3507.3</v>
      </c>
      <c r="P35" s="178">
        <v>0</v>
      </c>
      <c r="Q35" s="178">
        <v>152.44999999999999</v>
      </c>
      <c r="R35" s="178"/>
      <c r="S35" s="178">
        <v>35.07</v>
      </c>
      <c r="T35" s="178">
        <v>0.04</v>
      </c>
      <c r="U35" s="178"/>
      <c r="V35" s="178">
        <v>403.34</v>
      </c>
      <c r="W35" s="178">
        <v>975</v>
      </c>
      <c r="X35" s="178"/>
      <c r="Y35" s="178"/>
      <c r="Z35" s="178"/>
      <c r="AA35" s="178"/>
      <c r="AB35" s="178">
        <v>1565.9</v>
      </c>
      <c r="AC35" s="178">
        <v>1941.4</v>
      </c>
      <c r="AD35" s="178"/>
      <c r="AE35" s="178"/>
      <c r="AF35" s="178">
        <v>931</v>
      </c>
    </row>
    <row r="36" spans="1:32" x14ac:dyDescent="0.25">
      <c r="A36" s="178" t="s">
        <v>4071</v>
      </c>
      <c r="B36" s="178" t="s">
        <v>4072</v>
      </c>
      <c r="C36" s="178" t="s">
        <v>392</v>
      </c>
      <c r="D36" s="178" t="s">
        <v>4011</v>
      </c>
      <c r="E36" s="178">
        <v>2193</v>
      </c>
      <c r="F36" s="178"/>
      <c r="G36" s="178">
        <v>0</v>
      </c>
      <c r="H36" s="178">
        <v>0</v>
      </c>
      <c r="I36" s="178"/>
      <c r="J36" s="178"/>
      <c r="K36" s="178"/>
      <c r="L36" s="178">
        <v>0</v>
      </c>
      <c r="M36" s="178"/>
      <c r="N36" s="178"/>
      <c r="O36" s="178">
        <v>2193</v>
      </c>
      <c r="P36" s="192">
        <v>-54.16</v>
      </c>
      <c r="Q36" s="178">
        <v>0</v>
      </c>
      <c r="R36" s="178"/>
      <c r="S36" s="178">
        <v>21.93</v>
      </c>
      <c r="T36" s="192">
        <v>-0.01</v>
      </c>
      <c r="U36" s="178"/>
      <c r="V36" s="178">
        <v>315.24</v>
      </c>
      <c r="W36" s="178">
        <v>670</v>
      </c>
      <c r="X36" s="178"/>
      <c r="Y36" s="178"/>
      <c r="Z36" s="178"/>
      <c r="AA36" s="178"/>
      <c r="AB36" s="178">
        <v>953</v>
      </c>
      <c r="AC36" s="178">
        <v>1240</v>
      </c>
      <c r="AD36" s="178"/>
      <c r="AE36" s="178"/>
      <c r="AF36" s="178">
        <v>837.9</v>
      </c>
    </row>
    <row r="37" spans="1:32" x14ac:dyDescent="0.25">
      <c r="A37" s="178" t="s">
        <v>4073</v>
      </c>
      <c r="B37" s="178" t="s">
        <v>4074</v>
      </c>
      <c r="C37" s="178" t="s">
        <v>1996</v>
      </c>
      <c r="D37" s="178" t="s">
        <v>4042</v>
      </c>
      <c r="E37" s="178">
        <v>8558.4</v>
      </c>
      <c r="F37" s="178"/>
      <c r="G37" s="178">
        <v>0</v>
      </c>
      <c r="H37" s="178">
        <v>0</v>
      </c>
      <c r="I37" s="178"/>
      <c r="J37" s="178"/>
      <c r="K37" s="178"/>
      <c r="L37" s="178">
        <v>0</v>
      </c>
      <c r="M37" s="178"/>
      <c r="N37" s="178"/>
      <c r="O37" s="178">
        <v>8558.4</v>
      </c>
      <c r="P37" s="178">
        <v>0</v>
      </c>
      <c r="Q37" s="178">
        <v>1280.81</v>
      </c>
      <c r="R37" s="178"/>
      <c r="S37" s="178">
        <v>0</v>
      </c>
      <c r="T37" s="192">
        <v>-0.03</v>
      </c>
      <c r="U37" s="178"/>
      <c r="V37" s="178">
        <v>984.22</v>
      </c>
      <c r="W37" s="178">
        <v>0</v>
      </c>
      <c r="X37" s="178"/>
      <c r="Y37" s="178"/>
      <c r="Z37" s="178"/>
      <c r="AA37" s="178"/>
      <c r="AB37" s="178">
        <v>2265</v>
      </c>
      <c r="AC37" s="178">
        <v>6293.4</v>
      </c>
      <c r="AD37" s="178"/>
      <c r="AE37" s="178"/>
      <c r="AF37" s="178">
        <v>0</v>
      </c>
    </row>
    <row r="38" spans="1:32" x14ac:dyDescent="0.25">
      <c r="A38" s="178" t="s">
        <v>4075</v>
      </c>
      <c r="B38" s="178" t="s">
        <v>4076</v>
      </c>
      <c r="C38" s="178" t="s">
        <v>288</v>
      </c>
      <c r="D38" s="178" t="s">
        <v>4077</v>
      </c>
      <c r="E38" s="178">
        <v>8558.4</v>
      </c>
      <c r="F38" s="178"/>
      <c r="G38" s="178">
        <v>0</v>
      </c>
      <c r="H38" s="178">
        <v>0</v>
      </c>
      <c r="I38" s="178"/>
      <c r="J38" s="178"/>
      <c r="K38" s="178"/>
      <c r="L38" s="178">
        <v>0</v>
      </c>
      <c r="M38" s="178"/>
      <c r="N38" s="178"/>
      <c r="O38" s="178">
        <v>8558.4</v>
      </c>
      <c r="P38" s="178">
        <v>0</v>
      </c>
      <c r="Q38" s="178">
        <v>1280.81</v>
      </c>
      <c r="R38" s="178"/>
      <c r="S38" s="178">
        <v>0</v>
      </c>
      <c r="T38" s="178">
        <v>0.03</v>
      </c>
      <c r="U38" s="178"/>
      <c r="V38" s="178">
        <v>984.22</v>
      </c>
      <c r="W38" s="178">
        <v>596.14</v>
      </c>
      <c r="X38" s="178"/>
      <c r="Y38" s="178"/>
      <c r="Z38" s="178"/>
      <c r="AA38" s="178"/>
      <c r="AB38" s="178">
        <v>2861.2</v>
      </c>
      <c r="AC38" s="178">
        <v>5697.2</v>
      </c>
      <c r="AD38" s="178"/>
      <c r="AE38" s="178"/>
      <c r="AF38" s="178">
        <v>0</v>
      </c>
    </row>
    <row r="39" spans="1:32" x14ac:dyDescent="0.25">
      <c r="A39" s="178" t="s">
        <v>4078</v>
      </c>
      <c r="B39" s="178" t="s">
        <v>4079</v>
      </c>
      <c r="C39" s="178" t="s">
        <v>1365</v>
      </c>
      <c r="D39" s="178" t="s">
        <v>4011</v>
      </c>
      <c r="E39" s="178">
        <v>2881.65</v>
      </c>
      <c r="F39" s="178"/>
      <c r="G39" s="178">
        <v>0</v>
      </c>
      <c r="H39" s="178">
        <v>0</v>
      </c>
      <c r="I39" s="178"/>
      <c r="J39" s="178"/>
      <c r="K39" s="178"/>
      <c r="L39" s="178">
        <v>0</v>
      </c>
      <c r="M39" s="178"/>
      <c r="N39" s="178"/>
      <c r="O39" s="178">
        <v>2881.65</v>
      </c>
      <c r="P39" s="178">
        <v>0</v>
      </c>
      <c r="Q39" s="178">
        <v>64.11</v>
      </c>
      <c r="R39" s="178"/>
      <c r="S39" s="178">
        <v>28.82</v>
      </c>
      <c r="T39" s="192">
        <v>-7.0000000000000007E-2</v>
      </c>
      <c r="U39" s="178"/>
      <c r="V39" s="178">
        <v>331.39</v>
      </c>
      <c r="W39" s="178">
        <v>776</v>
      </c>
      <c r="X39" s="178"/>
      <c r="Y39" s="178"/>
      <c r="Z39" s="178"/>
      <c r="AA39" s="178"/>
      <c r="AB39" s="178">
        <v>1200.25</v>
      </c>
      <c r="AC39" s="178">
        <v>1681.4</v>
      </c>
      <c r="AD39" s="178"/>
      <c r="AE39" s="178"/>
      <c r="AF39" s="178">
        <v>931</v>
      </c>
    </row>
    <row r="40" spans="1:32" x14ac:dyDescent="0.25">
      <c r="A40" s="178" t="s">
        <v>4080</v>
      </c>
      <c r="B40" s="178" t="s">
        <v>4081</v>
      </c>
      <c r="C40" s="178" t="s">
        <v>392</v>
      </c>
      <c r="D40" s="178" t="s">
        <v>4042</v>
      </c>
      <c r="E40" s="178">
        <v>2741.25</v>
      </c>
      <c r="F40" s="178"/>
      <c r="G40" s="178">
        <v>0</v>
      </c>
      <c r="H40" s="178">
        <v>0</v>
      </c>
      <c r="I40" s="178"/>
      <c r="J40" s="178"/>
      <c r="K40" s="178"/>
      <c r="L40" s="178">
        <v>0</v>
      </c>
      <c r="M40" s="178"/>
      <c r="N40" s="178"/>
      <c r="O40" s="178">
        <v>2741.25</v>
      </c>
      <c r="P40" s="178">
        <v>0</v>
      </c>
      <c r="Q40" s="178">
        <v>48.83</v>
      </c>
      <c r="R40" s="178"/>
      <c r="S40" s="178">
        <v>27.41</v>
      </c>
      <c r="T40" s="178">
        <v>0.17</v>
      </c>
      <c r="U40" s="178"/>
      <c r="V40" s="178">
        <v>315.24</v>
      </c>
      <c r="W40" s="178">
        <v>739</v>
      </c>
      <c r="X40" s="178"/>
      <c r="Y40" s="178"/>
      <c r="Z40" s="178"/>
      <c r="AA40" s="178"/>
      <c r="AB40" s="178">
        <v>1130.6500000000001</v>
      </c>
      <c r="AC40" s="178">
        <v>1610.6</v>
      </c>
      <c r="AD40" s="178"/>
      <c r="AE40" s="178"/>
      <c r="AF40" s="178">
        <v>931</v>
      </c>
    </row>
    <row r="41" spans="1:32" x14ac:dyDescent="0.25">
      <c r="A41" s="178" t="s">
        <v>4082</v>
      </c>
      <c r="B41" s="178" t="s">
        <v>4083</v>
      </c>
      <c r="C41" s="178" t="s">
        <v>288</v>
      </c>
      <c r="D41" s="178" t="s">
        <v>4011</v>
      </c>
      <c r="E41" s="178">
        <v>8558.4</v>
      </c>
      <c r="F41" s="178"/>
      <c r="G41" s="178">
        <v>0</v>
      </c>
      <c r="H41" s="178">
        <v>0</v>
      </c>
      <c r="I41" s="178"/>
      <c r="J41" s="178"/>
      <c r="K41" s="178"/>
      <c r="L41" s="178">
        <v>0</v>
      </c>
      <c r="M41" s="178"/>
      <c r="N41" s="178"/>
      <c r="O41" s="178">
        <v>8558.4</v>
      </c>
      <c r="P41" s="178">
        <v>0</v>
      </c>
      <c r="Q41" s="178">
        <v>1280.81</v>
      </c>
      <c r="R41" s="178"/>
      <c r="S41" s="178">
        <v>0</v>
      </c>
      <c r="T41" s="192">
        <v>-0.03</v>
      </c>
      <c r="U41" s="178"/>
      <c r="V41" s="178">
        <v>984.22</v>
      </c>
      <c r="W41" s="178">
        <v>2305</v>
      </c>
      <c r="X41" s="178"/>
      <c r="Y41" s="178"/>
      <c r="Z41" s="178"/>
      <c r="AA41" s="178"/>
      <c r="AB41" s="178">
        <v>4570</v>
      </c>
      <c r="AC41" s="178">
        <v>3988.4</v>
      </c>
      <c r="AD41" s="178"/>
      <c r="AE41" s="178"/>
      <c r="AF41" s="178">
        <v>0</v>
      </c>
    </row>
    <row r="42" spans="1:32" x14ac:dyDescent="0.25">
      <c r="A42" s="178" t="s">
        <v>4084</v>
      </c>
      <c r="B42" s="178" t="s">
        <v>4085</v>
      </c>
      <c r="C42" s="178" t="s">
        <v>433</v>
      </c>
      <c r="D42" s="178" t="s">
        <v>4011</v>
      </c>
      <c r="E42" s="178">
        <v>4277.3999999999996</v>
      </c>
      <c r="F42" s="178"/>
      <c r="G42" s="178">
        <v>0</v>
      </c>
      <c r="H42" s="178">
        <v>0</v>
      </c>
      <c r="I42" s="178"/>
      <c r="J42" s="178"/>
      <c r="K42" s="178"/>
      <c r="L42" s="178">
        <v>0</v>
      </c>
      <c r="M42" s="178"/>
      <c r="N42" s="178"/>
      <c r="O42" s="178">
        <v>4277.3999999999996</v>
      </c>
      <c r="P42" s="178">
        <v>0</v>
      </c>
      <c r="Q42" s="178">
        <v>394.05</v>
      </c>
      <c r="R42" s="178"/>
      <c r="S42" s="178">
        <v>42.77</v>
      </c>
      <c r="T42" s="178">
        <v>0.08</v>
      </c>
      <c r="U42" s="178"/>
      <c r="V42" s="178">
        <v>491.9</v>
      </c>
      <c r="W42" s="178">
        <v>325</v>
      </c>
      <c r="X42" s="178"/>
      <c r="Y42" s="178"/>
      <c r="Z42" s="178"/>
      <c r="AA42" s="178"/>
      <c r="AB42" s="178">
        <v>1253.8</v>
      </c>
      <c r="AC42" s="178">
        <v>3023.6</v>
      </c>
      <c r="AD42" s="178"/>
      <c r="AE42" s="178"/>
      <c r="AF42" s="178">
        <v>931</v>
      </c>
    </row>
    <row r="43" spans="1:32" x14ac:dyDescent="0.25">
      <c r="A43" s="178" t="s">
        <v>4086</v>
      </c>
      <c r="B43" s="178" t="s">
        <v>4087</v>
      </c>
      <c r="C43" s="178" t="s">
        <v>4088</v>
      </c>
      <c r="D43" s="178" t="s">
        <v>4027</v>
      </c>
      <c r="E43" s="178">
        <v>2265.15</v>
      </c>
      <c r="F43" s="178"/>
      <c r="G43" s="178">
        <v>0</v>
      </c>
      <c r="H43" s="178">
        <v>0</v>
      </c>
      <c r="I43" s="178"/>
      <c r="J43" s="178"/>
      <c r="K43" s="178"/>
      <c r="L43" s="178">
        <v>0</v>
      </c>
      <c r="M43" s="178"/>
      <c r="N43" s="178"/>
      <c r="O43" s="178">
        <v>2265.15</v>
      </c>
      <c r="P43" s="192">
        <v>-32.380000000000003</v>
      </c>
      <c r="Q43" s="178">
        <v>0</v>
      </c>
      <c r="R43" s="178"/>
      <c r="S43" s="178">
        <v>22.65</v>
      </c>
      <c r="T43" s="192">
        <v>-0.01</v>
      </c>
      <c r="U43" s="178"/>
      <c r="V43" s="178">
        <v>260.49</v>
      </c>
      <c r="W43" s="178">
        <v>0</v>
      </c>
      <c r="X43" s="178"/>
      <c r="Y43" s="178"/>
      <c r="Z43" s="178"/>
      <c r="AA43" s="178"/>
      <c r="AB43" s="178">
        <v>250.75</v>
      </c>
      <c r="AC43" s="178">
        <v>2014.4</v>
      </c>
      <c r="AD43" s="178"/>
      <c r="AE43" s="178"/>
      <c r="AF43" s="178">
        <v>931</v>
      </c>
    </row>
    <row r="44" spans="1:32" x14ac:dyDescent="0.25">
      <c r="A44" s="178" t="s">
        <v>4089</v>
      </c>
      <c r="B44" s="178" t="s">
        <v>4090</v>
      </c>
      <c r="C44" s="178" t="s">
        <v>4091</v>
      </c>
      <c r="D44" s="178" t="s">
        <v>4027</v>
      </c>
      <c r="E44" s="178">
        <v>2486.5500000000002</v>
      </c>
      <c r="F44" s="178"/>
      <c r="G44" s="178">
        <v>0</v>
      </c>
      <c r="H44" s="178">
        <v>0</v>
      </c>
      <c r="I44" s="178"/>
      <c r="J44" s="178"/>
      <c r="K44" s="178"/>
      <c r="L44" s="178">
        <v>0</v>
      </c>
      <c r="M44" s="178"/>
      <c r="N44" s="178"/>
      <c r="O44" s="178">
        <v>2486.5500000000002</v>
      </c>
      <c r="P44" s="178">
        <v>0</v>
      </c>
      <c r="Q44" s="178">
        <v>6.2</v>
      </c>
      <c r="R44" s="178"/>
      <c r="S44" s="178">
        <v>24.87</v>
      </c>
      <c r="T44" s="192">
        <v>-7.0000000000000007E-2</v>
      </c>
      <c r="U44" s="178"/>
      <c r="V44" s="178">
        <v>285.95</v>
      </c>
      <c r="W44" s="178">
        <v>0</v>
      </c>
      <c r="X44" s="178"/>
      <c r="Y44" s="178"/>
      <c r="Z44" s="178"/>
      <c r="AA44" s="178"/>
      <c r="AB44" s="178">
        <v>316.95</v>
      </c>
      <c r="AC44" s="178">
        <v>2169.6</v>
      </c>
      <c r="AD44" s="178"/>
      <c r="AE44" s="178"/>
      <c r="AF44" s="178">
        <v>931</v>
      </c>
    </row>
    <row r="45" spans="1:32" x14ac:dyDescent="0.25">
      <c r="A45" s="178" t="s">
        <v>4092</v>
      </c>
      <c r="B45" s="178" t="s">
        <v>4093</v>
      </c>
      <c r="C45" s="178" t="s">
        <v>392</v>
      </c>
      <c r="D45" s="178" t="s">
        <v>4027</v>
      </c>
      <c r="E45" s="178">
        <v>2741.25</v>
      </c>
      <c r="F45" s="178"/>
      <c r="G45" s="178">
        <v>0</v>
      </c>
      <c r="H45" s="178">
        <v>0</v>
      </c>
      <c r="I45" s="178"/>
      <c r="J45" s="178"/>
      <c r="K45" s="178"/>
      <c r="L45" s="178">
        <v>0</v>
      </c>
      <c r="M45" s="178"/>
      <c r="N45" s="178"/>
      <c r="O45" s="178">
        <v>2741.25</v>
      </c>
      <c r="P45" s="178">
        <v>0</v>
      </c>
      <c r="Q45" s="178">
        <v>48.83</v>
      </c>
      <c r="R45" s="178"/>
      <c r="S45" s="178">
        <v>27.41</v>
      </c>
      <c r="T45" s="192">
        <v>-0.03</v>
      </c>
      <c r="U45" s="178"/>
      <c r="V45" s="178">
        <v>315.24</v>
      </c>
      <c r="W45" s="178">
        <v>268</v>
      </c>
      <c r="X45" s="178"/>
      <c r="Y45" s="178"/>
      <c r="Z45" s="178"/>
      <c r="AA45" s="178"/>
      <c r="AB45" s="178">
        <v>659.45</v>
      </c>
      <c r="AC45" s="178">
        <v>2081.8000000000002</v>
      </c>
      <c r="AD45" s="178"/>
      <c r="AE45" s="178"/>
      <c r="AF45" s="178">
        <v>931</v>
      </c>
    </row>
    <row r="46" spans="1:32" x14ac:dyDescent="0.25">
      <c r="A46" s="178" t="s">
        <v>4094</v>
      </c>
      <c r="B46" s="178" t="s">
        <v>4095</v>
      </c>
      <c r="C46" s="178" t="s">
        <v>296</v>
      </c>
      <c r="D46" s="178" t="s">
        <v>4027</v>
      </c>
      <c r="E46" s="178">
        <v>2265.15</v>
      </c>
      <c r="F46" s="178"/>
      <c r="G46" s="178">
        <v>0</v>
      </c>
      <c r="H46" s="178">
        <v>0</v>
      </c>
      <c r="I46" s="178"/>
      <c r="J46" s="178"/>
      <c r="K46" s="178"/>
      <c r="L46" s="178">
        <v>0</v>
      </c>
      <c r="M46" s="178"/>
      <c r="N46" s="178"/>
      <c r="O46" s="178">
        <v>2265.15</v>
      </c>
      <c r="P46" s="192">
        <v>-32.380000000000003</v>
      </c>
      <c r="Q46" s="178">
        <v>0</v>
      </c>
      <c r="R46" s="178"/>
      <c r="S46" s="178">
        <v>22.65</v>
      </c>
      <c r="T46" s="192">
        <v>-0.01</v>
      </c>
      <c r="U46" s="178"/>
      <c r="V46" s="178">
        <v>260.49</v>
      </c>
      <c r="W46" s="178">
        <v>0</v>
      </c>
      <c r="X46" s="178"/>
      <c r="Y46" s="178"/>
      <c r="Z46" s="178"/>
      <c r="AA46" s="178"/>
      <c r="AB46" s="178">
        <v>250.75</v>
      </c>
      <c r="AC46" s="178">
        <v>2014.4</v>
      </c>
      <c r="AD46" s="178"/>
      <c r="AE46" s="178"/>
      <c r="AF46" s="178">
        <v>931</v>
      </c>
    </row>
    <row r="47" spans="1:32" x14ac:dyDescent="0.25">
      <c r="A47" s="178" t="s">
        <v>4096</v>
      </c>
      <c r="B47" s="178" t="s">
        <v>4097</v>
      </c>
      <c r="C47" s="178" t="s">
        <v>1103</v>
      </c>
      <c r="D47" s="178" t="s">
        <v>4011</v>
      </c>
      <c r="E47" s="178">
        <v>3181.35</v>
      </c>
      <c r="F47" s="178"/>
      <c r="G47" s="178">
        <v>0</v>
      </c>
      <c r="H47" s="178">
        <v>0</v>
      </c>
      <c r="I47" s="178"/>
      <c r="J47" s="178"/>
      <c r="K47" s="178"/>
      <c r="L47" s="178">
        <v>0</v>
      </c>
      <c r="M47" s="178"/>
      <c r="N47" s="178"/>
      <c r="O47" s="178">
        <v>3181.35</v>
      </c>
      <c r="P47" s="178">
        <v>0</v>
      </c>
      <c r="Q47" s="178">
        <v>116.99</v>
      </c>
      <c r="R47" s="178"/>
      <c r="S47" s="178">
        <v>31.81</v>
      </c>
      <c r="T47" s="192">
        <v>-0.11</v>
      </c>
      <c r="U47" s="178"/>
      <c r="V47" s="178">
        <v>365.86</v>
      </c>
      <c r="W47" s="178">
        <v>0</v>
      </c>
      <c r="X47" s="178"/>
      <c r="Y47" s="178"/>
      <c r="Z47" s="178"/>
      <c r="AA47" s="178"/>
      <c r="AB47" s="178">
        <v>514.54999999999995</v>
      </c>
      <c r="AC47" s="178">
        <v>2666.8</v>
      </c>
      <c r="AD47" s="178"/>
      <c r="AE47" s="178"/>
      <c r="AF47" s="178">
        <v>931</v>
      </c>
    </row>
    <row r="48" spans="1:32" x14ac:dyDescent="0.25">
      <c r="A48" s="178" t="s">
        <v>4098</v>
      </c>
      <c r="B48" s="178" t="s">
        <v>4099</v>
      </c>
      <c r="C48" s="178" t="s">
        <v>1103</v>
      </c>
      <c r="D48" s="178" t="s">
        <v>4011</v>
      </c>
      <c r="E48" s="178">
        <v>3181.35</v>
      </c>
      <c r="F48" s="178"/>
      <c r="G48" s="178">
        <v>0</v>
      </c>
      <c r="H48" s="178">
        <v>0</v>
      </c>
      <c r="I48" s="178"/>
      <c r="J48" s="178"/>
      <c r="K48" s="178"/>
      <c r="L48" s="178">
        <v>0</v>
      </c>
      <c r="M48" s="178"/>
      <c r="N48" s="178"/>
      <c r="O48" s="178">
        <v>3181.35</v>
      </c>
      <c r="P48" s="178">
        <v>0</v>
      </c>
      <c r="Q48" s="178">
        <v>116.99</v>
      </c>
      <c r="R48" s="178"/>
      <c r="S48" s="178">
        <v>31.81</v>
      </c>
      <c r="T48" s="192">
        <v>-0.11</v>
      </c>
      <c r="U48" s="178"/>
      <c r="V48" s="178">
        <v>365.86</v>
      </c>
      <c r="W48" s="178">
        <v>686</v>
      </c>
      <c r="X48" s="178"/>
      <c r="Y48" s="178"/>
      <c r="Z48" s="178"/>
      <c r="AA48" s="178"/>
      <c r="AB48" s="178">
        <v>1200.55</v>
      </c>
      <c r="AC48" s="178">
        <v>1980.8</v>
      </c>
      <c r="AD48" s="178"/>
      <c r="AE48" s="178"/>
      <c r="AF48" s="178">
        <v>931</v>
      </c>
    </row>
    <row r="49" spans="1:32" x14ac:dyDescent="0.25">
      <c r="A49" s="178" t="s">
        <v>422</v>
      </c>
      <c r="B49" s="178" t="s">
        <v>4100</v>
      </c>
      <c r="C49" s="178" t="s">
        <v>296</v>
      </c>
      <c r="D49" s="178" t="s">
        <v>4027</v>
      </c>
      <c r="E49" s="178">
        <v>2265.15</v>
      </c>
      <c r="F49" s="178"/>
      <c r="G49" s="178">
        <v>0</v>
      </c>
      <c r="H49" s="178">
        <v>0</v>
      </c>
      <c r="I49" s="178"/>
      <c r="J49" s="178"/>
      <c r="K49" s="178"/>
      <c r="L49" s="178">
        <v>0</v>
      </c>
      <c r="M49" s="178"/>
      <c r="N49" s="178"/>
      <c r="O49" s="178">
        <v>2265.15</v>
      </c>
      <c r="P49" s="192">
        <v>-32.380000000000003</v>
      </c>
      <c r="Q49" s="178">
        <v>0</v>
      </c>
      <c r="R49" s="178"/>
      <c r="S49" s="178">
        <v>22.65</v>
      </c>
      <c r="T49" s="192">
        <v>-0.01</v>
      </c>
      <c r="U49" s="178"/>
      <c r="V49" s="178">
        <v>260.49</v>
      </c>
      <c r="W49" s="178">
        <v>0</v>
      </c>
      <c r="X49" s="178"/>
      <c r="Y49" s="178"/>
      <c r="Z49" s="178"/>
      <c r="AA49" s="178"/>
      <c r="AB49" s="178">
        <v>250.75</v>
      </c>
      <c r="AC49" s="178">
        <v>2014.4</v>
      </c>
      <c r="AD49" s="178"/>
      <c r="AE49" s="178"/>
      <c r="AF49" s="178">
        <v>931</v>
      </c>
    </row>
    <row r="50" spans="1:32" x14ac:dyDescent="0.25">
      <c r="A50" s="178" t="s">
        <v>4101</v>
      </c>
      <c r="B50" s="178" t="s">
        <v>4102</v>
      </c>
      <c r="C50" s="178" t="s">
        <v>383</v>
      </c>
      <c r="D50" s="178" t="s">
        <v>4011</v>
      </c>
      <c r="E50" s="178">
        <v>3507.3</v>
      </c>
      <c r="F50" s="178"/>
      <c r="G50" s="178">
        <v>0</v>
      </c>
      <c r="H50" s="178">
        <v>0</v>
      </c>
      <c r="I50" s="178"/>
      <c r="J50" s="178"/>
      <c r="K50" s="178"/>
      <c r="L50" s="178">
        <v>0</v>
      </c>
      <c r="M50" s="178"/>
      <c r="N50" s="178"/>
      <c r="O50" s="178">
        <v>3507.3</v>
      </c>
      <c r="P50" s="178">
        <v>0</v>
      </c>
      <c r="Q50" s="178">
        <v>152.44999999999999</v>
      </c>
      <c r="R50" s="178"/>
      <c r="S50" s="178">
        <v>35.07</v>
      </c>
      <c r="T50" s="178">
        <v>0.04</v>
      </c>
      <c r="U50" s="178"/>
      <c r="V50" s="178">
        <v>403.34</v>
      </c>
      <c r="W50" s="178">
        <v>400</v>
      </c>
      <c r="X50" s="178"/>
      <c r="Y50" s="178"/>
      <c r="Z50" s="178"/>
      <c r="AA50" s="178"/>
      <c r="AB50" s="178">
        <v>990.9</v>
      </c>
      <c r="AC50" s="178">
        <v>2516.4</v>
      </c>
      <c r="AD50" s="178"/>
      <c r="AE50" s="178"/>
      <c r="AF50" s="178">
        <v>931</v>
      </c>
    </row>
    <row r="51" spans="1:32" x14ac:dyDescent="0.25">
      <c r="A51" s="178" t="s">
        <v>4103</v>
      </c>
      <c r="B51" s="178" t="s">
        <v>4104</v>
      </c>
      <c r="C51" s="178" t="s">
        <v>1348</v>
      </c>
      <c r="D51" s="178" t="s">
        <v>4015</v>
      </c>
      <c r="E51" s="178">
        <v>12071.7</v>
      </c>
      <c r="F51" s="178"/>
      <c r="G51" s="178">
        <v>0</v>
      </c>
      <c r="H51" s="178">
        <v>0</v>
      </c>
      <c r="I51" s="178"/>
      <c r="J51" s="178"/>
      <c r="K51" s="178"/>
      <c r="L51" s="178">
        <v>0</v>
      </c>
      <c r="M51" s="178"/>
      <c r="N51" s="178"/>
      <c r="O51" s="178">
        <v>12071.7</v>
      </c>
      <c r="P51" s="178">
        <v>0</v>
      </c>
      <c r="Q51" s="178">
        <v>2070.63</v>
      </c>
      <c r="R51" s="178"/>
      <c r="S51" s="178">
        <v>0</v>
      </c>
      <c r="T51" s="178">
        <v>0.02</v>
      </c>
      <c r="U51" s="178"/>
      <c r="V51" s="178">
        <v>1388.25</v>
      </c>
      <c r="W51" s="178">
        <v>1951</v>
      </c>
      <c r="X51" s="178"/>
      <c r="Y51" s="178"/>
      <c r="Z51" s="178"/>
      <c r="AA51" s="178"/>
      <c r="AB51" s="178">
        <v>5409.9</v>
      </c>
      <c r="AC51" s="178">
        <v>6661.8</v>
      </c>
      <c r="AD51" s="178"/>
      <c r="AE51" s="178"/>
      <c r="AF51" s="178">
        <v>0</v>
      </c>
    </row>
    <row r="52" spans="1:32" x14ac:dyDescent="0.25">
      <c r="A52" s="178" t="s">
        <v>4105</v>
      </c>
      <c r="B52" s="178" t="s">
        <v>4106</v>
      </c>
      <c r="C52" s="178" t="s">
        <v>4091</v>
      </c>
      <c r="D52" s="178" t="s">
        <v>4011</v>
      </c>
      <c r="E52" s="178">
        <v>2486.5500000000002</v>
      </c>
      <c r="F52" s="178"/>
      <c r="G52" s="178">
        <v>0</v>
      </c>
      <c r="H52" s="178">
        <v>0</v>
      </c>
      <c r="I52" s="178"/>
      <c r="J52" s="178"/>
      <c r="K52" s="178"/>
      <c r="L52" s="178">
        <v>0</v>
      </c>
      <c r="M52" s="178"/>
      <c r="N52" s="178"/>
      <c r="O52" s="178">
        <v>2486.5500000000002</v>
      </c>
      <c r="P52" s="178">
        <v>0</v>
      </c>
      <c r="Q52" s="178">
        <v>6.2</v>
      </c>
      <c r="R52" s="178"/>
      <c r="S52" s="178">
        <v>0</v>
      </c>
      <c r="T52" s="178">
        <v>0</v>
      </c>
      <c r="U52" s="178"/>
      <c r="V52" s="178">
        <v>285.95</v>
      </c>
      <c r="W52" s="178">
        <v>0</v>
      </c>
      <c r="X52" s="178"/>
      <c r="Y52" s="178"/>
      <c r="Z52" s="178"/>
      <c r="AA52" s="178"/>
      <c r="AB52" s="178">
        <v>292.14999999999998</v>
      </c>
      <c r="AC52" s="178">
        <v>2194.4</v>
      </c>
      <c r="AD52" s="178"/>
      <c r="AE52" s="178"/>
      <c r="AF52" s="178">
        <v>931</v>
      </c>
    </row>
    <row r="53" spans="1:32" x14ac:dyDescent="0.25">
      <c r="A53" s="178" t="s">
        <v>4107</v>
      </c>
      <c r="B53" s="178" t="s">
        <v>4108</v>
      </c>
      <c r="C53" s="178" t="s">
        <v>4091</v>
      </c>
      <c r="D53" s="178" t="s">
        <v>4042</v>
      </c>
      <c r="E53" s="178">
        <v>1989.24</v>
      </c>
      <c r="F53" s="178"/>
      <c r="G53" s="178">
        <v>0</v>
      </c>
      <c r="H53" s="178">
        <v>0</v>
      </c>
      <c r="I53" s="178"/>
      <c r="J53" s="178"/>
      <c r="K53" s="178"/>
      <c r="L53" s="178">
        <v>0</v>
      </c>
      <c r="M53" s="178"/>
      <c r="N53" s="178"/>
      <c r="O53" s="178">
        <v>1989.24</v>
      </c>
      <c r="P53" s="192">
        <v>-72.37</v>
      </c>
      <c r="Q53" s="178">
        <v>0</v>
      </c>
      <c r="R53" s="178"/>
      <c r="S53" s="178">
        <v>19.89</v>
      </c>
      <c r="T53" s="192">
        <v>-0.03</v>
      </c>
      <c r="U53" s="178"/>
      <c r="V53" s="178">
        <v>285.95</v>
      </c>
      <c r="W53" s="178">
        <v>402</v>
      </c>
      <c r="X53" s="178"/>
      <c r="Y53" s="178"/>
      <c r="Z53" s="178"/>
      <c r="AA53" s="178"/>
      <c r="AB53" s="178">
        <v>635.44000000000005</v>
      </c>
      <c r="AC53" s="178">
        <v>1353.8</v>
      </c>
      <c r="AD53" s="178"/>
      <c r="AE53" s="178"/>
      <c r="AF53" s="178">
        <v>837.9</v>
      </c>
    </row>
    <row r="54" spans="1:32" x14ac:dyDescent="0.25">
      <c r="A54" s="178" t="s">
        <v>4109</v>
      </c>
      <c r="B54" s="178" t="s">
        <v>4110</v>
      </c>
      <c r="C54" s="178" t="s">
        <v>4091</v>
      </c>
      <c r="D54" s="178" t="s">
        <v>4042</v>
      </c>
      <c r="E54" s="178">
        <v>2486.5500000000002</v>
      </c>
      <c r="F54" s="178"/>
      <c r="G54" s="178">
        <v>0</v>
      </c>
      <c r="H54" s="178">
        <v>0</v>
      </c>
      <c r="I54" s="178"/>
      <c r="J54" s="178"/>
      <c r="K54" s="178"/>
      <c r="L54" s="178">
        <v>0</v>
      </c>
      <c r="M54" s="178"/>
      <c r="N54" s="178"/>
      <c r="O54" s="178">
        <v>2486.5500000000002</v>
      </c>
      <c r="P54" s="178">
        <v>0</v>
      </c>
      <c r="Q54" s="178">
        <v>6.2</v>
      </c>
      <c r="R54" s="178"/>
      <c r="S54" s="178">
        <v>24.87</v>
      </c>
      <c r="T54" s="192">
        <v>-7.0000000000000007E-2</v>
      </c>
      <c r="U54" s="178"/>
      <c r="V54" s="178">
        <v>285.95</v>
      </c>
      <c r="W54" s="178">
        <v>0</v>
      </c>
      <c r="X54" s="178"/>
      <c r="Y54" s="178"/>
      <c r="Z54" s="178"/>
      <c r="AA54" s="178"/>
      <c r="AB54" s="178">
        <v>316.95</v>
      </c>
      <c r="AC54" s="178">
        <v>2169.6</v>
      </c>
      <c r="AD54" s="178"/>
      <c r="AE54" s="178"/>
      <c r="AF54" s="178">
        <v>931</v>
      </c>
    </row>
    <row r="55" spans="1:32" x14ac:dyDescent="0.25">
      <c r="A55" s="178" t="s">
        <v>4111</v>
      </c>
      <c r="B55" s="178" t="s">
        <v>4112</v>
      </c>
      <c r="C55" s="178" t="s">
        <v>288</v>
      </c>
      <c r="D55" s="178" t="s">
        <v>4077</v>
      </c>
      <c r="E55" s="178">
        <v>7987.84</v>
      </c>
      <c r="F55" s="178"/>
      <c r="G55" s="178">
        <v>0</v>
      </c>
      <c r="H55" s="178">
        <v>0</v>
      </c>
      <c r="I55" s="178"/>
      <c r="J55" s="178"/>
      <c r="K55" s="178"/>
      <c r="L55" s="178">
        <v>0</v>
      </c>
      <c r="M55" s="178"/>
      <c r="N55" s="178"/>
      <c r="O55" s="178">
        <v>7987.84</v>
      </c>
      <c r="P55" s="178">
        <v>0</v>
      </c>
      <c r="Q55" s="178">
        <v>1158.94</v>
      </c>
      <c r="R55" s="178"/>
      <c r="S55" s="178">
        <v>0</v>
      </c>
      <c r="T55" s="178">
        <v>0.08</v>
      </c>
      <c r="U55" s="178"/>
      <c r="V55" s="178">
        <v>984.22</v>
      </c>
      <c r="W55" s="178">
        <v>1427</v>
      </c>
      <c r="X55" s="178"/>
      <c r="Y55" s="178"/>
      <c r="Z55" s="178"/>
      <c r="AA55" s="178"/>
      <c r="AB55" s="178">
        <v>3570.24</v>
      </c>
      <c r="AC55" s="178">
        <v>4417.6000000000004</v>
      </c>
      <c r="AD55" s="178"/>
      <c r="AE55" s="178"/>
      <c r="AF55" s="178">
        <v>0</v>
      </c>
    </row>
    <row r="56" spans="1:32" x14ac:dyDescent="0.25">
      <c r="A56" s="178" t="s">
        <v>4113</v>
      </c>
      <c r="B56" s="178" t="s">
        <v>4114</v>
      </c>
      <c r="C56" s="178" t="s">
        <v>343</v>
      </c>
      <c r="D56" s="178" t="s">
        <v>4015</v>
      </c>
      <c r="E56" s="178">
        <v>1657.7</v>
      </c>
      <c r="F56" s="178"/>
      <c r="G56" s="178">
        <v>0</v>
      </c>
      <c r="H56" s="178">
        <v>0</v>
      </c>
      <c r="I56" s="178"/>
      <c r="J56" s="178"/>
      <c r="K56" s="178"/>
      <c r="L56" s="178">
        <v>0</v>
      </c>
      <c r="M56" s="178"/>
      <c r="N56" s="178"/>
      <c r="O56" s="178">
        <v>1657.7</v>
      </c>
      <c r="P56" s="192">
        <v>-105.51</v>
      </c>
      <c r="Q56" s="178">
        <v>0</v>
      </c>
      <c r="R56" s="178"/>
      <c r="S56" s="178">
        <v>0</v>
      </c>
      <c r="T56" s="192">
        <v>-0.14000000000000001</v>
      </c>
      <c r="U56" s="178"/>
      <c r="V56" s="178">
        <v>285.95</v>
      </c>
      <c r="W56" s="178">
        <v>829</v>
      </c>
      <c r="X56" s="178"/>
      <c r="Y56" s="178"/>
      <c r="Z56" s="178"/>
      <c r="AA56" s="178"/>
      <c r="AB56" s="178">
        <v>1009.3</v>
      </c>
      <c r="AC56" s="178">
        <v>648.4</v>
      </c>
      <c r="AD56" s="178"/>
      <c r="AE56" s="178"/>
      <c r="AF56" s="178">
        <v>775.82999999999993</v>
      </c>
    </row>
    <row r="57" spans="1:32" x14ac:dyDescent="0.25">
      <c r="A57" s="178" t="s">
        <v>4115</v>
      </c>
      <c r="B57" s="178" t="s">
        <v>4116</v>
      </c>
      <c r="C57" s="178" t="s">
        <v>4117</v>
      </c>
      <c r="D57" s="178" t="s">
        <v>4011</v>
      </c>
      <c r="E57" s="178">
        <v>3685.35</v>
      </c>
      <c r="F57" s="178"/>
      <c r="G57" s="178">
        <v>0</v>
      </c>
      <c r="H57" s="178">
        <v>0</v>
      </c>
      <c r="I57" s="178"/>
      <c r="J57" s="178"/>
      <c r="K57" s="178"/>
      <c r="L57" s="178">
        <v>0</v>
      </c>
      <c r="M57" s="178"/>
      <c r="N57" s="178"/>
      <c r="O57" s="178">
        <v>3685.35</v>
      </c>
      <c r="P57" s="178">
        <v>0</v>
      </c>
      <c r="Q57" s="178">
        <v>298.69</v>
      </c>
      <c r="R57" s="178"/>
      <c r="S57" s="178">
        <v>0</v>
      </c>
      <c r="T57" s="178">
        <v>0.04</v>
      </c>
      <c r="U57" s="178"/>
      <c r="V57" s="178">
        <v>423.82</v>
      </c>
      <c r="W57" s="178">
        <v>0</v>
      </c>
      <c r="X57" s="178"/>
      <c r="Y57" s="178"/>
      <c r="Z57" s="178"/>
      <c r="AA57" s="178"/>
      <c r="AB57" s="178">
        <v>722.55</v>
      </c>
      <c r="AC57" s="178">
        <v>2962.8</v>
      </c>
      <c r="AD57" s="178"/>
      <c r="AE57" s="178"/>
      <c r="AF57" s="178">
        <v>931</v>
      </c>
    </row>
    <row r="58" spans="1:32" x14ac:dyDescent="0.25">
      <c r="A58" s="178" t="s">
        <v>4118</v>
      </c>
      <c r="B58" s="178" t="s">
        <v>4119</v>
      </c>
      <c r="C58" s="178" t="s">
        <v>1175</v>
      </c>
      <c r="D58" s="178" t="s">
        <v>4042</v>
      </c>
      <c r="E58" s="178">
        <v>3439.66</v>
      </c>
      <c r="F58" s="178"/>
      <c r="G58" s="178">
        <v>0</v>
      </c>
      <c r="H58" s="178">
        <v>0</v>
      </c>
      <c r="I58" s="178"/>
      <c r="J58" s="178"/>
      <c r="K58" s="178"/>
      <c r="L58" s="178">
        <v>0</v>
      </c>
      <c r="M58" s="178"/>
      <c r="N58" s="178"/>
      <c r="O58" s="178">
        <v>3439.66</v>
      </c>
      <c r="P58" s="178">
        <v>0</v>
      </c>
      <c r="Q58" s="178">
        <v>145.09</v>
      </c>
      <c r="R58" s="178"/>
      <c r="S58" s="178">
        <v>34.4</v>
      </c>
      <c r="T58" s="192">
        <v>-0.05</v>
      </c>
      <c r="U58" s="178"/>
      <c r="V58" s="178">
        <v>423.82</v>
      </c>
      <c r="W58" s="178">
        <v>0</v>
      </c>
      <c r="X58" s="178"/>
      <c r="Y58" s="178"/>
      <c r="Z58" s="178"/>
      <c r="AA58" s="178"/>
      <c r="AB58" s="178">
        <v>603.26</v>
      </c>
      <c r="AC58" s="178">
        <v>2836.4</v>
      </c>
      <c r="AD58" s="178"/>
      <c r="AE58" s="178"/>
      <c r="AF58" s="178">
        <v>899.97</v>
      </c>
    </row>
    <row r="59" spans="1:32" x14ac:dyDescent="0.25">
      <c r="A59" s="178" t="s">
        <v>4120</v>
      </c>
      <c r="B59" s="178" t="s">
        <v>4121</v>
      </c>
      <c r="C59" s="178" t="s">
        <v>296</v>
      </c>
      <c r="D59" s="178" t="s">
        <v>4027</v>
      </c>
      <c r="E59" s="178">
        <v>2265.15</v>
      </c>
      <c r="F59" s="178"/>
      <c r="G59" s="178">
        <v>0</v>
      </c>
      <c r="H59" s="178">
        <v>0</v>
      </c>
      <c r="I59" s="178"/>
      <c r="J59" s="178"/>
      <c r="K59" s="178"/>
      <c r="L59" s="178">
        <v>0</v>
      </c>
      <c r="M59" s="178"/>
      <c r="N59" s="178"/>
      <c r="O59" s="178">
        <v>2265.15</v>
      </c>
      <c r="P59" s="192">
        <v>-32.380000000000003</v>
      </c>
      <c r="Q59" s="178">
        <v>0</v>
      </c>
      <c r="R59" s="178"/>
      <c r="S59" s="178">
        <v>22.65</v>
      </c>
      <c r="T59" s="192">
        <v>-0.01</v>
      </c>
      <c r="U59" s="178"/>
      <c r="V59" s="178">
        <v>260.49</v>
      </c>
      <c r="W59" s="178">
        <v>0</v>
      </c>
      <c r="X59" s="178"/>
      <c r="Y59" s="178"/>
      <c r="Z59" s="178"/>
      <c r="AA59" s="178"/>
      <c r="AB59" s="178">
        <v>250.75</v>
      </c>
      <c r="AC59" s="178">
        <v>2014.4</v>
      </c>
      <c r="AD59" s="178"/>
      <c r="AE59" s="178"/>
      <c r="AF59" s="178">
        <v>931</v>
      </c>
    </row>
    <row r="60" spans="1:32" x14ac:dyDescent="0.25">
      <c r="A60" s="178" t="s">
        <v>4122</v>
      </c>
      <c r="B60" s="178" t="s">
        <v>4123</v>
      </c>
      <c r="C60" s="178" t="s">
        <v>400</v>
      </c>
      <c r="D60" s="178" t="s">
        <v>4027</v>
      </c>
      <c r="E60" s="178">
        <v>2101.65</v>
      </c>
      <c r="F60" s="178"/>
      <c r="G60" s="178">
        <v>0</v>
      </c>
      <c r="H60" s="178">
        <v>0</v>
      </c>
      <c r="I60" s="178"/>
      <c r="J60" s="178"/>
      <c r="K60" s="178"/>
      <c r="L60" s="178">
        <v>0</v>
      </c>
      <c r="M60" s="178"/>
      <c r="N60" s="178"/>
      <c r="O60" s="178">
        <v>2101.65</v>
      </c>
      <c r="P60" s="192">
        <v>-64.09</v>
      </c>
      <c r="Q60" s="178">
        <v>0</v>
      </c>
      <c r="R60" s="178"/>
      <c r="S60" s="178">
        <v>21.02</v>
      </c>
      <c r="T60" s="178">
        <v>0.03</v>
      </c>
      <c r="U60" s="178"/>
      <c r="V60" s="178">
        <v>241.69</v>
      </c>
      <c r="W60" s="178">
        <v>351</v>
      </c>
      <c r="X60" s="178"/>
      <c r="Y60" s="178"/>
      <c r="Z60" s="178"/>
      <c r="AA60" s="178"/>
      <c r="AB60" s="178">
        <v>549.65</v>
      </c>
      <c r="AC60" s="178">
        <v>1552</v>
      </c>
      <c r="AD60" s="178"/>
      <c r="AE60" s="178"/>
      <c r="AF60" s="178">
        <v>931</v>
      </c>
    </row>
    <row r="61" spans="1:32" x14ac:dyDescent="0.25">
      <c r="A61" s="178" t="s">
        <v>4124</v>
      </c>
      <c r="B61" s="178" t="s">
        <v>4125</v>
      </c>
      <c r="C61" s="178" t="s">
        <v>400</v>
      </c>
      <c r="D61" s="178" t="s">
        <v>4027</v>
      </c>
      <c r="E61" s="178">
        <v>2101.65</v>
      </c>
      <c r="F61" s="178"/>
      <c r="G61" s="178">
        <v>0</v>
      </c>
      <c r="H61" s="178">
        <v>0</v>
      </c>
      <c r="I61" s="178"/>
      <c r="J61" s="178"/>
      <c r="K61" s="178"/>
      <c r="L61" s="178">
        <v>0</v>
      </c>
      <c r="M61" s="178"/>
      <c r="N61" s="178"/>
      <c r="O61" s="178">
        <v>2101.65</v>
      </c>
      <c r="P61" s="192">
        <v>-64.09</v>
      </c>
      <c r="Q61" s="178">
        <v>0</v>
      </c>
      <c r="R61" s="178"/>
      <c r="S61" s="178">
        <v>21.02</v>
      </c>
      <c r="T61" s="178">
        <v>0.03</v>
      </c>
      <c r="U61" s="178"/>
      <c r="V61" s="178">
        <v>241.69</v>
      </c>
      <c r="W61" s="178">
        <v>351</v>
      </c>
      <c r="X61" s="178"/>
      <c r="Y61" s="178"/>
      <c r="Z61" s="178"/>
      <c r="AA61" s="178"/>
      <c r="AB61" s="178">
        <v>549.65</v>
      </c>
      <c r="AC61" s="178">
        <v>1552</v>
      </c>
      <c r="AD61" s="178"/>
      <c r="AE61" s="178"/>
      <c r="AF61" s="178">
        <v>931</v>
      </c>
    </row>
    <row r="62" spans="1:32" x14ac:dyDescent="0.25">
      <c r="A62" s="178" t="s">
        <v>4126</v>
      </c>
      <c r="B62" s="178" t="s">
        <v>4127</v>
      </c>
      <c r="C62" s="178" t="s">
        <v>400</v>
      </c>
      <c r="D62" s="178" t="s">
        <v>4027</v>
      </c>
      <c r="E62" s="178">
        <v>2101.65</v>
      </c>
      <c r="F62" s="178"/>
      <c r="G62" s="178">
        <v>0</v>
      </c>
      <c r="H62" s="178">
        <v>0</v>
      </c>
      <c r="I62" s="178"/>
      <c r="J62" s="178"/>
      <c r="K62" s="178"/>
      <c r="L62" s="178">
        <v>0</v>
      </c>
      <c r="M62" s="178"/>
      <c r="N62" s="178"/>
      <c r="O62" s="178">
        <v>2101.65</v>
      </c>
      <c r="P62" s="192">
        <v>-64.09</v>
      </c>
      <c r="Q62" s="178">
        <v>0</v>
      </c>
      <c r="R62" s="178"/>
      <c r="S62" s="178">
        <v>21.02</v>
      </c>
      <c r="T62" s="178">
        <v>0.03</v>
      </c>
      <c r="U62" s="178"/>
      <c r="V62" s="178">
        <v>241.69</v>
      </c>
      <c r="W62" s="178">
        <v>0</v>
      </c>
      <c r="X62" s="178"/>
      <c r="Y62" s="178"/>
      <c r="Z62" s="178"/>
      <c r="AA62" s="178"/>
      <c r="AB62" s="178">
        <v>198.65</v>
      </c>
      <c r="AC62" s="178">
        <v>1903</v>
      </c>
      <c r="AD62" s="178"/>
      <c r="AE62" s="178"/>
      <c r="AF62" s="178">
        <v>931</v>
      </c>
    </row>
    <row r="63" spans="1:32" x14ac:dyDescent="0.25">
      <c r="A63" s="178" t="s">
        <v>4128</v>
      </c>
      <c r="B63" s="178" t="s">
        <v>4129</v>
      </c>
      <c r="C63" s="178" t="s">
        <v>315</v>
      </c>
      <c r="D63" s="178" t="s">
        <v>4077</v>
      </c>
      <c r="E63" s="178">
        <v>2702.59</v>
      </c>
      <c r="F63" s="178"/>
      <c r="G63" s="178">
        <v>0</v>
      </c>
      <c r="H63" s="178">
        <v>0</v>
      </c>
      <c r="I63" s="178"/>
      <c r="J63" s="178"/>
      <c r="K63" s="178"/>
      <c r="L63" s="178">
        <v>0</v>
      </c>
      <c r="M63" s="178"/>
      <c r="N63" s="178"/>
      <c r="O63" s="178">
        <v>2702.59</v>
      </c>
      <c r="P63" s="178">
        <v>0</v>
      </c>
      <c r="Q63" s="178">
        <v>44.63</v>
      </c>
      <c r="R63" s="178"/>
      <c r="S63" s="178">
        <v>0</v>
      </c>
      <c r="T63" s="192">
        <v>-0.06</v>
      </c>
      <c r="U63" s="178"/>
      <c r="V63" s="178">
        <v>423.82</v>
      </c>
      <c r="W63" s="178">
        <v>615</v>
      </c>
      <c r="X63" s="178"/>
      <c r="Y63" s="178"/>
      <c r="Z63" s="178"/>
      <c r="AA63" s="178"/>
      <c r="AB63" s="178">
        <v>1083.3900000000001</v>
      </c>
      <c r="AC63" s="178">
        <v>1619.2</v>
      </c>
      <c r="AD63" s="178"/>
      <c r="AE63" s="178"/>
      <c r="AF63" s="178">
        <v>806.87</v>
      </c>
    </row>
    <row r="64" spans="1:32" x14ac:dyDescent="0.25">
      <c r="A64" s="178" t="s">
        <v>4130</v>
      </c>
      <c r="B64" s="178" t="s">
        <v>4131</v>
      </c>
      <c r="C64" s="178" t="s">
        <v>1103</v>
      </c>
      <c r="D64" s="178" t="s">
        <v>4027</v>
      </c>
      <c r="E64" s="178">
        <v>3181.35</v>
      </c>
      <c r="F64" s="178"/>
      <c r="G64" s="178">
        <v>0</v>
      </c>
      <c r="H64" s="178">
        <v>0</v>
      </c>
      <c r="I64" s="178"/>
      <c r="J64" s="178"/>
      <c r="K64" s="178"/>
      <c r="L64" s="178">
        <v>0</v>
      </c>
      <c r="M64" s="178"/>
      <c r="N64" s="178"/>
      <c r="O64" s="178">
        <v>3181.35</v>
      </c>
      <c r="P64" s="178">
        <v>0</v>
      </c>
      <c r="Q64" s="178">
        <v>116.99</v>
      </c>
      <c r="R64" s="178"/>
      <c r="S64" s="178">
        <v>31.81</v>
      </c>
      <c r="T64" s="192">
        <v>-0.11</v>
      </c>
      <c r="U64" s="178"/>
      <c r="V64" s="178">
        <v>365.86</v>
      </c>
      <c r="W64" s="178">
        <v>531</v>
      </c>
      <c r="X64" s="178"/>
      <c r="Y64" s="178"/>
      <c r="Z64" s="178"/>
      <c r="AA64" s="178"/>
      <c r="AB64" s="178">
        <v>1045.55</v>
      </c>
      <c r="AC64" s="178">
        <v>2135.8000000000002</v>
      </c>
      <c r="AD64" s="178"/>
      <c r="AE64" s="178"/>
      <c r="AF64" s="178">
        <v>931</v>
      </c>
    </row>
    <row r="65" spans="1:32" x14ac:dyDescent="0.25">
      <c r="A65" s="178" t="s">
        <v>4132</v>
      </c>
      <c r="B65" s="178" t="s">
        <v>4133</v>
      </c>
      <c r="C65" s="178" t="s">
        <v>307</v>
      </c>
      <c r="D65" s="178" t="s">
        <v>4027</v>
      </c>
      <c r="E65" s="178">
        <v>2265</v>
      </c>
      <c r="F65" s="178"/>
      <c r="G65" s="178">
        <v>0</v>
      </c>
      <c r="H65" s="178">
        <v>0</v>
      </c>
      <c r="I65" s="178"/>
      <c r="J65" s="178"/>
      <c r="K65" s="178"/>
      <c r="L65" s="178">
        <v>0</v>
      </c>
      <c r="M65" s="178"/>
      <c r="N65" s="178"/>
      <c r="O65" s="178">
        <v>2265</v>
      </c>
      <c r="P65" s="192">
        <v>-32.39</v>
      </c>
      <c r="Q65" s="178">
        <v>0</v>
      </c>
      <c r="R65" s="178"/>
      <c r="S65" s="178">
        <v>22.65</v>
      </c>
      <c r="T65" s="178">
        <v>0.06</v>
      </c>
      <c r="U65" s="178"/>
      <c r="V65" s="178">
        <v>260.48</v>
      </c>
      <c r="W65" s="178">
        <v>0</v>
      </c>
      <c r="X65" s="178"/>
      <c r="Y65" s="178"/>
      <c r="Z65" s="178"/>
      <c r="AA65" s="178"/>
      <c r="AB65" s="178">
        <v>250.8</v>
      </c>
      <c r="AC65" s="178">
        <v>2014.2</v>
      </c>
      <c r="AD65" s="178"/>
      <c r="AE65" s="178"/>
      <c r="AF65" s="178">
        <v>931</v>
      </c>
    </row>
    <row r="66" spans="1:32" x14ac:dyDescent="0.25">
      <c r="A66" s="178" t="s">
        <v>4134</v>
      </c>
      <c r="B66" s="178" t="s">
        <v>4135</v>
      </c>
      <c r="C66" s="178" t="s">
        <v>1365</v>
      </c>
      <c r="D66" s="178" t="s">
        <v>4077</v>
      </c>
      <c r="E66" s="178">
        <v>2881.65</v>
      </c>
      <c r="F66" s="178"/>
      <c r="G66" s="178">
        <v>0</v>
      </c>
      <c r="H66" s="178">
        <v>0</v>
      </c>
      <c r="I66" s="178"/>
      <c r="J66" s="178"/>
      <c r="K66" s="178"/>
      <c r="L66" s="178">
        <v>0</v>
      </c>
      <c r="M66" s="178"/>
      <c r="N66" s="178"/>
      <c r="O66" s="178">
        <v>2881.65</v>
      </c>
      <c r="P66" s="178">
        <v>0</v>
      </c>
      <c r="Q66" s="178">
        <v>64.11</v>
      </c>
      <c r="R66" s="178"/>
      <c r="S66" s="178">
        <v>28.82</v>
      </c>
      <c r="T66" s="192">
        <v>-7.0000000000000007E-2</v>
      </c>
      <c r="U66" s="178"/>
      <c r="V66" s="178">
        <v>331.39</v>
      </c>
      <c r="W66" s="178">
        <v>0</v>
      </c>
      <c r="X66" s="178"/>
      <c r="Y66" s="178"/>
      <c r="Z66" s="178"/>
      <c r="AA66" s="178"/>
      <c r="AB66" s="178">
        <v>424.25</v>
      </c>
      <c r="AC66" s="178">
        <v>2457.4</v>
      </c>
      <c r="AD66" s="178"/>
      <c r="AE66" s="178"/>
      <c r="AF66" s="178">
        <v>931</v>
      </c>
    </row>
    <row r="67" spans="1:32" x14ac:dyDescent="0.25">
      <c r="A67" s="178" t="s">
        <v>500</v>
      </c>
      <c r="B67" s="178" t="s">
        <v>4136</v>
      </c>
      <c r="C67" s="178" t="s">
        <v>987</v>
      </c>
      <c r="D67" s="178" t="s">
        <v>4077</v>
      </c>
      <c r="E67" s="178">
        <v>2369.85</v>
      </c>
      <c r="F67" s="178"/>
      <c r="G67" s="178">
        <v>0</v>
      </c>
      <c r="H67" s="178">
        <v>0</v>
      </c>
      <c r="I67" s="178"/>
      <c r="J67" s="178"/>
      <c r="K67" s="178"/>
      <c r="L67" s="178">
        <v>0</v>
      </c>
      <c r="M67" s="178"/>
      <c r="N67" s="178"/>
      <c r="O67" s="178">
        <v>2369.85</v>
      </c>
      <c r="P67" s="192">
        <v>-6.5</v>
      </c>
      <c r="Q67" s="178">
        <v>0</v>
      </c>
      <c r="R67" s="178"/>
      <c r="S67" s="178">
        <v>23.7</v>
      </c>
      <c r="T67" s="192">
        <v>-0.08</v>
      </c>
      <c r="U67" s="178"/>
      <c r="V67" s="178">
        <v>272.52999999999997</v>
      </c>
      <c r="W67" s="178">
        <v>395</v>
      </c>
      <c r="X67" s="178"/>
      <c r="Y67" s="178"/>
      <c r="Z67" s="178"/>
      <c r="AA67" s="178"/>
      <c r="AB67" s="178">
        <v>684.65</v>
      </c>
      <c r="AC67" s="178">
        <v>1685.2</v>
      </c>
      <c r="AD67" s="178"/>
      <c r="AE67" s="178"/>
      <c r="AF67" s="178">
        <v>931</v>
      </c>
    </row>
    <row r="68" spans="1:32" x14ac:dyDescent="0.25">
      <c r="A68" s="178" t="s">
        <v>4137</v>
      </c>
      <c r="B68" s="178" t="s">
        <v>4138</v>
      </c>
      <c r="C68" s="178" t="s">
        <v>1234</v>
      </c>
      <c r="D68" s="178" t="s">
        <v>4015</v>
      </c>
      <c r="E68" s="178">
        <v>6419.55</v>
      </c>
      <c r="F68" s="178">
        <v>0</v>
      </c>
      <c r="G68" s="178">
        <v>898.74</v>
      </c>
      <c r="H68" s="178">
        <v>0</v>
      </c>
      <c r="I68" s="178"/>
      <c r="J68" s="178"/>
      <c r="K68" s="178"/>
      <c r="L68" s="178">
        <v>229.8</v>
      </c>
      <c r="M68" s="178"/>
      <c r="N68" s="178"/>
      <c r="O68" s="178">
        <v>7548.09</v>
      </c>
      <c r="P68" s="178">
        <v>0</v>
      </c>
      <c r="Q68" s="178">
        <v>1065.01</v>
      </c>
      <c r="R68" s="178"/>
      <c r="S68" s="178">
        <v>64.2</v>
      </c>
      <c r="T68" s="178">
        <v>0.03</v>
      </c>
      <c r="U68" s="178">
        <v>0</v>
      </c>
      <c r="V68" s="178">
        <v>738.25</v>
      </c>
      <c r="W68" s="178">
        <v>889</v>
      </c>
      <c r="X68" s="178"/>
      <c r="Y68" s="178"/>
      <c r="Z68" s="178"/>
      <c r="AA68" s="178"/>
      <c r="AB68" s="178">
        <v>2756.49</v>
      </c>
      <c r="AC68" s="178">
        <v>4791.6000000000004</v>
      </c>
      <c r="AD68" s="178"/>
      <c r="AE68" s="178"/>
      <c r="AF68" s="178">
        <v>931</v>
      </c>
    </row>
    <row r="69" spans="1:32" x14ac:dyDescent="0.25">
      <c r="A69" s="178" t="s">
        <v>4139</v>
      </c>
      <c r="B69" s="178" t="s">
        <v>4140</v>
      </c>
      <c r="C69" s="178" t="s">
        <v>2102</v>
      </c>
      <c r="D69" s="178" t="s">
        <v>4015</v>
      </c>
      <c r="E69" s="178">
        <v>9323.85</v>
      </c>
      <c r="F69" s="178">
        <v>0</v>
      </c>
      <c r="G69" s="178">
        <v>745.91</v>
      </c>
      <c r="H69" s="178">
        <v>0</v>
      </c>
      <c r="I69" s="178"/>
      <c r="J69" s="178"/>
      <c r="K69" s="178"/>
      <c r="L69" s="178">
        <v>315.43</v>
      </c>
      <c r="M69" s="178"/>
      <c r="N69" s="178"/>
      <c r="O69" s="178">
        <v>10385.19</v>
      </c>
      <c r="P69" s="178">
        <v>0</v>
      </c>
      <c r="Q69" s="178">
        <v>1673.97</v>
      </c>
      <c r="R69" s="178"/>
      <c r="S69" s="178">
        <v>93.24</v>
      </c>
      <c r="T69" s="178">
        <v>0.14000000000000001</v>
      </c>
      <c r="U69" s="178">
        <v>0</v>
      </c>
      <c r="V69" s="178">
        <v>1072.24</v>
      </c>
      <c r="W69" s="178">
        <v>2744</v>
      </c>
      <c r="X69" s="178"/>
      <c r="Y69" s="178"/>
      <c r="Z69" s="178"/>
      <c r="AA69" s="178"/>
      <c r="AB69" s="178">
        <v>5583.59</v>
      </c>
      <c r="AC69" s="178">
        <v>4801.6000000000004</v>
      </c>
      <c r="AD69" s="178"/>
      <c r="AE69" s="178"/>
      <c r="AF69" s="178">
        <v>931</v>
      </c>
    </row>
    <row r="70" spans="1:32" x14ac:dyDescent="0.25">
      <c r="A70" s="178" t="s">
        <v>4141</v>
      </c>
      <c r="B70" s="178" t="s">
        <v>4142</v>
      </c>
      <c r="C70" s="178" t="s">
        <v>1234</v>
      </c>
      <c r="D70" s="178" t="s">
        <v>4015</v>
      </c>
      <c r="E70" s="178">
        <v>6419.55</v>
      </c>
      <c r="F70" s="178">
        <v>0</v>
      </c>
      <c r="G70" s="178">
        <v>0</v>
      </c>
      <c r="H70" s="178">
        <v>0</v>
      </c>
      <c r="I70" s="178"/>
      <c r="J70" s="178"/>
      <c r="K70" s="178"/>
      <c r="L70" s="178">
        <v>229.8</v>
      </c>
      <c r="M70" s="178"/>
      <c r="N70" s="178"/>
      <c r="O70" s="178">
        <v>6649.35</v>
      </c>
      <c r="P70" s="178">
        <v>0</v>
      </c>
      <c r="Q70" s="178">
        <v>873.04</v>
      </c>
      <c r="R70" s="178"/>
      <c r="S70" s="178">
        <v>64.2</v>
      </c>
      <c r="T70" s="192">
        <v>-0.14000000000000001</v>
      </c>
      <c r="U70" s="178">
        <v>0</v>
      </c>
      <c r="V70" s="178">
        <v>738.25</v>
      </c>
      <c r="W70" s="178">
        <v>1591</v>
      </c>
      <c r="X70" s="178"/>
      <c r="Y70" s="178"/>
      <c r="Z70" s="178"/>
      <c r="AA70" s="178"/>
      <c r="AB70" s="178">
        <v>3266.35</v>
      </c>
      <c r="AC70" s="178">
        <v>3383</v>
      </c>
      <c r="AD70" s="178"/>
      <c r="AE70" s="178"/>
      <c r="AF70" s="178">
        <v>931</v>
      </c>
    </row>
    <row r="71" spans="1:32" x14ac:dyDescent="0.25">
      <c r="A71" s="178" t="s">
        <v>454</v>
      </c>
      <c r="B71" s="178" t="s">
        <v>4143</v>
      </c>
      <c r="C71" s="178" t="s">
        <v>287</v>
      </c>
      <c r="D71" s="178" t="s">
        <v>4015</v>
      </c>
      <c r="E71" s="178">
        <v>0</v>
      </c>
      <c r="F71" s="178">
        <v>6190.96</v>
      </c>
      <c r="G71" s="178">
        <v>0</v>
      </c>
      <c r="H71" s="178">
        <v>0</v>
      </c>
      <c r="I71" s="178"/>
      <c r="J71" s="178"/>
      <c r="K71" s="178"/>
      <c r="L71" s="178">
        <v>228.95</v>
      </c>
      <c r="M71" s="178"/>
      <c r="N71" s="178"/>
      <c r="O71" s="178">
        <v>6419.91</v>
      </c>
      <c r="P71" s="178">
        <v>0</v>
      </c>
      <c r="Q71" s="178">
        <v>824.03</v>
      </c>
      <c r="R71" s="178"/>
      <c r="S71" s="178">
        <v>0</v>
      </c>
      <c r="T71" s="192">
        <v>-0.08</v>
      </c>
      <c r="U71" s="178">
        <v>0</v>
      </c>
      <c r="V71" s="178">
        <v>711.96</v>
      </c>
      <c r="W71" s="178">
        <v>0</v>
      </c>
      <c r="X71" s="178"/>
      <c r="Y71" s="178"/>
      <c r="Z71" s="178"/>
      <c r="AA71" s="178"/>
      <c r="AB71" s="178">
        <v>1535.91</v>
      </c>
      <c r="AC71" s="178">
        <v>4884</v>
      </c>
      <c r="AD71" s="178"/>
      <c r="AE71" s="178"/>
      <c r="AF71" s="178">
        <v>884.64</v>
      </c>
    </row>
    <row r="72" spans="1:32" x14ac:dyDescent="0.25">
      <c r="A72" s="178" t="s">
        <v>4144</v>
      </c>
      <c r="B72" s="178" t="s">
        <v>4145</v>
      </c>
      <c r="C72" s="178" t="s">
        <v>287</v>
      </c>
      <c r="D72" s="178" t="s">
        <v>4015</v>
      </c>
      <c r="E72" s="178">
        <v>0</v>
      </c>
      <c r="F72" s="178">
        <v>3258.4</v>
      </c>
      <c r="G72" s="178">
        <v>0</v>
      </c>
      <c r="H72" s="178">
        <v>0</v>
      </c>
      <c r="I72" s="178"/>
      <c r="J72" s="178"/>
      <c r="K72" s="178"/>
      <c r="L72" s="178">
        <v>120.5</v>
      </c>
      <c r="M72" s="178"/>
      <c r="N72" s="178"/>
      <c r="O72" s="178">
        <v>3378.9</v>
      </c>
      <c r="P72" s="178">
        <v>0</v>
      </c>
      <c r="Q72" s="178">
        <v>263.58</v>
      </c>
      <c r="R72" s="178"/>
      <c r="S72" s="178">
        <v>32.58</v>
      </c>
      <c r="T72" s="178">
        <v>0.02</v>
      </c>
      <c r="U72" s="178">
        <v>0</v>
      </c>
      <c r="V72" s="178">
        <v>374.72</v>
      </c>
      <c r="W72" s="178">
        <v>725</v>
      </c>
      <c r="X72" s="178"/>
      <c r="Y72" s="178"/>
      <c r="Z72" s="178"/>
      <c r="AA72" s="178"/>
      <c r="AB72" s="178">
        <v>1395.9</v>
      </c>
      <c r="AC72" s="178">
        <v>1983</v>
      </c>
      <c r="AD72" s="178"/>
      <c r="AE72" s="178"/>
      <c r="AF72" s="178">
        <v>465.6</v>
      </c>
    </row>
    <row r="73" spans="1:32" x14ac:dyDescent="0.25">
      <c r="A73" s="178" t="s">
        <v>4146</v>
      </c>
      <c r="B73" s="178" t="s">
        <v>4147</v>
      </c>
      <c r="C73" s="178" t="s">
        <v>287</v>
      </c>
      <c r="D73" s="178" t="s">
        <v>4015</v>
      </c>
      <c r="E73" s="178">
        <v>0</v>
      </c>
      <c r="F73" s="178">
        <v>3258.4</v>
      </c>
      <c r="G73" s="178">
        <v>0</v>
      </c>
      <c r="H73" s="178">
        <v>0</v>
      </c>
      <c r="I73" s="178"/>
      <c r="J73" s="178"/>
      <c r="K73" s="178"/>
      <c r="L73" s="178">
        <v>120.5</v>
      </c>
      <c r="M73" s="178"/>
      <c r="N73" s="178"/>
      <c r="O73" s="178">
        <v>3378.9</v>
      </c>
      <c r="P73" s="178">
        <v>0</v>
      </c>
      <c r="Q73" s="178">
        <v>263.58</v>
      </c>
      <c r="R73" s="178"/>
      <c r="S73" s="178">
        <v>32.58</v>
      </c>
      <c r="T73" s="178">
        <v>0.02</v>
      </c>
      <c r="U73" s="178">
        <v>0</v>
      </c>
      <c r="V73" s="178">
        <v>374.72</v>
      </c>
      <c r="W73" s="178">
        <v>725</v>
      </c>
      <c r="X73" s="178"/>
      <c r="Y73" s="178"/>
      <c r="Z73" s="178"/>
      <c r="AA73" s="178"/>
      <c r="AB73" s="178">
        <v>1395.9</v>
      </c>
      <c r="AC73" s="178">
        <v>1983</v>
      </c>
      <c r="AD73" s="178"/>
      <c r="AE73" s="178"/>
      <c r="AF73" s="178">
        <v>465.6</v>
      </c>
    </row>
    <row r="74" spans="1:32" x14ac:dyDescent="0.25">
      <c r="A74" s="178" t="s">
        <v>4148</v>
      </c>
      <c r="B74" s="178" t="s">
        <v>4149</v>
      </c>
      <c r="C74" s="178" t="s">
        <v>287</v>
      </c>
      <c r="D74" s="178" t="s">
        <v>4015</v>
      </c>
      <c r="E74" s="178">
        <v>0</v>
      </c>
      <c r="F74" s="178">
        <v>5050.5200000000004</v>
      </c>
      <c r="G74" s="178">
        <v>0</v>
      </c>
      <c r="H74" s="178">
        <v>0</v>
      </c>
      <c r="I74" s="178"/>
      <c r="J74" s="178"/>
      <c r="K74" s="178"/>
      <c r="L74" s="178">
        <v>186.78</v>
      </c>
      <c r="M74" s="178"/>
      <c r="N74" s="178"/>
      <c r="O74" s="178">
        <v>5237.3</v>
      </c>
      <c r="P74" s="178">
        <v>0</v>
      </c>
      <c r="Q74" s="178">
        <v>571.41999999999996</v>
      </c>
      <c r="R74" s="178"/>
      <c r="S74" s="178">
        <v>50.51</v>
      </c>
      <c r="T74" s="192">
        <v>-0.04</v>
      </c>
      <c r="U74" s="178">
        <v>0</v>
      </c>
      <c r="V74" s="178">
        <v>580.80999999999995</v>
      </c>
      <c r="W74" s="178">
        <v>0</v>
      </c>
      <c r="X74" s="178"/>
      <c r="Y74" s="178"/>
      <c r="Z74" s="178"/>
      <c r="AA74" s="178"/>
      <c r="AB74" s="178">
        <v>1202.7</v>
      </c>
      <c r="AC74" s="178">
        <v>4034.6</v>
      </c>
      <c r="AD74" s="178"/>
      <c r="AE74" s="178"/>
      <c r="AF74" s="178">
        <v>721.68</v>
      </c>
    </row>
    <row r="75" spans="1:32" x14ac:dyDescent="0.25">
      <c r="A75" s="178" t="s">
        <v>4150</v>
      </c>
      <c r="B75" s="178" t="s">
        <v>4151</v>
      </c>
      <c r="C75" s="178" t="s">
        <v>1234</v>
      </c>
      <c r="D75" s="178" t="s">
        <v>4015</v>
      </c>
      <c r="E75" s="178">
        <v>6419.55</v>
      </c>
      <c r="F75" s="178">
        <v>0</v>
      </c>
      <c r="G75" s="178">
        <v>1027.1300000000001</v>
      </c>
      <c r="H75" s="178">
        <v>0</v>
      </c>
      <c r="I75" s="178"/>
      <c r="J75" s="178"/>
      <c r="K75" s="178"/>
      <c r="L75" s="178">
        <v>229.8</v>
      </c>
      <c r="M75" s="178"/>
      <c r="N75" s="178"/>
      <c r="O75" s="178">
        <v>7676.48</v>
      </c>
      <c r="P75" s="178">
        <v>0</v>
      </c>
      <c r="Q75" s="178">
        <v>1092.43</v>
      </c>
      <c r="R75" s="178"/>
      <c r="S75" s="178">
        <v>64.2</v>
      </c>
      <c r="T75" s="178">
        <v>0</v>
      </c>
      <c r="U75" s="178">
        <v>150</v>
      </c>
      <c r="V75" s="178">
        <v>738.25</v>
      </c>
      <c r="W75" s="178">
        <v>2075</v>
      </c>
      <c r="X75" s="178"/>
      <c r="Y75" s="178"/>
      <c r="Z75" s="178"/>
      <c r="AA75" s="178"/>
      <c r="AB75" s="178">
        <v>4119.88</v>
      </c>
      <c r="AC75" s="178">
        <v>3556.6</v>
      </c>
      <c r="AD75" s="178"/>
      <c r="AE75" s="178"/>
      <c r="AF75" s="178">
        <v>931</v>
      </c>
    </row>
    <row r="76" spans="1:32" x14ac:dyDescent="0.25">
      <c r="A76" s="178" t="s">
        <v>4152</v>
      </c>
      <c r="B76" s="178" t="s">
        <v>4153</v>
      </c>
      <c r="C76" s="178" t="s">
        <v>287</v>
      </c>
      <c r="D76" s="178" t="s">
        <v>4015</v>
      </c>
      <c r="E76" s="178">
        <v>0</v>
      </c>
      <c r="F76" s="178">
        <v>2136.2399999999998</v>
      </c>
      <c r="G76" s="178">
        <v>356.64</v>
      </c>
      <c r="H76" s="178">
        <v>0</v>
      </c>
      <c r="I76" s="178"/>
      <c r="J76" s="178"/>
      <c r="K76" s="178"/>
      <c r="L76" s="178">
        <v>75.61</v>
      </c>
      <c r="M76" s="178"/>
      <c r="N76" s="178"/>
      <c r="O76" s="178">
        <v>2568.4899999999998</v>
      </c>
      <c r="P76" s="178">
        <v>0</v>
      </c>
      <c r="Q76" s="178">
        <v>175.41</v>
      </c>
      <c r="R76" s="178"/>
      <c r="S76" s="178">
        <v>21.36</v>
      </c>
      <c r="T76" s="192">
        <v>-0.03</v>
      </c>
      <c r="U76" s="178">
        <v>0</v>
      </c>
      <c r="V76" s="178">
        <v>256.35000000000002</v>
      </c>
      <c r="W76" s="178">
        <v>788</v>
      </c>
      <c r="X76" s="178"/>
      <c r="Y76" s="178"/>
      <c r="Z76" s="178"/>
      <c r="AA76" s="178"/>
      <c r="AB76" s="178">
        <v>1241.0899999999999</v>
      </c>
      <c r="AC76" s="178">
        <v>1327.4</v>
      </c>
      <c r="AD76" s="178"/>
      <c r="AE76" s="178"/>
      <c r="AF76" s="178">
        <v>273.54000000000002</v>
      </c>
    </row>
    <row r="77" spans="1:32" x14ac:dyDescent="0.25">
      <c r="A77" s="178" t="s">
        <v>4154</v>
      </c>
      <c r="B77" s="178" t="s">
        <v>4155</v>
      </c>
      <c r="C77" s="178" t="s">
        <v>1234</v>
      </c>
      <c r="D77" s="178" t="s">
        <v>4015</v>
      </c>
      <c r="E77" s="178">
        <v>6419.55</v>
      </c>
      <c r="F77" s="178">
        <v>0</v>
      </c>
      <c r="G77" s="178">
        <v>1027.1300000000001</v>
      </c>
      <c r="H77" s="178">
        <v>0</v>
      </c>
      <c r="I77" s="178"/>
      <c r="J77" s="178"/>
      <c r="K77" s="178"/>
      <c r="L77" s="178">
        <v>229.8</v>
      </c>
      <c r="M77" s="178"/>
      <c r="N77" s="178"/>
      <c r="O77" s="178">
        <v>7676.48</v>
      </c>
      <c r="P77" s="178">
        <v>0</v>
      </c>
      <c r="Q77" s="178">
        <v>1092.43</v>
      </c>
      <c r="R77" s="178"/>
      <c r="S77" s="178">
        <v>64.2</v>
      </c>
      <c r="T77" s="178">
        <v>0</v>
      </c>
      <c r="U77" s="178">
        <v>0</v>
      </c>
      <c r="V77" s="178">
        <v>738.25</v>
      </c>
      <c r="W77" s="178">
        <v>0</v>
      </c>
      <c r="X77" s="178"/>
      <c r="Y77" s="178"/>
      <c r="Z77" s="178"/>
      <c r="AA77" s="178"/>
      <c r="AB77" s="178">
        <v>1894.88</v>
      </c>
      <c r="AC77" s="178">
        <v>5781.6</v>
      </c>
      <c r="AD77" s="178"/>
      <c r="AE77" s="178"/>
      <c r="AF77" s="178">
        <v>931</v>
      </c>
    </row>
    <row r="78" spans="1:32" x14ac:dyDescent="0.25">
      <c r="A78" s="178" t="s">
        <v>4156</v>
      </c>
      <c r="B78" s="178" t="s">
        <v>4157</v>
      </c>
      <c r="C78" s="178" t="s">
        <v>287</v>
      </c>
      <c r="D78" s="178" t="s">
        <v>4015</v>
      </c>
      <c r="E78" s="178">
        <v>0</v>
      </c>
      <c r="F78" s="178">
        <v>4829.76</v>
      </c>
      <c r="G78" s="178">
        <v>772.72</v>
      </c>
      <c r="H78" s="178">
        <v>0</v>
      </c>
      <c r="I78" s="178"/>
      <c r="J78" s="178"/>
      <c r="K78" s="178"/>
      <c r="L78" s="178">
        <v>170.95</v>
      </c>
      <c r="M78" s="178"/>
      <c r="N78" s="178"/>
      <c r="O78" s="178">
        <v>5773.43</v>
      </c>
      <c r="P78" s="178">
        <v>0</v>
      </c>
      <c r="Q78" s="178">
        <v>685.94</v>
      </c>
      <c r="R78" s="178"/>
      <c r="S78" s="178">
        <v>48.3</v>
      </c>
      <c r="T78" s="192">
        <v>-0.03</v>
      </c>
      <c r="U78" s="178">
        <v>0</v>
      </c>
      <c r="V78" s="178">
        <v>555.41999999999996</v>
      </c>
      <c r="W78" s="178">
        <v>450</v>
      </c>
      <c r="X78" s="178"/>
      <c r="Y78" s="178"/>
      <c r="Z78" s="178"/>
      <c r="AA78" s="178"/>
      <c r="AB78" s="178">
        <v>1739.63</v>
      </c>
      <c r="AC78" s="178">
        <v>4033.8</v>
      </c>
      <c r="AD78" s="178"/>
      <c r="AE78" s="178"/>
      <c r="AF78" s="178">
        <v>605.28</v>
      </c>
    </row>
    <row r="79" spans="1:32" x14ac:dyDescent="0.25">
      <c r="A79" s="178" t="s">
        <v>4158</v>
      </c>
      <c r="B79" s="178" t="s">
        <v>4159</v>
      </c>
      <c r="C79" s="178" t="s">
        <v>287</v>
      </c>
      <c r="D79" s="178" t="s">
        <v>4015</v>
      </c>
      <c r="E79" s="178">
        <v>0</v>
      </c>
      <c r="F79" s="178">
        <v>5572.67</v>
      </c>
      <c r="G79" s="178">
        <v>557.25</v>
      </c>
      <c r="H79" s="178">
        <v>0</v>
      </c>
      <c r="I79" s="178"/>
      <c r="J79" s="178"/>
      <c r="K79" s="178"/>
      <c r="L79" s="178">
        <v>197.25</v>
      </c>
      <c r="M79" s="178"/>
      <c r="N79" s="178"/>
      <c r="O79" s="178">
        <v>6327.17</v>
      </c>
      <c r="P79" s="178">
        <v>0</v>
      </c>
      <c r="Q79" s="178">
        <v>804.22</v>
      </c>
      <c r="R79" s="178"/>
      <c r="S79" s="178">
        <v>55.73</v>
      </c>
      <c r="T79" s="192">
        <v>-0.11</v>
      </c>
      <c r="U79" s="178">
        <v>0</v>
      </c>
      <c r="V79" s="178">
        <v>640.86</v>
      </c>
      <c r="W79" s="178">
        <v>1703.07</v>
      </c>
      <c r="X79" s="178"/>
      <c r="Y79" s="178"/>
      <c r="Z79" s="178"/>
      <c r="AA79" s="178"/>
      <c r="AB79" s="178">
        <v>3203.77</v>
      </c>
      <c r="AC79" s="178">
        <v>3123.4</v>
      </c>
      <c r="AD79" s="178"/>
      <c r="AE79" s="178"/>
      <c r="AF79" s="178">
        <v>698.4</v>
      </c>
    </row>
    <row r="80" spans="1:32" x14ac:dyDescent="0.25">
      <c r="A80" s="178" t="s">
        <v>4160</v>
      </c>
      <c r="B80" s="178" t="s">
        <v>4161</v>
      </c>
      <c r="C80" s="178" t="s">
        <v>4162</v>
      </c>
      <c r="D80" s="178" t="s">
        <v>4015</v>
      </c>
      <c r="E80" s="178">
        <v>7198.65</v>
      </c>
      <c r="F80" s="178">
        <v>0</v>
      </c>
      <c r="G80" s="178">
        <v>719.86</v>
      </c>
      <c r="H80" s="178">
        <v>0</v>
      </c>
      <c r="I80" s="178"/>
      <c r="J80" s="178"/>
      <c r="K80" s="178"/>
      <c r="L80" s="178">
        <v>261.2</v>
      </c>
      <c r="M80" s="178"/>
      <c r="N80" s="178"/>
      <c r="O80" s="178">
        <v>8179.71</v>
      </c>
      <c r="P80" s="178">
        <v>0</v>
      </c>
      <c r="Q80" s="178">
        <v>1199.92</v>
      </c>
      <c r="R80" s="178"/>
      <c r="S80" s="178">
        <v>71.989999999999995</v>
      </c>
      <c r="T80" s="192">
        <v>-0.04</v>
      </c>
      <c r="U80" s="178">
        <v>0</v>
      </c>
      <c r="V80" s="178">
        <v>827.84</v>
      </c>
      <c r="W80" s="178">
        <v>0</v>
      </c>
      <c r="X80" s="178"/>
      <c r="Y80" s="178"/>
      <c r="Z80" s="178"/>
      <c r="AA80" s="178"/>
      <c r="AB80" s="178">
        <v>2099.71</v>
      </c>
      <c r="AC80" s="178">
        <v>6080</v>
      </c>
      <c r="AD80" s="178"/>
      <c r="AE80" s="178"/>
      <c r="AF80" s="178">
        <v>931</v>
      </c>
    </row>
    <row r="81" spans="1:32" x14ac:dyDescent="0.25">
      <c r="A81" s="178" t="s">
        <v>4163</v>
      </c>
      <c r="B81" s="178" t="s">
        <v>4164</v>
      </c>
      <c r="C81" s="178" t="s">
        <v>2102</v>
      </c>
      <c r="D81" s="178" t="s">
        <v>4015</v>
      </c>
      <c r="E81" s="178">
        <v>9323.85</v>
      </c>
      <c r="F81" s="178">
        <v>0</v>
      </c>
      <c r="G81" s="178">
        <v>932.39</v>
      </c>
      <c r="H81" s="178">
        <v>0</v>
      </c>
      <c r="I81" s="178">
        <v>2191.1999999999998</v>
      </c>
      <c r="J81" s="178"/>
      <c r="K81" s="178"/>
      <c r="L81" s="178">
        <v>315.43</v>
      </c>
      <c r="M81" s="178"/>
      <c r="N81" s="178"/>
      <c r="O81" s="178">
        <v>12762.87</v>
      </c>
      <c r="P81" s="178">
        <v>0</v>
      </c>
      <c r="Q81" s="178">
        <v>2233.1999999999998</v>
      </c>
      <c r="R81" s="178"/>
      <c r="S81" s="178">
        <v>93.24</v>
      </c>
      <c r="T81" s="192">
        <v>-0.01</v>
      </c>
      <c r="U81" s="178">
        <v>0</v>
      </c>
      <c r="V81" s="178">
        <v>1072.24</v>
      </c>
      <c r="W81" s="178">
        <v>0</v>
      </c>
      <c r="X81" s="178"/>
      <c r="Y81" s="178"/>
      <c r="Z81" s="178"/>
      <c r="AA81" s="178"/>
      <c r="AB81" s="178">
        <v>3398.67</v>
      </c>
      <c r="AC81" s="178">
        <v>9364.2000000000007</v>
      </c>
      <c r="AD81" s="178"/>
      <c r="AE81" s="178"/>
      <c r="AF81" s="178">
        <v>931</v>
      </c>
    </row>
    <row r="82" spans="1:32" x14ac:dyDescent="0.25">
      <c r="A82" s="178" t="s">
        <v>4165</v>
      </c>
      <c r="B82" s="178" t="s">
        <v>4166</v>
      </c>
      <c r="C82" s="178" t="s">
        <v>2102</v>
      </c>
      <c r="D82" s="178" t="s">
        <v>4015</v>
      </c>
      <c r="E82" s="178">
        <v>9323.85</v>
      </c>
      <c r="F82" s="178">
        <v>0</v>
      </c>
      <c r="G82" s="178">
        <v>932.39</v>
      </c>
      <c r="H82" s="178">
        <v>0</v>
      </c>
      <c r="I82" s="178"/>
      <c r="J82" s="178"/>
      <c r="K82" s="178"/>
      <c r="L82" s="178">
        <v>315.43</v>
      </c>
      <c r="M82" s="178"/>
      <c r="N82" s="178"/>
      <c r="O82" s="178">
        <v>10571.67</v>
      </c>
      <c r="P82" s="178">
        <v>0</v>
      </c>
      <c r="Q82" s="178">
        <v>1717.83</v>
      </c>
      <c r="R82" s="178"/>
      <c r="S82" s="178">
        <v>93.24</v>
      </c>
      <c r="T82" s="192">
        <v>-0.01</v>
      </c>
      <c r="U82" s="178">
        <v>0</v>
      </c>
      <c r="V82" s="178">
        <v>1072.24</v>
      </c>
      <c r="W82" s="178">
        <v>905.17</v>
      </c>
      <c r="X82" s="178"/>
      <c r="Y82" s="178"/>
      <c r="Z82" s="178"/>
      <c r="AA82" s="178"/>
      <c r="AB82" s="178">
        <v>3788.47</v>
      </c>
      <c r="AC82" s="178">
        <v>6783.2</v>
      </c>
      <c r="AD82" s="178"/>
      <c r="AE82" s="178"/>
      <c r="AF82" s="178">
        <v>931</v>
      </c>
    </row>
    <row r="83" spans="1:32" x14ac:dyDescent="0.25">
      <c r="A83" s="178" t="s">
        <v>4167</v>
      </c>
      <c r="B83" s="178" t="s">
        <v>4168</v>
      </c>
      <c r="C83" s="178" t="s">
        <v>287</v>
      </c>
      <c r="D83" s="178" t="s">
        <v>4015</v>
      </c>
      <c r="E83" s="178">
        <v>0</v>
      </c>
      <c r="F83" s="178">
        <v>2789.44</v>
      </c>
      <c r="G83" s="178">
        <v>223.15</v>
      </c>
      <c r="H83" s="178">
        <v>0</v>
      </c>
      <c r="I83" s="178"/>
      <c r="J83" s="178"/>
      <c r="K83" s="178"/>
      <c r="L83" s="178">
        <v>100.8</v>
      </c>
      <c r="M83" s="178"/>
      <c r="N83" s="178"/>
      <c r="O83" s="178">
        <v>3113.39</v>
      </c>
      <c r="P83" s="178">
        <v>0</v>
      </c>
      <c r="Q83" s="178">
        <v>234.7</v>
      </c>
      <c r="R83" s="178"/>
      <c r="S83" s="178">
        <v>27.89</v>
      </c>
      <c r="T83" s="178">
        <v>0.01</v>
      </c>
      <c r="U83" s="178">
        <v>0</v>
      </c>
      <c r="V83" s="178">
        <v>320.79000000000002</v>
      </c>
      <c r="W83" s="178">
        <v>0</v>
      </c>
      <c r="X83" s="178"/>
      <c r="Y83" s="178"/>
      <c r="Z83" s="178"/>
      <c r="AA83" s="178"/>
      <c r="AB83" s="178">
        <v>583.39</v>
      </c>
      <c r="AC83" s="178">
        <v>2530</v>
      </c>
      <c r="AD83" s="178"/>
      <c r="AE83" s="178"/>
      <c r="AF83" s="178">
        <v>372.48</v>
      </c>
    </row>
    <row r="84" spans="1:32" x14ac:dyDescent="0.25">
      <c r="A84" s="178" t="s">
        <v>4169</v>
      </c>
      <c r="B84" s="178" t="s">
        <v>4170</v>
      </c>
      <c r="C84" s="178" t="s">
        <v>287</v>
      </c>
      <c r="D84" s="178" t="s">
        <v>4015</v>
      </c>
      <c r="E84" s="178">
        <v>0</v>
      </c>
      <c r="F84" s="178">
        <v>5924.52</v>
      </c>
      <c r="G84" s="178">
        <v>355.46</v>
      </c>
      <c r="H84" s="178">
        <v>0</v>
      </c>
      <c r="I84" s="178">
        <v>2191.1999999999998</v>
      </c>
      <c r="J84" s="178"/>
      <c r="K84" s="178"/>
      <c r="L84" s="178">
        <v>212.03</v>
      </c>
      <c r="M84" s="178"/>
      <c r="N84" s="178"/>
      <c r="O84" s="178">
        <v>8683.2099999999991</v>
      </c>
      <c r="P84" s="178">
        <v>0</v>
      </c>
      <c r="Q84" s="178">
        <v>1307.47</v>
      </c>
      <c r="R84" s="178"/>
      <c r="S84" s="178">
        <v>59.25</v>
      </c>
      <c r="T84" s="178">
        <v>0.17</v>
      </c>
      <c r="U84" s="178">
        <v>0</v>
      </c>
      <c r="V84" s="178">
        <v>681.32</v>
      </c>
      <c r="W84" s="178">
        <v>759</v>
      </c>
      <c r="X84" s="178"/>
      <c r="Y84" s="178"/>
      <c r="Z84" s="178"/>
      <c r="AA84" s="178"/>
      <c r="AB84" s="178">
        <v>2807.21</v>
      </c>
      <c r="AC84" s="178">
        <v>5876</v>
      </c>
      <c r="AD84" s="178"/>
      <c r="AE84" s="178"/>
      <c r="AF84" s="178">
        <v>768.24</v>
      </c>
    </row>
    <row r="85" spans="1:32" x14ac:dyDescent="0.25">
      <c r="A85" s="178" t="s">
        <v>4171</v>
      </c>
      <c r="B85" s="178" t="s">
        <v>4172</v>
      </c>
      <c r="C85" s="178" t="s">
        <v>287</v>
      </c>
      <c r="D85" s="178" t="s">
        <v>4015</v>
      </c>
      <c r="E85" s="178">
        <v>0</v>
      </c>
      <c r="F85" s="178">
        <v>1231.8</v>
      </c>
      <c r="G85" s="178">
        <v>73.91</v>
      </c>
      <c r="H85" s="178">
        <v>0</v>
      </c>
      <c r="I85" s="178"/>
      <c r="J85" s="178"/>
      <c r="K85" s="178"/>
      <c r="L85" s="178">
        <v>44.38</v>
      </c>
      <c r="M85" s="178"/>
      <c r="N85" s="178"/>
      <c r="O85" s="178">
        <v>1350.09</v>
      </c>
      <c r="P85" s="178">
        <v>0</v>
      </c>
      <c r="Q85" s="178">
        <v>75.44</v>
      </c>
      <c r="R85" s="178"/>
      <c r="S85" s="178">
        <v>12.32</v>
      </c>
      <c r="T85" s="178">
        <v>7.0000000000000007E-2</v>
      </c>
      <c r="U85" s="178">
        <v>0</v>
      </c>
      <c r="V85" s="178">
        <v>141.66</v>
      </c>
      <c r="W85" s="178">
        <v>0</v>
      </c>
      <c r="X85" s="178"/>
      <c r="Y85" s="178"/>
      <c r="Z85" s="178"/>
      <c r="AA85" s="178"/>
      <c r="AB85" s="178">
        <v>229.49</v>
      </c>
      <c r="AC85" s="178">
        <v>1120.5999999999999</v>
      </c>
      <c r="AD85" s="178"/>
      <c r="AE85" s="178"/>
      <c r="AF85" s="178">
        <v>162.96</v>
      </c>
    </row>
    <row r="86" spans="1:32" x14ac:dyDescent="0.25">
      <c r="A86" s="178" t="s">
        <v>4173</v>
      </c>
      <c r="B86" s="178" t="s">
        <v>4174</v>
      </c>
      <c r="C86" s="178" t="s">
        <v>287</v>
      </c>
      <c r="D86" s="178" t="s">
        <v>4015</v>
      </c>
      <c r="E86" s="178">
        <v>0</v>
      </c>
      <c r="F86" s="178">
        <v>3229.48</v>
      </c>
      <c r="G86" s="178">
        <v>203.54</v>
      </c>
      <c r="H86" s="178">
        <v>0</v>
      </c>
      <c r="I86" s="178"/>
      <c r="J86" s="178"/>
      <c r="K86" s="178"/>
      <c r="L86" s="178">
        <v>115.6</v>
      </c>
      <c r="M86" s="178"/>
      <c r="N86" s="178"/>
      <c r="O86" s="178">
        <v>3548.62</v>
      </c>
      <c r="P86" s="178">
        <v>0</v>
      </c>
      <c r="Q86" s="178">
        <v>282.05</v>
      </c>
      <c r="R86" s="178"/>
      <c r="S86" s="178">
        <v>32.29</v>
      </c>
      <c r="T86" s="192">
        <v>-0.01</v>
      </c>
      <c r="U86" s="178">
        <v>0</v>
      </c>
      <c r="V86" s="178">
        <v>390.11</v>
      </c>
      <c r="W86" s="178">
        <v>1940.78</v>
      </c>
      <c r="X86" s="178"/>
      <c r="Y86" s="178"/>
      <c r="Z86" s="178"/>
      <c r="AA86" s="178"/>
      <c r="AB86" s="178">
        <v>2645.22</v>
      </c>
      <c r="AC86" s="178">
        <v>903.4</v>
      </c>
      <c r="AD86" s="178"/>
      <c r="AE86" s="178"/>
      <c r="AF86" s="178">
        <v>430.68</v>
      </c>
    </row>
    <row r="87" spans="1:32" x14ac:dyDescent="0.25">
      <c r="A87" s="178" t="s">
        <v>4175</v>
      </c>
      <c r="B87" s="178" t="s">
        <v>4176</v>
      </c>
      <c r="C87" s="178" t="s">
        <v>287</v>
      </c>
      <c r="D87" s="178" t="s">
        <v>4015</v>
      </c>
      <c r="E87" s="178">
        <v>0</v>
      </c>
      <c r="F87" s="178">
        <v>6667.56</v>
      </c>
      <c r="G87" s="178">
        <v>266.69</v>
      </c>
      <c r="H87" s="178">
        <v>0</v>
      </c>
      <c r="I87" s="178"/>
      <c r="J87" s="178"/>
      <c r="K87" s="178"/>
      <c r="L87" s="178">
        <v>238.32</v>
      </c>
      <c r="M87" s="178"/>
      <c r="N87" s="178"/>
      <c r="O87" s="178">
        <v>7172.57</v>
      </c>
      <c r="P87" s="178">
        <v>0</v>
      </c>
      <c r="Q87" s="178">
        <v>984.8</v>
      </c>
      <c r="R87" s="178"/>
      <c r="S87" s="178">
        <v>66.680000000000007</v>
      </c>
      <c r="T87" s="178">
        <v>0.12</v>
      </c>
      <c r="U87" s="178">
        <v>0</v>
      </c>
      <c r="V87" s="178">
        <v>766.77</v>
      </c>
      <c r="W87" s="178">
        <v>2223</v>
      </c>
      <c r="X87" s="178"/>
      <c r="Y87" s="178"/>
      <c r="Z87" s="178"/>
      <c r="AA87" s="178"/>
      <c r="AB87" s="178">
        <v>4041.37</v>
      </c>
      <c r="AC87" s="178">
        <v>3131.2</v>
      </c>
      <c r="AD87" s="178"/>
      <c r="AE87" s="178"/>
      <c r="AF87" s="178">
        <v>861.36</v>
      </c>
    </row>
    <row r="88" spans="1:32" x14ac:dyDescent="0.25">
      <c r="A88" s="178" t="s">
        <v>4177</v>
      </c>
      <c r="B88" s="178" t="s">
        <v>4178</v>
      </c>
      <c r="C88" s="178" t="s">
        <v>287</v>
      </c>
      <c r="D88" s="178" t="s">
        <v>4015</v>
      </c>
      <c r="E88" s="178">
        <v>0</v>
      </c>
      <c r="F88" s="178">
        <v>2600.64</v>
      </c>
      <c r="G88" s="178">
        <v>104.02</v>
      </c>
      <c r="H88" s="178">
        <v>0</v>
      </c>
      <c r="I88" s="178"/>
      <c r="J88" s="178"/>
      <c r="K88" s="178"/>
      <c r="L88" s="178">
        <v>92.05</v>
      </c>
      <c r="M88" s="178"/>
      <c r="N88" s="178"/>
      <c r="O88" s="178">
        <v>2796.71</v>
      </c>
      <c r="P88" s="178">
        <v>0</v>
      </c>
      <c r="Q88" s="178">
        <v>200.24</v>
      </c>
      <c r="R88" s="178"/>
      <c r="S88" s="178">
        <v>26.01</v>
      </c>
      <c r="T88" s="192">
        <v>-0.01</v>
      </c>
      <c r="U88" s="178">
        <v>0</v>
      </c>
      <c r="V88" s="178">
        <v>299.07</v>
      </c>
      <c r="W88" s="178">
        <v>0</v>
      </c>
      <c r="X88" s="178"/>
      <c r="Y88" s="178"/>
      <c r="Z88" s="178"/>
      <c r="AA88" s="178"/>
      <c r="AB88" s="178">
        <v>525.30999999999995</v>
      </c>
      <c r="AC88" s="178">
        <v>2271.4</v>
      </c>
      <c r="AD88" s="178"/>
      <c r="AE88" s="178"/>
      <c r="AF88" s="178">
        <v>325.92</v>
      </c>
    </row>
    <row r="89" spans="1:32" x14ac:dyDescent="0.25">
      <c r="A89" s="178" t="s">
        <v>4179</v>
      </c>
      <c r="B89" s="178" t="s">
        <v>4180</v>
      </c>
      <c r="C89" s="178" t="s">
        <v>287</v>
      </c>
      <c r="D89" s="178" t="s">
        <v>4015</v>
      </c>
      <c r="E89" s="178">
        <v>0</v>
      </c>
      <c r="F89" s="178">
        <v>6130.08</v>
      </c>
      <c r="G89" s="178">
        <v>245.19</v>
      </c>
      <c r="H89" s="178">
        <v>0</v>
      </c>
      <c r="I89" s="178"/>
      <c r="J89" s="178"/>
      <c r="K89" s="178"/>
      <c r="L89" s="178">
        <v>216.97</v>
      </c>
      <c r="M89" s="178"/>
      <c r="N89" s="178"/>
      <c r="O89" s="178">
        <v>6592.24</v>
      </c>
      <c r="P89" s="178">
        <v>0</v>
      </c>
      <c r="Q89" s="178">
        <v>860.84</v>
      </c>
      <c r="R89" s="178"/>
      <c r="S89" s="178">
        <v>61.3</v>
      </c>
      <c r="T89" s="192">
        <v>-0.06</v>
      </c>
      <c r="U89" s="178">
        <v>0</v>
      </c>
      <c r="V89" s="178">
        <v>704.96</v>
      </c>
      <c r="W89" s="178">
        <v>1650</v>
      </c>
      <c r="X89" s="178"/>
      <c r="Y89" s="178"/>
      <c r="Z89" s="178"/>
      <c r="AA89" s="178"/>
      <c r="AB89" s="178">
        <v>3277.04</v>
      </c>
      <c r="AC89" s="178">
        <v>3315.2</v>
      </c>
      <c r="AD89" s="178"/>
      <c r="AE89" s="178"/>
      <c r="AF89" s="178">
        <v>768.24</v>
      </c>
    </row>
    <row r="90" spans="1:32" x14ac:dyDescent="0.25">
      <c r="A90" s="178" t="s">
        <v>4181</v>
      </c>
      <c r="B90" s="178" t="s">
        <v>4182</v>
      </c>
      <c r="C90" s="178" t="s">
        <v>287</v>
      </c>
      <c r="D90" s="178" t="s">
        <v>4015</v>
      </c>
      <c r="E90" s="178">
        <v>0</v>
      </c>
      <c r="F90" s="178">
        <v>3258.4</v>
      </c>
      <c r="G90" s="178">
        <v>130.34</v>
      </c>
      <c r="H90" s="178">
        <v>0</v>
      </c>
      <c r="I90" s="178"/>
      <c r="J90" s="178"/>
      <c r="K90" s="178"/>
      <c r="L90" s="178">
        <v>120.5</v>
      </c>
      <c r="M90" s="178"/>
      <c r="N90" s="178"/>
      <c r="O90" s="178">
        <v>3509.24</v>
      </c>
      <c r="P90" s="178">
        <v>0</v>
      </c>
      <c r="Q90" s="178">
        <v>277.77</v>
      </c>
      <c r="R90" s="178"/>
      <c r="S90" s="178">
        <v>32.58</v>
      </c>
      <c r="T90" s="178">
        <v>0.17</v>
      </c>
      <c r="U90" s="178">
        <v>0</v>
      </c>
      <c r="V90" s="178">
        <v>374.72</v>
      </c>
      <c r="W90" s="178">
        <v>634</v>
      </c>
      <c r="X90" s="178"/>
      <c r="Y90" s="178"/>
      <c r="Z90" s="178"/>
      <c r="AA90" s="178"/>
      <c r="AB90" s="178">
        <v>1319.24</v>
      </c>
      <c r="AC90" s="178">
        <v>2190</v>
      </c>
      <c r="AD90" s="178"/>
      <c r="AE90" s="178"/>
      <c r="AF90" s="178">
        <v>465.6</v>
      </c>
    </row>
    <row r="91" spans="1:32" x14ac:dyDescent="0.25">
      <c r="A91" s="178" t="s">
        <v>4183</v>
      </c>
      <c r="B91" s="178" t="s">
        <v>4184</v>
      </c>
      <c r="C91" s="178" t="s">
        <v>1234</v>
      </c>
      <c r="D91" s="178" t="s">
        <v>4015</v>
      </c>
      <c r="E91" s="178">
        <v>6419.55</v>
      </c>
      <c r="F91" s="178">
        <v>0</v>
      </c>
      <c r="G91" s="178">
        <v>0</v>
      </c>
      <c r="H91" s="178">
        <v>0</v>
      </c>
      <c r="I91" s="178"/>
      <c r="J91" s="178"/>
      <c r="K91" s="178"/>
      <c r="L91" s="178">
        <v>229.8</v>
      </c>
      <c r="M91" s="178"/>
      <c r="N91" s="178"/>
      <c r="O91" s="178">
        <v>6649.35</v>
      </c>
      <c r="P91" s="178">
        <v>0</v>
      </c>
      <c r="Q91" s="178">
        <v>873.04</v>
      </c>
      <c r="R91" s="178"/>
      <c r="S91" s="178">
        <v>64.2</v>
      </c>
      <c r="T91" s="178">
        <v>0.06</v>
      </c>
      <c r="U91" s="178">
        <v>0</v>
      </c>
      <c r="V91" s="178">
        <v>738.25</v>
      </c>
      <c r="W91" s="178">
        <v>917</v>
      </c>
      <c r="X91" s="178"/>
      <c r="Y91" s="178"/>
      <c r="Z91" s="178"/>
      <c r="AA91" s="178"/>
      <c r="AB91" s="178">
        <v>2592.5500000000002</v>
      </c>
      <c r="AC91" s="178">
        <v>4056.8</v>
      </c>
      <c r="AD91" s="178"/>
      <c r="AE91" s="178"/>
      <c r="AF91" s="178">
        <v>931</v>
      </c>
    </row>
    <row r="92" spans="1:32" x14ac:dyDescent="0.25">
      <c r="A92" s="178" t="s">
        <v>4185</v>
      </c>
      <c r="B92" s="178" t="s">
        <v>4186</v>
      </c>
      <c r="C92" s="178" t="s">
        <v>287</v>
      </c>
      <c r="D92" s="178" t="s">
        <v>4015</v>
      </c>
      <c r="E92" s="178">
        <v>0</v>
      </c>
      <c r="F92" s="178">
        <v>7224.84</v>
      </c>
      <c r="G92" s="178">
        <v>0</v>
      </c>
      <c r="H92" s="178">
        <v>0</v>
      </c>
      <c r="I92" s="178"/>
      <c r="J92" s="178"/>
      <c r="K92" s="178"/>
      <c r="L92" s="178">
        <v>258.05</v>
      </c>
      <c r="M92" s="178"/>
      <c r="N92" s="178"/>
      <c r="O92" s="178">
        <v>7482.89</v>
      </c>
      <c r="P92" s="178">
        <v>0</v>
      </c>
      <c r="Q92" s="178">
        <v>1051.08</v>
      </c>
      <c r="R92" s="178"/>
      <c r="S92" s="178">
        <v>72.25</v>
      </c>
      <c r="T92" s="178">
        <v>0.1</v>
      </c>
      <c r="U92" s="178">
        <v>0</v>
      </c>
      <c r="V92" s="178">
        <v>830.86</v>
      </c>
      <c r="W92" s="178">
        <v>0</v>
      </c>
      <c r="X92" s="178"/>
      <c r="Y92" s="178"/>
      <c r="Z92" s="178"/>
      <c r="AA92" s="178"/>
      <c r="AB92" s="178">
        <v>1954.29</v>
      </c>
      <c r="AC92" s="178">
        <v>5528.6</v>
      </c>
      <c r="AD92" s="178"/>
      <c r="AE92" s="178"/>
      <c r="AF92" s="178">
        <v>931</v>
      </c>
    </row>
    <row r="93" spans="1:32" x14ac:dyDescent="0.25">
      <c r="A93" s="178" t="s">
        <v>4187</v>
      </c>
      <c r="B93" s="178" t="s">
        <v>4188</v>
      </c>
      <c r="C93" s="178" t="s">
        <v>287</v>
      </c>
      <c r="D93" s="178" t="s">
        <v>4015</v>
      </c>
      <c r="E93" s="178">
        <v>0</v>
      </c>
      <c r="F93" s="178">
        <v>6859.4</v>
      </c>
      <c r="G93" s="178">
        <v>0</v>
      </c>
      <c r="H93" s="178">
        <v>0</v>
      </c>
      <c r="I93" s="178"/>
      <c r="J93" s="178"/>
      <c r="K93" s="178"/>
      <c r="L93" s="178">
        <v>249.25</v>
      </c>
      <c r="M93" s="178"/>
      <c r="N93" s="178"/>
      <c r="O93" s="178">
        <v>7108.65</v>
      </c>
      <c r="P93" s="178">
        <v>0</v>
      </c>
      <c r="Q93" s="178">
        <v>971.14</v>
      </c>
      <c r="R93" s="178"/>
      <c r="S93" s="178">
        <v>68.59</v>
      </c>
      <c r="T93" s="192">
        <v>-0.11</v>
      </c>
      <c r="U93" s="178">
        <v>0</v>
      </c>
      <c r="V93" s="178">
        <v>788.83</v>
      </c>
      <c r="W93" s="178">
        <v>0</v>
      </c>
      <c r="X93" s="178"/>
      <c r="Y93" s="178"/>
      <c r="Z93" s="178"/>
      <c r="AA93" s="178"/>
      <c r="AB93" s="178">
        <v>1828.45</v>
      </c>
      <c r="AC93" s="178">
        <v>5280.2</v>
      </c>
      <c r="AD93" s="178"/>
      <c r="AE93" s="178"/>
      <c r="AF93" s="178">
        <v>931</v>
      </c>
    </row>
    <row r="94" spans="1:32" x14ac:dyDescent="0.25">
      <c r="A94" s="178" t="s">
        <v>4189</v>
      </c>
      <c r="B94" s="178" t="s">
        <v>4190</v>
      </c>
      <c r="C94" s="178" t="s">
        <v>287</v>
      </c>
      <c r="D94" s="178" t="s">
        <v>4015</v>
      </c>
      <c r="E94" s="178">
        <v>0</v>
      </c>
      <c r="F94" s="178">
        <v>4398.84</v>
      </c>
      <c r="G94" s="178">
        <v>0</v>
      </c>
      <c r="H94" s="178">
        <v>0</v>
      </c>
      <c r="I94" s="178"/>
      <c r="J94" s="178"/>
      <c r="K94" s="178"/>
      <c r="L94" s="178">
        <v>162.68</v>
      </c>
      <c r="M94" s="178"/>
      <c r="N94" s="178"/>
      <c r="O94" s="178">
        <v>4561.5200000000004</v>
      </c>
      <c r="P94" s="178">
        <v>0</v>
      </c>
      <c r="Q94" s="178">
        <v>444.97</v>
      </c>
      <c r="R94" s="178"/>
      <c r="S94" s="178">
        <v>43.99</v>
      </c>
      <c r="T94" s="178">
        <v>0.09</v>
      </c>
      <c r="U94" s="178">
        <v>0</v>
      </c>
      <c r="V94" s="178">
        <v>505.87</v>
      </c>
      <c r="W94" s="178">
        <v>988</v>
      </c>
      <c r="X94" s="178"/>
      <c r="Y94" s="178"/>
      <c r="Z94" s="178"/>
      <c r="AA94" s="178"/>
      <c r="AB94" s="178">
        <v>1982.92</v>
      </c>
      <c r="AC94" s="178">
        <v>2578.6</v>
      </c>
      <c r="AD94" s="178"/>
      <c r="AE94" s="178"/>
      <c r="AF94" s="178">
        <v>628.55999999999995</v>
      </c>
    </row>
    <row r="95" spans="1:32" x14ac:dyDescent="0.25">
      <c r="A95" s="178" t="s">
        <v>4191</v>
      </c>
      <c r="B95" s="178" t="s">
        <v>4192</v>
      </c>
      <c r="C95" s="178" t="s">
        <v>287</v>
      </c>
      <c r="D95" s="178" t="s">
        <v>4015</v>
      </c>
      <c r="E95" s="178">
        <v>0</v>
      </c>
      <c r="F95" s="178">
        <v>6527.48</v>
      </c>
      <c r="G95" s="178">
        <v>0</v>
      </c>
      <c r="H95" s="178">
        <v>0</v>
      </c>
      <c r="I95" s="178"/>
      <c r="J95" s="178"/>
      <c r="K95" s="178"/>
      <c r="L95" s="178">
        <v>232.85</v>
      </c>
      <c r="M95" s="178"/>
      <c r="N95" s="178"/>
      <c r="O95" s="178">
        <v>6760.33</v>
      </c>
      <c r="P95" s="178">
        <v>0</v>
      </c>
      <c r="Q95" s="178">
        <v>896.74</v>
      </c>
      <c r="R95" s="178"/>
      <c r="S95" s="178">
        <v>65.27</v>
      </c>
      <c r="T95" s="178">
        <v>0.06</v>
      </c>
      <c r="U95" s="178">
        <v>0</v>
      </c>
      <c r="V95" s="178">
        <v>750.66</v>
      </c>
      <c r="W95" s="178">
        <v>984</v>
      </c>
      <c r="X95" s="178"/>
      <c r="Y95" s="178"/>
      <c r="Z95" s="178"/>
      <c r="AA95" s="178"/>
      <c r="AB95" s="178">
        <v>2696.73</v>
      </c>
      <c r="AC95" s="178">
        <v>4063.6</v>
      </c>
      <c r="AD95" s="178"/>
      <c r="AE95" s="178"/>
      <c r="AF95" s="178">
        <v>838.08</v>
      </c>
    </row>
    <row r="96" spans="1:32" x14ac:dyDescent="0.25">
      <c r="A96" s="178" t="s">
        <v>4193</v>
      </c>
      <c r="B96" s="178" t="s">
        <v>4194</v>
      </c>
      <c r="C96" s="178" t="s">
        <v>1234</v>
      </c>
      <c r="D96" s="178" t="s">
        <v>4015</v>
      </c>
      <c r="E96" s="178">
        <v>5991.58</v>
      </c>
      <c r="F96" s="178">
        <v>0</v>
      </c>
      <c r="G96" s="178">
        <v>0</v>
      </c>
      <c r="H96" s="178">
        <v>0</v>
      </c>
      <c r="I96" s="178"/>
      <c r="J96" s="178"/>
      <c r="K96" s="178"/>
      <c r="L96" s="178">
        <v>229.8</v>
      </c>
      <c r="M96" s="178"/>
      <c r="N96" s="178"/>
      <c r="O96" s="178">
        <v>6221.38</v>
      </c>
      <c r="P96" s="178">
        <v>0</v>
      </c>
      <c r="Q96" s="178">
        <v>781.62</v>
      </c>
      <c r="R96" s="178"/>
      <c r="S96" s="178">
        <v>59.92</v>
      </c>
      <c r="T96" s="192">
        <v>-0.01</v>
      </c>
      <c r="U96" s="178">
        <v>0</v>
      </c>
      <c r="V96" s="178">
        <v>738.25</v>
      </c>
      <c r="W96" s="178">
        <v>1800</v>
      </c>
      <c r="X96" s="178"/>
      <c r="Y96" s="178"/>
      <c r="Z96" s="178"/>
      <c r="AA96" s="178"/>
      <c r="AB96" s="178">
        <v>3379.78</v>
      </c>
      <c r="AC96" s="178">
        <v>2841.6</v>
      </c>
      <c r="AD96" s="178"/>
      <c r="AE96" s="178"/>
      <c r="AF96" s="178">
        <v>899.97</v>
      </c>
    </row>
    <row r="97" spans="1:32" x14ac:dyDescent="0.25">
      <c r="A97" s="178" t="s">
        <v>4195</v>
      </c>
      <c r="B97" s="178" t="s">
        <v>4196</v>
      </c>
      <c r="C97" s="178" t="s">
        <v>287</v>
      </c>
      <c r="D97" s="178" t="s">
        <v>4015</v>
      </c>
      <c r="E97" s="178">
        <v>0</v>
      </c>
      <c r="F97" s="178">
        <v>4235.92</v>
      </c>
      <c r="G97" s="178">
        <v>0</v>
      </c>
      <c r="H97" s="178">
        <v>0</v>
      </c>
      <c r="I97" s="178"/>
      <c r="J97" s="178"/>
      <c r="K97" s="178"/>
      <c r="L97" s="178">
        <v>156.65</v>
      </c>
      <c r="M97" s="178"/>
      <c r="N97" s="178"/>
      <c r="O97" s="178">
        <v>4392.57</v>
      </c>
      <c r="P97" s="178">
        <v>0</v>
      </c>
      <c r="Q97" s="178">
        <v>414.69</v>
      </c>
      <c r="R97" s="178"/>
      <c r="S97" s="178">
        <v>42.36</v>
      </c>
      <c r="T97" s="192">
        <v>-0.01</v>
      </c>
      <c r="U97" s="178">
        <v>0</v>
      </c>
      <c r="V97" s="178">
        <v>487.13</v>
      </c>
      <c r="W97" s="178">
        <v>0</v>
      </c>
      <c r="X97" s="178"/>
      <c r="Y97" s="178"/>
      <c r="Z97" s="178"/>
      <c r="AA97" s="178"/>
      <c r="AB97" s="178">
        <v>944.17</v>
      </c>
      <c r="AC97" s="178">
        <v>3448.4</v>
      </c>
      <c r="AD97" s="178"/>
      <c r="AE97" s="178"/>
      <c r="AF97" s="178">
        <v>605.28</v>
      </c>
    </row>
    <row r="98" spans="1:32" x14ac:dyDescent="0.25">
      <c r="A98" s="178" t="s">
        <v>4197</v>
      </c>
      <c r="B98" s="178" t="s">
        <v>4198</v>
      </c>
      <c r="C98" s="178" t="s">
        <v>287</v>
      </c>
      <c r="D98" s="178" t="s">
        <v>4015</v>
      </c>
      <c r="E98" s="178">
        <v>0</v>
      </c>
      <c r="F98" s="178">
        <v>1300.32</v>
      </c>
      <c r="G98" s="178">
        <v>0</v>
      </c>
      <c r="H98" s="178">
        <v>0</v>
      </c>
      <c r="I98" s="178"/>
      <c r="J98" s="178"/>
      <c r="K98" s="178"/>
      <c r="L98" s="178">
        <v>46.02</v>
      </c>
      <c r="M98" s="178"/>
      <c r="N98" s="178"/>
      <c r="O98" s="178">
        <v>1346.34</v>
      </c>
      <c r="P98" s="178">
        <v>0</v>
      </c>
      <c r="Q98" s="178">
        <v>75.2</v>
      </c>
      <c r="R98" s="178"/>
      <c r="S98" s="178">
        <v>13</v>
      </c>
      <c r="T98" s="178">
        <v>0</v>
      </c>
      <c r="U98" s="178">
        <v>0</v>
      </c>
      <c r="V98" s="178">
        <v>149.54</v>
      </c>
      <c r="W98" s="178">
        <v>0</v>
      </c>
      <c r="X98" s="178"/>
      <c r="Y98" s="178"/>
      <c r="Z98" s="178"/>
      <c r="AA98" s="178"/>
      <c r="AB98" s="178">
        <v>237.74</v>
      </c>
      <c r="AC98" s="178">
        <v>1108.5999999999999</v>
      </c>
      <c r="AD98" s="178"/>
      <c r="AE98" s="178"/>
      <c r="AF98" s="178">
        <v>162.96</v>
      </c>
    </row>
    <row r="99" spans="1:32" x14ac:dyDescent="0.25">
      <c r="A99" s="178" t="s">
        <v>4199</v>
      </c>
      <c r="B99" s="178" t="s">
        <v>4200</v>
      </c>
      <c r="C99" s="178" t="s">
        <v>287</v>
      </c>
      <c r="D99" s="178" t="s">
        <v>4015</v>
      </c>
      <c r="E99" s="178">
        <v>0</v>
      </c>
      <c r="F99" s="178">
        <v>651.67999999999995</v>
      </c>
      <c r="G99" s="178">
        <v>0</v>
      </c>
      <c r="H99" s="178">
        <v>0</v>
      </c>
      <c r="I99" s="178"/>
      <c r="J99" s="178"/>
      <c r="K99" s="178"/>
      <c r="L99" s="178">
        <v>24.1</v>
      </c>
      <c r="M99" s="178"/>
      <c r="N99" s="178"/>
      <c r="O99" s="178">
        <v>675.78</v>
      </c>
      <c r="P99" s="178">
        <v>0</v>
      </c>
      <c r="Q99" s="178">
        <v>32.28</v>
      </c>
      <c r="R99" s="178"/>
      <c r="S99" s="178">
        <v>0</v>
      </c>
      <c r="T99" s="192">
        <v>-0.12</v>
      </c>
      <c r="U99" s="178">
        <v>0</v>
      </c>
      <c r="V99" s="178">
        <v>112.42</v>
      </c>
      <c r="W99" s="178">
        <v>0</v>
      </c>
      <c r="X99" s="178"/>
      <c r="Y99" s="178"/>
      <c r="Z99" s="178"/>
      <c r="AA99" s="178"/>
      <c r="AB99" s="178">
        <v>144.58000000000001</v>
      </c>
      <c r="AC99" s="178">
        <v>531.20000000000005</v>
      </c>
      <c r="AD99" s="178"/>
      <c r="AE99" s="178"/>
      <c r="AF99" s="178">
        <v>116.4</v>
      </c>
    </row>
    <row r="100" spans="1:32" x14ac:dyDescent="0.25">
      <c r="A100" s="178" t="s">
        <v>4201</v>
      </c>
      <c r="B100" s="178" t="s">
        <v>4202</v>
      </c>
      <c r="C100" s="178" t="s">
        <v>287</v>
      </c>
      <c r="D100" s="178" t="s">
        <v>4015</v>
      </c>
      <c r="E100" s="178">
        <v>0</v>
      </c>
      <c r="F100" s="178">
        <v>814.6</v>
      </c>
      <c r="G100" s="178">
        <v>0</v>
      </c>
      <c r="H100" s="178">
        <v>0</v>
      </c>
      <c r="I100" s="178"/>
      <c r="J100" s="178"/>
      <c r="K100" s="178"/>
      <c r="L100" s="178">
        <v>30.13</v>
      </c>
      <c r="M100" s="178"/>
      <c r="N100" s="178"/>
      <c r="O100" s="178">
        <v>844.73</v>
      </c>
      <c r="P100" s="178">
        <v>0</v>
      </c>
      <c r="Q100" s="178">
        <v>43.09</v>
      </c>
      <c r="R100" s="178"/>
      <c r="S100" s="178">
        <v>8.15</v>
      </c>
      <c r="T100" s="178">
        <v>0.01</v>
      </c>
      <c r="U100" s="178">
        <v>0</v>
      </c>
      <c r="V100" s="178">
        <v>93.68</v>
      </c>
      <c r="W100" s="178">
        <v>0</v>
      </c>
      <c r="X100" s="178"/>
      <c r="Y100" s="178"/>
      <c r="Z100" s="178"/>
      <c r="AA100" s="178"/>
      <c r="AB100" s="178">
        <v>144.93</v>
      </c>
      <c r="AC100" s="178">
        <v>699.8</v>
      </c>
      <c r="AD100" s="178"/>
      <c r="AE100" s="178"/>
      <c r="AF100" s="178">
        <v>116.4</v>
      </c>
    </row>
    <row r="101" spans="1:32" x14ac:dyDescent="0.25">
      <c r="A101" s="178" t="s">
        <v>4203</v>
      </c>
      <c r="B101" s="178" t="s">
        <v>4204</v>
      </c>
      <c r="C101" s="178" t="s">
        <v>1234</v>
      </c>
      <c r="D101" s="178" t="s">
        <v>4015</v>
      </c>
      <c r="E101" s="178">
        <v>6419.55</v>
      </c>
      <c r="F101" s="178">
        <v>0</v>
      </c>
      <c r="G101" s="178">
        <v>0</v>
      </c>
      <c r="H101" s="178">
        <v>0</v>
      </c>
      <c r="I101" s="178"/>
      <c r="J101" s="178"/>
      <c r="K101" s="178"/>
      <c r="L101" s="178">
        <v>229.8</v>
      </c>
      <c r="M101" s="178"/>
      <c r="N101" s="178"/>
      <c r="O101" s="178">
        <v>6649.35</v>
      </c>
      <c r="P101" s="178">
        <v>0</v>
      </c>
      <c r="Q101" s="178">
        <v>873.04</v>
      </c>
      <c r="R101" s="178"/>
      <c r="S101" s="178">
        <v>64.2</v>
      </c>
      <c r="T101" s="178">
        <v>0.06</v>
      </c>
      <c r="U101" s="178">
        <v>0</v>
      </c>
      <c r="V101" s="178">
        <v>738.25</v>
      </c>
      <c r="W101" s="178">
        <v>803</v>
      </c>
      <c r="X101" s="178"/>
      <c r="Y101" s="178"/>
      <c r="Z101" s="178"/>
      <c r="AA101" s="178"/>
      <c r="AB101" s="178">
        <v>2478.5500000000002</v>
      </c>
      <c r="AC101" s="178">
        <v>4170.8</v>
      </c>
      <c r="AD101" s="178"/>
      <c r="AE101" s="178"/>
      <c r="AF101" s="178">
        <v>931</v>
      </c>
    </row>
    <row r="102" spans="1:32" x14ac:dyDescent="0.25">
      <c r="A102" s="178" t="s">
        <v>4205</v>
      </c>
      <c r="B102" s="178" t="s">
        <v>4206</v>
      </c>
      <c r="C102" s="178" t="s">
        <v>287</v>
      </c>
      <c r="D102" s="178" t="s">
        <v>4015</v>
      </c>
      <c r="E102" s="178">
        <v>0</v>
      </c>
      <c r="F102" s="178">
        <v>5412.92</v>
      </c>
      <c r="G102" s="178">
        <v>0</v>
      </c>
      <c r="H102" s="178">
        <v>0</v>
      </c>
      <c r="I102" s="178"/>
      <c r="J102" s="178"/>
      <c r="K102" s="178"/>
      <c r="L102" s="178">
        <v>193.4</v>
      </c>
      <c r="M102" s="178"/>
      <c r="N102" s="178"/>
      <c r="O102" s="178">
        <v>5606.32</v>
      </c>
      <c r="P102" s="178">
        <v>0</v>
      </c>
      <c r="Q102" s="178">
        <v>650.25</v>
      </c>
      <c r="R102" s="178"/>
      <c r="S102" s="178">
        <v>54.13</v>
      </c>
      <c r="T102" s="178">
        <v>0.05</v>
      </c>
      <c r="U102" s="178">
        <v>0</v>
      </c>
      <c r="V102" s="178">
        <v>622.49</v>
      </c>
      <c r="W102" s="178">
        <v>0</v>
      </c>
      <c r="X102" s="178"/>
      <c r="Y102" s="178"/>
      <c r="Z102" s="178"/>
      <c r="AA102" s="178"/>
      <c r="AB102" s="178">
        <v>1326.92</v>
      </c>
      <c r="AC102" s="178">
        <v>4279.3999999999996</v>
      </c>
      <c r="AD102" s="178"/>
      <c r="AE102" s="178"/>
      <c r="AF102" s="178">
        <v>698.4</v>
      </c>
    </row>
    <row r="103" spans="1:32" x14ac:dyDescent="0.25">
      <c r="A103" s="178" t="s">
        <v>4207</v>
      </c>
      <c r="B103" s="178" t="s">
        <v>4208</v>
      </c>
      <c r="C103" s="178" t="s">
        <v>287</v>
      </c>
      <c r="D103" s="178" t="s">
        <v>4015</v>
      </c>
      <c r="E103" s="178">
        <v>0</v>
      </c>
      <c r="F103" s="178">
        <v>814.6</v>
      </c>
      <c r="G103" s="178">
        <v>0</v>
      </c>
      <c r="H103" s="178">
        <v>0</v>
      </c>
      <c r="I103" s="178"/>
      <c r="J103" s="178"/>
      <c r="K103" s="178"/>
      <c r="L103" s="178">
        <v>30.13</v>
      </c>
      <c r="M103" s="178"/>
      <c r="N103" s="178"/>
      <c r="O103" s="178">
        <v>844.73</v>
      </c>
      <c r="P103" s="178">
        <v>0</v>
      </c>
      <c r="Q103" s="178">
        <v>43.09</v>
      </c>
      <c r="R103" s="178"/>
      <c r="S103" s="178">
        <v>0</v>
      </c>
      <c r="T103" s="192">
        <v>-0.04</v>
      </c>
      <c r="U103" s="178">
        <v>0</v>
      </c>
      <c r="V103" s="178">
        <v>93.68</v>
      </c>
      <c r="W103" s="178">
        <v>0</v>
      </c>
      <c r="X103" s="178"/>
      <c r="Y103" s="178"/>
      <c r="Z103" s="178"/>
      <c r="AA103" s="178"/>
      <c r="AB103" s="178">
        <v>136.72999999999999</v>
      </c>
      <c r="AC103" s="178">
        <v>708</v>
      </c>
      <c r="AD103" s="178"/>
      <c r="AE103" s="178"/>
      <c r="AF103" s="178">
        <v>116.4</v>
      </c>
    </row>
    <row r="104" spans="1:32" x14ac:dyDescent="0.25">
      <c r="A104" s="178" t="s">
        <v>4209</v>
      </c>
      <c r="B104" s="178" t="s">
        <v>4210</v>
      </c>
      <c r="C104" s="178" t="s">
        <v>287</v>
      </c>
      <c r="D104" s="178" t="s">
        <v>4015</v>
      </c>
      <c r="E104" s="178">
        <v>0</v>
      </c>
      <c r="F104" s="178">
        <v>2932.56</v>
      </c>
      <c r="G104" s="178">
        <v>0</v>
      </c>
      <c r="H104" s="178">
        <v>0</v>
      </c>
      <c r="I104" s="178"/>
      <c r="J104" s="178"/>
      <c r="K104" s="178"/>
      <c r="L104" s="178">
        <v>108.45</v>
      </c>
      <c r="M104" s="178"/>
      <c r="N104" s="178"/>
      <c r="O104" s="178">
        <v>3041.01</v>
      </c>
      <c r="P104" s="178">
        <v>0</v>
      </c>
      <c r="Q104" s="178">
        <v>226.82</v>
      </c>
      <c r="R104" s="178"/>
      <c r="S104" s="178">
        <v>0</v>
      </c>
      <c r="T104" s="178">
        <v>0.15</v>
      </c>
      <c r="U104" s="178">
        <v>0</v>
      </c>
      <c r="V104" s="178">
        <v>337.24</v>
      </c>
      <c r="W104" s="178">
        <v>0</v>
      </c>
      <c r="X104" s="178"/>
      <c r="Y104" s="178"/>
      <c r="Z104" s="178"/>
      <c r="AA104" s="178"/>
      <c r="AB104" s="178">
        <v>564.21</v>
      </c>
      <c r="AC104" s="178">
        <v>2476.8000000000002</v>
      </c>
      <c r="AD104" s="178"/>
      <c r="AE104" s="178"/>
      <c r="AF104" s="178">
        <v>419.04</v>
      </c>
    </row>
    <row r="105" spans="1:32" x14ac:dyDescent="0.25">
      <c r="A105" s="178" t="s">
        <v>4211</v>
      </c>
      <c r="B105" s="178" t="s">
        <v>4212</v>
      </c>
      <c r="C105" s="178" t="s">
        <v>2102</v>
      </c>
      <c r="D105" s="178" t="s">
        <v>4015</v>
      </c>
      <c r="E105" s="178">
        <v>9323.85</v>
      </c>
      <c r="F105" s="178">
        <v>0</v>
      </c>
      <c r="G105" s="178">
        <v>0</v>
      </c>
      <c r="H105" s="178">
        <v>0</v>
      </c>
      <c r="I105" s="178"/>
      <c r="J105" s="178"/>
      <c r="K105" s="178"/>
      <c r="L105" s="178">
        <v>315.43</v>
      </c>
      <c r="M105" s="178"/>
      <c r="N105" s="178"/>
      <c r="O105" s="178">
        <v>9639.2800000000007</v>
      </c>
      <c r="P105" s="178">
        <v>0</v>
      </c>
      <c r="Q105" s="178">
        <v>1511.69</v>
      </c>
      <c r="R105" s="178"/>
      <c r="S105" s="178">
        <v>0</v>
      </c>
      <c r="T105" s="178">
        <v>0.15</v>
      </c>
      <c r="U105" s="178">
        <v>0</v>
      </c>
      <c r="V105" s="178">
        <v>1072.24</v>
      </c>
      <c r="W105" s="178">
        <v>0</v>
      </c>
      <c r="X105" s="178"/>
      <c r="Y105" s="178"/>
      <c r="Z105" s="178"/>
      <c r="AA105" s="178"/>
      <c r="AB105" s="178">
        <v>2584.08</v>
      </c>
      <c r="AC105" s="178">
        <v>7055.2</v>
      </c>
      <c r="AD105" s="178"/>
      <c r="AE105" s="178"/>
      <c r="AF105" s="178">
        <v>931</v>
      </c>
    </row>
    <row r="106" spans="1:32" x14ac:dyDescent="0.25">
      <c r="A106" s="178" t="s">
        <v>4213</v>
      </c>
      <c r="B106" s="178" t="s">
        <v>4214</v>
      </c>
      <c r="C106" s="178" t="s">
        <v>287</v>
      </c>
      <c r="D106" s="178" t="s">
        <v>4015</v>
      </c>
      <c r="E106" s="178">
        <v>0</v>
      </c>
      <c r="F106" s="178">
        <v>4887.6000000000004</v>
      </c>
      <c r="G106" s="178">
        <v>0</v>
      </c>
      <c r="H106" s="178">
        <v>0</v>
      </c>
      <c r="I106" s="178"/>
      <c r="J106" s="178"/>
      <c r="K106" s="178"/>
      <c r="L106" s="178">
        <v>180.75</v>
      </c>
      <c r="M106" s="178"/>
      <c r="N106" s="178"/>
      <c r="O106" s="178">
        <v>5068.3500000000004</v>
      </c>
      <c r="P106" s="178">
        <v>0</v>
      </c>
      <c r="Q106" s="178">
        <v>535.79</v>
      </c>
      <c r="R106" s="178"/>
      <c r="S106" s="178">
        <v>48.88</v>
      </c>
      <c r="T106" s="178">
        <v>0.01</v>
      </c>
      <c r="U106" s="178">
        <v>0</v>
      </c>
      <c r="V106" s="178">
        <v>562.07000000000005</v>
      </c>
      <c r="W106" s="178">
        <v>0</v>
      </c>
      <c r="X106" s="178"/>
      <c r="Y106" s="178"/>
      <c r="Z106" s="178"/>
      <c r="AA106" s="178"/>
      <c r="AB106" s="178">
        <v>1146.75</v>
      </c>
      <c r="AC106" s="178">
        <v>3921.6</v>
      </c>
      <c r="AD106" s="178"/>
      <c r="AE106" s="178"/>
      <c r="AF106" s="178">
        <v>698.4</v>
      </c>
    </row>
    <row r="107" spans="1:32" x14ac:dyDescent="0.25">
      <c r="A107" s="178" t="s">
        <v>4215</v>
      </c>
      <c r="B107" s="178" t="s">
        <v>4216</v>
      </c>
      <c r="C107" s="178" t="s">
        <v>287</v>
      </c>
      <c r="D107" s="178" t="s">
        <v>4015</v>
      </c>
      <c r="E107" s="178">
        <v>0</v>
      </c>
      <c r="F107" s="178">
        <v>814.6</v>
      </c>
      <c r="G107" s="178">
        <v>0</v>
      </c>
      <c r="H107" s="178">
        <v>0</v>
      </c>
      <c r="I107" s="178"/>
      <c r="J107" s="178"/>
      <c r="K107" s="178"/>
      <c r="L107" s="178">
        <v>30.13</v>
      </c>
      <c r="M107" s="178"/>
      <c r="N107" s="178"/>
      <c r="O107" s="178">
        <v>844.73</v>
      </c>
      <c r="P107" s="178">
        <v>0</v>
      </c>
      <c r="Q107" s="178">
        <v>43.09</v>
      </c>
      <c r="R107" s="178"/>
      <c r="S107" s="178">
        <v>0</v>
      </c>
      <c r="T107" s="192">
        <v>-0.04</v>
      </c>
      <c r="U107" s="178">
        <v>0</v>
      </c>
      <c r="V107" s="178">
        <v>93.68</v>
      </c>
      <c r="W107" s="178">
        <v>0</v>
      </c>
      <c r="X107" s="178"/>
      <c r="Y107" s="178"/>
      <c r="Z107" s="178"/>
      <c r="AA107" s="178"/>
      <c r="AB107" s="178">
        <v>136.72999999999999</v>
      </c>
      <c r="AC107" s="178">
        <v>708</v>
      </c>
      <c r="AD107" s="178"/>
      <c r="AE107" s="178"/>
      <c r="AF107" s="178">
        <v>116.4</v>
      </c>
    </row>
    <row r="108" spans="1:32" x14ac:dyDescent="0.25">
      <c r="A108" s="178" t="s">
        <v>4217</v>
      </c>
      <c r="B108" s="178" t="s">
        <v>4218</v>
      </c>
      <c r="C108" s="178" t="s">
        <v>287</v>
      </c>
      <c r="D108" s="178" t="s">
        <v>4015</v>
      </c>
      <c r="E108" s="178">
        <v>0</v>
      </c>
      <c r="F108" s="178">
        <v>7430.4</v>
      </c>
      <c r="G108" s="178">
        <v>0</v>
      </c>
      <c r="H108" s="178">
        <v>0</v>
      </c>
      <c r="I108" s="178"/>
      <c r="J108" s="178"/>
      <c r="K108" s="178"/>
      <c r="L108" s="178">
        <v>263</v>
      </c>
      <c r="M108" s="178"/>
      <c r="N108" s="178"/>
      <c r="O108" s="178">
        <v>7693.4</v>
      </c>
      <c r="P108" s="178">
        <v>0</v>
      </c>
      <c r="Q108" s="178">
        <v>1096.05</v>
      </c>
      <c r="R108" s="178"/>
      <c r="S108" s="178">
        <v>74.3</v>
      </c>
      <c r="T108" s="192">
        <v>-0.05</v>
      </c>
      <c r="U108" s="178">
        <v>0</v>
      </c>
      <c r="V108" s="178">
        <v>854.5</v>
      </c>
      <c r="W108" s="178">
        <v>0</v>
      </c>
      <c r="X108" s="178"/>
      <c r="Y108" s="178"/>
      <c r="Z108" s="178"/>
      <c r="AA108" s="178"/>
      <c r="AB108" s="178">
        <v>2024.8</v>
      </c>
      <c r="AC108" s="178">
        <v>5668.6</v>
      </c>
      <c r="AD108" s="178"/>
      <c r="AE108" s="178"/>
      <c r="AF108" s="178">
        <v>931</v>
      </c>
    </row>
    <row r="109" spans="1:32" x14ac:dyDescent="0.25">
      <c r="A109" s="178" t="s">
        <v>4219</v>
      </c>
      <c r="B109" s="178" t="s">
        <v>4220</v>
      </c>
      <c r="C109" s="178" t="s">
        <v>287</v>
      </c>
      <c r="D109" s="178" t="s">
        <v>4015</v>
      </c>
      <c r="E109" s="178">
        <v>0</v>
      </c>
      <c r="F109" s="178">
        <v>814.6</v>
      </c>
      <c r="G109" s="178">
        <v>0</v>
      </c>
      <c r="H109" s="178">
        <v>0</v>
      </c>
      <c r="I109" s="178"/>
      <c r="J109" s="178"/>
      <c r="K109" s="178"/>
      <c r="L109" s="178">
        <v>30.13</v>
      </c>
      <c r="M109" s="178"/>
      <c r="N109" s="178"/>
      <c r="O109" s="178">
        <v>844.73</v>
      </c>
      <c r="P109" s="178">
        <v>0</v>
      </c>
      <c r="Q109" s="178">
        <v>43.09</v>
      </c>
      <c r="R109" s="178"/>
      <c r="S109" s="178">
        <v>0</v>
      </c>
      <c r="T109" s="192">
        <v>-0.04</v>
      </c>
      <c r="U109" s="178">
        <v>0</v>
      </c>
      <c r="V109" s="178">
        <v>93.68</v>
      </c>
      <c r="W109" s="178">
        <v>0</v>
      </c>
      <c r="X109" s="178"/>
      <c r="Y109" s="178"/>
      <c r="Z109" s="178"/>
      <c r="AA109" s="178"/>
      <c r="AB109" s="178">
        <v>136.72999999999999</v>
      </c>
      <c r="AC109" s="178">
        <v>708</v>
      </c>
      <c r="AD109" s="178"/>
      <c r="AE109" s="178"/>
      <c r="AF109" s="178">
        <v>116.4</v>
      </c>
    </row>
    <row r="110" spans="1:32" x14ac:dyDescent="0.25">
      <c r="A110" s="178" t="s">
        <v>621</v>
      </c>
      <c r="B110" s="178" t="s">
        <v>4221</v>
      </c>
      <c r="C110" s="178" t="s">
        <v>287</v>
      </c>
      <c r="D110" s="178" t="s">
        <v>4015</v>
      </c>
      <c r="E110" s="178">
        <v>0</v>
      </c>
      <c r="F110" s="178">
        <v>651.67999999999995</v>
      </c>
      <c r="G110" s="178">
        <v>0</v>
      </c>
      <c r="H110" s="178">
        <v>0</v>
      </c>
      <c r="I110" s="178"/>
      <c r="J110" s="178"/>
      <c r="K110" s="178"/>
      <c r="L110" s="178">
        <v>24.1</v>
      </c>
      <c r="M110" s="178"/>
      <c r="N110" s="178"/>
      <c r="O110" s="178">
        <v>675.78</v>
      </c>
      <c r="P110" s="178">
        <v>0</v>
      </c>
      <c r="Q110" s="178">
        <v>32.28</v>
      </c>
      <c r="R110" s="178"/>
      <c r="S110" s="178">
        <v>0</v>
      </c>
      <c r="T110" s="192">
        <v>-0.04</v>
      </c>
      <c r="U110" s="178">
        <v>0</v>
      </c>
      <c r="V110" s="178">
        <v>74.94</v>
      </c>
      <c r="W110" s="178">
        <v>0</v>
      </c>
      <c r="X110" s="178"/>
      <c r="Y110" s="178"/>
      <c r="Z110" s="178"/>
      <c r="AA110" s="178"/>
      <c r="AB110" s="178">
        <v>107.18</v>
      </c>
      <c r="AC110" s="178">
        <v>568.6</v>
      </c>
      <c r="AD110" s="178"/>
      <c r="AE110" s="178"/>
      <c r="AF110" s="178">
        <v>93.12</v>
      </c>
    </row>
    <row r="111" spans="1:32" x14ac:dyDescent="0.25">
      <c r="A111" s="178" t="s">
        <v>4222</v>
      </c>
      <c r="B111" s="178" t="s">
        <v>4223</v>
      </c>
      <c r="C111" s="178" t="s">
        <v>287</v>
      </c>
      <c r="D111" s="178" t="s">
        <v>4015</v>
      </c>
      <c r="E111" s="178">
        <v>0</v>
      </c>
      <c r="F111" s="178">
        <v>7316.2</v>
      </c>
      <c r="G111" s="178">
        <v>0</v>
      </c>
      <c r="H111" s="178">
        <v>0</v>
      </c>
      <c r="I111" s="178"/>
      <c r="J111" s="178"/>
      <c r="K111" s="178"/>
      <c r="L111" s="178">
        <v>260.25</v>
      </c>
      <c r="M111" s="178"/>
      <c r="N111" s="178"/>
      <c r="O111" s="178">
        <v>7576.45</v>
      </c>
      <c r="P111" s="178">
        <v>0</v>
      </c>
      <c r="Q111" s="178">
        <v>1071.07</v>
      </c>
      <c r="R111" s="178"/>
      <c r="S111" s="178">
        <v>0</v>
      </c>
      <c r="T111" s="178">
        <v>0.02</v>
      </c>
      <c r="U111" s="178">
        <v>0</v>
      </c>
      <c r="V111" s="178">
        <v>841.36</v>
      </c>
      <c r="W111" s="178">
        <v>0</v>
      </c>
      <c r="X111" s="178"/>
      <c r="Y111" s="178"/>
      <c r="Z111" s="178"/>
      <c r="AA111" s="178"/>
      <c r="AB111" s="178">
        <v>1912.45</v>
      </c>
      <c r="AC111" s="178">
        <v>5664</v>
      </c>
      <c r="AD111" s="178"/>
      <c r="AE111" s="178"/>
      <c r="AF111" s="178">
        <v>931</v>
      </c>
    </row>
    <row r="112" spans="1:32" x14ac:dyDescent="0.25">
      <c r="A112" s="178" t="s">
        <v>611</v>
      </c>
      <c r="B112" s="178" t="s">
        <v>4224</v>
      </c>
      <c r="C112" s="178" t="s">
        <v>287</v>
      </c>
      <c r="D112" s="178" t="s">
        <v>4015</v>
      </c>
      <c r="E112" s="178">
        <v>0</v>
      </c>
      <c r="F112" s="178">
        <v>3747.16</v>
      </c>
      <c r="G112" s="178">
        <v>0</v>
      </c>
      <c r="H112" s="178">
        <v>0</v>
      </c>
      <c r="I112" s="178"/>
      <c r="J112" s="178"/>
      <c r="K112" s="178"/>
      <c r="L112" s="178">
        <v>138.58000000000001</v>
      </c>
      <c r="M112" s="178"/>
      <c r="N112" s="178"/>
      <c r="O112" s="178">
        <v>3885.74</v>
      </c>
      <c r="P112" s="178">
        <v>0</v>
      </c>
      <c r="Q112" s="178">
        <v>330.75</v>
      </c>
      <c r="R112" s="178"/>
      <c r="S112" s="178">
        <v>37.47</v>
      </c>
      <c r="T112" s="178">
        <v>0</v>
      </c>
      <c r="U112" s="178">
        <v>0</v>
      </c>
      <c r="V112" s="178">
        <v>430.92</v>
      </c>
      <c r="W112" s="178">
        <v>0</v>
      </c>
      <c r="X112" s="178"/>
      <c r="Y112" s="178"/>
      <c r="Z112" s="178"/>
      <c r="AA112" s="178"/>
      <c r="AB112" s="178">
        <v>799.14</v>
      </c>
      <c r="AC112" s="178">
        <v>3086.6</v>
      </c>
      <c r="AD112" s="178"/>
      <c r="AE112" s="178"/>
      <c r="AF112" s="178">
        <v>535.44000000000005</v>
      </c>
    </row>
    <row r="113" spans="1:32" x14ac:dyDescent="0.25">
      <c r="A113" s="178" t="s">
        <v>494</v>
      </c>
      <c r="B113" s="178" t="s">
        <v>4225</v>
      </c>
      <c r="C113" s="178" t="s">
        <v>287</v>
      </c>
      <c r="D113" s="178" t="s">
        <v>4015</v>
      </c>
      <c r="E113" s="178">
        <v>0</v>
      </c>
      <c r="F113" s="178">
        <v>2443.8000000000002</v>
      </c>
      <c r="G113" s="178">
        <v>0</v>
      </c>
      <c r="H113" s="178">
        <v>0</v>
      </c>
      <c r="I113" s="178"/>
      <c r="J113" s="178"/>
      <c r="K113" s="178"/>
      <c r="L113" s="178">
        <v>90.38</v>
      </c>
      <c r="M113" s="178"/>
      <c r="N113" s="178"/>
      <c r="O113" s="178">
        <v>2534.1799999999998</v>
      </c>
      <c r="P113" s="178">
        <v>0</v>
      </c>
      <c r="Q113" s="178">
        <v>171.68</v>
      </c>
      <c r="R113" s="178"/>
      <c r="S113" s="178">
        <v>0</v>
      </c>
      <c r="T113" s="178">
        <v>0.06</v>
      </c>
      <c r="U113" s="178">
        <v>0</v>
      </c>
      <c r="V113" s="178">
        <v>281.04000000000002</v>
      </c>
      <c r="W113" s="178">
        <v>0</v>
      </c>
      <c r="X113" s="178"/>
      <c r="Y113" s="178"/>
      <c r="Z113" s="178"/>
      <c r="AA113" s="178"/>
      <c r="AB113" s="178">
        <v>452.78</v>
      </c>
      <c r="AC113" s="178">
        <v>2081.4</v>
      </c>
      <c r="AD113" s="178"/>
      <c r="AE113" s="178"/>
      <c r="AF113" s="178">
        <v>349.2</v>
      </c>
    </row>
    <row r="114" spans="1:32" x14ac:dyDescent="0.25">
      <c r="A114" s="178" t="s">
        <v>4226</v>
      </c>
      <c r="B114" s="178" t="s">
        <v>4227</v>
      </c>
      <c r="C114" s="178" t="s">
        <v>287</v>
      </c>
      <c r="D114" s="178" t="s">
        <v>4015</v>
      </c>
      <c r="E114" s="178">
        <v>0</v>
      </c>
      <c r="F114" s="178">
        <v>3258.4</v>
      </c>
      <c r="G114" s="178">
        <v>0</v>
      </c>
      <c r="H114" s="178">
        <v>0</v>
      </c>
      <c r="I114" s="178"/>
      <c r="J114" s="178"/>
      <c r="K114" s="178"/>
      <c r="L114" s="178">
        <v>120.5</v>
      </c>
      <c r="M114" s="178"/>
      <c r="N114" s="178"/>
      <c r="O114" s="178">
        <v>3378.9</v>
      </c>
      <c r="P114" s="178">
        <v>0</v>
      </c>
      <c r="Q114" s="178">
        <v>263.58</v>
      </c>
      <c r="R114" s="178"/>
      <c r="S114" s="178">
        <v>32.58</v>
      </c>
      <c r="T114" s="178">
        <v>0.02</v>
      </c>
      <c r="U114" s="178">
        <v>0</v>
      </c>
      <c r="V114" s="178">
        <v>374.72</v>
      </c>
      <c r="W114" s="178">
        <v>0</v>
      </c>
      <c r="X114" s="178"/>
      <c r="Y114" s="178"/>
      <c r="Z114" s="178"/>
      <c r="AA114" s="178"/>
      <c r="AB114" s="178">
        <v>670.9</v>
      </c>
      <c r="AC114" s="178">
        <v>2708</v>
      </c>
      <c r="AD114" s="178"/>
      <c r="AE114" s="178"/>
      <c r="AF114" s="178">
        <v>465.6</v>
      </c>
    </row>
    <row r="115" spans="1:32" x14ac:dyDescent="0.25">
      <c r="A115" s="178" t="s">
        <v>4228</v>
      </c>
      <c r="B115" s="178" t="s">
        <v>4229</v>
      </c>
      <c r="C115" s="178" t="s">
        <v>287</v>
      </c>
      <c r="D115" s="178" t="s">
        <v>4015</v>
      </c>
      <c r="E115" s="178">
        <v>0</v>
      </c>
      <c r="F115" s="178">
        <v>4203.96</v>
      </c>
      <c r="G115" s="178">
        <v>0</v>
      </c>
      <c r="H115" s="178">
        <v>0</v>
      </c>
      <c r="I115" s="178"/>
      <c r="J115" s="178"/>
      <c r="K115" s="178"/>
      <c r="L115" s="178">
        <v>149.57</v>
      </c>
      <c r="M115" s="178"/>
      <c r="N115" s="178"/>
      <c r="O115" s="178">
        <v>4353.53</v>
      </c>
      <c r="P115" s="178">
        <v>0</v>
      </c>
      <c r="Q115" s="178">
        <v>407.69</v>
      </c>
      <c r="R115" s="178"/>
      <c r="S115" s="178">
        <v>42.04</v>
      </c>
      <c r="T115" s="178">
        <v>0.01</v>
      </c>
      <c r="U115" s="178">
        <v>0</v>
      </c>
      <c r="V115" s="178">
        <v>502.19</v>
      </c>
      <c r="W115" s="178">
        <v>652</v>
      </c>
      <c r="X115" s="178"/>
      <c r="Y115" s="178"/>
      <c r="Z115" s="178"/>
      <c r="AA115" s="178"/>
      <c r="AB115" s="178">
        <v>1603.93</v>
      </c>
      <c r="AC115" s="178">
        <v>2749.6</v>
      </c>
      <c r="AD115" s="178"/>
      <c r="AE115" s="178"/>
      <c r="AF115" s="178">
        <v>547.08000000000004</v>
      </c>
    </row>
    <row r="116" spans="1:32" x14ac:dyDescent="0.25">
      <c r="A116" s="178" t="s">
        <v>4230</v>
      </c>
      <c r="B116" s="178" t="s">
        <v>4231</v>
      </c>
      <c r="C116" s="178" t="s">
        <v>287</v>
      </c>
      <c r="D116" s="178" t="s">
        <v>4015</v>
      </c>
      <c r="E116" s="178">
        <v>0</v>
      </c>
      <c r="F116" s="178">
        <v>5624.56</v>
      </c>
      <c r="G116" s="178">
        <v>0</v>
      </c>
      <c r="H116" s="178">
        <v>0</v>
      </c>
      <c r="I116" s="178"/>
      <c r="J116" s="178"/>
      <c r="K116" s="178"/>
      <c r="L116" s="178">
        <v>202.7</v>
      </c>
      <c r="M116" s="178"/>
      <c r="N116" s="178"/>
      <c r="O116" s="178">
        <v>5827.26</v>
      </c>
      <c r="P116" s="178">
        <v>0</v>
      </c>
      <c r="Q116" s="178">
        <v>697.44</v>
      </c>
      <c r="R116" s="178"/>
      <c r="S116" s="178">
        <v>56.25</v>
      </c>
      <c r="T116" s="192">
        <v>-0.05</v>
      </c>
      <c r="U116" s="178">
        <v>0</v>
      </c>
      <c r="V116" s="178">
        <v>646.82000000000005</v>
      </c>
      <c r="W116" s="178">
        <v>0</v>
      </c>
      <c r="X116" s="178"/>
      <c r="Y116" s="178"/>
      <c r="Z116" s="178"/>
      <c r="AA116" s="178"/>
      <c r="AB116" s="178">
        <v>1400.46</v>
      </c>
      <c r="AC116" s="178">
        <v>4426.8</v>
      </c>
      <c r="AD116" s="178"/>
      <c r="AE116" s="178"/>
      <c r="AF116" s="178">
        <v>744.96</v>
      </c>
    </row>
    <row r="117" spans="1:32" x14ac:dyDescent="0.25">
      <c r="A117" s="178" t="s">
        <v>537</v>
      </c>
      <c r="B117" s="178" t="s">
        <v>4232</v>
      </c>
      <c r="C117" s="178" t="s">
        <v>287</v>
      </c>
      <c r="D117" s="178" t="s">
        <v>4015</v>
      </c>
      <c r="E117" s="178">
        <v>0</v>
      </c>
      <c r="F117" s="178">
        <v>3502.78</v>
      </c>
      <c r="G117" s="178">
        <v>0</v>
      </c>
      <c r="H117" s="178">
        <v>0</v>
      </c>
      <c r="I117" s="178"/>
      <c r="J117" s="178"/>
      <c r="K117" s="178"/>
      <c r="L117" s="178">
        <v>129.54</v>
      </c>
      <c r="M117" s="178"/>
      <c r="N117" s="178"/>
      <c r="O117" s="178">
        <v>3632.32</v>
      </c>
      <c r="P117" s="178">
        <v>0</v>
      </c>
      <c r="Q117" s="178">
        <v>291.16000000000003</v>
      </c>
      <c r="R117" s="178"/>
      <c r="S117" s="178">
        <v>35.03</v>
      </c>
      <c r="T117" s="192">
        <v>-7.0000000000000007E-2</v>
      </c>
      <c r="U117" s="178">
        <v>0</v>
      </c>
      <c r="V117" s="178">
        <v>468.4</v>
      </c>
      <c r="W117" s="178">
        <v>0</v>
      </c>
      <c r="X117" s="178"/>
      <c r="Y117" s="178"/>
      <c r="Z117" s="178"/>
      <c r="AA117" s="178"/>
      <c r="AB117" s="178">
        <v>794.52</v>
      </c>
      <c r="AC117" s="178">
        <v>2837.8</v>
      </c>
      <c r="AD117" s="178"/>
      <c r="AE117" s="178"/>
      <c r="AF117" s="178">
        <v>541.26</v>
      </c>
    </row>
    <row r="118" spans="1:32" x14ac:dyDescent="0.25">
      <c r="A118" s="178" t="s">
        <v>4233</v>
      </c>
      <c r="B118" s="178" t="s">
        <v>4234</v>
      </c>
      <c r="C118" s="178" t="s">
        <v>287</v>
      </c>
      <c r="D118" s="178" t="s">
        <v>4015</v>
      </c>
      <c r="E118" s="178">
        <v>0</v>
      </c>
      <c r="F118" s="178">
        <v>3258.4</v>
      </c>
      <c r="G118" s="178">
        <v>0</v>
      </c>
      <c r="H118" s="178">
        <v>0</v>
      </c>
      <c r="I118" s="178"/>
      <c r="J118" s="178"/>
      <c r="K118" s="178"/>
      <c r="L118" s="178">
        <v>120.5</v>
      </c>
      <c r="M118" s="178"/>
      <c r="N118" s="178"/>
      <c r="O118" s="178">
        <v>3378.9</v>
      </c>
      <c r="P118" s="178">
        <v>0</v>
      </c>
      <c r="Q118" s="178">
        <v>263.58</v>
      </c>
      <c r="R118" s="178"/>
      <c r="S118" s="178">
        <v>32.58</v>
      </c>
      <c r="T118" s="178">
        <v>0.02</v>
      </c>
      <c r="U118" s="178">
        <v>0</v>
      </c>
      <c r="V118" s="178">
        <v>374.72</v>
      </c>
      <c r="W118" s="178">
        <v>0</v>
      </c>
      <c r="X118" s="178"/>
      <c r="Y118" s="178"/>
      <c r="Z118" s="178"/>
      <c r="AA118" s="178"/>
      <c r="AB118" s="178">
        <v>670.9</v>
      </c>
      <c r="AC118" s="178">
        <v>2708</v>
      </c>
      <c r="AD118" s="178"/>
      <c r="AE118" s="178"/>
      <c r="AF118" s="178">
        <v>465.6</v>
      </c>
    </row>
    <row r="119" spans="1:32" x14ac:dyDescent="0.25">
      <c r="A119" s="178" t="s">
        <v>4235</v>
      </c>
      <c r="B119" s="178" t="s">
        <v>4236</v>
      </c>
      <c r="C119" s="178" t="s">
        <v>287</v>
      </c>
      <c r="D119" s="178" t="s">
        <v>4015</v>
      </c>
      <c r="E119" s="178">
        <v>0</v>
      </c>
      <c r="F119" s="178">
        <v>6516.8</v>
      </c>
      <c r="G119" s="178">
        <v>0</v>
      </c>
      <c r="H119" s="178">
        <v>0</v>
      </c>
      <c r="I119" s="178"/>
      <c r="J119" s="178"/>
      <c r="K119" s="178"/>
      <c r="L119" s="178">
        <v>241</v>
      </c>
      <c r="M119" s="178"/>
      <c r="N119" s="178"/>
      <c r="O119" s="178">
        <v>6757.8</v>
      </c>
      <c r="P119" s="178">
        <v>0</v>
      </c>
      <c r="Q119" s="178">
        <v>896.2</v>
      </c>
      <c r="R119" s="178"/>
      <c r="S119" s="178">
        <v>0</v>
      </c>
      <c r="T119" s="192">
        <v>-0.03</v>
      </c>
      <c r="U119" s="178">
        <v>0</v>
      </c>
      <c r="V119" s="178">
        <v>749.43</v>
      </c>
      <c r="W119" s="178">
        <v>0</v>
      </c>
      <c r="X119" s="178"/>
      <c r="Y119" s="178"/>
      <c r="Z119" s="178"/>
      <c r="AA119" s="178"/>
      <c r="AB119" s="178">
        <v>1645.6</v>
      </c>
      <c r="AC119" s="178">
        <v>5112.2</v>
      </c>
      <c r="AD119" s="178"/>
      <c r="AE119" s="178"/>
      <c r="AF119" s="178">
        <v>931.1</v>
      </c>
    </row>
    <row r="120" spans="1:32" x14ac:dyDescent="0.25">
      <c r="A120" s="178" t="s">
        <v>4237</v>
      </c>
      <c r="B120" s="178" t="s">
        <v>4238</v>
      </c>
      <c r="C120" s="178" t="s">
        <v>287</v>
      </c>
      <c r="D120" s="178" t="s">
        <v>4015</v>
      </c>
      <c r="E120" s="178">
        <v>0</v>
      </c>
      <c r="F120" s="178">
        <v>3258.4</v>
      </c>
      <c r="G120" s="178">
        <v>0</v>
      </c>
      <c r="H120" s="178">
        <v>0</v>
      </c>
      <c r="I120" s="178"/>
      <c r="J120" s="178"/>
      <c r="K120" s="178"/>
      <c r="L120" s="178">
        <v>120.5</v>
      </c>
      <c r="M120" s="178"/>
      <c r="N120" s="178"/>
      <c r="O120" s="178">
        <v>3378.9</v>
      </c>
      <c r="P120" s="178">
        <v>0</v>
      </c>
      <c r="Q120" s="178">
        <v>263.58</v>
      </c>
      <c r="R120" s="178"/>
      <c r="S120" s="178">
        <v>32.58</v>
      </c>
      <c r="T120" s="178">
        <v>0.02</v>
      </c>
      <c r="U120" s="178">
        <v>0</v>
      </c>
      <c r="V120" s="178">
        <v>374.72</v>
      </c>
      <c r="W120" s="178">
        <v>0</v>
      </c>
      <c r="X120" s="178"/>
      <c r="Y120" s="178"/>
      <c r="Z120" s="178"/>
      <c r="AA120" s="178"/>
      <c r="AB120" s="178">
        <v>670.9</v>
      </c>
      <c r="AC120" s="178">
        <v>2708</v>
      </c>
      <c r="AD120" s="178"/>
      <c r="AE120" s="178"/>
      <c r="AF120" s="178">
        <v>465.6</v>
      </c>
    </row>
    <row r="121" spans="1:32" x14ac:dyDescent="0.25">
      <c r="A121" s="178" t="s">
        <v>4239</v>
      </c>
      <c r="B121" s="178" t="s">
        <v>4240</v>
      </c>
      <c r="C121" s="178" t="s">
        <v>287</v>
      </c>
      <c r="D121" s="178" t="s">
        <v>4015</v>
      </c>
      <c r="E121" s="178">
        <v>0</v>
      </c>
      <c r="F121" s="178">
        <v>3910.08</v>
      </c>
      <c r="G121" s="178">
        <v>0</v>
      </c>
      <c r="H121" s="178">
        <v>0</v>
      </c>
      <c r="I121" s="178"/>
      <c r="J121" s="178"/>
      <c r="K121" s="178"/>
      <c r="L121" s="178">
        <v>144.6</v>
      </c>
      <c r="M121" s="178"/>
      <c r="N121" s="178"/>
      <c r="O121" s="178">
        <v>4054.68</v>
      </c>
      <c r="P121" s="178">
        <v>0</v>
      </c>
      <c r="Q121" s="178">
        <v>357.78</v>
      </c>
      <c r="R121" s="178"/>
      <c r="S121" s="178">
        <v>0</v>
      </c>
      <c r="T121" s="178">
        <v>0.04</v>
      </c>
      <c r="U121" s="178">
        <v>0</v>
      </c>
      <c r="V121" s="178">
        <v>449.66</v>
      </c>
      <c r="W121" s="178">
        <v>0</v>
      </c>
      <c r="X121" s="178"/>
      <c r="Y121" s="178"/>
      <c r="Z121" s="178"/>
      <c r="AA121" s="178"/>
      <c r="AB121" s="178">
        <v>807.48</v>
      </c>
      <c r="AC121" s="178">
        <v>3247.2</v>
      </c>
      <c r="AD121" s="178"/>
      <c r="AE121" s="178"/>
      <c r="AF121" s="178">
        <v>558.72</v>
      </c>
    </row>
    <row r="122" spans="1:32" x14ac:dyDescent="0.25">
      <c r="A122" s="178" t="s">
        <v>635</v>
      </c>
      <c r="B122" s="178" t="s">
        <v>4241</v>
      </c>
      <c r="C122" s="178" t="s">
        <v>287</v>
      </c>
      <c r="D122" s="178" t="s">
        <v>4015</v>
      </c>
      <c r="E122" s="178">
        <v>0</v>
      </c>
      <c r="F122" s="178">
        <v>814.6</v>
      </c>
      <c r="G122" s="178">
        <v>0</v>
      </c>
      <c r="H122" s="178">
        <v>0</v>
      </c>
      <c r="I122" s="178"/>
      <c r="J122" s="178"/>
      <c r="K122" s="178"/>
      <c r="L122" s="178">
        <v>30.13</v>
      </c>
      <c r="M122" s="178"/>
      <c r="N122" s="178"/>
      <c r="O122" s="178">
        <v>844.73</v>
      </c>
      <c r="P122" s="178">
        <v>0</v>
      </c>
      <c r="Q122" s="178">
        <v>43.09</v>
      </c>
      <c r="R122" s="178"/>
      <c r="S122" s="178">
        <v>0</v>
      </c>
      <c r="T122" s="178">
        <v>0.04</v>
      </c>
      <c r="U122" s="178">
        <v>0</v>
      </c>
      <c r="V122" s="178">
        <v>0</v>
      </c>
      <c r="W122" s="178">
        <v>0</v>
      </c>
      <c r="X122" s="178"/>
      <c r="Y122" s="178"/>
      <c r="Z122" s="178"/>
      <c r="AA122" s="178"/>
      <c r="AB122" s="178">
        <v>43.13</v>
      </c>
      <c r="AC122" s="178">
        <v>801.6</v>
      </c>
      <c r="AD122" s="178"/>
      <c r="AE122" s="178"/>
      <c r="AF122" s="178">
        <v>116.4</v>
      </c>
    </row>
    <row r="123" spans="1:32" x14ac:dyDescent="0.25">
      <c r="A123" s="178" t="s">
        <v>4242</v>
      </c>
      <c r="B123" s="178" t="s">
        <v>4243</v>
      </c>
      <c r="C123" s="178" t="s">
        <v>287</v>
      </c>
      <c r="D123" s="178" t="s">
        <v>4015</v>
      </c>
      <c r="E123" s="178">
        <v>0</v>
      </c>
      <c r="F123" s="178">
        <v>3258.4</v>
      </c>
      <c r="G123" s="178">
        <v>0</v>
      </c>
      <c r="H123" s="178">
        <v>0</v>
      </c>
      <c r="I123" s="178"/>
      <c r="J123" s="178"/>
      <c r="K123" s="178"/>
      <c r="L123" s="178">
        <v>120.5</v>
      </c>
      <c r="M123" s="178"/>
      <c r="N123" s="178"/>
      <c r="O123" s="178">
        <v>3378.9</v>
      </c>
      <c r="P123" s="178">
        <v>0</v>
      </c>
      <c r="Q123" s="178">
        <v>263.58</v>
      </c>
      <c r="R123" s="178"/>
      <c r="S123" s="178">
        <v>0</v>
      </c>
      <c r="T123" s="178">
        <v>0</v>
      </c>
      <c r="U123" s="178">
        <v>0</v>
      </c>
      <c r="V123" s="178">
        <v>374.72</v>
      </c>
      <c r="W123" s="178">
        <v>0</v>
      </c>
      <c r="X123" s="178"/>
      <c r="Y123" s="178"/>
      <c r="Z123" s="178"/>
      <c r="AA123" s="178"/>
      <c r="AB123" s="178">
        <v>638.29999999999995</v>
      </c>
      <c r="AC123" s="178">
        <v>2740.6</v>
      </c>
      <c r="AD123" s="178"/>
      <c r="AE123" s="178"/>
      <c r="AF123" s="178">
        <v>465.6</v>
      </c>
    </row>
    <row r="124" spans="1:32" x14ac:dyDescent="0.25">
      <c r="A124" s="178" t="s">
        <v>4244</v>
      </c>
      <c r="B124" s="178" t="s">
        <v>4245</v>
      </c>
      <c r="C124" s="178" t="s">
        <v>287</v>
      </c>
      <c r="D124" s="178" t="s">
        <v>4015</v>
      </c>
      <c r="E124" s="178">
        <v>0</v>
      </c>
      <c r="F124" s="178">
        <v>1303.3599999999999</v>
      </c>
      <c r="G124" s="178">
        <v>0</v>
      </c>
      <c r="H124" s="178">
        <v>0</v>
      </c>
      <c r="I124" s="178"/>
      <c r="J124" s="178"/>
      <c r="K124" s="178"/>
      <c r="L124" s="178">
        <v>48.2</v>
      </c>
      <c r="M124" s="178"/>
      <c r="N124" s="178"/>
      <c r="O124" s="178">
        <v>1351.56</v>
      </c>
      <c r="P124" s="178">
        <v>0</v>
      </c>
      <c r="Q124" s="178">
        <v>75.53</v>
      </c>
      <c r="R124" s="178"/>
      <c r="S124" s="178">
        <v>0</v>
      </c>
      <c r="T124" s="178">
        <v>0.14000000000000001</v>
      </c>
      <c r="U124" s="178">
        <v>0</v>
      </c>
      <c r="V124" s="178">
        <v>149.88999999999999</v>
      </c>
      <c r="W124" s="178">
        <v>0</v>
      </c>
      <c r="X124" s="178"/>
      <c r="Y124" s="178"/>
      <c r="Z124" s="178"/>
      <c r="AA124" s="178"/>
      <c r="AB124" s="178">
        <v>225.56</v>
      </c>
      <c r="AC124" s="178">
        <v>1126</v>
      </c>
      <c r="AD124" s="178"/>
      <c r="AE124" s="178"/>
      <c r="AF124" s="178">
        <v>186.24</v>
      </c>
    </row>
    <row r="125" spans="1:32" x14ac:dyDescent="0.25">
      <c r="A125" s="178" t="s">
        <v>633</v>
      </c>
      <c r="B125" s="178" t="s">
        <v>4246</v>
      </c>
      <c r="C125" s="178" t="s">
        <v>287</v>
      </c>
      <c r="D125" s="178" t="s">
        <v>4015</v>
      </c>
      <c r="E125" s="178">
        <v>0</v>
      </c>
      <c r="F125" s="178">
        <v>814.6</v>
      </c>
      <c r="G125" s="178">
        <v>0</v>
      </c>
      <c r="H125" s="178">
        <v>0</v>
      </c>
      <c r="I125" s="178"/>
      <c r="J125" s="178"/>
      <c r="K125" s="178"/>
      <c r="L125" s="178">
        <v>30.13</v>
      </c>
      <c r="M125" s="178"/>
      <c r="N125" s="178"/>
      <c r="O125" s="178">
        <v>844.73</v>
      </c>
      <c r="P125" s="178">
        <v>0</v>
      </c>
      <c r="Q125" s="178">
        <v>43.09</v>
      </c>
      <c r="R125" s="178"/>
      <c r="S125" s="178">
        <v>0</v>
      </c>
      <c r="T125" s="192">
        <v>-0.04</v>
      </c>
      <c r="U125" s="178">
        <v>0</v>
      </c>
      <c r="V125" s="178">
        <v>93.68</v>
      </c>
      <c r="W125" s="178">
        <v>0</v>
      </c>
      <c r="X125" s="178"/>
      <c r="Y125" s="178"/>
      <c r="Z125" s="178"/>
      <c r="AA125" s="178"/>
      <c r="AB125" s="178">
        <v>136.72999999999999</v>
      </c>
      <c r="AC125" s="178">
        <v>708</v>
      </c>
      <c r="AD125" s="178"/>
      <c r="AE125" s="178"/>
      <c r="AF125" s="178">
        <v>116.4</v>
      </c>
    </row>
    <row r="126" spans="1:32" x14ac:dyDescent="0.25">
      <c r="A126" s="178" t="s">
        <v>4247</v>
      </c>
      <c r="B126" s="178" t="s">
        <v>4248</v>
      </c>
      <c r="C126" s="178" t="s">
        <v>287</v>
      </c>
      <c r="D126" s="178" t="s">
        <v>4015</v>
      </c>
      <c r="E126" s="178">
        <v>0</v>
      </c>
      <c r="F126" s="178">
        <v>1811.92</v>
      </c>
      <c r="G126" s="178">
        <v>0</v>
      </c>
      <c r="H126" s="178">
        <v>0</v>
      </c>
      <c r="I126" s="178"/>
      <c r="J126" s="178"/>
      <c r="K126" s="178"/>
      <c r="L126" s="178">
        <v>64.650000000000006</v>
      </c>
      <c r="M126" s="178"/>
      <c r="N126" s="178"/>
      <c r="O126" s="178">
        <v>1876.57</v>
      </c>
      <c r="P126" s="178">
        <v>0</v>
      </c>
      <c r="Q126" s="178">
        <v>109.13</v>
      </c>
      <c r="R126" s="178"/>
      <c r="S126" s="178">
        <v>18.12</v>
      </c>
      <c r="T126" s="192">
        <v>-0.05</v>
      </c>
      <c r="U126" s="178">
        <v>0</v>
      </c>
      <c r="V126" s="178">
        <v>208.37</v>
      </c>
      <c r="W126" s="178">
        <v>0</v>
      </c>
      <c r="X126" s="178"/>
      <c r="Y126" s="178"/>
      <c r="Z126" s="178"/>
      <c r="AA126" s="178"/>
      <c r="AB126" s="178">
        <v>335.57</v>
      </c>
      <c r="AC126" s="178">
        <v>1541</v>
      </c>
      <c r="AD126" s="178"/>
      <c r="AE126" s="178"/>
      <c r="AF126" s="178">
        <v>232.8</v>
      </c>
    </row>
    <row r="127" spans="1:32" x14ac:dyDescent="0.25">
      <c r="A127" s="178" t="s">
        <v>4249</v>
      </c>
      <c r="B127" s="178" t="s">
        <v>4250</v>
      </c>
      <c r="C127" s="178" t="s">
        <v>287</v>
      </c>
      <c r="D127" s="178" t="s">
        <v>4015</v>
      </c>
      <c r="E127" s="178">
        <v>0</v>
      </c>
      <c r="F127" s="178">
        <v>7361.88</v>
      </c>
      <c r="G127" s="178">
        <v>883.38</v>
      </c>
      <c r="H127" s="178">
        <v>0</v>
      </c>
      <c r="I127" s="178"/>
      <c r="J127" s="178"/>
      <c r="K127" s="178"/>
      <c r="L127" s="178">
        <v>261.35000000000002</v>
      </c>
      <c r="M127" s="178"/>
      <c r="N127" s="178"/>
      <c r="O127" s="178">
        <v>8506.61</v>
      </c>
      <c r="P127" s="178">
        <v>0</v>
      </c>
      <c r="Q127" s="178">
        <v>1269.75</v>
      </c>
      <c r="R127" s="178"/>
      <c r="S127" s="178">
        <v>73.62</v>
      </c>
      <c r="T127" s="178">
        <v>0.02</v>
      </c>
      <c r="U127" s="178">
        <v>0</v>
      </c>
      <c r="V127" s="178">
        <v>846.62</v>
      </c>
      <c r="W127" s="178">
        <v>0</v>
      </c>
      <c r="X127" s="178"/>
      <c r="Y127" s="178"/>
      <c r="Z127" s="178"/>
      <c r="AA127" s="178"/>
      <c r="AB127" s="178">
        <v>2190.0100000000002</v>
      </c>
      <c r="AC127" s="178">
        <v>6316.6</v>
      </c>
      <c r="AD127" s="178"/>
      <c r="AE127" s="178"/>
      <c r="AF127" s="178">
        <v>931</v>
      </c>
    </row>
    <row r="128" spans="1:32" x14ac:dyDescent="0.25">
      <c r="A128" s="178" t="s">
        <v>4251</v>
      </c>
      <c r="B128" s="178" t="s">
        <v>4252</v>
      </c>
      <c r="C128" s="178" t="s">
        <v>287</v>
      </c>
      <c r="D128" s="178" t="s">
        <v>4015</v>
      </c>
      <c r="E128" s="178">
        <v>0</v>
      </c>
      <c r="F128" s="178">
        <v>5295.68</v>
      </c>
      <c r="G128" s="178">
        <v>0</v>
      </c>
      <c r="H128" s="178">
        <v>0</v>
      </c>
      <c r="I128" s="178"/>
      <c r="J128" s="178"/>
      <c r="K128" s="178"/>
      <c r="L128" s="178">
        <v>188.47</v>
      </c>
      <c r="M128" s="178"/>
      <c r="N128" s="178"/>
      <c r="O128" s="178">
        <v>5484.15</v>
      </c>
      <c r="P128" s="178">
        <v>0</v>
      </c>
      <c r="Q128" s="178">
        <v>624.15</v>
      </c>
      <c r="R128" s="178"/>
      <c r="S128" s="178">
        <v>52.96</v>
      </c>
      <c r="T128" s="178">
        <v>0.04</v>
      </c>
      <c r="U128" s="178">
        <v>150</v>
      </c>
      <c r="V128" s="178">
        <v>609</v>
      </c>
      <c r="W128" s="178">
        <v>1475</v>
      </c>
      <c r="X128" s="178"/>
      <c r="Y128" s="178"/>
      <c r="Z128" s="178"/>
      <c r="AA128" s="178"/>
      <c r="AB128" s="178">
        <v>2911.15</v>
      </c>
      <c r="AC128" s="178">
        <v>2573</v>
      </c>
      <c r="AD128" s="178"/>
      <c r="AE128" s="178"/>
      <c r="AF128" s="178">
        <v>675.12</v>
      </c>
    </row>
    <row r="129" spans="1:32" x14ac:dyDescent="0.25">
      <c r="A129" s="193"/>
      <c r="B129" s="193"/>
      <c r="C129" s="178"/>
      <c r="D129" s="178"/>
      <c r="E129" s="193" t="s">
        <v>280</v>
      </c>
      <c r="F129" s="193"/>
      <c r="G129" s="193" t="s">
        <v>280</v>
      </c>
      <c r="H129" s="193"/>
      <c r="I129" s="193"/>
      <c r="J129" s="193" t="s">
        <v>280</v>
      </c>
      <c r="K129" s="193" t="s">
        <v>280</v>
      </c>
      <c r="L129" s="193" t="s">
        <v>280</v>
      </c>
      <c r="M129" s="193" t="s">
        <v>280</v>
      </c>
      <c r="N129" s="193" t="s">
        <v>280</v>
      </c>
      <c r="O129" s="193" t="s">
        <v>280</v>
      </c>
      <c r="P129" s="193" t="s">
        <v>280</v>
      </c>
      <c r="Q129" s="193" t="s">
        <v>280</v>
      </c>
      <c r="R129" s="193" t="s">
        <v>280</v>
      </c>
      <c r="S129" s="193" t="s">
        <v>280</v>
      </c>
      <c r="T129" s="193" t="s">
        <v>280</v>
      </c>
      <c r="U129" s="193" t="s">
        <v>280</v>
      </c>
      <c r="V129" s="193" t="s">
        <v>280</v>
      </c>
      <c r="W129" s="193" t="s">
        <v>280</v>
      </c>
      <c r="X129" s="193" t="s">
        <v>280</v>
      </c>
      <c r="Y129" s="193" t="s">
        <v>280</v>
      </c>
      <c r="Z129" s="193" t="s">
        <v>280</v>
      </c>
      <c r="AA129" s="193" t="s">
        <v>280</v>
      </c>
      <c r="AB129" s="193" t="s">
        <v>280</v>
      </c>
      <c r="AC129" s="193" t="s">
        <v>280</v>
      </c>
      <c r="AD129" s="193"/>
      <c r="AE129" s="193"/>
      <c r="AF129" s="193" t="s">
        <v>280</v>
      </c>
    </row>
    <row r="130" spans="1:32" x14ac:dyDescent="0.25">
      <c r="A130" s="194" t="s">
        <v>281</v>
      </c>
      <c r="B130" s="178" t="s">
        <v>282</v>
      </c>
      <c r="C130" s="178"/>
      <c r="D130" s="178"/>
      <c r="E130" s="195">
        <f>SUM(E9:E129)</f>
        <v>369130.77999999985</v>
      </c>
      <c r="F130" s="195">
        <f t="shared" ref="F130:AC130" si="0">SUM(F9:F129)</f>
        <v>185601.88999999996</v>
      </c>
      <c r="G130" s="195">
        <f t="shared" si="0"/>
        <v>13599.34</v>
      </c>
      <c r="H130" s="195">
        <f t="shared" si="0"/>
        <v>688</v>
      </c>
      <c r="I130" s="195"/>
      <c r="J130" s="195">
        <f t="shared" si="0"/>
        <v>0</v>
      </c>
      <c r="K130" s="195">
        <f t="shared" si="0"/>
        <v>0</v>
      </c>
      <c r="L130" s="195">
        <f t="shared" si="0"/>
        <v>9854.0800000000017</v>
      </c>
      <c r="M130" s="195">
        <f t="shared" si="0"/>
        <v>0</v>
      </c>
      <c r="N130" s="195">
        <f t="shared" si="0"/>
        <v>0</v>
      </c>
      <c r="O130" s="195">
        <f t="shared" si="0"/>
        <v>583256.49000000022</v>
      </c>
      <c r="P130" s="195">
        <f t="shared" si="0"/>
        <v>-725.71</v>
      </c>
      <c r="Q130" s="195">
        <f t="shared" si="0"/>
        <v>68274.540000000023</v>
      </c>
      <c r="R130" s="195">
        <f t="shared" si="0"/>
        <v>0</v>
      </c>
      <c r="S130" s="195">
        <f t="shared" si="0"/>
        <v>3370.89</v>
      </c>
      <c r="T130" s="195">
        <f t="shared" si="0"/>
        <v>0.20000000000000007</v>
      </c>
      <c r="U130" s="195">
        <f t="shared" si="0"/>
        <v>300</v>
      </c>
      <c r="V130" s="195">
        <f t="shared" si="0"/>
        <v>64443.630000000026</v>
      </c>
      <c r="W130" s="195">
        <f t="shared" si="0"/>
        <v>79395.14</v>
      </c>
      <c r="X130" s="195">
        <f t="shared" si="0"/>
        <v>0</v>
      </c>
      <c r="Y130" s="195">
        <f t="shared" si="0"/>
        <v>0</v>
      </c>
      <c r="Z130" s="195">
        <f t="shared" si="0"/>
        <v>0</v>
      </c>
      <c r="AA130" s="195">
        <f t="shared" si="0"/>
        <v>0</v>
      </c>
      <c r="AB130" s="195">
        <f t="shared" si="0"/>
        <v>215058.69</v>
      </c>
      <c r="AC130" s="195">
        <f t="shared" si="0"/>
        <v>368197.79999999976</v>
      </c>
      <c r="AD130" s="178"/>
      <c r="AE130" s="178"/>
      <c r="AF130" s="195">
        <f>SUM(AF9:AF129)</f>
        <v>78667.51999999999</v>
      </c>
    </row>
    <row r="131" spans="1:32" x14ac:dyDescent="0.25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</row>
    <row r="132" spans="1:32" x14ac:dyDescent="0.25">
      <c r="A132" s="178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7" t="s">
        <v>4253</v>
      </c>
      <c r="AE132" s="197"/>
      <c r="AF132" s="178">
        <v>1337.35</v>
      </c>
    </row>
    <row r="133" spans="1:32" ht="15.75" thickBot="1" x14ac:dyDescent="0.3">
      <c r="A133" s="178" t="s">
        <v>282</v>
      </c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9" t="s">
        <v>4254</v>
      </c>
      <c r="AE133" s="199"/>
      <c r="AF133" s="200">
        <v>213.98</v>
      </c>
    </row>
    <row r="134" spans="1:32" ht="15.75" thickTop="1" x14ac:dyDescent="0.25">
      <c r="A134" s="178"/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201" t="s">
        <v>4255</v>
      </c>
      <c r="AE134" s="201"/>
      <c r="AF134" s="202">
        <v>80218.850000000006</v>
      </c>
    </row>
    <row r="135" spans="1:32" x14ac:dyDescent="0.25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</row>
    <row r="136" spans="1:32" x14ac:dyDescent="0.25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</row>
    <row r="137" spans="1:32" x14ac:dyDescent="0.25">
      <c r="A137" s="178"/>
      <c r="B137" s="203" t="s">
        <v>4256</v>
      </c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178"/>
    </row>
    <row r="138" spans="1:32" x14ac:dyDescent="0.25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</row>
    <row r="139" spans="1:32" ht="15.75" thickBot="1" x14ac:dyDescent="0.3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</row>
    <row r="140" spans="1:32" x14ac:dyDescent="0.25">
      <c r="A140" s="178"/>
      <c r="B140" s="204" t="s">
        <v>4257</v>
      </c>
      <c r="C140" s="205" t="s">
        <v>4258</v>
      </c>
      <c r="D140" s="206" t="s">
        <v>726</v>
      </c>
      <c r="E140" s="206"/>
      <c r="F140" s="206"/>
      <c r="G140" s="206"/>
      <c r="H140" s="206"/>
      <c r="I140" s="207"/>
      <c r="J140" s="206" t="s">
        <v>4259</v>
      </c>
      <c r="K140" s="20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</row>
    <row r="141" spans="1:32" x14ac:dyDescent="0.25">
      <c r="A141" s="178"/>
      <c r="B141" s="209" t="s">
        <v>4260</v>
      </c>
      <c r="C141" s="210" t="s">
        <v>4261</v>
      </c>
      <c r="D141" s="211" t="s">
        <v>4262</v>
      </c>
      <c r="E141" s="212"/>
      <c r="F141" s="212"/>
      <c r="G141" s="212"/>
      <c r="H141" s="213"/>
      <c r="I141" s="214"/>
      <c r="J141" s="211" t="s">
        <v>4263</v>
      </c>
      <c r="K141" s="215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</row>
    <row r="142" spans="1:32" x14ac:dyDescent="0.25">
      <c r="A142" s="178"/>
      <c r="B142" s="209" t="s">
        <v>4264</v>
      </c>
      <c r="C142" s="216"/>
      <c r="D142" s="217"/>
      <c r="E142" s="218"/>
      <c r="F142" s="218"/>
      <c r="G142" s="218"/>
      <c r="H142" s="219"/>
      <c r="I142" s="220"/>
      <c r="J142" s="217"/>
      <c r="K142" s="221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</row>
    <row r="143" spans="1:32" ht="15.75" thickBot="1" x14ac:dyDescent="0.3">
      <c r="A143" s="178"/>
      <c r="B143" s="222" t="s">
        <v>4265</v>
      </c>
      <c r="C143" s="223"/>
      <c r="D143" s="224"/>
      <c r="E143" s="225"/>
      <c r="F143" s="225"/>
      <c r="G143" s="225"/>
      <c r="H143" s="226"/>
      <c r="I143" s="227"/>
      <c r="J143" s="224"/>
      <c r="K143" s="22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</row>
    <row r="144" spans="1:32" x14ac:dyDescent="0.25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</row>
    <row r="145" spans="1:32" x14ac:dyDescent="0.25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</row>
    <row r="146" spans="1:32" x14ac:dyDescent="0.25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</row>
    <row r="147" spans="1:32" x14ac:dyDescent="0.25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</row>
  </sheetData>
  <mergeCells count="13">
    <mergeCell ref="B137:AE137"/>
    <mergeCell ref="D140:H140"/>
    <mergeCell ref="J140:K140"/>
    <mergeCell ref="C141:C143"/>
    <mergeCell ref="D141:H143"/>
    <mergeCell ref="J141:K143"/>
    <mergeCell ref="B1:E1"/>
    <mergeCell ref="B3:G3"/>
    <mergeCell ref="B4:L4"/>
    <mergeCell ref="AD132:AE132"/>
    <mergeCell ref="AD133:AE133"/>
    <mergeCell ref="AD134:AE134"/>
    <mergeCell ref="S8:AA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0E4F-0178-4CC1-B361-D35B2512B2C1}">
  <dimension ref="A1:AB340"/>
  <sheetViews>
    <sheetView topLeftCell="F1" workbookViewId="0">
      <selection activeCell="Q9" sqref="Q9"/>
    </sheetView>
  </sheetViews>
  <sheetFormatPr baseColWidth="10" defaultRowHeight="15" x14ac:dyDescent="0.25"/>
  <sheetData>
    <row r="1" spans="1:28" x14ac:dyDescent="0.25">
      <c r="A1" s="3" t="s">
        <v>0</v>
      </c>
      <c r="B1" s="22" t="s">
        <v>282</v>
      </c>
      <c r="C1" s="22"/>
      <c r="D1" s="22"/>
      <c r="E1" s="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4" t="s">
        <v>1</v>
      </c>
      <c r="B2" s="43" t="s">
        <v>327</v>
      </c>
      <c r="C2" s="43"/>
      <c r="D2" s="43"/>
      <c r="E2" s="4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x14ac:dyDescent="0.25">
      <c r="A3" s="2"/>
      <c r="B3" s="26" t="s">
        <v>3</v>
      </c>
      <c r="C3" s="26"/>
      <c r="D3" s="26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2"/>
      <c r="B4" s="172" t="s">
        <v>4</v>
      </c>
      <c r="C4" s="172"/>
      <c r="D4" s="17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2"/>
      <c r="B5" s="6" t="s">
        <v>3439</v>
      </c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2"/>
      <c r="B6" s="6" t="s">
        <v>6</v>
      </c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5.25" thickBot="1" x14ac:dyDescent="0.3">
      <c r="A8" s="8" t="s">
        <v>9</v>
      </c>
      <c r="B8" s="9" t="s">
        <v>10</v>
      </c>
      <c r="C8" s="9" t="s">
        <v>656</v>
      </c>
      <c r="D8" s="9" t="s">
        <v>657</v>
      </c>
      <c r="E8" s="9" t="s">
        <v>11</v>
      </c>
      <c r="F8" s="9" t="s">
        <v>331</v>
      </c>
      <c r="G8" s="9" t="s">
        <v>332</v>
      </c>
      <c r="H8" s="9" t="s">
        <v>333</v>
      </c>
      <c r="I8" s="9" t="s">
        <v>16</v>
      </c>
      <c r="J8" s="9" t="s">
        <v>3440</v>
      </c>
      <c r="K8" s="9" t="s">
        <v>334</v>
      </c>
      <c r="L8" s="9" t="s">
        <v>659</v>
      </c>
      <c r="M8" s="10" t="s">
        <v>20</v>
      </c>
      <c r="N8" s="9" t="s">
        <v>21</v>
      </c>
      <c r="O8" s="9" t="s">
        <v>23</v>
      </c>
      <c r="P8" s="9" t="s">
        <v>339</v>
      </c>
      <c r="Q8" s="28" t="s">
        <v>1203</v>
      </c>
      <c r="R8" s="29"/>
      <c r="S8" s="29"/>
      <c r="T8" s="29"/>
      <c r="U8" s="29"/>
      <c r="V8" s="29"/>
      <c r="W8" s="29"/>
      <c r="X8" s="29"/>
      <c r="Y8" s="29"/>
      <c r="Z8" s="30"/>
      <c r="AA8" s="10" t="s">
        <v>25</v>
      </c>
      <c r="AB8" s="11" t="s">
        <v>26</v>
      </c>
    </row>
    <row r="9" spans="1:28" ht="15.75" thickTop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12" t="s">
        <v>3441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73" t="s">
        <v>3442</v>
      </c>
      <c r="B13" s="74" t="s">
        <v>3443</v>
      </c>
      <c r="C13" s="74" t="s">
        <v>750</v>
      </c>
      <c r="D13" s="74" t="s">
        <v>3444</v>
      </c>
      <c r="E13" s="97">
        <v>2101.65</v>
      </c>
      <c r="F13" s="97">
        <v>0</v>
      </c>
      <c r="G13" s="97">
        <v>465.5</v>
      </c>
      <c r="H13" s="97">
        <v>0</v>
      </c>
      <c r="I13" s="97">
        <v>0</v>
      </c>
      <c r="J13" s="97">
        <v>0</v>
      </c>
      <c r="K13" s="97">
        <v>521.5</v>
      </c>
      <c r="L13" s="97">
        <v>0</v>
      </c>
      <c r="M13" s="97">
        <v>3088.65</v>
      </c>
      <c r="N13" s="97">
        <v>0</v>
      </c>
      <c r="O13" s="97">
        <v>14.97</v>
      </c>
      <c r="P13" s="97">
        <v>0</v>
      </c>
      <c r="Q13" s="97">
        <v>21.02</v>
      </c>
      <c r="R13" s="104">
        <v>-0.04</v>
      </c>
      <c r="S13" s="97">
        <v>0</v>
      </c>
      <c r="T13" s="97">
        <v>241.7</v>
      </c>
      <c r="U13" s="97">
        <v>566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843.65</v>
      </c>
      <c r="AB13" s="97">
        <v>2245</v>
      </c>
    </row>
    <row r="14" spans="1:28" x14ac:dyDescent="0.25">
      <c r="A14" s="73" t="s">
        <v>3445</v>
      </c>
      <c r="B14" s="74" t="s">
        <v>3446</v>
      </c>
      <c r="C14" s="74" t="s">
        <v>3447</v>
      </c>
      <c r="D14" s="74" t="s">
        <v>3448</v>
      </c>
      <c r="E14" s="97">
        <v>3421.35</v>
      </c>
      <c r="F14" s="97">
        <v>889.57</v>
      </c>
      <c r="G14" s="97">
        <v>244.44</v>
      </c>
      <c r="H14" s="97">
        <v>0</v>
      </c>
      <c r="I14" s="97">
        <v>126.63</v>
      </c>
      <c r="J14" s="97">
        <v>0</v>
      </c>
      <c r="K14" s="97">
        <v>0</v>
      </c>
      <c r="L14" s="97">
        <v>0</v>
      </c>
      <c r="M14" s="97">
        <v>4681.99</v>
      </c>
      <c r="N14" s="97">
        <v>0</v>
      </c>
      <c r="O14" s="97">
        <v>295.56</v>
      </c>
      <c r="P14" s="97">
        <v>2.5299999999999998</v>
      </c>
      <c r="Q14" s="97">
        <v>34.21</v>
      </c>
      <c r="R14" s="97">
        <v>0.03</v>
      </c>
      <c r="S14" s="97">
        <v>0</v>
      </c>
      <c r="T14" s="97">
        <v>393.46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725.79</v>
      </c>
      <c r="AB14" s="97">
        <v>3956.2</v>
      </c>
    </row>
    <row r="15" spans="1:28" x14ac:dyDescent="0.25">
      <c r="A15" s="73" t="s">
        <v>855</v>
      </c>
      <c r="B15" s="74" t="s">
        <v>3449</v>
      </c>
      <c r="C15" s="74" t="s">
        <v>3447</v>
      </c>
      <c r="D15" s="74" t="s">
        <v>3448</v>
      </c>
      <c r="E15" s="97">
        <v>977.55</v>
      </c>
      <c r="F15" s="97">
        <v>332.37</v>
      </c>
      <c r="G15" s="97">
        <v>69.84</v>
      </c>
      <c r="H15" s="97">
        <v>0</v>
      </c>
      <c r="I15" s="97">
        <v>36.18</v>
      </c>
      <c r="J15" s="97">
        <v>0</v>
      </c>
      <c r="K15" s="97">
        <v>0</v>
      </c>
      <c r="L15" s="97">
        <v>0</v>
      </c>
      <c r="M15" s="97">
        <v>1415.94</v>
      </c>
      <c r="N15" s="104">
        <v>-144.66999999999999</v>
      </c>
      <c r="O15" s="97">
        <v>0</v>
      </c>
      <c r="P15" s="97">
        <v>0</v>
      </c>
      <c r="Q15" s="97">
        <v>9.7799999999999994</v>
      </c>
      <c r="R15" s="104">
        <v>-0.05</v>
      </c>
      <c r="S15" s="97">
        <v>0</v>
      </c>
      <c r="T15" s="97">
        <v>112.42</v>
      </c>
      <c r="U15" s="97">
        <v>0</v>
      </c>
      <c r="V15" s="97">
        <v>321.26</v>
      </c>
      <c r="W15" s="97">
        <v>0</v>
      </c>
      <c r="X15" s="97">
        <v>0</v>
      </c>
      <c r="Y15" s="97">
        <v>0</v>
      </c>
      <c r="Z15" s="97">
        <v>0</v>
      </c>
      <c r="AA15" s="97">
        <v>298.74</v>
      </c>
      <c r="AB15" s="97">
        <v>1117.2</v>
      </c>
    </row>
    <row r="16" spans="1:28" x14ac:dyDescent="0.25">
      <c r="A16" s="73" t="s">
        <v>823</v>
      </c>
      <c r="B16" s="74" t="s">
        <v>3450</v>
      </c>
      <c r="C16" s="74" t="s">
        <v>679</v>
      </c>
      <c r="D16" s="74" t="s">
        <v>3451</v>
      </c>
      <c r="E16" s="97">
        <v>3181.2</v>
      </c>
      <c r="F16" s="97">
        <v>1027.56</v>
      </c>
      <c r="G16" s="97">
        <v>465.5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4674.26</v>
      </c>
      <c r="N16" s="97">
        <v>0</v>
      </c>
      <c r="O16" s="97">
        <v>292.72000000000003</v>
      </c>
      <c r="P16" s="97">
        <v>1.34</v>
      </c>
      <c r="Q16" s="97">
        <v>31.81</v>
      </c>
      <c r="R16" s="104">
        <v>-0.06</v>
      </c>
      <c r="S16" s="97">
        <v>0</v>
      </c>
      <c r="T16" s="97">
        <v>365.85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691.66</v>
      </c>
      <c r="AB16" s="97">
        <v>3982.6</v>
      </c>
    </row>
    <row r="17" spans="1:28" x14ac:dyDescent="0.25">
      <c r="A17" s="73" t="s">
        <v>3452</v>
      </c>
      <c r="B17" s="74" t="s">
        <v>3453</v>
      </c>
      <c r="C17" s="74" t="s">
        <v>679</v>
      </c>
      <c r="D17" s="74" t="s">
        <v>3454</v>
      </c>
      <c r="E17" s="97">
        <v>3181.2</v>
      </c>
      <c r="F17" s="97">
        <v>1027.56</v>
      </c>
      <c r="G17" s="97">
        <v>465.5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4674.26</v>
      </c>
      <c r="N17" s="97">
        <v>0</v>
      </c>
      <c r="O17" s="97">
        <v>292.72000000000003</v>
      </c>
      <c r="P17" s="97">
        <v>1.34</v>
      </c>
      <c r="Q17" s="97">
        <v>31.81</v>
      </c>
      <c r="R17" s="104">
        <v>-0.01</v>
      </c>
      <c r="S17" s="97">
        <v>0</v>
      </c>
      <c r="T17" s="97">
        <v>365.85</v>
      </c>
      <c r="U17" s="97">
        <v>899.95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1591.66</v>
      </c>
      <c r="AB17" s="97">
        <v>3082.6</v>
      </c>
    </row>
    <row r="18" spans="1:28" x14ac:dyDescent="0.25">
      <c r="A18" s="73" t="s">
        <v>668</v>
      </c>
      <c r="B18" s="74" t="s">
        <v>3455</v>
      </c>
      <c r="C18" s="74" t="s">
        <v>3456</v>
      </c>
      <c r="D18" s="74" t="s">
        <v>3448</v>
      </c>
      <c r="E18" s="97">
        <v>3714.9</v>
      </c>
      <c r="F18" s="97">
        <v>1263.0999999999999</v>
      </c>
      <c r="G18" s="97">
        <v>232.8</v>
      </c>
      <c r="H18" s="97">
        <v>0</v>
      </c>
      <c r="I18" s="97">
        <v>131.6</v>
      </c>
      <c r="J18" s="97">
        <v>0</v>
      </c>
      <c r="K18" s="97">
        <v>0</v>
      </c>
      <c r="L18" s="97">
        <v>0</v>
      </c>
      <c r="M18" s="97">
        <v>5342.4</v>
      </c>
      <c r="N18" s="97">
        <v>0</v>
      </c>
      <c r="O18" s="97">
        <v>340.66</v>
      </c>
      <c r="P18" s="97">
        <v>4.04</v>
      </c>
      <c r="Q18" s="97">
        <v>37.15</v>
      </c>
      <c r="R18" s="104">
        <v>-0.08</v>
      </c>
      <c r="S18" s="97">
        <v>0</v>
      </c>
      <c r="T18" s="97">
        <v>427.23</v>
      </c>
      <c r="U18" s="97">
        <v>903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1712</v>
      </c>
      <c r="AB18" s="97">
        <v>3630.4</v>
      </c>
    </row>
    <row r="19" spans="1:28" x14ac:dyDescent="0.25">
      <c r="A19" s="73" t="s">
        <v>695</v>
      </c>
      <c r="B19" s="74" t="s">
        <v>3457</v>
      </c>
      <c r="C19" s="74" t="s">
        <v>2253</v>
      </c>
      <c r="D19" s="74" t="s">
        <v>1991</v>
      </c>
      <c r="E19" s="97">
        <v>3507.3</v>
      </c>
      <c r="F19" s="97">
        <v>1066.23</v>
      </c>
      <c r="G19" s="97">
        <v>465.5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5039.03</v>
      </c>
      <c r="N19" s="97">
        <v>0</v>
      </c>
      <c r="O19" s="97">
        <v>344.68</v>
      </c>
      <c r="P19" s="97">
        <v>3.05</v>
      </c>
      <c r="Q19" s="97">
        <v>35.07</v>
      </c>
      <c r="R19" s="97">
        <v>0.06</v>
      </c>
      <c r="S19" s="97">
        <v>0</v>
      </c>
      <c r="T19" s="97">
        <v>403.35</v>
      </c>
      <c r="U19" s="97">
        <v>0</v>
      </c>
      <c r="V19" s="97">
        <v>122.62</v>
      </c>
      <c r="W19" s="97">
        <v>0</v>
      </c>
      <c r="X19" s="97">
        <v>0</v>
      </c>
      <c r="Y19" s="97">
        <v>0</v>
      </c>
      <c r="Z19" s="97">
        <v>0</v>
      </c>
      <c r="AA19" s="97">
        <v>908.83</v>
      </c>
      <c r="AB19" s="97">
        <v>4130.2</v>
      </c>
    </row>
    <row r="20" spans="1:28" x14ac:dyDescent="0.25">
      <c r="A20" s="73" t="s">
        <v>3458</v>
      </c>
      <c r="B20" s="74" t="s">
        <v>3459</v>
      </c>
      <c r="C20" s="74" t="s">
        <v>3447</v>
      </c>
      <c r="D20" s="74" t="s">
        <v>3448</v>
      </c>
      <c r="E20" s="97">
        <v>4561.8</v>
      </c>
      <c r="F20" s="97">
        <v>1368.57</v>
      </c>
      <c r="G20" s="97">
        <v>325.92</v>
      </c>
      <c r="H20" s="97">
        <v>0</v>
      </c>
      <c r="I20" s="97">
        <v>168.84</v>
      </c>
      <c r="J20" s="97">
        <v>0</v>
      </c>
      <c r="K20" s="97">
        <v>0</v>
      </c>
      <c r="L20" s="97">
        <v>0</v>
      </c>
      <c r="M20" s="97">
        <v>6425.13</v>
      </c>
      <c r="N20" s="97">
        <v>0</v>
      </c>
      <c r="O20" s="97">
        <v>503.42</v>
      </c>
      <c r="P20" s="97">
        <v>8.5</v>
      </c>
      <c r="Q20" s="97">
        <v>45.62</v>
      </c>
      <c r="R20" s="97">
        <v>0.01</v>
      </c>
      <c r="S20" s="97">
        <v>0</v>
      </c>
      <c r="T20" s="97">
        <v>524.62</v>
      </c>
      <c r="U20" s="97">
        <v>2035</v>
      </c>
      <c r="V20" s="97">
        <v>195.56</v>
      </c>
      <c r="W20" s="97">
        <v>0</v>
      </c>
      <c r="X20" s="97">
        <v>0</v>
      </c>
      <c r="Y20" s="97">
        <v>0</v>
      </c>
      <c r="Z20" s="97">
        <v>0</v>
      </c>
      <c r="AA20" s="97">
        <v>3312.73</v>
      </c>
      <c r="AB20" s="97">
        <v>3112.4</v>
      </c>
    </row>
    <row r="21" spans="1:28" x14ac:dyDescent="0.25">
      <c r="A21" s="73" t="s">
        <v>3460</v>
      </c>
      <c r="B21" s="74" t="s">
        <v>3461</v>
      </c>
      <c r="C21" s="74" t="s">
        <v>2808</v>
      </c>
      <c r="D21" s="74" t="s">
        <v>3462</v>
      </c>
      <c r="E21" s="97">
        <v>13966.95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13966.95</v>
      </c>
      <c r="N21" s="97">
        <v>0</v>
      </c>
      <c r="O21" s="97">
        <v>2516.4</v>
      </c>
      <c r="P21" s="97">
        <v>57.98</v>
      </c>
      <c r="Q21" s="97">
        <v>0</v>
      </c>
      <c r="R21" s="97">
        <v>0.05</v>
      </c>
      <c r="S21" s="97">
        <v>0</v>
      </c>
      <c r="T21" s="97">
        <v>1606.21</v>
      </c>
      <c r="U21" s="97">
        <v>3821.71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8002.35</v>
      </c>
      <c r="AB21" s="97">
        <v>5964.6</v>
      </c>
    </row>
    <row r="22" spans="1:28" x14ac:dyDescent="0.25">
      <c r="A22" s="73" t="s">
        <v>804</v>
      </c>
      <c r="B22" s="74" t="s">
        <v>3463</v>
      </c>
      <c r="C22" s="74" t="s">
        <v>2808</v>
      </c>
      <c r="D22" s="74" t="s">
        <v>3464</v>
      </c>
      <c r="E22" s="97">
        <v>13966.95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13966.95</v>
      </c>
      <c r="N22" s="97">
        <v>0</v>
      </c>
      <c r="O22" s="97">
        <v>2516.4</v>
      </c>
      <c r="P22" s="97">
        <v>57.98</v>
      </c>
      <c r="Q22" s="97">
        <v>0</v>
      </c>
      <c r="R22" s="97">
        <v>0.01</v>
      </c>
      <c r="S22" s="97">
        <v>0</v>
      </c>
      <c r="T22" s="97">
        <v>1606.21</v>
      </c>
      <c r="U22" s="97">
        <v>4446.1499999999996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8626.75</v>
      </c>
      <c r="AB22" s="97">
        <v>5340.2</v>
      </c>
    </row>
    <row r="23" spans="1:28" x14ac:dyDescent="0.25">
      <c r="A23" s="73" t="s">
        <v>3465</v>
      </c>
      <c r="B23" s="74" t="s">
        <v>3466</v>
      </c>
      <c r="C23" s="74" t="s">
        <v>700</v>
      </c>
      <c r="D23" s="74" t="s">
        <v>3444</v>
      </c>
      <c r="E23" s="97">
        <v>2265</v>
      </c>
      <c r="F23" s="97">
        <v>688.59</v>
      </c>
      <c r="G23" s="97">
        <v>465.5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3419.09</v>
      </c>
      <c r="N23" s="97">
        <v>0</v>
      </c>
      <c r="O23" s="97">
        <v>47.66</v>
      </c>
      <c r="P23" s="97">
        <v>0</v>
      </c>
      <c r="Q23" s="97">
        <v>22.65</v>
      </c>
      <c r="R23" s="104">
        <v>-0.11</v>
      </c>
      <c r="S23" s="97">
        <v>0</v>
      </c>
      <c r="T23" s="97">
        <v>260.49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330.69</v>
      </c>
      <c r="AB23" s="97">
        <v>3088.4</v>
      </c>
    </row>
    <row r="24" spans="1:28" x14ac:dyDescent="0.25">
      <c r="A24" s="73" t="s">
        <v>3467</v>
      </c>
      <c r="B24" s="74" t="s">
        <v>3468</v>
      </c>
      <c r="C24" s="74" t="s">
        <v>2149</v>
      </c>
      <c r="D24" s="74" t="s">
        <v>3464</v>
      </c>
      <c r="E24" s="97">
        <v>6419.55</v>
      </c>
      <c r="F24" s="97">
        <v>2054.2600000000002</v>
      </c>
      <c r="G24" s="97">
        <v>465.5</v>
      </c>
      <c r="H24" s="97">
        <v>0</v>
      </c>
      <c r="I24" s="97">
        <v>229.8</v>
      </c>
      <c r="J24" s="97">
        <v>0</v>
      </c>
      <c r="K24" s="97">
        <v>0</v>
      </c>
      <c r="L24" s="97">
        <v>0</v>
      </c>
      <c r="M24" s="97">
        <v>9169.11</v>
      </c>
      <c r="N24" s="97">
        <v>0</v>
      </c>
      <c r="O24" s="97">
        <v>923.38</v>
      </c>
      <c r="P24" s="97">
        <v>19.309999999999999</v>
      </c>
      <c r="Q24" s="97">
        <v>64.2</v>
      </c>
      <c r="R24" s="104">
        <v>-0.03</v>
      </c>
      <c r="S24" s="97">
        <v>0</v>
      </c>
      <c r="T24" s="97">
        <v>738.25</v>
      </c>
      <c r="U24" s="97">
        <v>2000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3745.11</v>
      </c>
      <c r="AB24" s="97">
        <v>5424</v>
      </c>
    </row>
    <row r="25" spans="1:28" x14ac:dyDescent="0.25">
      <c r="A25" s="73" t="s">
        <v>3469</v>
      </c>
      <c r="B25" s="74" t="s">
        <v>3470</v>
      </c>
      <c r="C25" s="74" t="s">
        <v>753</v>
      </c>
      <c r="D25" s="74" t="s">
        <v>3454</v>
      </c>
      <c r="E25" s="97">
        <v>8558.25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8558.25</v>
      </c>
      <c r="N25" s="97">
        <v>0</v>
      </c>
      <c r="O25" s="97">
        <v>1280.78</v>
      </c>
      <c r="P25" s="97">
        <v>29.58</v>
      </c>
      <c r="Q25" s="97">
        <v>0</v>
      </c>
      <c r="R25" s="97">
        <v>0.08</v>
      </c>
      <c r="S25" s="97">
        <v>0</v>
      </c>
      <c r="T25" s="97">
        <v>984.21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2294.65</v>
      </c>
      <c r="AB25" s="97">
        <v>6263.6</v>
      </c>
    </row>
    <row r="26" spans="1:28" x14ac:dyDescent="0.25">
      <c r="A26" s="73" t="s">
        <v>815</v>
      </c>
      <c r="B26" s="74" t="s">
        <v>3471</v>
      </c>
      <c r="C26" s="74" t="s">
        <v>2808</v>
      </c>
      <c r="D26" s="74" t="s">
        <v>3464</v>
      </c>
      <c r="E26" s="97">
        <v>13966.95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13966.95</v>
      </c>
      <c r="N26" s="97">
        <v>0</v>
      </c>
      <c r="O26" s="97">
        <v>2516.4</v>
      </c>
      <c r="P26" s="97">
        <v>57.98</v>
      </c>
      <c r="Q26" s="97">
        <v>0</v>
      </c>
      <c r="R26" s="104">
        <v>-0.04</v>
      </c>
      <c r="S26" s="97">
        <v>0</v>
      </c>
      <c r="T26" s="97">
        <v>1606.21</v>
      </c>
      <c r="U26" s="97">
        <v>4024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8204.5499999999993</v>
      </c>
      <c r="AB26" s="97">
        <v>5762.4</v>
      </c>
    </row>
    <row r="27" spans="1:28" x14ac:dyDescent="0.25">
      <c r="A27" s="73" t="s">
        <v>869</v>
      </c>
      <c r="B27" s="74" t="s">
        <v>3472</v>
      </c>
      <c r="C27" s="74" t="s">
        <v>3447</v>
      </c>
      <c r="D27" s="74" t="s">
        <v>3448</v>
      </c>
      <c r="E27" s="97">
        <v>5702.25</v>
      </c>
      <c r="F27" s="97">
        <v>1710.71</v>
      </c>
      <c r="G27" s="97">
        <v>407.4</v>
      </c>
      <c r="H27" s="97">
        <v>0</v>
      </c>
      <c r="I27" s="97">
        <v>211.05</v>
      </c>
      <c r="J27" s="97">
        <v>0</v>
      </c>
      <c r="K27" s="97">
        <v>0</v>
      </c>
      <c r="L27" s="97">
        <v>0</v>
      </c>
      <c r="M27" s="97">
        <v>8031.41</v>
      </c>
      <c r="N27" s="97">
        <v>0</v>
      </c>
      <c r="O27" s="97">
        <v>757.76</v>
      </c>
      <c r="P27" s="97">
        <v>14.47</v>
      </c>
      <c r="Q27" s="97">
        <v>57.02</v>
      </c>
      <c r="R27" s="104">
        <v>-0.01</v>
      </c>
      <c r="S27" s="97">
        <v>0</v>
      </c>
      <c r="T27" s="97">
        <v>655.77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97">
        <v>0</v>
      </c>
      <c r="AA27" s="97">
        <v>1485.01</v>
      </c>
      <c r="AB27" s="97">
        <v>6546.4</v>
      </c>
    </row>
    <row r="28" spans="1:28" x14ac:dyDescent="0.25">
      <c r="A28" s="73" t="s">
        <v>3473</v>
      </c>
      <c r="B28" s="74" t="s">
        <v>3474</v>
      </c>
      <c r="C28" s="74" t="s">
        <v>753</v>
      </c>
      <c r="D28" s="74" t="s">
        <v>3444</v>
      </c>
      <c r="E28" s="97">
        <v>12071.55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12071.55</v>
      </c>
      <c r="N28" s="97">
        <v>0</v>
      </c>
      <c r="O28" s="97">
        <v>2070.6</v>
      </c>
      <c r="P28" s="97">
        <v>48.03</v>
      </c>
      <c r="Q28" s="97">
        <v>0</v>
      </c>
      <c r="R28" s="97">
        <v>0.08</v>
      </c>
      <c r="S28" s="97">
        <v>0</v>
      </c>
      <c r="T28" s="97">
        <v>1388.24</v>
      </c>
      <c r="U28" s="97">
        <v>3216</v>
      </c>
      <c r="V28" s="97">
        <v>0</v>
      </c>
      <c r="W28" s="97">
        <v>0</v>
      </c>
      <c r="X28" s="97">
        <v>0</v>
      </c>
      <c r="Y28" s="97">
        <v>0</v>
      </c>
      <c r="Z28" s="97">
        <v>0</v>
      </c>
      <c r="AA28" s="97">
        <v>6722.95</v>
      </c>
      <c r="AB28" s="97">
        <v>5348.6</v>
      </c>
    </row>
    <row r="29" spans="1:28" x14ac:dyDescent="0.25">
      <c r="A29" s="73" t="s">
        <v>817</v>
      </c>
      <c r="B29" s="74" t="s">
        <v>3475</v>
      </c>
      <c r="C29" s="74" t="s">
        <v>3476</v>
      </c>
      <c r="D29" s="74" t="s">
        <v>3454</v>
      </c>
      <c r="E29" s="97">
        <v>8065.35</v>
      </c>
      <c r="F29" s="97">
        <v>2419.61</v>
      </c>
      <c r="G29" s="97">
        <v>465.5</v>
      </c>
      <c r="H29" s="97">
        <v>0</v>
      </c>
      <c r="I29" s="97">
        <v>286.45</v>
      </c>
      <c r="J29" s="97">
        <v>0</v>
      </c>
      <c r="K29" s="97">
        <v>0</v>
      </c>
      <c r="L29" s="97">
        <v>0</v>
      </c>
      <c r="M29" s="97">
        <v>11236.91</v>
      </c>
      <c r="N29" s="97">
        <v>0</v>
      </c>
      <c r="O29" s="97">
        <v>1274.93</v>
      </c>
      <c r="P29" s="97">
        <v>28.19</v>
      </c>
      <c r="Q29" s="97">
        <v>80.650000000000006</v>
      </c>
      <c r="R29" s="97">
        <v>0.15</v>
      </c>
      <c r="S29" s="97">
        <v>0</v>
      </c>
      <c r="T29" s="97">
        <v>927.52</v>
      </c>
      <c r="U29" s="97">
        <v>0</v>
      </c>
      <c r="V29" s="97">
        <v>197.67</v>
      </c>
      <c r="W29" s="97">
        <v>0</v>
      </c>
      <c r="X29" s="97">
        <v>0</v>
      </c>
      <c r="Y29" s="97">
        <v>0</v>
      </c>
      <c r="Z29" s="97">
        <v>0</v>
      </c>
      <c r="AA29" s="97">
        <v>2509.11</v>
      </c>
      <c r="AB29" s="97">
        <v>8727.7999999999993</v>
      </c>
    </row>
    <row r="30" spans="1:28" x14ac:dyDescent="0.25">
      <c r="A30" s="73" t="s">
        <v>3477</v>
      </c>
      <c r="B30" s="74" t="s">
        <v>3478</v>
      </c>
      <c r="C30" s="74" t="s">
        <v>3456</v>
      </c>
      <c r="D30" s="74" t="s">
        <v>3448</v>
      </c>
      <c r="E30" s="97">
        <v>7058.4</v>
      </c>
      <c r="F30" s="97">
        <v>1976.38</v>
      </c>
      <c r="G30" s="97">
        <v>442.32</v>
      </c>
      <c r="H30" s="97">
        <v>0</v>
      </c>
      <c r="I30" s="97">
        <v>250.04</v>
      </c>
      <c r="J30" s="97">
        <v>0</v>
      </c>
      <c r="K30" s="97">
        <v>0</v>
      </c>
      <c r="L30" s="97">
        <v>0</v>
      </c>
      <c r="M30" s="97">
        <v>9727.14</v>
      </c>
      <c r="N30" s="97">
        <v>0</v>
      </c>
      <c r="O30" s="97">
        <v>1054.8900000000001</v>
      </c>
      <c r="P30" s="97">
        <v>21.51</v>
      </c>
      <c r="Q30" s="97">
        <v>70.59</v>
      </c>
      <c r="R30" s="104">
        <v>-7.0000000000000007E-2</v>
      </c>
      <c r="S30" s="97">
        <v>0</v>
      </c>
      <c r="T30" s="97">
        <v>811.73</v>
      </c>
      <c r="U30" s="97">
        <v>3604.79</v>
      </c>
      <c r="V30" s="97">
        <v>294.10000000000002</v>
      </c>
      <c r="W30" s="97">
        <v>0</v>
      </c>
      <c r="X30" s="97">
        <v>0</v>
      </c>
      <c r="Y30" s="97">
        <v>0</v>
      </c>
      <c r="Z30" s="97">
        <v>0</v>
      </c>
      <c r="AA30" s="97">
        <v>5857.54</v>
      </c>
      <c r="AB30" s="97">
        <v>3869.6</v>
      </c>
    </row>
    <row r="31" spans="1:28" x14ac:dyDescent="0.25">
      <c r="A31" s="73" t="s">
        <v>3479</v>
      </c>
      <c r="B31" s="74" t="s">
        <v>3480</v>
      </c>
      <c r="C31" s="74" t="s">
        <v>3456</v>
      </c>
      <c r="D31" s="74" t="s">
        <v>3448</v>
      </c>
      <c r="E31" s="97">
        <v>7429.95</v>
      </c>
      <c r="F31" s="97">
        <v>2080.4</v>
      </c>
      <c r="G31" s="97">
        <v>465.6</v>
      </c>
      <c r="H31" s="97">
        <v>0</v>
      </c>
      <c r="I31" s="97">
        <v>263.2</v>
      </c>
      <c r="J31" s="97">
        <v>0</v>
      </c>
      <c r="K31" s="97">
        <v>0</v>
      </c>
      <c r="L31" s="97">
        <v>0</v>
      </c>
      <c r="M31" s="97">
        <v>10239.15</v>
      </c>
      <c r="N31" s="97">
        <v>0</v>
      </c>
      <c r="O31" s="97">
        <v>1139.23</v>
      </c>
      <c r="P31" s="97">
        <v>23.46</v>
      </c>
      <c r="Q31" s="97">
        <v>74.3</v>
      </c>
      <c r="R31" s="97">
        <v>0.14000000000000001</v>
      </c>
      <c r="S31" s="97">
        <v>0</v>
      </c>
      <c r="T31" s="97">
        <v>854.45</v>
      </c>
      <c r="U31" s="97">
        <v>1639</v>
      </c>
      <c r="V31" s="97">
        <v>216.57</v>
      </c>
      <c r="W31" s="97">
        <v>0</v>
      </c>
      <c r="X31" s="97">
        <v>0</v>
      </c>
      <c r="Y31" s="97">
        <v>0</v>
      </c>
      <c r="Z31" s="97">
        <v>0</v>
      </c>
      <c r="AA31" s="97">
        <v>3947.15</v>
      </c>
      <c r="AB31" s="97">
        <v>6292</v>
      </c>
    </row>
    <row r="32" spans="1:28" x14ac:dyDescent="0.25">
      <c r="A32" s="73" t="s">
        <v>806</v>
      </c>
      <c r="B32" s="74" t="s">
        <v>3481</v>
      </c>
      <c r="C32" s="74" t="s">
        <v>3456</v>
      </c>
      <c r="D32" s="74" t="s">
        <v>3448</v>
      </c>
      <c r="E32" s="97">
        <v>3900.75</v>
      </c>
      <c r="F32" s="97">
        <v>1092.21</v>
      </c>
      <c r="G32" s="97">
        <v>244.44</v>
      </c>
      <c r="H32" s="97">
        <v>0</v>
      </c>
      <c r="I32" s="97">
        <v>138.18</v>
      </c>
      <c r="J32" s="97">
        <v>0</v>
      </c>
      <c r="K32" s="97">
        <v>0</v>
      </c>
      <c r="L32" s="97">
        <v>0</v>
      </c>
      <c r="M32" s="97">
        <v>5375.58</v>
      </c>
      <c r="N32" s="97">
        <v>0</v>
      </c>
      <c r="O32" s="97">
        <v>372.26</v>
      </c>
      <c r="P32" s="97">
        <v>5.01</v>
      </c>
      <c r="Q32" s="97">
        <v>39.01</v>
      </c>
      <c r="R32" s="104">
        <v>-0.06</v>
      </c>
      <c r="S32" s="97">
        <v>0</v>
      </c>
      <c r="T32" s="97">
        <v>448.59</v>
      </c>
      <c r="U32" s="97">
        <v>1864.57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2729.38</v>
      </c>
      <c r="AB32" s="97">
        <v>2646.2</v>
      </c>
    </row>
    <row r="33" spans="1:28" x14ac:dyDescent="0.25">
      <c r="A33" s="73" t="s">
        <v>3482</v>
      </c>
      <c r="B33" s="74" t="s">
        <v>3483</v>
      </c>
      <c r="C33" s="74" t="s">
        <v>3456</v>
      </c>
      <c r="D33" s="74" t="s">
        <v>3448</v>
      </c>
      <c r="E33" s="97">
        <v>5572.5</v>
      </c>
      <c r="F33" s="97">
        <v>1716.33</v>
      </c>
      <c r="G33" s="97">
        <v>384.12</v>
      </c>
      <c r="H33" s="97">
        <v>557.25</v>
      </c>
      <c r="I33" s="97">
        <v>217.13</v>
      </c>
      <c r="J33" s="97">
        <v>2191.1999999999998</v>
      </c>
      <c r="K33" s="97">
        <v>0</v>
      </c>
      <c r="L33" s="97">
        <v>0</v>
      </c>
      <c r="M33" s="97">
        <v>10638.53</v>
      </c>
      <c r="N33" s="97">
        <v>0</v>
      </c>
      <c r="O33" s="97">
        <v>725.07</v>
      </c>
      <c r="P33" s="97">
        <v>13.75</v>
      </c>
      <c r="Q33" s="97">
        <v>55.73</v>
      </c>
      <c r="R33" s="104">
        <v>-0.06</v>
      </c>
      <c r="S33" s="97">
        <v>0</v>
      </c>
      <c r="T33" s="97">
        <v>640.84</v>
      </c>
      <c r="U33" s="97">
        <v>1741</v>
      </c>
      <c r="V33" s="97">
        <v>0</v>
      </c>
      <c r="W33" s="97">
        <v>0</v>
      </c>
      <c r="X33" s="97">
        <v>0</v>
      </c>
      <c r="Y33" s="97">
        <v>0</v>
      </c>
      <c r="Z33" s="97">
        <v>0</v>
      </c>
      <c r="AA33" s="97">
        <v>3176.33</v>
      </c>
      <c r="AB33" s="97">
        <v>7462.2</v>
      </c>
    </row>
    <row r="34" spans="1:28" x14ac:dyDescent="0.25">
      <c r="A34" s="73" t="s">
        <v>3484</v>
      </c>
      <c r="B34" s="74" t="s">
        <v>3485</v>
      </c>
      <c r="C34" s="74" t="s">
        <v>721</v>
      </c>
      <c r="D34" s="74" t="s">
        <v>3464</v>
      </c>
      <c r="E34" s="97">
        <v>12071.55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12071.55</v>
      </c>
      <c r="N34" s="97">
        <v>0</v>
      </c>
      <c r="O34" s="97">
        <v>2070.6</v>
      </c>
      <c r="P34" s="97">
        <v>45.91</v>
      </c>
      <c r="Q34" s="97">
        <v>120.72</v>
      </c>
      <c r="R34" s="104">
        <v>-0.12</v>
      </c>
      <c r="S34" s="97">
        <v>0</v>
      </c>
      <c r="T34" s="97">
        <v>1388.24</v>
      </c>
      <c r="U34" s="97">
        <v>1500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5125.3500000000004</v>
      </c>
      <c r="AB34" s="97">
        <v>6946.2</v>
      </c>
    </row>
    <row r="35" spans="1:28" x14ac:dyDescent="0.25">
      <c r="A35" s="73" t="s">
        <v>693</v>
      </c>
      <c r="B35" s="74" t="s">
        <v>3486</v>
      </c>
      <c r="C35" s="74" t="s">
        <v>774</v>
      </c>
      <c r="D35" s="74" t="s">
        <v>3454</v>
      </c>
      <c r="E35" s="97">
        <v>12071.55</v>
      </c>
      <c r="F35" s="97">
        <v>0</v>
      </c>
      <c r="G35" s="97">
        <v>0</v>
      </c>
      <c r="H35" s="97">
        <v>0</v>
      </c>
      <c r="I35" s="97">
        <v>0</v>
      </c>
      <c r="J35" s="97">
        <v>2191.1999999999998</v>
      </c>
      <c r="K35" s="97">
        <v>0</v>
      </c>
      <c r="L35" s="97">
        <v>0</v>
      </c>
      <c r="M35" s="97">
        <v>14262.75</v>
      </c>
      <c r="N35" s="97">
        <v>0</v>
      </c>
      <c r="O35" s="97">
        <v>2070.6</v>
      </c>
      <c r="P35" s="97">
        <v>45.91</v>
      </c>
      <c r="Q35" s="97">
        <v>120.72</v>
      </c>
      <c r="R35" s="104">
        <v>-0.12</v>
      </c>
      <c r="S35" s="97">
        <v>0</v>
      </c>
      <c r="T35" s="97">
        <v>1388.24</v>
      </c>
      <c r="U35" s="97">
        <v>2250</v>
      </c>
      <c r="V35" s="97">
        <v>0</v>
      </c>
      <c r="W35" s="97">
        <v>0</v>
      </c>
      <c r="X35" s="97">
        <v>0</v>
      </c>
      <c r="Y35" s="97">
        <v>0</v>
      </c>
      <c r="Z35" s="97">
        <v>0</v>
      </c>
      <c r="AA35" s="97">
        <v>5875.35</v>
      </c>
      <c r="AB35" s="97">
        <v>8387.4</v>
      </c>
    </row>
    <row r="36" spans="1:28" x14ac:dyDescent="0.25">
      <c r="A36" s="73" t="s">
        <v>748</v>
      </c>
      <c r="B36" s="74" t="s">
        <v>3487</v>
      </c>
      <c r="C36" s="74" t="s">
        <v>3456</v>
      </c>
      <c r="D36" s="74" t="s">
        <v>3448</v>
      </c>
      <c r="E36" s="97">
        <v>5572.5</v>
      </c>
      <c r="F36" s="97">
        <v>1716.33</v>
      </c>
      <c r="G36" s="97">
        <v>384.12</v>
      </c>
      <c r="H36" s="97">
        <v>557.25</v>
      </c>
      <c r="I36" s="97">
        <v>217.13</v>
      </c>
      <c r="J36" s="97">
        <v>0</v>
      </c>
      <c r="K36" s="97">
        <v>782.4</v>
      </c>
      <c r="L36" s="97">
        <v>0</v>
      </c>
      <c r="M36" s="97">
        <v>9229.73</v>
      </c>
      <c r="N36" s="97">
        <v>0</v>
      </c>
      <c r="O36" s="97">
        <v>725.07</v>
      </c>
      <c r="P36" s="97">
        <v>13.75</v>
      </c>
      <c r="Q36" s="97">
        <v>55.73</v>
      </c>
      <c r="R36" s="104">
        <v>-0.06</v>
      </c>
      <c r="S36" s="97">
        <v>0</v>
      </c>
      <c r="T36" s="97">
        <v>640.84</v>
      </c>
      <c r="U36" s="97">
        <v>0</v>
      </c>
      <c r="V36" s="97">
        <v>0</v>
      </c>
      <c r="W36" s="97">
        <v>0</v>
      </c>
      <c r="X36" s="97">
        <v>0</v>
      </c>
      <c r="Y36" s="97">
        <v>0</v>
      </c>
      <c r="Z36" s="97">
        <v>0</v>
      </c>
      <c r="AA36" s="97">
        <v>1435.33</v>
      </c>
      <c r="AB36" s="97">
        <v>7794.4</v>
      </c>
    </row>
    <row r="37" spans="1:28" x14ac:dyDescent="0.25">
      <c r="A37" s="73" t="s">
        <v>763</v>
      </c>
      <c r="B37" s="74" t="s">
        <v>3488</v>
      </c>
      <c r="C37" s="74" t="s">
        <v>753</v>
      </c>
      <c r="D37" s="74" t="s">
        <v>3489</v>
      </c>
      <c r="E37" s="97">
        <v>8558.25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8558.25</v>
      </c>
      <c r="N37" s="97">
        <v>0</v>
      </c>
      <c r="O37" s="97">
        <v>1280.78</v>
      </c>
      <c r="P37" s="97">
        <v>29.58</v>
      </c>
      <c r="Q37" s="97">
        <v>0</v>
      </c>
      <c r="R37" s="97">
        <v>0.08</v>
      </c>
      <c r="S37" s="97">
        <v>0</v>
      </c>
      <c r="T37" s="97">
        <v>984.21</v>
      </c>
      <c r="U37" s="97">
        <v>0</v>
      </c>
      <c r="V37" s="97">
        <v>0</v>
      </c>
      <c r="W37" s="97">
        <v>0</v>
      </c>
      <c r="X37" s="97">
        <v>0</v>
      </c>
      <c r="Y37" s="97">
        <v>0</v>
      </c>
      <c r="Z37" s="97">
        <v>0</v>
      </c>
      <c r="AA37" s="97">
        <v>2294.65</v>
      </c>
      <c r="AB37" s="97">
        <v>6263.6</v>
      </c>
    </row>
    <row r="38" spans="1:28" x14ac:dyDescent="0.25">
      <c r="A38" s="73" t="s">
        <v>769</v>
      </c>
      <c r="B38" s="74" t="s">
        <v>3490</v>
      </c>
      <c r="C38" s="74" t="s">
        <v>3447</v>
      </c>
      <c r="D38" s="74" t="s">
        <v>3448</v>
      </c>
      <c r="E38" s="97">
        <v>6354</v>
      </c>
      <c r="F38" s="97">
        <v>1652.06</v>
      </c>
      <c r="G38" s="97">
        <v>453.96</v>
      </c>
      <c r="H38" s="97">
        <v>0</v>
      </c>
      <c r="I38" s="97">
        <v>235.17</v>
      </c>
      <c r="J38" s="97">
        <v>0</v>
      </c>
      <c r="K38" s="97">
        <v>0</v>
      </c>
      <c r="L38" s="97">
        <v>0</v>
      </c>
      <c r="M38" s="97">
        <v>8695.19</v>
      </c>
      <c r="N38" s="97">
        <v>0</v>
      </c>
      <c r="O38" s="97">
        <v>906.92</v>
      </c>
      <c r="P38" s="97">
        <v>17.88</v>
      </c>
      <c r="Q38" s="97">
        <v>63.54</v>
      </c>
      <c r="R38" s="97">
        <v>0.13</v>
      </c>
      <c r="S38" s="97">
        <v>0</v>
      </c>
      <c r="T38" s="97">
        <v>730.72</v>
      </c>
      <c r="U38" s="97">
        <v>1434</v>
      </c>
      <c r="V38" s="97">
        <v>0</v>
      </c>
      <c r="W38" s="97">
        <v>0</v>
      </c>
      <c r="X38" s="97">
        <v>0</v>
      </c>
      <c r="Y38" s="97">
        <v>0</v>
      </c>
      <c r="Z38" s="97">
        <v>0</v>
      </c>
      <c r="AA38" s="97">
        <v>3153.19</v>
      </c>
      <c r="AB38" s="97">
        <v>5542</v>
      </c>
    </row>
    <row r="39" spans="1:28" x14ac:dyDescent="0.25">
      <c r="A39" s="73" t="s">
        <v>3331</v>
      </c>
      <c r="B39" s="74" t="s">
        <v>3491</v>
      </c>
      <c r="C39" s="74" t="s">
        <v>3447</v>
      </c>
      <c r="D39" s="74" t="s">
        <v>3448</v>
      </c>
      <c r="E39" s="97">
        <v>5050.6499999999996</v>
      </c>
      <c r="F39" s="97">
        <v>1313.18</v>
      </c>
      <c r="G39" s="97">
        <v>360.84</v>
      </c>
      <c r="H39" s="97">
        <v>0</v>
      </c>
      <c r="I39" s="97">
        <v>186.93</v>
      </c>
      <c r="J39" s="97">
        <v>0</v>
      </c>
      <c r="K39" s="97">
        <v>0</v>
      </c>
      <c r="L39" s="97">
        <v>0</v>
      </c>
      <c r="M39" s="97">
        <v>6911.6</v>
      </c>
      <c r="N39" s="97">
        <v>0</v>
      </c>
      <c r="O39" s="97">
        <v>608.63</v>
      </c>
      <c r="P39" s="97">
        <v>11.06</v>
      </c>
      <c r="Q39" s="97">
        <v>50.51</v>
      </c>
      <c r="R39" s="104">
        <v>-0.03</v>
      </c>
      <c r="S39" s="97">
        <v>0</v>
      </c>
      <c r="T39" s="97">
        <v>580.83000000000004</v>
      </c>
      <c r="U39" s="97">
        <v>1684</v>
      </c>
      <c r="V39" s="97">
        <v>0</v>
      </c>
      <c r="W39" s="97">
        <v>0</v>
      </c>
      <c r="X39" s="97">
        <v>0</v>
      </c>
      <c r="Y39" s="97">
        <v>0</v>
      </c>
      <c r="Z39" s="97">
        <v>0</v>
      </c>
      <c r="AA39" s="97">
        <v>2935</v>
      </c>
      <c r="AB39" s="97">
        <v>3976.6</v>
      </c>
    </row>
    <row r="40" spans="1:28" x14ac:dyDescent="0.25">
      <c r="A40" s="73" t="s">
        <v>905</v>
      </c>
      <c r="B40" s="74" t="s">
        <v>3492</v>
      </c>
      <c r="C40" s="74" t="s">
        <v>3456</v>
      </c>
      <c r="D40" s="74" t="s">
        <v>3448</v>
      </c>
      <c r="E40" s="97">
        <v>6501.15</v>
      </c>
      <c r="F40" s="97">
        <v>1690.33</v>
      </c>
      <c r="G40" s="97">
        <v>407.4</v>
      </c>
      <c r="H40" s="97">
        <v>0</v>
      </c>
      <c r="I40" s="97">
        <v>230.3</v>
      </c>
      <c r="J40" s="97">
        <v>0</v>
      </c>
      <c r="K40" s="97">
        <v>0</v>
      </c>
      <c r="L40" s="97">
        <v>0</v>
      </c>
      <c r="M40" s="97">
        <v>8829.18</v>
      </c>
      <c r="N40" s="97">
        <v>0</v>
      </c>
      <c r="O40" s="97">
        <v>928.4</v>
      </c>
      <c r="P40" s="97">
        <v>18.600000000000001</v>
      </c>
      <c r="Q40" s="97">
        <v>65.010000000000005</v>
      </c>
      <c r="R40" s="97">
        <v>0.08</v>
      </c>
      <c r="S40" s="97">
        <v>0</v>
      </c>
      <c r="T40" s="97">
        <v>747.64</v>
      </c>
      <c r="U40" s="97">
        <v>2545.4499999999998</v>
      </c>
      <c r="V40" s="97">
        <v>0</v>
      </c>
      <c r="W40" s="97">
        <v>0</v>
      </c>
      <c r="X40" s="97">
        <v>0</v>
      </c>
      <c r="Y40" s="97">
        <v>0</v>
      </c>
      <c r="Z40" s="97">
        <v>0</v>
      </c>
      <c r="AA40" s="97">
        <v>4305.18</v>
      </c>
      <c r="AB40" s="97">
        <v>4524</v>
      </c>
    </row>
    <row r="41" spans="1:28" x14ac:dyDescent="0.25">
      <c r="A41" s="73" t="s">
        <v>788</v>
      </c>
      <c r="B41" s="74" t="s">
        <v>3493</v>
      </c>
      <c r="C41" s="74" t="s">
        <v>753</v>
      </c>
      <c r="D41" s="74" t="s">
        <v>3464</v>
      </c>
      <c r="E41" s="97">
        <v>8558.25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8558.25</v>
      </c>
      <c r="N41" s="97">
        <v>0</v>
      </c>
      <c r="O41" s="97">
        <v>1280.78</v>
      </c>
      <c r="P41" s="97">
        <v>29.58</v>
      </c>
      <c r="Q41" s="97">
        <v>0</v>
      </c>
      <c r="R41" s="104">
        <v>-0.11</v>
      </c>
      <c r="S41" s="97">
        <v>0</v>
      </c>
      <c r="T41" s="97">
        <v>984.21</v>
      </c>
      <c r="U41" s="97">
        <v>4301.45</v>
      </c>
      <c r="V41" s="97">
        <v>361.34</v>
      </c>
      <c r="W41" s="97">
        <v>0</v>
      </c>
      <c r="X41" s="97">
        <v>0</v>
      </c>
      <c r="Y41" s="97">
        <v>0</v>
      </c>
      <c r="Z41" s="97">
        <v>0</v>
      </c>
      <c r="AA41" s="97">
        <v>6957.25</v>
      </c>
      <c r="AB41" s="97">
        <v>1601</v>
      </c>
    </row>
    <row r="42" spans="1:28" x14ac:dyDescent="0.25">
      <c r="A42" s="73" t="s">
        <v>909</v>
      </c>
      <c r="B42" s="74" t="s">
        <v>3494</v>
      </c>
      <c r="C42" s="74" t="s">
        <v>3447</v>
      </c>
      <c r="D42" s="74" t="s">
        <v>3448</v>
      </c>
      <c r="E42" s="97">
        <v>6419.55</v>
      </c>
      <c r="F42" s="97">
        <v>1669.08</v>
      </c>
      <c r="G42" s="97">
        <v>465.5</v>
      </c>
      <c r="H42" s="97">
        <v>0</v>
      </c>
      <c r="I42" s="97">
        <v>229.8</v>
      </c>
      <c r="J42" s="97">
        <v>2191.1999999999998</v>
      </c>
      <c r="K42" s="97">
        <v>0</v>
      </c>
      <c r="L42" s="97">
        <v>0</v>
      </c>
      <c r="M42" s="97">
        <v>10975.13</v>
      </c>
      <c r="N42" s="97">
        <v>0</v>
      </c>
      <c r="O42" s="97">
        <v>923.38</v>
      </c>
      <c r="P42" s="97">
        <v>19.309999999999999</v>
      </c>
      <c r="Q42" s="97">
        <v>64.2</v>
      </c>
      <c r="R42" s="104">
        <v>-0.02</v>
      </c>
      <c r="S42" s="97">
        <v>0</v>
      </c>
      <c r="T42" s="97">
        <v>738.25</v>
      </c>
      <c r="U42" s="97">
        <v>1097.21</v>
      </c>
      <c r="V42" s="97">
        <v>0</v>
      </c>
      <c r="W42" s="97">
        <v>0</v>
      </c>
      <c r="X42" s="97">
        <v>0</v>
      </c>
      <c r="Y42" s="97">
        <v>0</v>
      </c>
      <c r="Z42" s="97">
        <v>0</v>
      </c>
      <c r="AA42" s="97">
        <v>2842.33</v>
      </c>
      <c r="AB42" s="97">
        <v>8132.8</v>
      </c>
    </row>
    <row r="43" spans="1:28" x14ac:dyDescent="0.25">
      <c r="A43" s="73" t="s">
        <v>839</v>
      </c>
      <c r="B43" s="74" t="s">
        <v>3495</v>
      </c>
      <c r="C43" s="74" t="s">
        <v>3456</v>
      </c>
      <c r="D43" s="74" t="s">
        <v>3448</v>
      </c>
      <c r="E43" s="97">
        <v>6419.55</v>
      </c>
      <c r="F43" s="97">
        <v>1669.08</v>
      </c>
      <c r="G43" s="97">
        <v>465.5</v>
      </c>
      <c r="H43" s="97">
        <v>0</v>
      </c>
      <c r="I43" s="97">
        <v>229.8</v>
      </c>
      <c r="J43" s="97">
        <v>0</v>
      </c>
      <c r="K43" s="97">
        <v>0</v>
      </c>
      <c r="L43" s="97">
        <v>0</v>
      </c>
      <c r="M43" s="97">
        <v>8783.93</v>
      </c>
      <c r="N43" s="97">
        <v>0</v>
      </c>
      <c r="O43" s="97">
        <v>923.38</v>
      </c>
      <c r="P43" s="97">
        <v>19.309999999999999</v>
      </c>
      <c r="Q43" s="97">
        <v>64.2</v>
      </c>
      <c r="R43" s="104">
        <v>-0.01</v>
      </c>
      <c r="S43" s="97">
        <v>0</v>
      </c>
      <c r="T43" s="97">
        <v>738.25</v>
      </c>
      <c r="U43" s="97">
        <v>0</v>
      </c>
      <c r="V43" s="97">
        <v>0</v>
      </c>
      <c r="W43" s="97">
        <v>0</v>
      </c>
      <c r="X43" s="97">
        <v>0</v>
      </c>
      <c r="Y43" s="97">
        <v>0</v>
      </c>
      <c r="Z43" s="97">
        <v>0</v>
      </c>
      <c r="AA43" s="97">
        <v>1745.13</v>
      </c>
      <c r="AB43" s="97">
        <v>7038.8</v>
      </c>
    </row>
    <row r="44" spans="1:28" x14ac:dyDescent="0.25">
      <c r="A44" s="73" t="s">
        <v>3496</v>
      </c>
      <c r="B44" s="74" t="s">
        <v>3497</v>
      </c>
      <c r="C44" s="74" t="s">
        <v>3447</v>
      </c>
      <c r="D44" s="74" t="s">
        <v>3448</v>
      </c>
      <c r="E44" s="97">
        <v>5702.25</v>
      </c>
      <c r="F44" s="97">
        <v>1482.62</v>
      </c>
      <c r="G44" s="97">
        <v>407.4</v>
      </c>
      <c r="H44" s="97">
        <v>0</v>
      </c>
      <c r="I44" s="97">
        <v>211.05</v>
      </c>
      <c r="J44" s="97">
        <v>0</v>
      </c>
      <c r="K44" s="97">
        <v>0</v>
      </c>
      <c r="L44" s="97">
        <v>0</v>
      </c>
      <c r="M44" s="97">
        <v>7803.32</v>
      </c>
      <c r="N44" s="97">
        <v>0</v>
      </c>
      <c r="O44" s="97">
        <v>757.76</v>
      </c>
      <c r="P44" s="97">
        <v>14.47</v>
      </c>
      <c r="Q44" s="97">
        <v>57.02</v>
      </c>
      <c r="R44" s="104">
        <v>-0.1</v>
      </c>
      <c r="S44" s="97">
        <v>0</v>
      </c>
      <c r="T44" s="97">
        <v>655.77</v>
      </c>
      <c r="U44" s="97">
        <v>0</v>
      </c>
      <c r="V44" s="97">
        <v>0</v>
      </c>
      <c r="W44" s="97">
        <v>0</v>
      </c>
      <c r="X44" s="97">
        <v>0</v>
      </c>
      <c r="Y44" s="97">
        <v>0</v>
      </c>
      <c r="Z44" s="97">
        <v>0</v>
      </c>
      <c r="AA44" s="97">
        <v>1484.92</v>
      </c>
      <c r="AB44" s="97">
        <v>6318.4</v>
      </c>
    </row>
    <row r="45" spans="1:28" x14ac:dyDescent="0.25">
      <c r="A45" s="73" t="s">
        <v>3369</v>
      </c>
      <c r="B45" s="74" t="s">
        <v>3498</v>
      </c>
      <c r="C45" s="74" t="s">
        <v>700</v>
      </c>
      <c r="D45" s="74" t="s">
        <v>3444</v>
      </c>
      <c r="E45" s="97">
        <v>2265</v>
      </c>
      <c r="F45" s="97">
        <v>559.48</v>
      </c>
      <c r="G45" s="97">
        <v>465.5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3289.98</v>
      </c>
      <c r="N45" s="97">
        <v>0</v>
      </c>
      <c r="O45" s="97">
        <v>47.66</v>
      </c>
      <c r="P45" s="97">
        <v>0</v>
      </c>
      <c r="Q45" s="97">
        <v>22.65</v>
      </c>
      <c r="R45" s="104">
        <v>-0.02</v>
      </c>
      <c r="S45" s="97">
        <v>0</v>
      </c>
      <c r="T45" s="97">
        <v>260.49</v>
      </c>
      <c r="U45" s="97">
        <v>732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97">
        <v>1062.78</v>
      </c>
      <c r="AB45" s="97">
        <v>2227.1999999999998</v>
      </c>
    </row>
    <row r="46" spans="1:28" x14ac:dyDescent="0.25">
      <c r="A46" s="73" t="s">
        <v>3372</v>
      </c>
      <c r="B46" s="74" t="s">
        <v>3499</v>
      </c>
      <c r="C46" s="74" t="s">
        <v>3456</v>
      </c>
      <c r="D46" s="74" t="s">
        <v>3448</v>
      </c>
      <c r="E46" s="97">
        <v>5943.9</v>
      </c>
      <c r="F46" s="97">
        <v>1545.44</v>
      </c>
      <c r="G46" s="97">
        <v>372.48</v>
      </c>
      <c r="H46" s="97">
        <v>0</v>
      </c>
      <c r="I46" s="97">
        <v>210.56</v>
      </c>
      <c r="J46" s="97">
        <v>0</v>
      </c>
      <c r="K46" s="97">
        <v>0</v>
      </c>
      <c r="L46" s="97">
        <v>0</v>
      </c>
      <c r="M46" s="97">
        <v>8072.38</v>
      </c>
      <c r="N46" s="97">
        <v>0</v>
      </c>
      <c r="O46" s="97">
        <v>801.92</v>
      </c>
      <c r="P46" s="97">
        <v>15.69</v>
      </c>
      <c r="Q46" s="97">
        <v>59.44</v>
      </c>
      <c r="R46" s="104">
        <v>-0.03</v>
      </c>
      <c r="S46" s="97">
        <v>0</v>
      </c>
      <c r="T46" s="97">
        <v>683.56</v>
      </c>
      <c r="U46" s="97">
        <v>2653</v>
      </c>
      <c r="V46" s="97">
        <v>0</v>
      </c>
      <c r="W46" s="97">
        <v>0</v>
      </c>
      <c r="X46" s="97">
        <v>0</v>
      </c>
      <c r="Y46" s="97">
        <v>0</v>
      </c>
      <c r="Z46" s="97">
        <v>0</v>
      </c>
      <c r="AA46" s="97">
        <v>4213.58</v>
      </c>
      <c r="AB46" s="97">
        <v>3858.8</v>
      </c>
    </row>
    <row r="47" spans="1:28" x14ac:dyDescent="0.25">
      <c r="A47" s="73" t="s">
        <v>3500</v>
      </c>
      <c r="B47" s="74" t="s">
        <v>3501</v>
      </c>
      <c r="C47" s="74" t="s">
        <v>3456</v>
      </c>
      <c r="D47" s="74" t="s">
        <v>3448</v>
      </c>
      <c r="E47" s="97">
        <v>4643.7</v>
      </c>
      <c r="F47" s="97">
        <v>1207.3800000000001</v>
      </c>
      <c r="G47" s="97">
        <v>291</v>
      </c>
      <c r="H47" s="97">
        <v>0</v>
      </c>
      <c r="I47" s="97">
        <v>164.5</v>
      </c>
      <c r="J47" s="97">
        <v>0</v>
      </c>
      <c r="K47" s="97">
        <v>0</v>
      </c>
      <c r="L47" s="97">
        <v>0</v>
      </c>
      <c r="M47" s="97">
        <v>6306.58</v>
      </c>
      <c r="N47" s="97">
        <v>0</v>
      </c>
      <c r="O47" s="97">
        <v>511.84</v>
      </c>
      <c r="P47" s="97">
        <v>8.9</v>
      </c>
      <c r="Q47" s="97">
        <v>46.44</v>
      </c>
      <c r="R47" s="104">
        <v>-0.06</v>
      </c>
      <c r="S47" s="97">
        <v>0</v>
      </c>
      <c r="T47" s="97">
        <v>534.03</v>
      </c>
      <c r="U47" s="97">
        <v>0</v>
      </c>
      <c r="V47" s="97">
        <v>188.83</v>
      </c>
      <c r="W47" s="97">
        <v>0</v>
      </c>
      <c r="X47" s="97">
        <v>0</v>
      </c>
      <c r="Y47" s="97">
        <v>0</v>
      </c>
      <c r="Z47" s="97">
        <v>0</v>
      </c>
      <c r="AA47" s="97">
        <v>1289.98</v>
      </c>
      <c r="AB47" s="97">
        <v>5016.6000000000004</v>
      </c>
    </row>
    <row r="48" spans="1:28" x14ac:dyDescent="0.25">
      <c r="A48" s="73" t="s">
        <v>3378</v>
      </c>
      <c r="B48" s="74" t="s">
        <v>3502</v>
      </c>
      <c r="C48" s="74" t="s">
        <v>3503</v>
      </c>
      <c r="D48" s="74" t="s">
        <v>1991</v>
      </c>
      <c r="E48" s="97">
        <v>2265</v>
      </c>
      <c r="F48" s="97">
        <v>559.48</v>
      </c>
      <c r="G48" s="97">
        <v>465.5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3289.98</v>
      </c>
      <c r="N48" s="97">
        <v>0</v>
      </c>
      <c r="O48" s="97">
        <v>47.66</v>
      </c>
      <c r="P48" s="97">
        <v>0</v>
      </c>
      <c r="Q48" s="97">
        <v>22.65</v>
      </c>
      <c r="R48" s="97">
        <v>0.04</v>
      </c>
      <c r="S48" s="97">
        <v>0</v>
      </c>
      <c r="T48" s="97">
        <v>260.49</v>
      </c>
      <c r="U48" s="97">
        <v>1046</v>
      </c>
      <c r="V48" s="97">
        <v>208.74</v>
      </c>
      <c r="W48" s="97">
        <v>0</v>
      </c>
      <c r="X48" s="97">
        <v>0</v>
      </c>
      <c r="Y48" s="97">
        <v>0</v>
      </c>
      <c r="Z48" s="97">
        <v>0</v>
      </c>
      <c r="AA48" s="97">
        <v>1585.58</v>
      </c>
      <c r="AB48" s="97">
        <v>1704.4</v>
      </c>
    </row>
    <row r="49" spans="1:28" x14ac:dyDescent="0.25">
      <c r="A49" s="73" t="s">
        <v>3383</v>
      </c>
      <c r="B49" s="74" t="s">
        <v>3504</v>
      </c>
      <c r="C49" s="74" t="s">
        <v>2253</v>
      </c>
      <c r="D49" s="74" t="s">
        <v>3451</v>
      </c>
      <c r="E49" s="97">
        <v>3507.3</v>
      </c>
      <c r="F49" s="97">
        <v>866.32</v>
      </c>
      <c r="G49" s="97">
        <v>465.5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4839.12</v>
      </c>
      <c r="N49" s="97">
        <v>0</v>
      </c>
      <c r="O49" s="97">
        <v>344.68</v>
      </c>
      <c r="P49" s="97">
        <v>3.05</v>
      </c>
      <c r="Q49" s="97">
        <v>35.07</v>
      </c>
      <c r="R49" s="104">
        <v>-0.03</v>
      </c>
      <c r="S49" s="97">
        <v>0</v>
      </c>
      <c r="T49" s="97">
        <v>403.35</v>
      </c>
      <c r="U49" s="97">
        <v>1000</v>
      </c>
      <c r="V49" s="97">
        <v>0</v>
      </c>
      <c r="W49" s="97">
        <v>0</v>
      </c>
      <c r="X49" s="97">
        <v>0</v>
      </c>
      <c r="Y49" s="97">
        <v>0</v>
      </c>
      <c r="Z49" s="97">
        <v>0</v>
      </c>
      <c r="AA49" s="97">
        <v>1786.12</v>
      </c>
      <c r="AB49" s="97">
        <v>3053</v>
      </c>
    </row>
    <row r="50" spans="1:28" x14ac:dyDescent="0.25">
      <c r="A50" s="73" t="s">
        <v>3395</v>
      </c>
      <c r="B50" s="74" t="s">
        <v>3505</v>
      </c>
      <c r="C50" s="74" t="s">
        <v>753</v>
      </c>
      <c r="D50" s="74" t="s">
        <v>3464</v>
      </c>
      <c r="E50" s="97">
        <v>8558.25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8558.25</v>
      </c>
      <c r="N50" s="97">
        <v>0</v>
      </c>
      <c r="O50" s="97">
        <v>1280.78</v>
      </c>
      <c r="P50" s="97">
        <v>29.58</v>
      </c>
      <c r="Q50" s="97">
        <v>0</v>
      </c>
      <c r="R50" s="104">
        <v>-0.04</v>
      </c>
      <c r="S50" s="97">
        <v>0</v>
      </c>
      <c r="T50" s="97">
        <v>984.21</v>
      </c>
      <c r="U50" s="97">
        <v>2271.7199999999998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4566.25</v>
      </c>
      <c r="AB50" s="97">
        <v>3992</v>
      </c>
    </row>
    <row r="51" spans="1:28" x14ac:dyDescent="0.25">
      <c r="A51" s="73" t="s">
        <v>3408</v>
      </c>
      <c r="B51" s="74" t="s">
        <v>3506</v>
      </c>
      <c r="C51" s="74" t="s">
        <v>2225</v>
      </c>
      <c r="D51" s="74" t="s">
        <v>3464</v>
      </c>
      <c r="E51" s="97">
        <v>7198.5</v>
      </c>
      <c r="F51" s="97">
        <v>1583.69</v>
      </c>
      <c r="G51" s="97">
        <v>465.5</v>
      </c>
      <c r="H51" s="97">
        <v>0</v>
      </c>
      <c r="I51" s="97">
        <v>261.2</v>
      </c>
      <c r="J51" s="97">
        <v>4382.3999999999996</v>
      </c>
      <c r="K51" s="97">
        <v>0</v>
      </c>
      <c r="L51" s="97">
        <v>0</v>
      </c>
      <c r="M51" s="97">
        <v>13891.29</v>
      </c>
      <c r="N51" s="97">
        <v>0</v>
      </c>
      <c r="O51" s="97">
        <v>1089.77</v>
      </c>
      <c r="P51" s="97">
        <v>23.53</v>
      </c>
      <c r="Q51" s="97">
        <v>71.989999999999995</v>
      </c>
      <c r="R51" s="104">
        <v>-0.04</v>
      </c>
      <c r="S51" s="97">
        <v>0</v>
      </c>
      <c r="T51" s="97">
        <v>827.84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2013.09</v>
      </c>
      <c r="AB51" s="97">
        <v>11878.2</v>
      </c>
    </row>
    <row r="52" spans="1:28" x14ac:dyDescent="0.25">
      <c r="A52" s="73" t="s">
        <v>3507</v>
      </c>
      <c r="B52" s="74" t="s">
        <v>3508</v>
      </c>
      <c r="C52" s="74" t="s">
        <v>3456</v>
      </c>
      <c r="D52" s="74" t="s">
        <v>3448</v>
      </c>
      <c r="E52" s="97">
        <v>6315.45</v>
      </c>
      <c r="F52" s="97">
        <v>1649.46</v>
      </c>
      <c r="G52" s="97">
        <v>430.68</v>
      </c>
      <c r="H52" s="97">
        <v>557.25</v>
      </c>
      <c r="I52" s="97">
        <v>243.45</v>
      </c>
      <c r="J52" s="97">
        <v>2191.1999999999998</v>
      </c>
      <c r="K52" s="97">
        <v>0</v>
      </c>
      <c r="L52" s="97">
        <v>0</v>
      </c>
      <c r="M52" s="97">
        <v>11387.49</v>
      </c>
      <c r="N52" s="97">
        <v>0</v>
      </c>
      <c r="O52" s="97">
        <v>893.71</v>
      </c>
      <c r="P52" s="97">
        <v>17.63</v>
      </c>
      <c r="Q52" s="97">
        <v>63.16</v>
      </c>
      <c r="R52" s="104">
        <v>-0.09</v>
      </c>
      <c r="S52" s="97">
        <v>0</v>
      </c>
      <c r="T52" s="97">
        <v>726.28</v>
      </c>
      <c r="U52" s="97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1700.69</v>
      </c>
      <c r="AB52" s="97">
        <v>9686.7999999999993</v>
      </c>
    </row>
    <row r="53" spans="1:28" x14ac:dyDescent="0.25">
      <c r="A53" s="73" t="s">
        <v>3509</v>
      </c>
      <c r="B53" s="74" t="s">
        <v>3510</v>
      </c>
      <c r="C53" s="74" t="s">
        <v>3456</v>
      </c>
      <c r="D53" s="74" t="s">
        <v>3448</v>
      </c>
      <c r="E53" s="97">
        <v>3714.9</v>
      </c>
      <c r="F53" s="97">
        <v>891.6</v>
      </c>
      <c r="G53" s="97">
        <v>232.8</v>
      </c>
      <c r="H53" s="97">
        <v>0</v>
      </c>
      <c r="I53" s="97">
        <v>131.6</v>
      </c>
      <c r="J53" s="97">
        <v>2191.1999999999998</v>
      </c>
      <c r="K53" s="97">
        <v>0</v>
      </c>
      <c r="L53" s="97">
        <v>0</v>
      </c>
      <c r="M53" s="97">
        <v>7162.1</v>
      </c>
      <c r="N53" s="97">
        <v>0</v>
      </c>
      <c r="O53" s="97">
        <v>340.66</v>
      </c>
      <c r="P53" s="97">
        <v>4.04</v>
      </c>
      <c r="Q53" s="97">
        <v>37.15</v>
      </c>
      <c r="R53" s="97">
        <v>0.02</v>
      </c>
      <c r="S53" s="97">
        <v>0</v>
      </c>
      <c r="T53" s="97">
        <v>427.23</v>
      </c>
      <c r="U53" s="97">
        <v>961</v>
      </c>
      <c r="V53" s="97">
        <v>0</v>
      </c>
      <c r="W53" s="97">
        <v>0</v>
      </c>
      <c r="X53" s="97">
        <v>0</v>
      </c>
      <c r="Y53" s="97">
        <v>0</v>
      </c>
      <c r="Z53" s="97">
        <v>0</v>
      </c>
      <c r="AA53" s="97">
        <v>1770.1</v>
      </c>
      <c r="AB53" s="97">
        <v>5392</v>
      </c>
    </row>
    <row r="54" spans="1:28" x14ac:dyDescent="0.25">
      <c r="A54" s="73" t="s">
        <v>3511</v>
      </c>
      <c r="B54" s="74" t="s">
        <v>3512</v>
      </c>
      <c r="C54" s="74" t="s">
        <v>3456</v>
      </c>
      <c r="D54" s="74" t="s">
        <v>3448</v>
      </c>
      <c r="E54" s="97">
        <v>6687</v>
      </c>
      <c r="F54" s="97">
        <v>1604.88</v>
      </c>
      <c r="G54" s="97">
        <v>419.04</v>
      </c>
      <c r="H54" s="97">
        <v>0</v>
      </c>
      <c r="I54" s="97">
        <v>236.88</v>
      </c>
      <c r="J54" s="97">
        <v>0</v>
      </c>
      <c r="K54" s="97">
        <v>0</v>
      </c>
      <c r="L54" s="97">
        <v>0</v>
      </c>
      <c r="M54" s="97">
        <v>8947.7999999999993</v>
      </c>
      <c r="N54" s="97">
        <v>0</v>
      </c>
      <c r="O54" s="97">
        <v>970.59</v>
      </c>
      <c r="P54" s="97">
        <v>19.57</v>
      </c>
      <c r="Q54" s="97">
        <v>66.87</v>
      </c>
      <c r="R54" s="104">
        <v>-0.1</v>
      </c>
      <c r="S54" s="97">
        <v>0</v>
      </c>
      <c r="T54" s="97">
        <v>769.01</v>
      </c>
      <c r="U54" s="97">
        <v>3441.46</v>
      </c>
      <c r="V54" s="97">
        <v>0</v>
      </c>
      <c r="W54" s="97">
        <v>0</v>
      </c>
      <c r="X54" s="97">
        <v>0</v>
      </c>
      <c r="Y54" s="97">
        <v>0</v>
      </c>
      <c r="Z54" s="97">
        <v>0</v>
      </c>
      <c r="AA54" s="97">
        <v>5267.4</v>
      </c>
      <c r="AB54" s="97">
        <v>3680.4</v>
      </c>
    </row>
    <row r="55" spans="1:28" x14ac:dyDescent="0.25">
      <c r="A55" s="73" t="s">
        <v>3513</v>
      </c>
      <c r="B55" s="74" t="s">
        <v>3514</v>
      </c>
      <c r="C55" s="74" t="s">
        <v>2225</v>
      </c>
      <c r="D55" s="74" t="s">
        <v>3448</v>
      </c>
      <c r="E55" s="97">
        <v>7198.5</v>
      </c>
      <c r="F55" s="97">
        <v>1727.66</v>
      </c>
      <c r="G55" s="97">
        <v>465.5</v>
      </c>
      <c r="H55" s="97">
        <v>0</v>
      </c>
      <c r="I55" s="97">
        <v>261.2</v>
      </c>
      <c r="J55" s="97">
        <v>0</v>
      </c>
      <c r="K55" s="97">
        <v>0</v>
      </c>
      <c r="L55" s="97">
        <v>0</v>
      </c>
      <c r="M55" s="97">
        <v>9652.86</v>
      </c>
      <c r="N55" s="97">
        <v>0</v>
      </c>
      <c r="O55" s="97">
        <v>1089.77</v>
      </c>
      <c r="P55" s="97">
        <v>23.53</v>
      </c>
      <c r="Q55" s="97">
        <v>0</v>
      </c>
      <c r="R55" s="104">
        <v>-0.1</v>
      </c>
      <c r="S55" s="97">
        <v>0</v>
      </c>
      <c r="T55" s="97">
        <v>827.84</v>
      </c>
      <c r="U55" s="97">
        <v>1444.02</v>
      </c>
      <c r="V55" s="97">
        <v>0</v>
      </c>
      <c r="W55" s="97">
        <v>0</v>
      </c>
      <c r="X55" s="97">
        <v>0</v>
      </c>
      <c r="Y55" s="97">
        <v>0</v>
      </c>
      <c r="Z55" s="97">
        <v>0</v>
      </c>
      <c r="AA55" s="97">
        <v>3385.06</v>
      </c>
      <c r="AB55" s="97">
        <v>6267.8</v>
      </c>
    </row>
    <row r="56" spans="1:28" x14ac:dyDescent="0.25">
      <c r="A56" s="73" t="s">
        <v>3515</v>
      </c>
      <c r="B56" s="74" t="s">
        <v>3516</v>
      </c>
      <c r="C56" s="74" t="s">
        <v>2805</v>
      </c>
      <c r="D56" s="74" t="s">
        <v>3444</v>
      </c>
      <c r="E56" s="97">
        <v>15606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15606</v>
      </c>
      <c r="N56" s="97">
        <v>0</v>
      </c>
      <c r="O56" s="97">
        <v>2901.9</v>
      </c>
      <c r="P56" s="97">
        <v>66.59</v>
      </c>
      <c r="Q56" s="97">
        <v>0</v>
      </c>
      <c r="R56" s="104">
        <v>-0.08</v>
      </c>
      <c r="S56" s="97">
        <v>0</v>
      </c>
      <c r="T56" s="97">
        <v>1794.69</v>
      </c>
      <c r="U56" s="97">
        <v>6129.13</v>
      </c>
      <c r="V56" s="97">
        <v>283.91000000000003</v>
      </c>
      <c r="W56" s="97">
        <v>0</v>
      </c>
      <c r="X56" s="97">
        <v>0</v>
      </c>
      <c r="Y56" s="97">
        <v>350.26</v>
      </c>
      <c r="Z56" s="97">
        <v>0</v>
      </c>
      <c r="AA56" s="97">
        <v>11526.4</v>
      </c>
      <c r="AB56" s="97">
        <v>4079.6</v>
      </c>
    </row>
    <row r="57" spans="1:28" x14ac:dyDescent="0.25">
      <c r="A57" s="73" t="s">
        <v>3517</v>
      </c>
      <c r="B57" s="74" t="s">
        <v>3518</v>
      </c>
      <c r="C57" s="74" t="s">
        <v>3456</v>
      </c>
      <c r="D57" s="74" t="s">
        <v>3448</v>
      </c>
      <c r="E57" s="97">
        <v>6872.7</v>
      </c>
      <c r="F57" s="97">
        <v>1649.46</v>
      </c>
      <c r="G57" s="97">
        <v>430.68</v>
      </c>
      <c r="H57" s="97">
        <v>0</v>
      </c>
      <c r="I57" s="97">
        <v>243.46</v>
      </c>
      <c r="J57" s="97">
        <v>0</v>
      </c>
      <c r="K57" s="97">
        <v>0</v>
      </c>
      <c r="L57" s="97">
        <v>0</v>
      </c>
      <c r="M57" s="97">
        <v>9196.2999999999993</v>
      </c>
      <c r="N57" s="97">
        <v>0</v>
      </c>
      <c r="O57" s="97">
        <v>1012.74</v>
      </c>
      <c r="P57" s="97">
        <v>20.54</v>
      </c>
      <c r="Q57" s="97">
        <v>68.73</v>
      </c>
      <c r="R57" s="104">
        <v>-0.03</v>
      </c>
      <c r="S57" s="97">
        <v>0</v>
      </c>
      <c r="T57" s="97">
        <v>790.37</v>
      </c>
      <c r="U57" s="97">
        <v>2057.9499999999998</v>
      </c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3950.3</v>
      </c>
      <c r="AB57" s="97">
        <v>5246</v>
      </c>
    </row>
    <row r="58" spans="1:28" x14ac:dyDescent="0.25">
      <c r="A58" s="73" t="s">
        <v>3519</v>
      </c>
      <c r="B58" s="74" t="s">
        <v>3520</v>
      </c>
      <c r="C58" s="74" t="s">
        <v>2149</v>
      </c>
      <c r="D58" s="74" t="s">
        <v>3464</v>
      </c>
      <c r="E58" s="97">
        <v>6419.55</v>
      </c>
      <c r="F58" s="97">
        <v>1540.69</v>
      </c>
      <c r="G58" s="97">
        <v>465.5</v>
      </c>
      <c r="H58" s="97">
        <v>0</v>
      </c>
      <c r="I58" s="97">
        <v>229.8</v>
      </c>
      <c r="J58" s="97">
        <v>4382.3999999999996</v>
      </c>
      <c r="K58" s="97">
        <v>521.5</v>
      </c>
      <c r="L58" s="97">
        <v>0</v>
      </c>
      <c r="M58" s="97">
        <v>13559.44</v>
      </c>
      <c r="N58" s="97">
        <v>0</v>
      </c>
      <c r="O58" s="97">
        <v>923.38</v>
      </c>
      <c r="P58" s="97">
        <v>19.309999999999999</v>
      </c>
      <c r="Q58" s="97">
        <v>64.2</v>
      </c>
      <c r="R58" s="97">
        <v>0.1</v>
      </c>
      <c r="S58" s="97">
        <v>0</v>
      </c>
      <c r="T58" s="97">
        <v>738.25</v>
      </c>
      <c r="U58" s="97">
        <v>0</v>
      </c>
      <c r="V58" s="97">
        <v>0</v>
      </c>
      <c r="W58" s="97">
        <v>0</v>
      </c>
      <c r="X58" s="97">
        <v>0</v>
      </c>
      <c r="Y58" s="97">
        <v>0</v>
      </c>
      <c r="Z58" s="97">
        <v>0</v>
      </c>
      <c r="AA58" s="97">
        <v>1745.24</v>
      </c>
      <c r="AB58" s="97">
        <v>11814.2</v>
      </c>
    </row>
    <row r="59" spans="1:28" x14ac:dyDescent="0.25">
      <c r="A59" s="73" t="s">
        <v>3521</v>
      </c>
      <c r="B59" s="74" t="s">
        <v>3522</v>
      </c>
      <c r="C59" s="74" t="s">
        <v>3456</v>
      </c>
      <c r="D59" s="74" t="s">
        <v>3448</v>
      </c>
      <c r="E59" s="97">
        <v>7058.4</v>
      </c>
      <c r="F59" s="97">
        <v>1694.04</v>
      </c>
      <c r="G59" s="97">
        <v>442.32</v>
      </c>
      <c r="H59" s="97">
        <v>0</v>
      </c>
      <c r="I59" s="97">
        <v>250.04</v>
      </c>
      <c r="J59" s="97">
        <v>0</v>
      </c>
      <c r="K59" s="97">
        <v>0</v>
      </c>
      <c r="L59" s="97">
        <v>0</v>
      </c>
      <c r="M59" s="97">
        <v>9444.7999999999993</v>
      </c>
      <c r="N59" s="97">
        <v>0</v>
      </c>
      <c r="O59" s="97">
        <v>1054.8900000000001</v>
      </c>
      <c r="P59" s="97">
        <v>21.51</v>
      </c>
      <c r="Q59" s="97">
        <v>70.59</v>
      </c>
      <c r="R59" s="104">
        <v>-0.12</v>
      </c>
      <c r="S59" s="97">
        <v>0</v>
      </c>
      <c r="T59" s="97">
        <v>811.73</v>
      </c>
      <c r="U59" s="97">
        <v>1500</v>
      </c>
      <c r="V59" s="97">
        <v>0</v>
      </c>
      <c r="W59" s="97">
        <v>0</v>
      </c>
      <c r="X59" s="97">
        <v>0</v>
      </c>
      <c r="Y59" s="97">
        <v>0</v>
      </c>
      <c r="Z59" s="97">
        <v>0</v>
      </c>
      <c r="AA59" s="97">
        <v>3458.6</v>
      </c>
      <c r="AB59" s="97">
        <v>5986.2</v>
      </c>
    </row>
    <row r="60" spans="1:28" x14ac:dyDescent="0.25">
      <c r="A60" s="73" t="s">
        <v>3523</v>
      </c>
      <c r="B60" s="74" t="s">
        <v>3524</v>
      </c>
      <c r="C60" s="74" t="s">
        <v>3456</v>
      </c>
      <c r="D60" s="74" t="s">
        <v>3448</v>
      </c>
      <c r="E60" s="97">
        <v>5386.65</v>
      </c>
      <c r="F60" s="97">
        <v>1292.82</v>
      </c>
      <c r="G60" s="97">
        <v>337.56</v>
      </c>
      <c r="H60" s="97">
        <v>0</v>
      </c>
      <c r="I60" s="97">
        <v>190.82</v>
      </c>
      <c r="J60" s="97">
        <v>0</v>
      </c>
      <c r="K60" s="97">
        <v>0</v>
      </c>
      <c r="L60" s="97">
        <v>0</v>
      </c>
      <c r="M60" s="97">
        <v>7207.85</v>
      </c>
      <c r="N60" s="97">
        <v>0</v>
      </c>
      <c r="O60" s="97">
        <v>675.43</v>
      </c>
      <c r="P60" s="97">
        <v>12.78</v>
      </c>
      <c r="Q60" s="97">
        <v>53.87</v>
      </c>
      <c r="R60" s="104">
        <v>-0.14000000000000001</v>
      </c>
      <c r="S60" s="97">
        <v>0</v>
      </c>
      <c r="T60" s="97">
        <v>619.48</v>
      </c>
      <c r="U60" s="97">
        <v>2274.63</v>
      </c>
      <c r="V60" s="97">
        <v>0</v>
      </c>
      <c r="W60" s="97">
        <v>0</v>
      </c>
      <c r="X60" s="97">
        <v>0</v>
      </c>
      <c r="Y60" s="97">
        <v>0</v>
      </c>
      <c r="Z60" s="97">
        <v>0</v>
      </c>
      <c r="AA60" s="97">
        <v>3636.05</v>
      </c>
      <c r="AB60" s="97">
        <v>3571.8</v>
      </c>
    </row>
    <row r="61" spans="1:28" x14ac:dyDescent="0.25">
      <c r="A61" s="73" t="s">
        <v>3525</v>
      </c>
      <c r="B61" s="74" t="s">
        <v>3526</v>
      </c>
      <c r="C61" s="74" t="s">
        <v>753</v>
      </c>
      <c r="D61" s="74" t="s">
        <v>3454</v>
      </c>
      <c r="E61" s="97">
        <v>8558.25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8558.25</v>
      </c>
      <c r="N61" s="97">
        <v>0</v>
      </c>
      <c r="O61" s="97">
        <v>1280.78</v>
      </c>
      <c r="P61" s="97">
        <v>29.58</v>
      </c>
      <c r="Q61" s="97">
        <v>0</v>
      </c>
      <c r="R61" s="104">
        <v>-0.18</v>
      </c>
      <c r="S61" s="97">
        <v>0</v>
      </c>
      <c r="T61" s="97">
        <v>984.21</v>
      </c>
      <c r="U61" s="97">
        <v>4303.46</v>
      </c>
      <c r="V61" s="97">
        <v>0</v>
      </c>
      <c r="W61" s="97">
        <v>0</v>
      </c>
      <c r="X61" s="97">
        <v>0</v>
      </c>
      <c r="Y61" s="97">
        <v>0</v>
      </c>
      <c r="Z61" s="97">
        <v>0</v>
      </c>
      <c r="AA61" s="97">
        <v>6597.85</v>
      </c>
      <c r="AB61" s="97">
        <v>1960.4</v>
      </c>
    </row>
    <row r="62" spans="1:28" x14ac:dyDescent="0.25">
      <c r="A62" s="73" t="s">
        <v>3527</v>
      </c>
      <c r="B62" s="74" t="s">
        <v>3528</v>
      </c>
      <c r="C62" s="74" t="s">
        <v>3476</v>
      </c>
      <c r="D62" s="74" t="s">
        <v>3464</v>
      </c>
      <c r="E62" s="97">
        <v>8065.35</v>
      </c>
      <c r="F62" s="97">
        <v>1613.07</v>
      </c>
      <c r="G62" s="97">
        <v>465.5</v>
      </c>
      <c r="H62" s="97">
        <v>0</v>
      </c>
      <c r="I62" s="97">
        <v>286.45</v>
      </c>
      <c r="J62" s="97">
        <v>6573.6</v>
      </c>
      <c r="K62" s="97">
        <v>0</v>
      </c>
      <c r="L62" s="97">
        <v>0</v>
      </c>
      <c r="M62" s="97">
        <v>17003.97</v>
      </c>
      <c r="N62" s="97">
        <v>0</v>
      </c>
      <c r="O62" s="97">
        <v>1274.93</v>
      </c>
      <c r="P62" s="97">
        <v>28.19</v>
      </c>
      <c r="Q62" s="97">
        <v>80.650000000000006</v>
      </c>
      <c r="R62" s="97">
        <v>0.1</v>
      </c>
      <c r="S62" s="97">
        <v>0</v>
      </c>
      <c r="T62" s="97">
        <v>927.52</v>
      </c>
      <c r="U62" s="97">
        <v>3785.32</v>
      </c>
      <c r="V62" s="97">
        <v>211.06</v>
      </c>
      <c r="W62" s="97">
        <v>0</v>
      </c>
      <c r="X62" s="97">
        <v>0</v>
      </c>
      <c r="Y62" s="97">
        <v>0</v>
      </c>
      <c r="Z62" s="97">
        <v>0</v>
      </c>
      <c r="AA62" s="97">
        <v>6307.77</v>
      </c>
      <c r="AB62" s="97">
        <v>10696.2</v>
      </c>
    </row>
    <row r="63" spans="1:28" x14ac:dyDescent="0.25">
      <c r="A63" s="73" t="s">
        <v>3529</v>
      </c>
      <c r="B63" s="74" t="s">
        <v>3530</v>
      </c>
      <c r="C63" s="74" t="s">
        <v>721</v>
      </c>
      <c r="D63" s="74" t="s">
        <v>3464</v>
      </c>
      <c r="E63" s="97">
        <v>12071.55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12071.55</v>
      </c>
      <c r="N63" s="97">
        <v>0</v>
      </c>
      <c r="O63" s="97">
        <v>2070.6</v>
      </c>
      <c r="P63" s="97">
        <v>48.03</v>
      </c>
      <c r="Q63" s="97">
        <v>0</v>
      </c>
      <c r="R63" s="97">
        <v>0.09</v>
      </c>
      <c r="S63" s="97">
        <v>0</v>
      </c>
      <c r="T63" s="97">
        <v>1388.24</v>
      </c>
      <c r="U63" s="97">
        <v>3604.79</v>
      </c>
      <c r="V63" s="97">
        <v>0</v>
      </c>
      <c r="W63" s="97">
        <v>0</v>
      </c>
      <c r="X63" s="97">
        <v>0</v>
      </c>
      <c r="Y63" s="97">
        <v>0</v>
      </c>
      <c r="Z63" s="97">
        <v>0</v>
      </c>
      <c r="AA63" s="97">
        <v>7111.75</v>
      </c>
      <c r="AB63" s="97">
        <v>4959.8</v>
      </c>
    </row>
    <row r="64" spans="1:28" x14ac:dyDescent="0.25">
      <c r="A64" s="73" t="s">
        <v>3531</v>
      </c>
      <c r="B64" s="74" t="s">
        <v>3532</v>
      </c>
      <c r="C64" s="74" t="s">
        <v>3456</v>
      </c>
      <c r="D64" s="74" t="s">
        <v>3448</v>
      </c>
      <c r="E64" s="97">
        <v>5386.65</v>
      </c>
      <c r="F64" s="97">
        <v>1077.3499999999999</v>
      </c>
      <c r="G64" s="97">
        <v>337.56</v>
      </c>
      <c r="H64" s="97">
        <v>0</v>
      </c>
      <c r="I64" s="97">
        <v>190.82</v>
      </c>
      <c r="J64" s="97">
        <v>0</v>
      </c>
      <c r="K64" s="97">
        <v>0</v>
      </c>
      <c r="L64" s="97">
        <v>0</v>
      </c>
      <c r="M64" s="97">
        <v>6992.38</v>
      </c>
      <c r="N64" s="97">
        <v>0</v>
      </c>
      <c r="O64" s="97">
        <v>675.43</v>
      </c>
      <c r="P64" s="97">
        <v>12.78</v>
      </c>
      <c r="Q64" s="97">
        <v>53.87</v>
      </c>
      <c r="R64" s="104">
        <v>-0.13</v>
      </c>
      <c r="S64" s="97">
        <v>0</v>
      </c>
      <c r="T64" s="97">
        <v>619.48</v>
      </c>
      <c r="U64" s="97">
        <v>2460.5500000000002</v>
      </c>
      <c r="V64" s="97">
        <v>0</v>
      </c>
      <c r="W64" s="97">
        <v>0</v>
      </c>
      <c r="X64" s="97">
        <v>0</v>
      </c>
      <c r="Y64" s="97">
        <v>0</v>
      </c>
      <c r="Z64" s="97">
        <v>0</v>
      </c>
      <c r="AA64" s="97">
        <v>3821.98</v>
      </c>
      <c r="AB64" s="97">
        <v>3170.4</v>
      </c>
    </row>
    <row r="65" spans="1:28" x14ac:dyDescent="0.25">
      <c r="A65" s="73" t="s">
        <v>3533</v>
      </c>
      <c r="B65" s="74" t="s">
        <v>3534</v>
      </c>
      <c r="C65" s="74" t="s">
        <v>2179</v>
      </c>
      <c r="D65" s="74" t="s">
        <v>3448</v>
      </c>
      <c r="E65" s="97">
        <v>9323.85</v>
      </c>
      <c r="F65" s="97">
        <v>2051.2600000000002</v>
      </c>
      <c r="G65" s="97">
        <v>465.5</v>
      </c>
      <c r="H65" s="97">
        <v>0</v>
      </c>
      <c r="I65" s="97">
        <v>315.43</v>
      </c>
      <c r="J65" s="97">
        <v>4382.3999999999996</v>
      </c>
      <c r="K65" s="97">
        <v>0</v>
      </c>
      <c r="L65" s="97">
        <v>0</v>
      </c>
      <c r="M65" s="97">
        <v>16538.439999999999</v>
      </c>
      <c r="N65" s="97">
        <v>0</v>
      </c>
      <c r="O65" s="97">
        <v>1543.74</v>
      </c>
      <c r="P65" s="97">
        <v>34.92</v>
      </c>
      <c r="Q65" s="97">
        <v>93.24</v>
      </c>
      <c r="R65" s="97">
        <v>0.06</v>
      </c>
      <c r="S65" s="97">
        <v>0</v>
      </c>
      <c r="T65" s="97">
        <v>1072.25</v>
      </c>
      <c r="U65" s="97">
        <v>4520.03</v>
      </c>
      <c r="V65" s="97">
        <v>0</v>
      </c>
      <c r="W65" s="97">
        <v>0</v>
      </c>
      <c r="X65" s="97">
        <v>0</v>
      </c>
      <c r="Y65" s="97">
        <v>0</v>
      </c>
      <c r="Z65" s="97">
        <v>0</v>
      </c>
      <c r="AA65" s="97">
        <v>7264.24</v>
      </c>
      <c r="AB65" s="97">
        <v>9274.2000000000007</v>
      </c>
    </row>
    <row r="66" spans="1:28" x14ac:dyDescent="0.25">
      <c r="A66" s="73" t="s">
        <v>3535</v>
      </c>
      <c r="B66" s="74" t="s">
        <v>3536</v>
      </c>
      <c r="C66" s="74" t="s">
        <v>3447</v>
      </c>
      <c r="D66" s="74" t="s">
        <v>3448</v>
      </c>
      <c r="E66" s="97">
        <v>6516.9</v>
      </c>
      <c r="F66" s="97">
        <v>1433.74</v>
      </c>
      <c r="G66" s="97">
        <v>465.6</v>
      </c>
      <c r="H66" s="97">
        <v>0</v>
      </c>
      <c r="I66" s="97">
        <v>241.2</v>
      </c>
      <c r="J66" s="97">
        <v>0</v>
      </c>
      <c r="K66" s="97">
        <v>0</v>
      </c>
      <c r="L66" s="97">
        <v>0</v>
      </c>
      <c r="M66" s="97">
        <v>8657.44</v>
      </c>
      <c r="N66" s="97">
        <v>0</v>
      </c>
      <c r="O66" s="97">
        <v>944.2</v>
      </c>
      <c r="P66" s="97">
        <v>18.73</v>
      </c>
      <c r="Q66" s="97">
        <v>65.17</v>
      </c>
      <c r="R66" s="104">
        <v>-7.0000000000000007E-2</v>
      </c>
      <c r="S66" s="97">
        <v>0</v>
      </c>
      <c r="T66" s="97">
        <v>749.46</v>
      </c>
      <c r="U66" s="97">
        <v>887.75</v>
      </c>
      <c r="V66" s="97">
        <v>0</v>
      </c>
      <c r="W66" s="97">
        <v>0</v>
      </c>
      <c r="X66" s="97">
        <v>0</v>
      </c>
      <c r="Y66" s="97">
        <v>0</v>
      </c>
      <c r="Z66" s="97">
        <v>0</v>
      </c>
      <c r="AA66" s="97">
        <v>2665.24</v>
      </c>
      <c r="AB66" s="97">
        <v>5992.2</v>
      </c>
    </row>
    <row r="67" spans="1:28" x14ac:dyDescent="0.25">
      <c r="A67" s="73" t="s">
        <v>3537</v>
      </c>
      <c r="B67" s="74" t="s">
        <v>3538</v>
      </c>
      <c r="C67" s="74" t="s">
        <v>3447</v>
      </c>
      <c r="D67" s="74" t="s">
        <v>3539</v>
      </c>
      <c r="E67" s="97">
        <v>4398.8999999999996</v>
      </c>
      <c r="F67" s="97">
        <v>0</v>
      </c>
      <c r="G67" s="97">
        <v>314.27999999999997</v>
      </c>
      <c r="H67" s="97">
        <v>0</v>
      </c>
      <c r="I67" s="97">
        <v>162.81</v>
      </c>
      <c r="J67" s="97">
        <v>0</v>
      </c>
      <c r="K67" s="97">
        <v>0</v>
      </c>
      <c r="L67" s="97">
        <v>0</v>
      </c>
      <c r="M67" s="97">
        <v>4875.99</v>
      </c>
      <c r="N67" s="97">
        <v>0</v>
      </c>
      <c r="O67" s="97">
        <v>472.14</v>
      </c>
      <c r="P67" s="97">
        <v>7.65</v>
      </c>
      <c r="Q67" s="97">
        <v>43.99</v>
      </c>
      <c r="R67" s="104">
        <v>-7.0000000000000007E-2</v>
      </c>
      <c r="S67" s="97">
        <v>0</v>
      </c>
      <c r="T67" s="97">
        <v>505.88</v>
      </c>
      <c r="U67" s="97">
        <v>0</v>
      </c>
      <c r="V67" s="97">
        <v>0</v>
      </c>
      <c r="W67" s="97">
        <v>0</v>
      </c>
      <c r="X67" s="97">
        <v>0</v>
      </c>
      <c r="Y67" s="97">
        <v>0</v>
      </c>
      <c r="Z67" s="97">
        <v>0</v>
      </c>
      <c r="AA67" s="97">
        <v>1029.5899999999999</v>
      </c>
      <c r="AB67" s="97">
        <v>3846.4</v>
      </c>
    </row>
    <row r="68" spans="1:28" x14ac:dyDescent="0.25">
      <c r="A68" s="73" t="s">
        <v>3540</v>
      </c>
      <c r="B68" s="74" t="s">
        <v>3541</v>
      </c>
      <c r="C68" s="74" t="s">
        <v>679</v>
      </c>
      <c r="D68" s="74" t="s">
        <v>3454</v>
      </c>
      <c r="E68" s="97">
        <v>3181.2</v>
      </c>
      <c r="F68" s="97">
        <v>664.89</v>
      </c>
      <c r="G68" s="97">
        <v>465.5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4311.59</v>
      </c>
      <c r="N68" s="97">
        <v>0</v>
      </c>
      <c r="O68" s="97">
        <v>292.72000000000003</v>
      </c>
      <c r="P68" s="97">
        <v>1.34</v>
      </c>
      <c r="Q68" s="97">
        <v>31.81</v>
      </c>
      <c r="R68" s="104">
        <v>-0.13</v>
      </c>
      <c r="S68" s="97">
        <v>0</v>
      </c>
      <c r="T68" s="97">
        <v>365.85</v>
      </c>
      <c r="U68" s="97">
        <v>0</v>
      </c>
      <c r="V68" s="97">
        <v>0</v>
      </c>
      <c r="W68" s="97">
        <v>0</v>
      </c>
      <c r="X68" s="97">
        <v>0</v>
      </c>
      <c r="Y68" s="97">
        <v>0</v>
      </c>
      <c r="Z68" s="97">
        <v>0</v>
      </c>
      <c r="AA68" s="97">
        <v>691.59</v>
      </c>
      <c r="AB68" s="97">
        <v>3620</v>
      </c>
    </row>
    <row r="69" spans="1:28" x14ac:dyDescent="0.25">
      <c r="A69" s="73" t="s">
        <v>837</v>
      </c>
      <c r="B69" s="74" t="s">
        <v>3542</v>
      </c>
      <c r="C69" s="74" t="s">
        <v>3456</v>
      </c>
      <c r="D69" s="74" t="s">
        <v>3448</v>
      </c>
      <c r="E69" s="97">
        <v>6501.15</v>
      </c>
      <c r="F69" s="97">
        <v>1430.28</v>
      </c>
      <c r="G69" s="97">
        <v>407.4</v>
      </c>
      <c r="H69" s="97">
        <v>0</v>
      </c>
      <c r="I69" s="97">
        <v>230.3</v>
      </c>
      <c r="J69" s="97">
        <v>0</v>
      </c>
      <c r="K69" s="97">
        <v>0</v>
      </c>
      <c r="L69" s="97">
        <v>0</v>
      </c>
      <c r="M69" s="97">
        <v>8569.1299999999992</v>
      </c>
      <c r="N69" s="97">
        <v>0</v>
      </c>
      <c r="O69" s="97">
        <v>928.4</v>
      </c>
      <c r="P69" s="97">
        <v>18.600000000000001</v>
      </c>
      <c r="Q69" s="97">
        <v>65.010000000000005</v>
      </c>
      <c r="R69" s="97">
        <v>0</v>
      </c>
      <c r="S69" s="97">
        <v>0</v>
      </c>
      <c r="T69" s="97">
        <v>747.64</v>
      </c>
      <c r="U69" s="97">
        <v>2807.48</v>
      </c>
      <c r="V69" s="97">
        <v>0</v>
      </c>
      <c r="W69" s="97">
        <v>0</v>
      </c>
      <c r="X69" s="97">
        <v>0</v>
      </c>
      <c r="Y69" s="97">
        <v>0</v>
      </c>
      <c r="Z69" s="97">
        <v>0</v>
      </c>
      <c r="AA69" s="97">
        <v>4567.13</v>
      </c>
      <c r="AB69" s="97">
        <v>4002</v>
      </c>
    </row>
    <row r="70" spans="1:28" x14ac:dyDescent="0.25">
      <c r="A70" s="73" t="s">
        <v>3543</v>
      </c>
      <c r="B70" s="74" t="s">
        <v>3544</v>
      </c>
      <c r="C70" s="74" t="s">
        <v>2253</v>
      </c>
      <c r="D70" s="74" t="s">
        <v>3454</v>
      </c>
      <c r="E70" s="97">
        <v>3507.3</v>
      </c>
      <c r="F70" s="97">
        <v>733.04</v>
      </c>
      <c r="G70" s="97">
        <v>465.5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4705.84</v>
      </c>
      <c r="N70" s="97">
        <v>0</v>
      </c>
      <c r="O70" s="97">
        <v>344.68</v>
      </c>
      <c r="P70" s="97">
        <v>3.05</v>
      </c>
      <c r="Q70" s="97">
        <v>35.07</v>
      </c>
      <c r="R70" s="97">
        <v>0.09</v>
      </c>
      <c r="S70" s="97">
        <v>0</v>
      </c>
      <c r="T70" s="97">
        <v>403.35</v>
      </c>
      <c r="U70" s="97">
        <v>724.8</v>
      </c>
      <c r="V70" s="97">
        <v>0</v>
      </c>
      <c r="W70" s="97">
        <v>0</v>
      </c>
      <c r="X70" s="97">
        <v>0</v>
      </c>
      <c r="Y70" s="97">
        <v>0</v>
      </c>
      <c r="Z70" s="97">
        <v>0</v>
      </c>
      <c r="AA70" s="97">
        <v>1511.04</v>
      </c>
      <c r="AB70" s="97">
        <v>3194.8</v>
      </c>
    </row>
    <row r="71" spans="1:28" x14ac:dyDescent="0.25">
      <c r="A71" s="73" t="s">
        <v>3545</v>
      </c>
      <c r="B71" s="74" t="s">
        <v>3546</v>
      </c>
      <c r="C71" s="74" t="s">
        <v>753</v>
      </c>
      <c r="D71" s="74" t="s">
        <v>3444</v>
      </c>
      <c r="E71" s="97">
        <v>8558.25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8558.25</v>
      </c>
      <c r="N71" s="97">
        <v>0</v>
      </c>
      <c r="O71" s="97">
        <v>1280.78</v>
      </c>
      <c r="P71" s="97">
        <v>29.58</v>
      </c>
      <c r="Q71" s="97">
        <v>0</v>
      </c>
      <c r="R71" s="104">
        <v>-0.15</v>
      </c>
      <c r="S71" s="97">
        <v>0</v>
      </c>
      <c r="T71" s="97">
        <v>984.21</v>
      </c>
      <c r="U71" s="97">
        <v>4419.67</v>
      </c>
      <c r="V71" s="97">
        <v>453.83</v>
      </c>
      <c r="W71" s="97">
        <v>0</v>
      </c>
      <c r="X71" s="97">
        <v>0</v>
      </c>
      <c r="Y71" s="97">
        <v>396.33</v>
      </c>
      <c r="Z71" s="97">
        <v>0</v>
      </c>
      <c r="AA71" s="97">
        <v>7564.25</v>
      </c>
      <c r="AB71" s="97">
        <v>994</v>
      </c>
    </row>
    <row r="72" spans="1:28" x14ac:dyDescent="0.25">
      <c r="A72" s="73" t="s">
        <v>3547</v>
      </c>
      <c r="B72" s="74" t="s">
        <v>3548</v>
      </c>
      <c r="C72" s="74" t="s">
        <v>3456</v>
      </c>
      <c r="D72" s="74" t="s">
        <v>3448</v>
      </c>
      <c r="E72" s="97">
        <v>7244.25</v>
      </c>
      <c r="F72" s="97">
        <v>1303.97</v>
      </c>
      <c r="G72" s="97">
        <v>453.96</v>
      </c>
      <c r="H72" s="97">
        <v>0</v>
      </c>
      <c r="I72" s="97">
        <v>256.62</v>
      </c>
      <c r="J72" s="97">
        <v>0</v>
      </c>
      <c r="K72" s="97">
        <v>0</v>
      </c>
      <c r="L72" s="97">
        <v>0</v>
      </c>
      <c r="M72" s="97">
        <v>9258.7999999999993</v>
      </c>
      <c r="N72" s="97">
        <v>0</v>
      </c>
      <c r="O72" s="97">
        <v>1097.07</v>
      </c>
      <c r="P72" s="97">
        <v>22.48</v>
      </c>
      <c r="Q72" s="97">
        <v>72.44</v>
      </c>
      <c r="R72" s="104">
        <v>-0.08</v>
      </c>
      <c r="S72" s="97">
        <v>0</v>
      </c>
      <c r="T72" s="97">
        <v>833.09</v>
      </c>
      <c r="U72" s="97">
        <v>0</v>
      </c>
      <c r="V72" s="97">
        <v>0</v>
      </c>
      <c r="W72" s="97">
        <v>0</v>
      </c>
      <c r="X72" s="97">
        <v>0</v>
      </c>
      <c r="Y72" s="97">
        <v>0</v>
      </c>
      <c r="Z72" s="97">
        <v>0</v>
      </c>
      <c r="AA72" s="97">
        <v>2025</v>
      </c>
      <c r="AB72" s="97">
        <v>7233.8</v>
      </c>
    </row>
    <row r="73" spans="1:28" x14ac:dyDescent="0.25">
      <c r="A73" s="73" t="s">
        <v>3549</v>
      </c>
      <c r="B73" s="74" t="s">
        <v>3550</v>
      </c>
      <c r="C73" s="74" t="s">
        <v>3456</v>
      </c>
      <c r="D73" s="74" t="s">
        <v>3448</v>
      </c>
      <c r="E73" s="97">
        <v>7244.25</v>
      </c>
      <c r="F73" s="97">
        <v>1170.22</v>
      </c>
      <c r="G73" s="97">
        <v>407.4</v>
      </c>
      <c r="H73" s="97">
        <v>0</v>
      </c>
      <c r="I73" s="97">
        <v>230.3</v>
      </c>
      <c r="J73" s="97">
        <v>0</v>
      </c>
      <c r="K73" s="97">
        <v>0</v>
      </c>
      <c r="L73" s="104">
        <v>-743.04</v>
      </c>
      <c r="M73" s="97">
        <v>8309.1299999999992</v>
      </c>
      <c r="N73" s="97">
        <v>0</v>
      </c>
      <c r="O73" s="97">
        <v>1087.1300000000001</v>
      </c>
      <c r="P73" s="97">
        <v>22.48</v>
      </c>
      <c r="Q73" s="97">
        <v>72.44</v>
      </c>
      <c r="R73" s="104">
        <v>-7.0000000000000007E-2</v>
      </c>
      <c r="S73" s="97">
        <v>0</v>
      </c>
      <c r="T73" s="97">
        <v>833.09</v>
      </c>
      <c r="U73" s="97">
        <v>3630.86</v>
      </c>
      <c r="V73" s="97">
        <v>0</v>
      </c>
      <c r="W73" s="97">
        <v>0</v>
      </c>
      <c r="X73" s="97">
        <v>0</v>
      </c>
      <c r="Y73" s="97">
        <v>0</v>
      </c>
      <c r="Z73" s="97">
        <v>0</v>
      </c>
      <c r="AA73" s="97">
        <v>5645.93</v>
      </c>
      <c r="AB73" s="97">
        <v>2663.2</v>
      </c>
    </row>
    <row r="74" spans="1:28" x14ac:dyDescent="0.25">
      <c r="A74" s="73" t="s">
        <v>3551</v>
      </c>
      <c r="B74" s="74" t="s">
        <v>3552</v>
      </c>
      <c r="C74" s="74" t="s">
        <v>3456</v>
      </c>
      <c r="D74" s="74" t="s">
        <v>3448</v>
      </c>
      <c r="E74" s="97">
        <v>2971.95</v>
      </c>
      <c r="F74" s="97">
        <v>594.4</v>
      </c>
      <c r="G74" s="97">
        <v>186.24</v>
      </c>
      <c r="H74" s="97">
        <v>0</v>
      </c>
      <c r="I74" s="97">
        <v>105.28</v>
      </c>
      <c r="J74" s="97">
        <v>0</v>
      </c>
      <c r="K74" s="97">
        <v>0</v>
      </c>
      <c r="L74" s="97">
        <v>0</v>
      </c>
      <c r="M74" s="97">
        <v>3857.87</v>
      </c>
      <c r="N74" s="97">
        <v>0</v>
      </c>
      <c r="O74" s="97">
        <v>114.47</v>
      </c>
      <c r="P74" s="97">
        <v>0.16</v>
      </c>
      <c r="Q74" s="97">
        <v>29.72</v>
      </c>
      <c r="R74" s="97">
        <v>0.08</v>
      </c>
      <c r="S74" s="97">
        <v>0</v>
      </c>
      <c r="T74" s="97">
        <v>341.78</v>
      </c>
      <c r="U74" s="97">
        <v>0</v>
      </c>
      <c r="V74" s="97">
        <v>268.06</v>
      </c>
      <c r="W74" s="97">
        <v>0</v>
      </c>
      <c r="X74" s="97">
        <v>0</v>
      </c>
      <c r="Y74" s="97">
        <v>0</v>
      </c>
      <c r="Z74" s="97">
        <v>0</v>
      </c>
      <c r="AA74" s="97">
        <v>754.27</v>
      </c>
      <c r="AB74" s="97">
        <v>3103.6</v>
      </c>
    </row>
    <row r="75" spans="1:28" x14ac:dyDescent="0.25">
      <c r="A75" s="73" t="s">
        <v>3553</v>
      </c>
      <c r="B75" s="74" t="s">
        <v>3554</v>
      </c>
      <c r="C75" s="74" t="s">
        <v>3555</v>
      </c>
      <c r="D75" s="74" t="s">
        <v>3444</v>
      </c>
      <c r="E75" s="97">
        <v>6796.95</v>
      </c>
      <c r="F75" s="97">
        <v>1291.43</v>
      </c>
      <c r="G75" s="97">
        <v>465.5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8553.8799999999992</v>
      </c>
      <c r="N75" s="97">
        <v>0</v>
      </c>
      <c r="O75" s="97">
        <v>1004</v>
      </c>
      <c r="P75" s="97">
        <v>20.329999999999998</v>
      </c>
      <c r="Q75" s="97">
        <v>67.97</v>
      </c>
      <c r="R75" s="97">
        <v>0.12</v>
      </c>
      <c r="S75" s="97">
        <v>0</v>
      </c>
      <c r="T75" s="97">
        <v>781.66</v>
      </c>
      <c r="U75" s="97">
        <v>2000</v>
      </c>
      <c r="V75" s="97">
        <v>0</v>
      </c>
      <c r="W75" s="97">
        <v>0</v>
      </c>
      <c r="X75" s="97">
        <v>0</v>
      </c>
      <c r="Y75" s="97">
        <v>0</v>
      </c>
      <c r="Z75" s="97">
        <v>0</v>
      </c>
      <c r="AA75" s="97">
        <v>3874.08</v>
      </c>
      <c r="AB75" s="97">
        <v>4679.8</v>
      </c>
    </row>
    <row r="76" spans="1:28" x14ac:dyDescent="0.25">
      <c r="A76" s="73" t="s">
        <v>3556</v>
      </c>
      <c r="B76" s="74" t="s">
        <v>3557</v>
      </c>
      <c r="C76" s="74" t="s">
        <v>3456</v>
      </c>
      <c r="D76" s="74" t="s">
        <v>3448</v>
      </c>
      <c r="E76" s="97">
        <v>4724.7</v>
      </c>
      <c r="F76" s="97">
        <v>944.97</v>
      </c>
      <c r="G76" s="97">
        <v>337.56</v>
      </c>
      <c r="H76" s="97">
        <v>0</v>
      </c>
      <c r="I76" s="97">
        <v>174.87</v>
      </c>
      <c r="J76" s="97">
        <v>0</v>
      </c>
      <c r="K76" s="97">
        <v>0</v>
      </c>
      <c r="L76" s="97">
        <v>0</v>
      </c>
      <c r="M76" s="97">
        <v>6182.1</v>
      </c>
      <c r="N76" s="97">
        <v>0</v>
      </c>
      <c r="O76" s="97">
        <v>534.70000000000005</v>
      </c>
      <c r="P76" s="97">
        <v>9.35</v>
      </c>
      <c r="Q76" s="97">
        <v>47.25</v>
      </c>
      <c r="R76" s="104">
        <v>-0.15</v>
      </c>
      <c r="S76" s="97">
        <v>0</v>
      </c>
      <c r="T76" s="97">
        <v>543.35</v>
      </c>
      <c r="U76" s="97">
        <v>1575</v>
      </c>
      <c r="V76" s="97">
        <v>0</v>
      </c>
      <c r="W76" s="97">
        <v>0</v>
      </c>
      <c r="X76" s="97">
        <v>0</v>
      </c>
      <c r="Y76" s="97">
        <v>0</v>
      </c>
      <c r="Z76" s="97">
        <v>0</v>
      </c>
      <c r="AA76" s="97">
        <v>2709.5</v>
      </c>
      <c r="AB76" s="97">
        <v>3472.6</v>
      </c>
    </row>
    <row r="77" spans="1:28" x14ac:dyDescent="0.25">
      <c r="A77" s="73" t="s">
        <v>3558</v>
      </c>
      <c r="B77" s="74" t="s">
        <v>3559</v>
      </c>
      <c r="C77" s="74" t="s">
        <v>3447</v>
      </c>
      <c r="D77" s="74" t="s">
        <v>3448</v>
      </c>
      <c r="E77" s="97">
        <v>3910.2</v>
      </c>
      <c r="F77" s="97">
        <v>782.04</v>
      </c>
      <c r="G77" s="97">
        <v>279.36</v>
      </c>
      <c r="H77" s="97">
        <v>0</v>
      </c>
      <c r="I77" s="97">
        <v>144.72</v>
      </c>
      <c r="J77" s="97">
        <v>0</v>
      </c>
      <c r="K77" s="97">
        <v>0</v>
      </c>
      <c r="L77" s="97">
        <v>0</v>
      </c>
      <c r="M77" s="97">
        <v>5116.32</v>
      </c>
      <c r="N77" s="97">
        <v>0</v>
      </c>
      <c r="O77" s="97">
        <v>379.36</v>
      </c>
      <c r="P77" s="97">
        <v>5.09</v>
      </c>
      <c r="Q77" s="97">
        <v>39.1</v>
      </c>
      <c r="R77" s="104">
        <v>-0.1</v>
      </c>
      <c r="S77" s="97">
        <v>0</v>
      </c>
      <c r="T77" s="97">
        <v>449.67</v>
      </c>
      <c r="U77" s="97">
        <v>1304</v>
      </c>
      <c r="V77" s="97">
        <v>0</v>
      </c>
      <c r="W77" s="97">
        <v>0</v>
      </c>
      <c r="X77" s="97">
        <v>0</v>
      </c>
      <c r="Y77" s="97">
        <v>0</v>
      </c>
      <c r="Z77" s="97">
        <v>0</v>
      </c>
      <c r="AA77" s="97">
        <v>2177.12</v>
      </c>
      <c r="AB77" s="97">
        <v>2939.2</v>
      </c>
    </row>
    <row r="78" spans="1:28" x14ac:dyDescent="0.25">
      <c r="A78" s="73" t="s">
        <v>3560</v>
      </c>
      <c r="B78" s="74" t="s">
        <v>3561</v>
      </c>
      <c r="C78" s="74" t="s">
        <v>3456</v>
      </c>
      <c r="D78" s="74" t="s">
        <v>3448</v>
      </c>
      <c r="E78" s="97">
        <v>5200.95</v>
      </c>
      <c r="F78" s="97">
        <v>1040.2</v>
      </c>
      <c r="G78" s="97">
        <v>325.92</v>
      </c>
      <c r="H78" s="97">
        <v>0</v>
      </c>
      <c r="I78" s="97">
        <v>184.24</v>
      </c>
      <c r="J78" s="97">
        <v>0</v>
      </c>
      <c r="K78" s="97">
        <v>0</v>
      </c>
      <c r="L78" s="97">
        <v>0</v>
      </c>
      <c r="M78" s="97">
        <v>6751.31</v>
      </c>
      <c r="N78" s="97">
        <v>0</v>
      </c>
      <c r="O78" s="97">
        <v>633.28</v>
      </c>
      <c r="P78" s="97">
        <v>11.81</v>
      </c>
      <c r="Q78" s="97">
        <v>52.01</v>
      </c>
      <c r="R78" s="104">
        <v>-0.11</v>
      </c>
      <c r="S78" s="97">
        <v>1040</v>
      </c>
      <c r="T78" s="97">
        <v>598.12</v>
      </c>
      <c r="U78" s="97">
        <v>0</v>
      </c>
      <c r="V78" s="97">
        <v>0</v>
      </c>
      <c r="W78" s="97">
        <v>0</v>
      </c>
      <c r="X78" s="97">
        <v>0</v>
      </c>
      <c r="Y78" s="97">
        <v>0</v>
      </c>
      <c r="Z78" s="97">
        <v>0</v>
      </c>
      <c r="AA78" s="97">
        <v>2335.11</v>
      </c>
      <c r="AB78" s="97">
        <v>4416.2</v>
      </c>
    </row>
    <row r="79" spans="1:28" x14ac:dyDescent="0.25">
      <c r="A79" s="73" t="s">
        <v>3562</v>
      </c>
      <c r="B79" s="74" t="s">
        <v>3563</v>
      </c>
      <c r="C79" s="74" t="s">
        <v>3456</v>
      </c>
      <c r="D79" s="74" t="s">
        <v>3448</v>
      </c>
      <c r="E79" s="97">
        <v>3343.5</v>
      </c>
      <c r="F79" s="97">
        <v>668.7</v>
      </c>
      <c r="G79" s="97">
        <v>209.52</v>
      </c>
      <c r="H79" s="97">
        <v>0</v>
      </c>
      <c r="I79" s="97">
        <v>118.44</v>
      </c>
      <c r="J79" s="97">
        <v>0</v>
      </c>
      <c r="K79" s="97">
        <v>0</v>
      </c>
      <c r="L79" s="97">
        <v>0</v>
      </c>
      <c r="M79" s="97">
        <v>4340.16</v>
      </c>
      <c r="N79" s="97">
        <v>0</v>
      </c>
      <c r="O79" s="97">
        <v>175.16</v>
      </c>
      <c r="P79" s="97">
        <v>2.1</v>
      </c>
      <c r="Q79" s="97">
        <v>0</v>
      </c>
      <c r="R79" s="97">
        <v>0</v>
      </c>
      <c r="S79" s="97">
        <v>0</v>
      </c>
      <c r="T79" s="97">
        <v>384.5</v>
      </c>
      <c r="U79" s="97">
        <v>0</v>
      </c>
      <c r="V79" s="97">
        <v>0</v>
      </c>
      <c r="W79" s="97">
        <v>0</v>
      </c>
      <c r="X79" s="97">
        <v>0</v>
      </c>
      <c r="Y79" s="97">
        <v>0</v>
      </c>
      <c r="Z79" s="97">
        <v>0</v>
      </c>
      <c r="AA79" s="97">
        <v>561.76</v>
      </c>
      <c r="AB79" s="97">
        <v>3778.4</v>
      </c>
    </row>
    <row r="80" spans="1:28" x14ac:dyDescent="0.25">
      <c r="A80" s="73" t="s">
        <v>3564</v>
      </c>
      <c r="B80" s="74" t="s">
        <v>3565</v>
      </c>
      <c r="C80" s="74" t="s">
        <v>3456</v>
      </c>
      <c r="D80" s="74" t="s">
        <v>3448</v>
      </c>
      <c r="E80" s="97">
        <v>6315.45</v>
      </c>
      <c r="F80" s="97">
        <v>1263.0999999999999</v>
      </c>
      <c r="G80" s="97">
        <v>395.76</v>
      </c>
      <c r="H80" s="97">
        <v>0</v>
      </c>
      <c r="I80" s="97">
        <v>223.72</v>
      </c>
      <c r="J80" s="97">
        <v>0</v>
      </c>
      <c r="K80" s="97">
        <v>0</v>
      </c>
      <c r="L80" s="97">
        <v>0</v>
      </c>
      <c r="M80" s="97">
        <v>8198.0300000000007</v>
      </c>
      <c r="N80" s="97">
        <v>0</v>
      </c>
      <c r="O80" s="97">
        <v>886.25</v>
      </c>
      <c r="P80" s="97">
        <v>17.63</v>
      </c>
      <c r="Q80" s="97">
        <v>63.16</v>
      </c>
      <c r="R80" s="104">
        <v>-0.09</v>
      </c>
      <c r="S80" s="97">
        <v>0</v>
      </c>
      <c r="T80" s="97">
        <v>726.28</v>
      </c>
      <c r="U80" s="97">
        <v>2106</v>
      </c>
      <c r="V80" s="97">
        <v>0</v>
      </c>
      <c r="W80" s="97">
        <v>0</v>
      </c>
      <c r="X80" s="97">
        <v>0</v>
      </c>
      <c r="Y80" s="97">
        <v>0</v>
      </c>
      <c r="Z80" s="97">
        <v>0</v>
      </c>
      <c r="AA80" s="97">
        <v>3799.23</v>
      </c>
      <c r="AB80" s="97">
        <v>4398.8</v>
      </c>
    </row>
    <row r="81" spans="1:28" x14ac:dyDescent="0.25">
      <c r="A81" s="73" t="s">
        <v>3566</v>
      </c>
      <c r="B81" s="74" t="s">
        <v>3567</v>
      </c>
      <c r="C81" s="74" t="s">
        <v>3456</v>
      </c>
      <c r="D81" s="74" t="s">
        <v>3448</v>
      </c>
      <c r="E81" s="97">
        <v>7429.95</v>
      </c>
      <c r="F81" s="97">
        <v>1486</v>
      </c>
      <c r="G81" s="97">
        <v>465.6</v>
      </c>
      <c r="H81" s="97">
        <v>0</v>
      </c>
      <c r="I81" s="97">
        <v>263.2</v>
      </c>
      <c r="J81" s="97">
        <v>0</v>
      </c>
      <c r="K81" s="97">
        <v>0</v>
      </c>
      <c r="L81" s="97">
        <v>0</v>
      </c>
      <c r="M81" s="97">
        <v>9644.75</v>
      </c>
      <c r="N81" s="97">
        <v>0</v>
      </c>
      <c r="O81" s="97">
        <v>1139.23</v>
      </c>
      <c r="P81" s="97">
        <v>23.46</v>
      </c>
      <c r="Q81" s="97">
        <v>74.3</v>
      </c>
      <c r="R81" s="104">
        <v>-7.0000000000000007E-2</v>
      </c>
      <c r="S81" s="97">
        <v>0</v>
      </c>
      <c r="T81" s="97">
        <v>854.45</v>
      </c>
      <c r="U81" s="97">
        <v>4542.9799999999996</v>
      </c>
      <c r="V81" s="97">
        <v>0</v>
      </c>
      <c r="W81" s="97">
        <v>0</v>
      </c>
      <c r="X81" s="97">
        <v>0</v>
      </c>
      <c r="Y81" s="97">
        <v>0</v>
      </c>
      <c r="Z81" s="97">
        <v>0</v>
      </c>
      <c r="AA81" s="97">
        <v>6634.35</v>
      </c>
      <c r="AB81" s="97">
        <v>3010.4</v>
      </c>
    </row>
    <row r="82" spans="1:28" x14ac:dyDescent="0.25">
      <c r="A82" s="73" t="s">
        <v>3568</v>
      </c>
      <c r="B82" s="74" t="s">
        <v>3569</v>
      </c>
      <c r="C82" s="74" t="s">
        <v>2179</v>
      </c>
      <c r="D82" s="74" t="s">
        <v>3464</v>
      </c>
      <c r="E82" s="97">
        <v>9323.85</v>
      </c>
      <c r="F82" s="97">
        <v>1491.82</v>
      </c>
      <c r="G82" s="97">
        <v>465.5</v>
      </c>
      <c r="H82" s="97">
        <v>0</v>
      </c>
      <c r="I82" s="97">
        <v>315.43</v>
      </c>
      <c r="J82" s="97">
        <v>8764.7999999999993</v>
      </c>
      <c r="K82" s="97">
        <v>0</v>
      </c>
      <c r="L82" s="97">
        <v>0</v>
      </c>
      <c r="M82" s="97">
        <v>20361.400000000001</v>
      </c>
      <c r="N82" s="97">
        <v>0</v>
      </c>
      <c r="O82" s="97">
        <v>1543.74</v>
      </c>
      <c r="P82" s="97">
        <v>34.92</v>
      </c>
      <c r="Q82" s="97">
        <v>93.24</v>
      </c>
      <c r="R82" s="97">
        <v>0.09</v>
      </c>
      <c r="S82" s="97">
        <v>0</v>
      </c>
      <c r="T82" s="97">
        <v>1072.25</v>
      </c>
      <c r="U82" s="97">
        <v>2503.56</v>
      </c>
      <c r="V82" s="97">
        <v>0</v>
      </c>
      <c r="W82" s="97">
        <v>0</v>
      </c>
      <c r="X82" s="97">
        <v>0</v>
      </c>
      <c r="Y82" s="97">
        <v>0</v>
      </c>
      <c r="Z82" s="97">
        <v>0</v>
      </c>
      <c r="AA82" s="97">
        <v>5247.8</v>
      </c>
      <c r="AB82" s="97">
        <v>15113.6</v>
      </c>
    </row>
    <row r="83" spans="1:28" x14ac:dyDescent="0.25">
      <c r="A83" s="73" t="s">
        <v>3570</v>
      </c>
      <c r="B83" s="74" t="s">
        <v>3571</v>
      </c>
      <c r="C83" s="74" t="s">
        <v>3456</v>
      </c>
      <c r="D83" s="74" t="s">
        <v>3448</v>
      </c>
      <c r="E83" s="97">
        <v>7429.95</v>
      </c>
      <c r="F83" s="97">
        <v>1188.8</v>
      </c>
      <c r="G83" s="97">
        <v>465.6</v>
      </c>
      <c r="H83" s="97">
        <v>0</v>
      </c>
      <c r="I83" s="97">
        <v>263.2</v>
      </c>
      <c r="J83" s="97">
        <v>0</v>
      </c>
      <c r="K83" s="97">
        <v>0</v>
      </c>
      <c r="L83" s="97">
        <v>0</v>
      </c>
      <c r="M83" s="97">
        <v>9347.5499999999993</v>
      </c>
      <c r="N83" s="97">
        <v>0</v>
      </c>
      <c r="O83" s="97">
        <v>1139.23</v>
      </c>
      <c r="P83" s="97">
        <v>23.46</v>
      </c>
      <c r="Q83" s="97">
        <v>74.3</v>
      </c>
      <c r="R83" s="104">
        <v>-0.09</v>
      </c>
      <c r="S83" s="97">
        <v>0</v>
      </c>
      <c r="T83" s="97">
        <v>854.45</v>
      </c>
      <c r="U83" s="97">
        <v>2401</v>
      </c>
      <c r="V83" s="97">
        <v>0</v>
      </c>
      <c r="W83" s="97">
        <v>0</v>
      </c>
      <c r="X83" s="97">
        <v>0</v>
      </c>
      <c r="Y83" s="97">
        <v>0</v>
      </c>
      <c r="Z83" s="97">
        <v>0</v>
      </c>
      <c r="AA83" s="97">
        <v>4492.3500000000004</v>
      </c>
      <c r="AB83" s="97">
        <v>4855.2</v>
      </c>
    </row>
    <row r="84" spans="1:28" x14ac:dyDescent="0.25">
      <c r="A84" s="73" t="s">
        <v>3572</v>
      </c>
      <c r="B84" s="74" t="s">
        <v>3573</v>
      </c>
      <c r="C84" s="74" t="s">
        <v>3456</v>
      </c>
      <c r="D84" s="74" t="s">
        <v>3448</v>
      </c>
      <c r="E84" s="97">
        <v>1857.45</v>
      </c>
      <c r="F84" s="97">
        <v>222.9</v>
      </c>
      <c r="G84" s="97">
        <v>116.4</v>
      </c>
      <c r="H84" s="97">
        <v>0</v>
      </c>
      <c r="I84" s="97">
        <v>65.8</v>
      </c>
      <c r="J84" s="97">
        <v>0</v>
      </c>
      <c r="K84" s="97">
        <v>0</v>
      </c>
      <c r="L84" s="97">
        <v>0</v>
      </c>
      <c r="M84" s="97">
        <v>2262.5500000000002</v>
      </c>
      <c r="N84" s="104">
        <v>-73.36</v>
      </c>
      <c r="O84" s="97">
        <v>0</v>
      </c>
      <c r="P84" s="97">
        <v>0</v>
      </c>
      <c r="Q84" s="97">
        <v>18.579999999999998</v>
      </c>
      <c r="R84" s="104">
        <v>-0.08</v>
      </c>
      <c r="S84" s="97">
        <v>0</v>
      </c>
      <c r="T84" s="97">
        <v>213.61</v>
      </c>
      <c r="U84" s="97">
        <v>0</v>
      </c>
      <c r="V84" s="97">
        <v>0</v>
      </c>
      <c r="W84" s="97">
        <v>0</v>
      </c>
      <c r="X84" s="97">
        <v>0</v>
      </c>
      <c r="Y84" s="97">
        <v>0</v>
      </c>
      <c r="Z84" s="97">
        <v>0</v>
      </c>
      <c r="AA84" s="97">
        <v>158.75</v>
      </c>
      <c r="AB84" s="97">
        <v>2103.8000000000002</v>
      </c>
    </row>
    <row r="85" spans="1:28" x14ac:dyDescent="0.25">
      <c r="A85" s="73" t="s">
        <v>3574</v>
      </c>
      <c r="B85" s="74" t="s">
        <v>3575</v>
      </c>
      <c r="C85" s="74" t="s">
        <v>3456</v>
      </c>
      <c r="D85" s="74" t="s">
        <v>3448</v>
      </c>
      <c r="E85" s="97">
        <v>5572.5</v>
      </c>
      <c r="F85" s="97">
        <v>980.76</v>
      </c>
      <c r="G85" s="97">
        <v>384.12</v>
      </c>
      <c r="H85" s="97">
        <v>557.25</v>
      </c>
      <c r="I85" s="97">
        <v>217.13</v>
      </c>
      <c r="J85" s="97">
        <v>4382.3999999999996</v>
      </c>
      <c r="K85" s="97">
        <v>0</v>
      </c>
      <c r="L85" s="97">
        <v>0</v>
      </c>
      <c r="M85" s="97">
        <v>12094.16</v>
      </c>
      <c r="N85" s="97">
        <v>0</v>
      </c>
      <c r="O85" s="97">
        <v>725.07</v>
      </c>
      <c r="P85" s="97">
        <v>13.75</v>
      </c>
      <c r="Q85" s="97">
        <v>55.73</v>
      </c>
      <c r="R85" s="97">
        <v>0.04</v>
      </c>
      <c r="S85" s="97">
        <v>0</v>
      </c>
      <c r="T85" s="97">
        <v>640.84</v>
      </c>
      <c r="U85" s="97">
        <v>2526.5300000000002</v>
      </c>
      <c r="V85" s="97">
        <v>0</v>
      </c>
      <c r="W85" s="97">
        <v>0</v>
      </c>
      <c r="X85" s="97">
        <v>0</v>
      </c>
      <c r="Y85" s="97">
        <v>0</v>
      </c>
      <c r="Z85" s="97">
        <v>0</v>
      </c>
      <c r="AA85" s="97">
        <v>3961.96</v>
      </c>
      <c r="AB85" s="97">
        <v>8132.2</v>
      </c>
    </row>
    <row r="86" spans="1:28" x14ac:dyDescent="0.25">
      <c r="A86" s="73" t="s">
        <v>3576</v>
      </c>
      <c r="B86" s="74" t="s">
        <v>3577</v>
      </c>
      <c r="C86" s="74" t="s">
        <v>3447</v>
      </c>
      <c r="D86" s="74" t="s">
        <v>3448</v>
      </c>
      <c r="E86" s="97">
        <v>4887.75</v>
      </c>
      <c r="F86" s="97">
        <v>782.04</v>
      </c>
      <c r="G86" s="97">
        <v>349.2</v>
      </c>
      <c r="H86" s="97">
        <v>0</v>
      </c>
      <c r="I86" s="97">
        <v>180.9</v>
      </c>
      <c r="J86" s="97">
        <v>0</v>
      </c>
      <c r="K86" s="97">
        <v>0</v>
      </c>
      <c r="L86" s="97">
        <v>0</v>
      </c>
      <c r="M86" s="97">
        <v>6199.89</v>
      </c>
      <c r="N86" s="97">
        <v>0</v>
      </c>
      <c r="O86" s="97">
        <v>571.35</v>
      </c>
      <c r="P86" s="97">
        <v>11.03</v>
      </c>
      <c r="Q86" s="97">
        <v>48.88</v>
      </c>
      <c r="R86" s="97">
        <v>0.02</v>
      </c>
      <c r="S86" s="97">
        <v>0</v>
      </c>
      <c r="T86" s="97">
        <v>562.09</v>
      </c>
      <c r="U86" s="97">
        <v>2236.6999999999998</v>
      </c>
      <c r="V86" s="97">
        <v>98.82</v>
      </c>
      <c r="W86" s="97">
        <v>0</v>
      </c>
      <c r="X86" s="97">
        <v>0</v>
      </c>
      <c r="Y86" s="97">
        <v>0</v>
      </c>
      <c r="Z86" s="97">
        <v>0</v>
      </c>
      <c r="AA86" s="97">
        <v>3528.89</v>
      </c>
      <c r="AB86" s="97">
        <v>2671</v>
      </c>
    </row>
    <row r="87" spans="1:28" x14ac:dyDescent="0.25">
      <c r="A87" s="73" t="s">
        <v>3578</v>
      </c>
      <c r="B87" s="74" t="s">
        <v>3579</v>
      </c>
      <c r="C87" s="74" t="s">
        <v>3447</v>
      </c>
      <c r="D87" s="74" t="s">
        <v>3448</v>
      </c>
      <c r="E87" s="97">
        <v>1955.1</v>
      </c>
      <c r="F87" s="97">
        <v>312.82</v>
      </c>
      <c r="G87" s="97">
        <v>139.68</v>
      </c>
      <c r="H87" s="97">
        <v>0</v>
      </c>
      <c r="I87" s="97">
        <v>72.36</v>
      </c>
      <c r="J87" s="97">
        <v>0</v>
      </c>
      <c r="K87" s="97">
        <v>156.47999999999999</v>
      </c>
      <c r="L87" s="97">
        <v>0</v>
      </c>
      <c r="M87" s="97">
        <v>2636.44</v>
      </c>
      <c r="N87" s="104">
        <v>-64.84</v>
      </c>
      <c r="O87" s="97">
        <v>0</v>
      </c>
      <c r="P87" s="97">
        <v>0</v>
      </c>
      <c r="Q87" s="97">
        <v>19.55</v>
      </c>
      <c r="R87" s="104">
        <v>-7.0000000000000007E-2</v>
      </c>
      <c r="S87" s="97">
        <v>0</v>
      </c>
      <c r="T87" s="97">
        <v>224.84</v>
      </c>
      <c r="U87" s="97">
        <v>447</v>
      </c>
      <c r="V87" s="97">
        <v>186.96</v>
      </c>
      <c r="W87" s="97">
        <v>0</v>
      </c>
      <c r="X87" s="97">
        <v>0</v>
      </c>
      <c r="Y87" s="97">
        <v>0</v>
      </c>
      <c r="Z87" s="97">
        <v>0</v>
      </c>
      <c r="AA87" s="97">
        <v>813.44</v>
      </c>
      <c r="AB87" s="97">
        <v>1823</v>
      </c>
    </row>
    <row r="88" spans="1:28" x14ac:dyDescent="0.25">
      <c r="A88" s="73" t="s">
        <v>3580</v>
      </c>
      <c r="B88" s="74" t="s">
        <v>3581</v>
      </c>
      <c r="C88" s="74" t="s">
        <v>3447</v>
      </c>
      <c r="D88" s="74" t="s">
        <v>3448</v>
      </c>
      <c r="E88" s="97">
        <v>5539.35</v>
      </c>
      <c r="F88" s="97">
        <v>886.31</v>
      </c>
      <c r="G88" s="97">
        <v>395.76</v>
      </c>
      <c r="H88" s="97">
        <v>0</v>
      </c>
      <c r="I88" s="97">
        <v>205.02</v>
      </c>
      <c r="J88" s="97">
        <v>0</v>
      </c>
      <c r="K88" s="97">
        <v>0</v>
      </c>
      <c r="L88" s="97">
        <v>0</v>
      </c>
      <c r="M88" s="97">
        <v>7026.44</v>
      </c>
      <c r="N88" s="97">
        <v>0</v>
      </c>
      <c r="O88" s="97">
        <v>720.48</v>
      </c>
      <c r="P88" s="97">
        <v>13.61</v>
      </c>
      <c r="Q88" s="97">
        <v>55.39</v>
      </c>
      <c r="R88" s="104">
        <v>-0.08</v>
      </c>
      <c r="S88" s="97">
        <v>0</v>
      </c>
      <c r="T88" s="97">
        <v>637.04</v>
      </c>
      <c r="U88" s="97">
        <v>0</v>
      </c>
      <c r="V88" s="97">
        <v>0</v>
      </c>
      <c r="W88" s="97">
        <v>0</v>
      </c>
      <c r="X88" s="97">
        <v>0</v>
      </c>
      <c r="Y88" s="97">
        <v>0</v>
      </c>
      <c r="Z88" s="97">
        <v>0</v>
      </c>
      <c r="AA88" s="97">
        <v>1426.44</v>
      </c>
      <c r="AB88" s="97">
        <v>5600</v>
      </c>
    </row>
    <row r="89" spans="1:28" x14ac:dyDescent="0.25">
      <c r="A89" s="73" t="s">
        <v>3582</v>
      </c>
      <c r="B89" s="74" t="s">
        <v>3583</v>
      </c>
      <c r="C89" s="74" t="s">
        <v>3447</v>
      </c>
      <c r="D89" s="74" t="s">
        <v>3448</v>
      </c>
      <c r="E89" s="97">
        <v>7058.4</v>
      </c>
      <c r="F89" s="97">
        <v>684.38</v>
      </c>
      <c r="G89" s="97">
        <v>442.32</v>
      </c>
      <c r="H89" s="97">
        <v>0</v>
      </c>
      <c r="I89" s="97">
        <v>250.04</v>
      </c>
      <c r="J89" s="97">
        <v>0</v>
      </c>
      <c r="K89" s="97">
        <v>0</v>
      </c>
      <c r="L89" s="97">
        <v>0</v>
      </c>
      <c r="M89" s="97">
        <v>8435.14</v>
      </c>
      <c r="N89" s="97">
        <v>0</v>
      </c>
      <c r="O89" s="97">
        <v>1054.8900000000001</v>
      </c>
      <c r="P89" s="97">
        <v>21.51</v>
      </c>
      <c r="Q89" s="97">
        <v>42.77</v>
      </c>
      <c r="R89" s="97">
        <v>0.12</v>
      </c>
      <c r="S89" s="97">
        <v>0</v>
      </c>
      <c r="T89" s="97">
        <v>811.73</v>
      </c>
      <c r="U89" s="97">
        <v>2429.92</v>
      </c>
      <c r="V89" s="97">
        <v>0</v>
      </c>
      <c r="W89" s="97">
        <v>0</v>
      </c>
      <c r="X89" s="97">
        <v>0</v>
      </c>
      <c r="Y89" s="97">
        <v>0</v>
      </c>
      <c r="Z89" s="97">
        <v>0</v>
      </c>
      <c r="AA89" s="97">
        <v>4360.9399999999996</v>
      </c>
      <c r="AB89" s="97">
        <v>4074.2</v>
      </c>
    </row>
    <row r="90" spans="1:28" x14ac:dyDescent="0.25">
      <c r="A90" s="73" t="s">
        <v>3584</v>
      </c>
      <c r="B90" s="74" t="s">
        <v>3585</v>
      </c>
      <c r="C90" s="74" t="s">
        <v>3456</v>
      </c>
      <c r="D90" s="74" t="s">
        <v>3448</v>
      </c>
      <c r="E90" s="97">
        <v>1857.45</v>
      </c>
      <c r="F90" s="97">
        <v>297.2</v>
      </c>
      <c r="G90" s="97">
        <v>116.4</v>
      </c>
      <c r="H90" s="97">
        <v>0</v>
      </c>
      <c r="I90" s="97">
        <v>65.8</v>
      </c>
      <c r="J90" s="97">
        <v>0</v>
      </c>
      <c r="K90" s="97">
        <v>0</v>
      </c>
      <c r="L90" s="97">
        <v>0</v>
      </c>
      <c r="M90" s="97">
        <v>2336.85</v>
      </c>
      <c r="N90" s="104">
        <v>-73.36</v>
      </c>
      <c r="O90" s="97">
        <v>0</v>
      </c>
      <c r="P90" s="97">
        <v>0</v>
      </c>
      <c r="Q90" s="97">
        <v>18.579999999999998</v>
      </c>
      <c r="R90" s="97">
        <v>0.02</v>
      </c>
      <c r="S90" s="97">
        <v>0</v>
      </c>
      <c r="T90" s="97">
        <v>213.61</v>
      </c>
      <c r="U90" s="97">
        <v>0</v>
      </c>
      <c r="V90" s="97">
        <v>0</v>
      </c>
      <c r="W90" s="97">
        <v>0</v>
      </c>
      <c r="X90" s="97">
        <v>0</v>
      </c>
      <c r="Y90" s="97">
        <v>0</v>
      </c>
      <c r="Z90" s="97">
        <v>0</v>
      </c>
      <c r="AA90" s="97">
        <v>158.85</v>
      </c>
      <c r="AB90" s="97">
        <v>2178</v>
      </c>
    </row>
    <row r="91" spans="1:28" x14ac:dyDescent="0.25">
      <c r="A91" s="73" t="s">
        <v>3586</v>
      </c>
      <c r="B91" s="74" t="s">
        <v>3587</v>
      </c>
      <c r="C91" s="74" t="s">
        <v>3447</v>
      </c>
      <c r="D91" s="74" t="s">
        <v>3448</v>
      </c>
      <c r="E91" s="97">
        <v>6354</v>
      </c>
      <c r="F91" s="97">
        <v>1143.73</v>
      </c>
      <c r="G91" s="97">
        <v>453.96</v>
      </c>
      <c r="H91" s="97">
        <v>0</v>
      </c>
      <c r="I91" s="97">
        <v>235.17</v>
      </c>
      <c r="J91" s="97">
        <v>0</v>
      </c>
      <c r="K91" s="97">
        <v>0</v>
      </c>
      <c r="L91" s="97">
        <v>0</v>
      </c>
      <c r="M91" s="97">
        <v>8186.86</v>
      </c>
      <c r="N91" s="97">
        <v>0</v>
      </c>
      <c r="O91" s="97">
        <v>906.92</v>
      </c>
      <c r="P91" s="97">
        <v>17.88</v>
      </c>
      <c r="Q91" s="97">
        <v>63.54</v>
      </c>
      <c r="R91" s="97">
        <v>0.04</v>
      </c>
      <c r="S91" s="97">
        <v>0</v>
      </c>
      <c r="T91" s="97">
        <v>730.72</v>
      </c>
      <c r="U91" s="97">
        <v>3153.6</v>
      </c>
      <c r="V91" s="97">
        <v>129.96</v>
      </c>
      <c r="W91" s="97">
        <v>0</v>
      </c>
      <c r="X91" s="97">
        <v>0</v>
      </c>
      <c r="Y91" s="97">
        <v>0</v>
      </c>
      <c r="Z91" s="97">
        <v>0</v>
      </c>
      <c r="AA91" s="97">
        <v>5002.66</v>
      </c>
      <c r="AB91" s="97">
        <v>3184.2</v>
      </c>
    </row>
    <row r="92" spans="1:28" x14ac:dyDescent="0.25">
      <c r="A92" s="73" t="s">
        <v>3588</v>
      </c>
      <c r="B92" s="74" t="s">
        <v>3589</v>
      </c>
      <c r="C92" s="74" t="s">
        <v>3447</v>
      </c>
      <c r="D92" s="74" t="s">
        <v>3448</v>
      </c>
      <c r="E92" s="97">
        <v>3584.25</v>
      </c>
      <c r="F92" s="97">
        <v>645.17999999999995</v>
      </c>
      <c r="G92" s="97">
        <v>256.08</v>
      </c>
      <c r="H92" s="97">
        <v>0</v>
      </c>
      <c r="I92" s="97">
        <v>132.66</v>
      </c>
      <c r="J92" s="97">
        <v>0</v>
      </c>
      <c r="K92" s="97">
        <v>0</v>
      </c>
      <c r="L92" s="97">
        <v>0</v>
      </c>
      <c r="M92" s="97">
        <v>4618.17</v>
      </c>
      <c r="N92" s="97">
        <v>0</v>
      </c>
      <c r="O92" s="97">
        <v>323.48</v>
      </c>
      <c r="P92" s="97">
        <v>3.39</v>
      </c>
      <c r="Q92" s="97">
        <v>35.840000000000003</v>
      </c>
      <c r="R92" s="97">
        <v>0.05</v>
      </c>
      <c r="S92" s="97">
        <v>0</v>
      </c>
      <c r="T92" s="97">
        <v>412.2</v>
      </c>
      <c r="U92" s="97">
        <v>1403.61</v>
      </c>
      <c r="V92" s="97">
        <v>0</v>
      </c>
      <c r="W92" s="97">
        <v>0</v>
      </c>
      <c r="X92" s="97">
        <v>0</v>
      </c>
      <c r="Y92" s="97">
        <v>0</v>
      </c>
      <c r="Z92" s="97">
        <v>0</v>
      </c>
      <c r="AA92" s="97">
        <v>2178.5700000000002</v>
      </c>
      <c r="AB92" s="97">
        <v>2439.6</v>
      </c>
    </row>
    <row r="93" spans="1:28" x14ac:dyDescent="0.25">
      <c r="A93" s="73" t="s">
        <v>3590</v>
      </c>
      <c r="B93" s="74" t="s">
        <v>3591</v>
      </c>
      <c r="C93" s="74" t="s">
        <v>2149</v>
      </c>
      <c r="D93" s="74" t="s">
        <v>3464</v>
      </c>
      <c r="E93" s="97">
        <v>6419.55</v>
      </c>
      <c r="F93" s="97">
        <v>1155.52</v>
      </c>
      <c r="G93" s="97">
        <v>465.5</v>
      </c>
      <c r="H93" s="97">
        <v>0</v>
      </c>
      <c r="I93" s="97">
        <v>229.8</v>
      </c>
      <c r="J93" s="97">
        <v>0</v>
      </c>
      <c r="K93" s="97">
        <v>0</v>
      </c>
      <c r="L93" s="97">
        <v>0</v>
      </c>
      <c r="M93" s="97">
        <v>8270.3700000000008</v>
      </c>
      <c r="N93" s="97">
        <v>0</v>
      </c>
      <c r="O93" s="97">
        <v>923.38</v>
      </c>
      <c r="P93" s="97">
        <v>19.309999999999999</v>
      </c>
      <c r="Q93" s="97">
        <v>64.2</v>
      </c>
      <c r="R93" s="97">
        <v>0.03</v>
      </c>
      <c r="S93" s="97">
        <v>0</v>
      </c>
      <c r="T93" s="97">
        <v>738.25</v>
      </c>
      <c r="U93" s="97">
        <v>0</v>
      </c>
      <c r="V93" s="97">
        <v>0</v>
      </c>
      <c r="W93" s="97">
        <v>0</v>
      </c>
      <c r="X93" s="97">
        <v>0</v>
      </c>
      <c r="Y93" s="97">
        <v>0</v>
      </c>
      <c r="Z93" s="97">
        <v>0</v>
      </c>
      <c r="AA93" s="97">
        <v>1745.17</v>
      </c>
      <c r="AB93" s="97">
        <v>6525.2</v>
      </c>
    </row>
    <row r="94" spans="1:28" x14ac:dyDescent="0.25">
      <c r="A94" s="73" t="s">
        <v>3592</v>
      </c>
      <c r="B94" s="74" t="s">
        <v>3593</v>
      </c>
      <c r="C94" s="74" t="s">
        <v>682</v>
      </c>
      <c r="D94" s="74" t="s">
        <v>3444</v>
      </c>
      <c r="E94" s="97">
        <v>2265</v>
      </c>
      <c r="F94" s="97">
        <v>344.3</v>
      </c>
      <c r="G94" s="97">
        <v>465.5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3074.8</v>
      </c>
      <c r="N94" s="97">
        <v>0</v>
      </c>
      <c r="O94" s="97">
        <v>47.66</v>
      </c>
      <c r="P94" s="97">
        <v>0</v>
      </c>
      <c r="Q94" s="97">
        <v>0</v>
      </c>
      <c r="R94" s="97">
        <v>0.05</v>
      </c>
      <c r="S94" s="97">
        <v>0</v>
      </c>
      <c r="T94" s="97">
        <v>260.49</v>
      </c>
      <c r="U94" s="97">
        <v>0</v>
      </c>
      <c r="V94" s="97">
        <v>0</v>
      </c>
      <c r="W94" s="97">
        <v>0</v>
      </c>
      <c r="X94" s="97">
        <v>0</v>
      </c>
      <c r="Y94" s="97">
        <v>0</v>
      </c>
      <c r="Z94" s="97">
        <v>0</v>
      </c>
      <c r="AA94" s="97">
        <v>308.2</v>
      </c>
      <c r="AB94" s="97">
        <v>2766.6</v>
      </c>
    </row>
    <row r="95" spans="1:28" x14ac:dyDescent="0.25">
      <c r="A95" s="73" t="s">
        <v>3025</v>
      </c>
      <c r="B95" s="74" t="s">
        <v>3594</v>
      </c>
      <c r="C95" s="74" t="s">
        <v>758</v>
      </c>
      <c r="D95" s="74" t="s">
        <v>3454</v>
      </c>
      <c r="E95" s="97">
        <v>4277.3999999999996</v>
      </c>
      <c r="F95" s="97">
        <v>731.44</v>
      </c>
      <c r="G95" s="97">
        <v>465.5</v>
      </c>
      <c r="H95" s="97">
        <v>0</v>
      </c>
      <c r="I95" s="97">
        <v>217.08</v>
      </c>
      <c r="J95" s="97">
        <v>0</v>
      </c>
      <c r="K95" s="97">
        <v>0</v>
      </c>
      <c r="L95" s="97">
        <v>0</v>
      </c>
      <c r="M95" s="97">
        <v>5691.42</v>
      </c>
      <c r="N95" s="97">
        <v>0</v>
      </c>
      <c r="O95" s="97">
        <v>477.47</v>
      </c>
      <c r="P95" s="97">
        <v>7.91</v>
      </c>
      <c r="Q95" s="97">
        <v>42.77</v>
      </c>
      <c r="R95" s="104">
        <v>-0.05</v>
      </c>
      <c r="S95" s="97">
        <v>0</v>
      </c>
      <c r="T95" s="97">
        <v>491.9</v>
      </c>
      <c r="U95" s="97">
        <v>1383</v>
      </c>
      <c r="V95" s="97">
        <v>0</v>
      </c>
      <c r="W95" s="97">
        <v>0</v>
      </c>
      <c r="X95" s="97">
        <v>0</v>
      </c>
      <c r="Y95" s="97">
        <v>200.82</v>
      </c>
      <c r="Z95" s="97">
        <v>0</v>
      </c>
      <c r="AA95" s="97">
        <v>2603.8200000000002</v>
      </c>
      <c r="AB95" s="97">
        <v>3087.6</v>
      </c>
    </row>
    <row r="96" spans="1:28" x14ac:dyDescent="0.25">
      <c r="A96" s="73" t="s">
        <v>3595</v>
      </c>
      <c r="B96" s="74" t="s">
        <v>3596</v>
      </c>
      <c r="C96" s="74" t="s">
        <v>3447</v>
      </c>
      <c r="D96" s="74" t="s">
        <v>3448</v>
      </c>
      <c r="E96" s="97">
        <v>5865.3</v>
      </c>
      <c r="F96" s="97">
        <v>1055.75</v>
      </c>
      <c r="G96" s="97">
        <v>419.04</v>
      </c>
      <c r="H96" s="97">
        <v>0</v>
      </c>
      <c r="I96" s="97">
        <v>217.08</v>
      </c>
      <c r="J96" s="97">
        <v>2191.1999999999998</v>
      </c>
      <c r="K96" s="97">
        <v>0</v>
      </c>
      <c r="L96" s="97">
        <v>0</v>
      </c>
      <c r="M96" s="97">
        <v>9748.3700000000008</v>
      </c>
      <c r="N96" s="97">
        <v>0</v>
      </c>
      <c r="O96" s="97">
        <v>795.07</v>
      </c>
      <c r="P96" s="97">
        <v>15.32</v>
      </c>
      <c r="Q96" s="97">
        <v>58.65</v>
      </c>
      <c r="R96" s="104">
        <v>-0.15</v>
      </c>
      <c r="S96" s="97">
        <v>0</v>
      </c>
      <c r="T96" s="97">
        <v>674.51</v>
      </c>
      <c r="U96" s="97">
        <v>696.37</v>
      </c>
      <c r="V96" s="97">
        <v>0</v>
      </c>
      <c r="W96" s="97">
        <v>0</v>
      </c>
      <c r="X96" s="97">
        <v>0</v>
      </c>
      <c r="Y96" s="97">
        <v>0</v>
      </c>
      <c r="Z96" s="97">
        <v>0</v>
      </c>
      <c r="AA96" s="97">
        <v>2239.77</v>
      </c>
      <c r="AB96" s="97">
        <v>7508.6</v>
      </c>
    </row>
    <row r="97" spans="1:28" x14ac:dyDescent="0.25">
      <c r="A97" s="73" t="s">
        <v>3597</v>
      </c>
      <c r="B97" s="74" t="s">
        <v>3598</v>
      </c>
      <c r="C97" s="74" t="s">
        <v>2149</v>
      </c>
      <c r="D97" s="74" t="s">
        <v>3464</v>
      </c>
      <c r="E97" s="97">
        <v>6419.55</v>
      </c>
      <c r="F97" s="97">
        <v>1155.52</v>
      </c>
      <c r="G97" s="97">
        <v>465.5</v>
      </c>
      <c r="H97" s="97">
        <v>0</v>
      </c>
      <c r="I97" s="97">
        <v>229.8</v>
      </c>
      <c r="J97" s="97">
        <v>2191.1999999999998</v>
      </c>
      <c r="K97" s="97">
        <v>0</v>
      </c>
      <c r="L97" s="97">
        <v>0</v>
      </c>
      <c r="M97" s="97">
        <v>10461.57</v>
      </c>
      <c r="N97" s="97">
        <v>0</v>
      </c>
      <c r="O97" s="97">
        <v>923.38</v>
      </c>
      <c r="P97" s="97">
        <v>19.309999999999999</v>
      </c>
      <c r="Q97" s="97">
        <v>64.2</v>
      </c>
      <c r="R97" s="97">
        <v>0.14000000000000001</v>
      </c>
      <c r="S97" s="97">
        <v>0</v>
      </c>
      <c r="T97" s="97">
        <v>738.25</v>
      </c>
      <c r="U97" s="97">
        <v>0</v>
      </c>
      <c r="V97" s="97">
        <v>212.29</v>
      </c>
      <c r="W97" s="97">
        <v>0</v>
      </c>
      <c r="X97" s="97">
        <v>0</v>
      </c>
      <c r="Y97" s="97">
        <v>0</v>
      </c>
      <c r="Z97" s="97">
        <v>0</v>
      </c>
      <c r="AA97" s="97">
        <v>1957.57</v>
      </c>
      <c r="AB97" s="97">
        <v>8504</v>
      </c>
    </row>
    <row r="98" spans="1:28" x14ac:dyDescent="0.25">
      <c r="A98" s="73" t="s">
        <v>3599</v>
      </c>
      <c r="B98" s="74" t="s">
        <v>3600</v>
      </c>
      <c r="C98" s="74" t="s">
        <v>2149</v>
      </c>
      <c r="D98" s="74" t="s">
        <v>3448</v>
      </c>
      <c r="E98" s="97">
        <v>6419.55</v>
      </c>
      <c r="F98" s="97">
        <v>1155.52</v>
      </c>
      <c r="G98" s="97">
        <v>465.5</v>
      </c>
      <c r="H98" s="97">
        <v>0</v>
      </c>
      <c r="I98" s="97">
        <v>229.8</v>
      </c>
      <c r="J98" s="97">
        <v>0</v>
      </c>
      <c r="K98" s="97">
        <v>0</v>
      </c>
      <c r="L98" s="97">
        <v>0</v>
      </c>
      <c r="M98" s="97">
        <v>8270.3700000000008</v>
      </c>
      <c r="N98" s="97">
        <v>0</v>
      </c>
      <c r="O98" s="97">
        <v>923.38</v>
      </c>
      <c r="P98" s="97">
        <v>19.309999999999999</v>
      </c>
      <c r="Q98" s="97">
        <v>64.2</v>
      </c>
      <c r="R98" s="97">
        <v>0.14000000000000001</v>
      </c>
      <c r="S98" s="97">
        <v>0</v>
      </c>
      <c r="T98" s="97">
        <v>738.25</v>
      </c>
      <c r="U98" s="97">
        <v>2291.52</v>
      </c>
      <c r="V98" s="97">
        <v>189.57</v>
      </c>
      <c r="W98" s="97">
        <v>0</v>
      </c>
      <c r="X98" s="97">
        <v>0</v>
      </c>
      <c r="Y98" s="97">
        <v>0</v>
      </c>
      <c r="Z98" s="97">
        <v>0</v>
      </c>
      <c r="AA98" s="97">
        <v>4226.37</v>
      </c>
      <c r="AB98" s="97">
        <v>4044</v>
      </c>
    </row>
    <row r="99" spans="1:28" x14ac:dyDescent="0.25">
      <c r="A99" s="73" t="s">
        <v>3031</v>
      </c>
      <c r="B99" s="74" t="s">
        <v>3601</v>
      </c>
      <c r="C99" s="74" t="s">
        <v>3447</v>
      </c>
      <c r="D99" s="74" t="s">
        <v>3448</v>
      </c>
      <c r="E99" s="97">
        <v>2443.8000000000002</v>
      </c>
      <c r="F99" s="97">
        <v>0</v>
      </c>
      <c r="G99" s="97">
        <v>174.6</v>
      </c>
      <c r="H99" s="97">
        <v>0</v>
      </c>
      <c r="I99" s="97">
        <v>90.45</v>
      </c>
      <c r="J99" s="97">
        <v>0</v>
      </c>
      <c r="K99" s="97">
        <v>0</v>
      </c>
      <c r="L99" s="97">
        <v>0</v>
      </c>
      <c r="M99" s="97">
        <v>2708.85</v>
      </c>
      <c r="N99" s="97">
        <v>0</v>
      </c>
      <c r="O99" s="97">
        <v>20.54</v>
      </c>
      <c r="P99" s="97">
        <v>0</v>
      </c>
      <c r="Q99" s="97">
        <v>24.44</v>
      </c>
      <c r="R99" s="104">
        <v>-0.06</v>
      </c>
      <c r="S99" s="97">
        <v>0</v>
      </c>
      <c r="T99" s="97">
        <v>281.05</v>
      </c>
      <c r="U99" s="97">
        <v>1479.08</v>
      </c>
      <c r="V99" s="97">
        <v>0</v>
      </c>
      <c r="W99" s="97">
        <v>0</v>
      </c>
      <c r="X99" s="97">
        <v>0</v>
      </c>
      <c r="Y99" s="97">
        <v>0</v>
      </c>
      <c r="Z99" s="97">
        <v>0</v>
      </c>
      <c r="AA99" s="97">
        <v>1805.05</v>
      </c>
      <c r="AB99" s="97">
        <v>903.8</v>
      </c>
    </row>
    <row r="100" spans="1:28" x14ac:dyDescent="0.25">
      <c r="A100" s="73" t="s">
        <v>3602</v>
      </c>
      <c r="B100" s="74" t="s">
        <v>3603</v>
      </c>
      <c r="C100" s="74" t="s">
        <v>732</v>
      </c>
      <c r="D100" s="74" t="s">
        <v>3444</v>
      </c>
      <c r="E100" s="97">
        <v>4638.8999999999996</v>
      </c>
      <c r="F100" s="97">
        <v>793.27</v>
      </c>
      <c r="G100" s="97">
        <v>465.5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5897.67</v>
      </c>
      <c r="N100" s="97">
        <v>0</v>
      </c>
      <c r="O100" s="97">
        <v>543.04</v>
      </c>
      <c r="P100" s="97">
        <v>8.99</v>
      </c>
      <c r="Q100" s="97">
        <v>46.39</v>
      </c>
      <c r="R100" s="104">
        <v>-0.04</v>
      </c>
      <c r="S100" s="97">
        <v>0</v>
      </c>
      <c r="T100" s="97">
        <v>533.49</v>
      </c>
      <c r="U100" s="97">
        <v>1503</v>
      </c>
      <c r="V100" s="97">
        <v>0</v>
      </c>
      <c r="W100" s="97">
        <v>0</v>
      </c>
      <c r="X100" s="97">
        <v>0</v>
      </c>
      <c r="Y100" s="97">
        <v>0</v>
      </c>
      <c r="Z100" s="97">
        <v>0</v>
      </c>
      <c r="AA100" s="97">
        <v>2634.87</v>
      </c>
      <c r="AB100" s="97">
        <v>3262.8</v>
      </c>
    </row>
    <row r="101" spans="1:28" x14ac:dyDescent="0.25">
      <c r="A101" s="73" t="s">
        <v>3036</v>
      </c>
      <c r="B101" s="74" t="s">
        <v>3604</v>
      </c>
      <c r="C101" s="74" t="s">
        <v>2225</v>
      </c>
      <c r="D101" s="74" t="s">
        <v>3464</v>
      </c>
      <c r="E101" s="97">
        <v>7198.5</v>
      </c>
      <c r="F101" s="97">
        <v>940.61</v>
      </c>
      <c r="G101" s="97">
        <v>434.47</v>
      </c>
      <c r="H101" s="97">
        <v>0</v>
      </c>
      <c r="I101" s="97">
        <v>243.79</v>
      </c>
      <c r="J101" s="97">
        <v>0</v>
      </c>
      <c r="K101" s="97">
        <v>0</v>
      </c>
      <c r="L101" s="104">
        <v>-479.9</v>
      </c>
      <c r="M101" s="97">
        <v>8337.4699999999993</v>
      </c>
      <c r="N101" s="97">
        <v>0</v>
      </c>
      <c r="O101" s="97">
        <v>1083.1400000000001</v>
      </c>
      <c r="P101" s="97">
        <v>23.53</v>
      </c>
      <c r="Q101" s="97">
        <v>71.989999999999995</v>
      </c>
      <c r="R101" s="104">
        <v>-0.09</v>
      </c>
      <c r="S101" s="97">
        <v>0</v>
      </c>
      <c r="T101" s="97">
        <v>827.84</v>
      </c>
      <c r="U101" s="97">
        <v>3628.66</v>
      </c>
      <c r="V101" s="97">
        <v>0</v>
      </c>
      <c r="W101" s="97">
        <v>0</v>
      </c>
      <c r="X101" s="97">
        <v>0</v>
      </c>
      <c r="Y101" s="97">
        <v>0</v>
      </c>
      <c r="Z101" s="97">
        <v>0</v>
      </c>
      <c r="AA101" s="97">
        <v>5635.07</v>
      </c>
      <c r="AB101" s="97">
        <v>2702.4</v>
      </c>
    </row>
    <row r="102" spans="1:28" x14ac:dyDescent="0.25">
      <c r="A102" s="73" t="s">
        <v>3605</v>
      </c>
      <c r="B102" s="74" t="s">
        <v>3606</v>
      </c>
      <c r="C102" s="74" t="s">
        <v>3456</v>
      </c>
      <c r="D102" s="74" t="s">
        <v>3448</v>
      </c>
      <c r="E102" s="97">
        <v>3529.2</v>
      </c>
      <c r="F102" s="97">
        <v>494.1</v>
      </c>
      <c r="G102" s="97">
        <v>221.16</v>
      </c>
      <c r="H102" s="97">
        <v>0</v>
      </c>
      <c r="I102" s="97">
        <v>125.02</v>
      </c>
      <c r="J102" s="97">
        <v>0</v>
      </c>
      <c r="K102" s="97">
        <v>0</v>
      </c>
      <c r="L102" s="97">
        <v>0</v>
      </c>
      <c r="M102" s="97">
        <v>4369.4799999999996</v>
      </c>
      <c r="N102" s="97">
        <v>0</v>
      </c>
      <c r="O102" s="97">
        <v>309.08999999999997</v>
      </c>
      <c r="P102" s="97">
        <v>3.07</v>
      </c>
      <c r="Q102" s="97">
        <v>0</v>
      </c>
      <c r="R102" s="97">
        <v>0.06</v>
      </c>
      <c r="S102" s="97">
        <v>0</v>
      </c>
      <c r="T102" s="97">
        <v>405.86</v>
      </c>
      <c r="U102" s="97">
        <v>1177</v>
      </c>
      <c r="V102" s="97">
        <v>0</v>
      </c>
      <c r="W102" s="97">
        <v>0</v>
      </c>
      <c r="X102" s="97">
        <v>0</v>
      </c>
      <c r="Y102" s="97">
        <v>0</v>
      </c>
      <c r="Z102" s="97">
        <v>0</v>
      </c>
      <c r="AA102" s="97">
        <v>1895.08</v>
      </c>
      <c r="AB102" s="97">
        <v>2474.4</v>
      </c>
    </row>
    <row r="103" spans="1:28" x14ac:dyDescent="0.25">
      <c r="A103" s="73" t="s">
        <v>3607</v>
      </c>
      <c r="B103" s="74" t="s">
        <v>3608</v>
      </c>
      <c r="C103" s="74" t="s">
        <v>3456</v>
      </c>
      <c r="D103" s="74" t="s">
        <v>3448</v>
      </c>
      <c r="E103" s="97">
        <v>1671.75</v>
      </c>
      <c r="F103" s="97">
        <v>234.05</v>
      </c>
      <c r="G103" s="97">
        <v>104.76</v>
      </c>
      <c r="H103" s="97">
        <v>0</v>
      </c>
      <c r="I103" s="97">
        <v>59.22</v>
      </c>
      <c r="J103" s="97">
        <v>0</v>
      </c>
      <c r="K103" s="97">
        <v>0</v>
      </c>
      <c r="L103" s="97">
        <v>0</v>
      </c>
      <c r="M103" s="97">
        <v>2069.7800000000002</v>
      </c>
      <c r="N103" s="104">
        <v>-85.99</v>
      </c>
      <c r="O103" s="97">
        <v>0</v>
      </c>
      <c r="P103" s="97">
        <v>0</v>
      </c>
      <c r="Q103" s="97">
        <v>16.72</v>
      </c>
      <c r="R103" s="97">
        <v>0</v>
      </c>
      <c r="S103" s="97">
        <v>0</v>
      </c>
      <c r="T103" s="97">
        <v>192.25</v>
      </c>
      <c r="U103" s="97">
        <v>0</v>
      </c>
      <c r="V103" s="97">
        <v>0</v>
      </c>
      <c r="W103" s="97">
        <v>0</v>
      </c>
      <c r="X103" s="97">
        <v>0</v>
      </c>
      <c r="Y103" s="97">
        <v>0</v>
      </c>
      <c r="Z103" s="97">
        <v>0</v>
      </c>
      <c r="AA103" s="97">
        <v>122.98</v>
      </c>
      <c r="AB103" s="97">
        <v>1946.8</v>
      </c>
    </row>
    <row r="104" spans="1:28" x14ac:dyDescent="0.25">
      <c r="A104" s="73" t="s">
        <v>3609</v>
      </c>
      <c r="B104" s="74" t="s">
        <v>3610</v>
      </c>
      <c r="C104" s="74" t="s">
        <v>3456</v>
      </c>
      <c r="D104" s="74" t="s">
        <v>3448</v>
      </c>
      <c r="E104" s="97">
        <v>5386.65</v>
      </c>
      <c r="F104" s="97">
        <v>754.15</v>
      </c>
      <c r="G104" s="97">
        <v>337.56</v>
      </c>
      <c r="H104" s="97">
        <v>0</v>
      </c>
      <c r="I104" s="97">
        <v>190.82</v>
      </c>
      <c r="J104" s="97">
        <v>0</v>
      </c>
      <c r="K104" s="97">
        <v>0</v>
      </c>
      <c r="L104" s="97">
        <v>0</v>
      </c>
      <c r="M104" s="97">
        <v>6669.18</v>
      </c>
      <c r="N104" s="97">
        <v>0</v>
      </c>
      <c r="O104" s="97">
        <v>675.43</v>
      </c>
      <c r="P104" s="97">
        <v>14.66</v>
      </c>
      <c r="Q104" s="97">
        <v>53.87</v>
      </c>
      <c r="R104" s="97">
        <v>0.14000000000000001</v>
      </c>
      <c r="S104" s="97">
        <v>0</v>
      </c>
      <c r="T104" s="97">
        <v>619.48</v>
      </c>
      <c r="U104" s="97">
        <v>0</v>
      </c>
      <c r="V104" s="97">
        <v>0</v>
      </c>
      <c r="W104" s="97">
        <v>0</v>
      </c>
      <c r="X104" s="97">
        <v>0</v>
      </c>
      <c r="Y104" s="97">
        <v>0</v>
      </c>
      <c r="Z104" s="97">
        <v>0</v>
      </c>
      <c r="AA104" s="97">
        <v>1363.58</v>
      </c>
      <c r="AB104" s="97">
        <v>5305.6</v>
      </c>
    </row>
    <row r="105" spans="1:28" x14ac:dyDescent="0.25">
      <c r="A105" s="73" t="s">
        <v>3611</v>
      </c>
      <c r="B105" s="74" t="s">
        <v>3612</v>
      </c>
      <c r="C105" s="74" t="s">
        <v>713</v>
      </c>
      <c r="D105" s="74" t="s">
        <v>1991</v>
      </c>
      <c r="E105" s="97">
        <v>2609.4</v>
      </c>
      <c r="F105" s="97">
        <v>370.2</v>
      </c>
      <c r="G105" s="97">
        <v>434.47</v>
      </c>
      <c r="H105" s="97">
        <v>0</v>
      </c>
      <c r="I105" s="97">
        <v>0</v>
      </c>
      <c r="J105" s="97">
        <v>0</v>
      </c>
      <c r="K105" s="97">
        <v>0</v>
      </c>
      <c r="L105" s="104">
        <v>-173.96</v>
      </c>
      <c r="M105" s="97">
        <v>3240.11</v>
      </c>
      <c r="N105" s="97">
        <v>0</v>
      </c>
      <c r="O105" s="97">
        <v>81.760000000000005</v>
      </c>
      <c r="P105" s="97">
        <v>0</v>
      </c>
      <c r="Q105" s="97">
        <v>26.1</v>
      </c>
      <c r="R105" s="97">
        <v>0.16</v>
      </c>
      <c r="S105" s="97">
        <v>0</v>
      </c>
      <c r="T105" s="97">
        <v>300.08999999999997</v>
      </c>
      <c r="U105" s="97">
        <v>0</v>
      </c>
      <c r="V105" s="97">
        <v>0</v>
      </c>
      <c r="W105" s="97">
        <v>0</v>
      </c>
      <c r="X105" s="97">
        <v>0</v>
      </c>
      <c r="Y105" s="97">
        <v>0</v>
      </c>
      <c r="Z105" s="97">
        <v>0</v>
      </c>
      <c r="AA105" s="97">
        <v>408.11</v>
      </c>
      <c r="AB105" s="97">
        <v>2832</v>
      </c>
    </row>
    <row r="106" spans="1:28" x14ac:dyDescent="0.25">
      <c r="A106" s="73" t="s">
        <v>3038</v>
      </c>
      <c r="B106" s="74" t="s">
        <v>3613</v>
      </c>
      <c r="C106" s="74" t="s">
        <v>3447</v>
      </c>
      <c r="D106" s="74" t="s">
        <v>3448</v>
      </c>
      <c r="E106" s="97">
        <v>3421.35</v>
      </c>
      <c r="F106" s="97">
        <v>547.42999999999995</v>
      </c>
      <c r="G106" s="97">
        <v>244.44</v>
      </c>
      <c r="H106" s="97">
        <v>0</v>
      </c>
      <c r="I106" s="97">
        <v>126.63</v>
      </c>
      <c r="J106" s="97">
        <v>0</v>
      </c>
      <c r="K106" s="97">
        <v>0</v>
      </c>
      <c r="L106" s="97">
        <v>0</v>
      </c>
      <c r="M106" s="97">
        <v>4339.8500000000004</v>
      </c>
      <c r="N106" s="97">
        <v>0</v>
      </c>
      <c r="O106" s="97">
        <v>295.56</v>
      </c>
      <c r="P106" s="97">
        <v>2.5299999999999998</v>
      </c>
      <c r="Q106" s="97">
        <v>34.21</v>
      </c>
      <c r="R106" s="97">
        <v>0.09</v>
      </c>
      <c r="S106" s="97">
        <v>0</v>
      </c>
      <c r="T106" s="97">
        <v>393.46</v>
      </c>
      <c r="U106" s="97">
        <v>0</v>
      </c>
      <c r="V106" s="97">
        <v>0</v>
      </c>
      <c r="W106" s="97">
        <v>0</v>
      </c>
      <c r="X106" s="97">
        <v>0</v>
      </c>
      <c r="Y106" s="97">
        <v>0</v>
      </c>
      <c r="Z106" s="97">
        <v>0</v>
      </c>
      <c r="AA106" s="97">
        <v>725.85</v>
      </c>
      <c r="AB106" s="97">
        <v>3614</v>
      </c>
    </row>
    <row r="107" spans="1:28" x14ac:dyDescent="0.25">
      <c r="A107" s="73" t="s">
        <v>3040</v>
      </c>
      <c r="B107" s="74" t="s">
        <v>3614</v>
      </c>
      <c r="C107" s="74" t="s">
        <v>3447</v>
      </c>
      <c r="D107" s="74" t="s">
        <v>3448</v>
      </c>
      <c r="E107" s="97">
        <v>2443.8000000000002</v>
      </c>
      <c r="F107" s="97">
        <v>0.01</v>
      </c>
      <c r="G107" s="97">
        <v>0</v>
      </c>
      <c r="H107" s="97">
        <v>0</v>
      </c>
      <c r="I107" s="97">
        <v>0.15</v>
      </c>
      <c r="J107" s="97">
        <v>0</v>
      </c>
      <c r="K107" s="97">
        <v>0</v>
      </c>
      <c r="L107" s="104">
        <v>-1300</v>
      </c>
      <c r="M107" s="97">
        <v>1143.96</v>
      </c>
      <c r="N107" s="97">
        <v>0</v>
      </c>
      <c r="O107" s="97">
        <v>1.55</v>
      </c>
      <c r="P107" s="97">
        <v>0</v>
      </c>
      <c r="Q107" s="97">
        <v>24.44</v>
      </c>
      <c r="R107" s="104">
        <v>-0.08</v>
      </c>
      <c r="S107" s="97">
        <v>0</v>
      </c>
      <c r="T107" s="97">
        <v>281.05</v>
      </c>
      <c r="U107" s="97">
        <v>815</v>
      </c>
      <c r="V107" s="97">
        <v>0</v>
      </c>
      <c r="W107" s="97">
        <v>0</v>
      </c>
      <c r="X107" s="97">
        <v>0</v>
      </c>
      <c r="Y107" s="97">
        <v>0</v>
      </c>
      <c r="Z107" s="97">
        <v>0</v>
      </c>
      <c r="AA107" s="97">
        <v>1121.96</v>
      </c>
      <c r="AB107" s="97">
        <v>22</v>
      </c>
    </row>
    <row r="108" spans="1:28" x14ac:dyDescent="0.25">
      <c r="A108" s="73" t="s">
        <v>3042</v>
      </c>
      <c r="B108" s="74" t="s">
        <v>3615</v>
      </c>
      <c r="C108" s="74" t="s">
        <v>3456</v>
      </c>
      <c r="D108" s="74" t="s">
        <v>3448</v>
      </c>
      <c r="E108" s="97">
        <v>5943.9</v>
      </c>
      <c r="F108" s="97">
        <v>951.04</v>
      </c>
      <c r="G108" s="97">
        <v>372.48</v>
      </c>
      <c r="H108" s="97">
        <v>0</v>
      </c>
      <c r="I108" s="97">
        <v>210.56</v>
      </c>
      <c r="J108" s="97">
        <v>0</v>
      </c>
      <c r="K108" s="97">
        <v>0</v>
      </c>
      <c r="L108" s="97">
        <v>0</v>
      </c>
      <c r="M108" s="97">
        <v>7477.98</v>
      </c>
      <c r="N108" s="97">
        <v>0</v>
      </c>
      <c r="O108" s="97">
        <v>801.92</v>
      </c>
      <c r="P108" s="97">
        <v>15.69</v>
      </c>
      <c r="Q108" s="97">
        <v>59.44</v>
      </c>
      <c r="R108" s="104">
        <v>-0.03</v>
      </c>
      <c r="S108" s="97">
        <v>0</v>
      </c>
      <c r="T108" s="97">
        <v>683.56</v>
      </c>
      <c r="U108" s="97">
        <v>0</v>
      </c>
      <c r="V108" s="97">
        <v>0</v>
      </c>
      <c r="W108" s="97">
        <v>0</v>
      </c>
      <c r="X108" s="97">
        <v>0</v>
      </c>
      <c r="Y108" s="97">
        <v>0</v>
      </c>
      <c r="Z108" s="97">
        <v>0</v>
      </c>
      <c r="AA108" s="97">
        <v>1560.58</v>
      </c>
      <c r="AB108" s="97">
        <v>5917.4</v>
      </c>
    </row>
    <row r="109" spans="1:28" x14ac:dyDescent="0.25">
      <c r="A109" s="73" t="s">
        <v>3616</v>
      </c>
      <c r="B109" s="74" t="s">
        <v>3617</v>
      </c>
      <c r="C109" s="74" t="s">
        <v>3447</v>
      </c>
      <c r="D109" s="74" t="s">
        <v>3448</v>
      </c>
      <c r="E109" s="97">
        <v>2606.6999999999998</v>
      </c>
      <c r="F109" s="97">
        <v>364.95</v>
      </c>
      <c r="G109" s="97">
        <v>186.24</v>
      </c>
      <c r="H109" s="97">
        <v>0</v>
      </c>
      <c r="I109" s="97">
        <v>96.48</v>
      </c>
      <c r="J109" s="97">
        <v>0</v>
      </c>
      <c r="K109" s="97">
        <v>0</v>
      </c>
      <c r="L109" s="97">
        <v>0</v>
      </c>
      <c r="M109" s="97">
        <v>3254.37</v>
      </c>
      <c r="N109" s="97">
        <v>0</v>
      </c>
      <c r="O109" s="97">
        <v>54.46</v>
      </c>
      <c r="P109" s="97">
        <v>0</v>
      </c>
      <c r="Q109" s="97">
        <v>26.07</v>
      </c>
      <c r="R109" s="97">
        <v>0.06</v>
      </c>
      <c r="S109" s="97">
        <v>0</v>
      </c>
      <c r="T109" s="97">
        <v>299.77999999999997</v>
      </c>
      <c r="U109" s="97">
        <v>0</v>
      </c>
      <c r="V109" s="97">
        <v>0</v>
      </c>
      <c r="W109" s="97">
        <v>0</v>
      </c>
      <c r="X109" s="97">
        <v>0</v>
      </c>
      <c r="Y109" s="97">
        <v>0</v>
      </c>
      <c r="Z109" s="97">
        <v>0</v>
      </c>
      <c r="AA109" s="97">
        <v>380.37</v>
      </c>
      <c r="AB109" s="97">
        <v>2874</v>
      </c>
    </row>
    <row r="110" spans="1:28" x14ac:dyDescent="0.25">
      <c r="A110" s="73" t="s">
        <v>3618</v>
      </c>
      <c r="B110" s="74" t="s">
        <v>3619</v>
      </c>
      <c r="C110" s="74" t="s">
        <v>2149</v>
      </c>
      <c r="D110" s="74" t="s">
        <v>3448</v>
      </c>
      <c r="E110" s="97">
        <v>6419.55</v>
      </c>
      <c r="F110" s="97">
        <v>1027.1300000000001</v>
      </c>
      <c r="G110" s="97">
        <v>465.5</v>
      </c>
      <c r="H110" s="97">
        <v>0</v>
      </c>
      <c r="I110" s="97">
        <v>229.8</v>
      </c>
      <c r="J110" s="97">
        <v>0</v>
      </c>
      <c r="K110" s="97">
        <v>0</v>
      </c>
      <c r="L110" s="97">
        <v>0</v>
      </c>
      <c r="M110" s="97">
        <v>8141.98</v>
      </c>
      <c r="N110" s="97">
        <v>0</v>
      </c>
      <c r="O110" s="97">
        <v>923.38</v>
      </c>
      <c r="P110" s="97">
        <v>19.309999999999999</v>
      </c>
      <c r="Q110" s="97">
        <v>64.2</v>
      </c>
      <c r="R110" s="97">
        <v>0</v>
      </c>
      <c r="S110" s="97">
        <v>0</v>
      </c>
      <c r="T110" s="97">
        <v>738.25</v>
      </c>
      <c r="U110" s="97">
        <v>2953.24</v>
      </c>
      <c r="V110" s="97">
        <v>0</v>
      </c>
      <c r="W110" s="97">
        <v>0</v>
      </c>
      <c r="X110" s="97">
        <v>0</v>
      </c>
      <c r="Y110" s="97">
        <v>0</v>
      </c>
      <c r="Z110" s="97">
        <v>0</v>
      </c>
      <c r="AA110" s="97">
        <v>4698.38</v>
      </c>
      <c r="AB110" s="97">
        <v>3443.6</v>
      </c>
    </row>
    <row r="111" spans="1:28" x14ac:dyDescent="0.25">
      <c r="A111" s="73" t="s">
        <v>3620</v>
      </c>
      <c r="B111" s="74" t="s">
        <v>3621</v>
      </c>
      <c r="C111" s="74" t="s">
        <v>3456</v>
      </c>
      <c r="D111" s="74" t="s">
        <v>3448</v>
      </c>
      <c r="E111" s="97">
        <v>5200.95</v>
      </c>
      <c r="F111" s="97">
        <v>832.16</v>
      </c>
      <c r="G111" s="97">
        <v>325.92</v>
      </c>
      <c r="H111" s="97">
        <v>0</v>
      </c>
      <c r="I111" s="97">
        <v>184.24</v>
      </c>
      <c r="J111" s="97">
        <v>0</v>
      </c>
      <c r="K111" s="97">
        <v>0</v>
      </c>
      <c r="L111" s="97">
        <v>0</v>
      </c>
      <c r="M111" s="97">
        <v>6543.27</v>
      </c>
      <c r="N111" s="97">
        <v>0</v>
      </c>
      <c r="O111" s="97">
        <v>633.28</v>
      </c>
      <c r="P111" s="97">
        <v>11.81</v>
      </c>
      <c r="Q111" s="97">
        <v>52.01</v>
      </c>
      <c r="R111" s="104">
        <v>-0.15</v>
      </c>
      <c r="S111" s="97">
        <v>0</v>
      </c>
      <c r="T111" s="97">
        <v>598.12</v>
      </c>
      <c r="U111" s="97">
        <v>0</v>
      </c>
      <c r="V111" s="97">
        <v>0</v>
      </c>
      <c r="W111" s="97">
        <v>0</v>
      </c>
      <c r="X111" s="97">
        <v>0</v>
      </c>
      <c r="Y111" s="97">
        <v>0</v>
      </c>
      <c r="Z111" s="97">
        <v>0</v>
      </c>
      <c r="AA111" s="97">
        <v>1295.07</v>
      </c>
      <c r="AB111" s="97">
        <v>5248.2</v>
      </c>
    </row>
    <row r="112" spans="1:28" x14ac:dyDescent="0.25">
      <c r="A112" s="73" t="s">
        <v>3044</v>
      </c>
      <c r="B112" s="74" t="s">
        <v>3622</v>
      </c>
      <c r="C112" s="74" t="s">
        <v>3447</v>
      </c>
      <c r="D112" s="74" t="s">
        <v>3448</v>
      </c>
      <c r="E112" s="97">
        <v>4236</v>
      </c>
      <c r="F112" s="97">
        <v>677.77</v>
      </c>
      <c r="G112" s="97">
        <v>302.64</v>
      </c>
      <c r="H112" s="97">
        <v>0</v>
      </c>
      <c r="I112" s="97">
        <v>156.78</v>
      </c>
      <c r="J112" s="97">
        <v>0</v>
      </c>
      <c r="K112" s="97">
        <v>0</v>
      </c>
      <c r="L112" s="97">
        <v>0</v>
      </c>
      <c r="M112" s="97">
        <v>5373.19</v>
      </c>
      <c r="N112" s="97">
        <v>0</v>
      </c>
      <c r="O112" s="97">
        <v>440.87</v>
      </c>
      <c r="P112" s="97">
        <v>6.79</v>
      </c>
      <c r="Q112" s="97">
        <v>42.36</v>
      </c>
      <c r="R112" s="97">
        <v>0.02</v>
      </c>
      <c r="S112" s="97">
        <v>0</v>
      </c>
      <c r="T112" s="97">
        <v>487.15</v>
      </c>
      <c r="U112" s="97">
        <v>0</v>
      </c>
      <c r="V112" s="97">
        <v>0</v>
      </c>
      <c r="W112" s="97">
        <v>0</v>
      </c>
      <c r="X112" s="97">
        <v>0</v>
      </c>
      <c r="Y112" s="97">
        <v>0</v>
      </c>
      <c r="Z112" s="97">
        <v>0</v>
      </c>
      <c r="AA112" s="97">
        <v>977.19</v>
      </c>
      <c r="AB112" s="97">
        <v>4396</v>
      </c>
    </row>
    <row r="113" spans="1:28" x14ac:dyDescent="0.25">
      <c r="A113" s="73" t="s">
        <v>3623</v>
      </c>
      <c r="B113" s="74" t="s">
        <v>3624</v>
      </c>
      <c r="C113" s="74" t="s">
        <v>2179</v>
      </c>
      <c r="D113" s="74" t="s">
        <v>3464</v>
      </c>
      <c r="E113" s="97">
        <v>9323.85</v>
      </c>
      <c r="F113" s="97">
        <v>1491.82</v>
      </c>
      <c r="G113" s="97">
        <v>465.5</v>
      </c>
      <c r="H113" s="97">
        <v>0</v>
      </c>
      <c r="I113" s="97">
        <v>315.43</v>
      </c>
      <c r="J113" s="97">
        <v>0</v>
      </c>
      <c r="K113" s="97">
        <v>0</v>
      </c>
      <c r="L113" s="97">
        <v>0</v>
      </c>
      <c r="M113" s="97">
        <v>11596.6</v>
      </c>
      <c r="N113" s="97">
        <v>0</v>
      </c>
      <c r="O113" s="97">
        <v>1543.74</v>
      </c>
      <c r="P113" s="97">
        <v>34.92</v>
      </c>
      <c r="Q113" s="97">
        <v>93.24</v>
      </c>
      <c r="R113" s="97">
        <v>0.05</v>
      </c>
      <c r="S113" s="97">
        <v>400</v>
      </c>
      <c r="T113" s="97">
        <v>1072.25</v>
      </c>
      <c r="U113" s="97">
        <v>2599</v>
      </c>
      <c r="V113" s="97">
        <v>0</v>
      </c>
      <c r="W113" s="97">
        <v>0</v>
      </c>
      <c r="X113" s="97">
        <v>0</v>
      </c>
      <c r="Y113" s="97">
        <v>0</v>
      </c>
      <c r="Z113" s="97">
        <v>0</v>
      </c>
      <c r="AA113" s="97">
        <v>5743.2</v>
      </c>
      <c r="AB113" s="97">
        <v>5853.4</v>
      </c>
    </row>
    <row r="114" spans="1:28" x14ac:dyDescent="0.25">
      <c r="A114" s="73" t="s">
        <v>3625</v>
      </c>
      <c r="B114" s="74" t="s">
        <v>3626</v>
      </c>
      <c r="C114" s="74" t="s">
        <v>3447</v>
      </c>
      <c r="D114" s="74" t="s">
        <v>3448</v>
      </c>
      <c r="E114" s="97">
        <v>6354</v>
      </c>
      <c r="F114" s="97">
        <v>1016.65</v>
      </c>
      <c r="G114" s="97">
        <v>453.96</v>
      </c>
      <c r="H114" s="97">
        <v>0</v>
      </c>
      <c r="I114" s="97">
        <v>235.17</v>
      </c>
      <c r="J114" s="97">
        <v>0</v>
      </c>
      <c r="K114" s="97">
        <v>0</v>
      </c>
      <c r="L114" s="97">
        <v>0</v>
      </c>
      <c r="M114" s="97">
        <v>8059.78</v>
      </c>
      <c r="N114" s="97">
        <v>0</v>
      </c>
      <c r="O114" s="97">
        <v>906.92</v>
      </c>
      <c r="P114" s="97">
        <v>17.88</v>
      </c>
      <c r="Q114" s="97">
        <v>63.54</v>
      </c>
      <c r="R114" s="104">
        <v>-0.09</v>
      </c>
      <c r="S114" s="97">
        <v>0</v>
      </c>
      <c r="T114" s="97">
        <v>730.72</v>
      </c>
      <c r="U114" s="97">
        <v>2519.7399999999998</v>
      </c>
      <c r="V114" s="97">
        <v>237.73</v>
      </c>
      <c r="W114" s="97">
        <v>0</v>
      </c>
      <c r="X114" s="97">
        <v>880.78</v>
      </c>
      <c r="Y114" s="97">
        <v>0</v>
      </c>
      <c r="Z114" s="97">
        <v>605.16</v>
      </c>
      <c r="AA114" s="97">
        <v>5962.38</v>
      </c>
      <c r="AB114" s="97">
        <v>2097.4</v>
      </c>
    </row>
    <row r="115" spans="1:28" x14ac:dyDescent="0.25">
      <c r="A115" s="73" t="s">
        <v>3627</v>
      </c>
      <c r="B115" s="74" t="s">
        <v>3628</v>
      </c>
      <c r="C115" s="74" t="s">
        <v>3456</v>
      </c>
      <c r="D115" s="74" t="s">
        <v>3448</v>
      </c>
      <c r="E115" s="97">
        <v>7058.4</v>
      </c>
      <c r="F115" s="97">
        <v>1129.3599999999999</v>
      </c>
      <c r="G115" s="97">
        <v>442.32</v>
      </c>
      <c r="H115" s="97">
        <v>0</v>
      </c>
      <c r="I115" s="97">
        <v>250.04</v>
      </c>
      <c r="J115" s="97">
        <v>4382.3999999999996</v>
      </c>
      <c r="K115" s="97">
        <v>0</v>
      </c>
      <c r="L115" s="97">
        <v>0</v>
      </c>
      <c r="M115" s="97">
        <v>13262.52</v>
      </c>
      <c r="N115" s="97">
        <v>0</v>
      </c>
      <c r="O115" s="97">
        <v>1054.8900000000001</v>
      </c>
      <c r="P115" s="97">
        <v>21.51</v>
      </c>
      <c r="Q115" s="97">
        <v>70.59</v>
      </c>
      <c r="R115" s="104">
        <v>-0.01</v>
      </c>
      <c r="S115" s="97">
        <v>0</v>
      </c>
      <c r="T115" s="97">
        <v>811.73</v>
      </c>
      <c r="U115" s="97">
        <v>2353</v>
      </c>
      <c r="V115" s="97">
        <v>0</v>
      </c>
      <c r="W115" s="97">
        <v>0</v>
      </c>
      <c r="X115" s="97">
        <v>1691.41</v>
      </c>
      <c r="Y115" s="97">
        <v>0</v>
      </c>
      <c r="Z115" s="97">
        <v>0</v>
      </c>
      <c r="AA115" s="97">
        <v>6003.12</v>
      </c>
      <c r="AB115" s="97">
        <v>7259.4</v>
      </c>
    </row>
    <row r="116" spans="1:28" x14ac:dyDescent="0.25">
      <c r="A116" s="73" t="s">
        <v>3629</v>
      </c>
      <c r="B116" s="74" t="s">
        <v>3630</v>
      </c>
      <c r="C116" s="74" t="s">
        <v>2149</v>
      </c>
      <c r="D116" s="74" t="s">
        <v>3464</v>
      </c>
      <c r="E116" s="97">
        <v>6419.55</v>
      </c>
      <c r="F116" s="97">
        <v>1027.1300000000001</v>
      </c>
      <c r="G116" s="97">
        <v>465.5</v>
      </c>
      <c r="H116" s="97">
        <v>0</v>
      </c>
      <c r="I116" s="97">
        <v>229.8</v>
      </c>
      <c r="J116" s="97">
        <v>0</v>
      </c>
      <c r="K116" s="97">
        <v>0</v>
      </c>
      <c r="L116" s="97">
        <v>0</v>
      </c>
      <c r="M116" s="97">
        <v>8141.98</v>
      </c>
      <c r="N116" s="97">
        <v>0</v>
      </c>
      <c r="O116" s="97">
        <v>923.38</v>
      </c>
      <c r="P116" s="97">
        <v>19.309999999999999</v>
      </c>
      <c r="Q116" s="97">
        <v>64.2</v>
      </c>
      <c r="R116" s="97">
        <v>0.04</v>
      </c>
      <c r="S116" s="97">
        <v>0</v>
      </c>
      <c r="T116" s="97">
        <v>738.25</v>
      </c>
      <c r="U116" s="97">
        <v>0</v>
      </c>
      <c r="V116" s="97">
        <v>0</v>
      </c>
      <c r="W116" s="97">
        <v>0</v>
      </c>
      <c r="X116" s="97">
        <v>0</v>
      </c>
      <c r="Y116" s="97">
        <v>0</v>
      </c>
      <c r="Z116" s="97">
        <v>0</v>
      </c>
      <c r="AA116" s="97">
        <v>1745.18</v>
      </c>
      <c r="AB116" s="97">
        <v>6396.8</v>
      </c>
    </row>
    <row r="117" spans="1:28" x14ac:dyDescent="0.25">
      <c r="A117" s="73" t="s">
        <v>3631</v>
      </c>
      <c r="B117" s="74" t="s">
        <v>3632</v>
      </c>
      <c r="C117" s="74" t="s">
        <v>3456</v>
      </c>
      <c r="D117" s="74" t="s">
        <v>3448</v>
      </c>
      <c r="E117" s="97">
        <v>6315.45</v>
      </c>
      <c r="F117" s="97">
        <v>1010.48</v>
      </c>
      <c r="G117" s="97">
        <v>395.76</v>
      </c>
      <c r="H117" s="97">
        <v>0</v>
      </c>
      <c r="I117" s="97">
        <v>223.72</v>
      </c>
      <c r="J117" s="97">
        <v>0</v>
      </c>
      <c r="K117" s="97">
        <v>0</v>
      </c>
      <c r="L117" s="97">
        <v>0</v>
      </c>
      <c r="M117" s="97">
        <v>7945.41</v>
      </c>
      <c r="N117" s="97">
        <v>0</v>
      </c>
      <c r="O117" s="97">
        <v>886.25</v>
      </c>
      <c r="P117" s="97">
        <v>13.86</v>
      </c>
      <c r="Q117" s="97">
        <v>63.16</v>
      </c>
      <c r="R117" s="97">
        <v>0.06</v>
      </c>
      <c r="S117" s="97">
        <v>0</v>
      </c>
      <c r="T117" s="97">
        <v>726.28</v>
      </c>
      <c r="U117" s="97">
        <v>2041</v>
      </c>
      <c r="V117" s="97">
        <v>0</v>
      </c>
      <c r="W117" s="97">
        <v>0</v>
      </c>
      <c r="X117" s="97">
        <v>0</v>
      </c>
      <c r="Y117" s="97">
        <v>0</v>
      </c>
      <c r="Z117" s="97">
        <v>0</v>
      </c>
      <c r="AA117" s="97">
        <v>3730.61</v>
      </c>
      <c r="AB117" s="97">
        <v>4214.8</v>
      </c>
    </row>
    <row r="118" spans="1:28" x14ac:dyDescent="0.25">
      <c r="A118" s="73" t="s">
        <v>3633</v>
      </c>
      <c r="B118" s="74" t="s">
        <v>3634</v>
      </c>
      <c r="C118" s="74" t="s">
        <v>682</v>
      </c>
      <c r="D118" s="74" t="s">
        <v>3444</v>
      </c>
      <c r="E118" s="97">
        <v>2265</v>
      </c>
      <c r="F118" s="97">
        <v>362.42</v>
      </c>
      <c r="G118" s="97">
        <v>465.5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3092.92</v>
      </c>
      <c r="N118" s="97">
        <v>0</v>
      </c>
      <c r="O118" s="97">
        <v>47.66</v>
      </c>
      <c r="P118" s="97">
        <v>0</v>
      </c>
      <c r="Q118" s="97">
        <v>22.65</v>
      </c>
      <c r="R118" s="97">
        <v>0.12</v>
      </c>
      <c r="S118" s="97">
        <v>0</v>
      </c>
      <c r="T118" s="97">
        <v>260.49</v>
      </c>
      <c r="U118" s="97">
        <v>732</v>
      </c>
      <c r="V118" s="97">
        <v>0</v>
      </c>
      <c r="W118" s="97">
        <v>0</v>
      </c>
      <c r="X118" s="97">
        <v>0</v>
      </c>
      <c r="Y118" s="97">
        <v>0</v>
      </c>
      <c r="Z118" s="97">
        <v>0</v>
      </c>
      <c r="AA118" s="97">
        <v>1062.92</v>
      </c>
      <c r="AB118" s="97">
        <v>2030</v>
      </c>
    </row>
    <row r="119" spans="1:28" x14ac:dyDescent="0.25">
      <c r="A119" s="73" t="s">
        <v>3635</v>
      </c>
      <c r="B119" s="74" t="s">
        <v>3636</v>
      </c>
      <c r="C119" s="74" t="s">
        <v>3476</v>
      </c>
      <c r="D119" s="74" t="s">
        <v>3464</v>
      </c>
      <c r="E119" s="97">
        <v>8065.35</v>
      </c>
      <c r="F119" s="97">
        <v>1290.46</v>
      </c>
      <c r="G119" s="97">
        <v>465.5</v>
      </c>
      <c r="H119" s="97">
        <v>0</v>
      </c>
      <c r="I119" s="97">
        <v>286.45</v>
      </c>
      <c r="J119" s="97">
        <v>0</v>
      </c>
      <c r="K119" s="97">
        <v>0</v>
      </c>
      <c r="L119" s="97">
        <v>0</v>
      </c>
      <c r="M119" s="97">
        <v>10107.76</v>
      </c>
      <c r="N119" s="97">
        <v>0</v>
      </c>
      <c r="O119" s="97">
        <v>1274.93</v>
      </c>
      <c r="P119" s="97">
        <v>28.19</v>
      </c>
      <c r="Q119" s="97">
        <v>80.650000000000006</v>
      </c>
      <c r="R119" s="97">
        <v>0.13</v>
      </c>
      <c r="S119" s="97">
        <v>0</v>
      </c>
      <c r="T119" s="97">
        <v>927.52</v>
      </c>
      <c r="U119" s="97">
        <v>4531.1099999999997</v>
      </c>
      <c r="V119" s="97">
        <v>338.83</v>
      </c>
      <c r="W119" s="97">
        <v>0</v>
      </c>
      <c r="X119" s="97">
        <v>0</v>
      </c>
      <c r="Y119" s="97">
        <v>0</v>
      </c>
      <c r="Z119" s="97">
        <v>0</v>
      </c>
      <c r="AA119" s="97">
        <v>7181.36</v>
      </c>
      <c r="AB119" s="97">
        <v>2926.4</v>
      </c>
    </row>
    <row r="120" spans="1:28" x14ac:dyDescent="0.25">
      <c r="A120" s="73" t="s">
        <v>3637</v>
      </c>
      <c r="B120" s="74" t="s">
        <v>3638</v>
      </c>
      <c r="C120" s="74" t="s">
        <v>3456</v>
      </c>
      <c r="D120" s="74" t="s">
        <v>3448</v>
      </c>
      <c r="E120" s="97">
        <v>3900.75</v>
      </c>
      <c r="F120" s="97">
        <v>624.12</v>
      </c>
      <c r="G120" s="97">
        <v>244.44</v>
      </c>
      <c r="H120" s="97">
        <v>0</v>
      </c>
      <c r="I120" s="97">
        <v>138.18</v>
      </c>
      <c r="J120" s="97">
        <v>0</v>
      </c>
      <c r="K120" s="97">
        <v>0</v>
      </c>
      <c r="L120" s="97">
        <v>0</v>
      </c>
      <c r="M120" s="97">
        <v>4907.49</v>
      </c>
      <c r="N120" s="97">
        <v>0</v>
      </c>
      <c r="O120" s="97">
        <v>372.26</v>
      </c>
      <c r="P120" s="97">
        <v>5.01</v>
      </c>
      <c r="Q120" s="97">
        <v>0</v>
      </c>
      <c r="R120" s="97">
        <v>0.03</v>
      </c>
      <c r="S120" s="97">
        <v>0</v>
      </c>
      <c r="T120" s="97">
        <v>448.59</v>
      </c>
      <c r="U120" s="97">
        <v>0</v>
      </c>
      <c r="V120" s="97">
        <v>0</v>
      </c>
      <c r="W120" s="97">
        <v>0</v>
      </c>
      <c r="X120" s="97">
        <v>0</v>
      </c>
      <c r="Y120" s="97">
        <v>0</v>
      </c>
      <c r="Z120" s="97">
        <v>0</v>
      </c>
      <c r="AA120" s="97">
        <v>825.89</v>
      </c>
      <c r="AB120" s="97">
        <v>4081.6</v>
      </c>
    </row>
    <row r="121" spans="1:28" x14ac:dyDescent="0.25">
      <c r="A121" s="73" t="s">
        <v>3639</v>
      </c>
      <c r="B121" s="74" t="s">
        <v>3640</v>
      </c>
      <c r="C121" s="74" t="s">
        <v>3456</v>
      </c>
      <c r="D121" s="74" t="s">
        <v>3448</v>
      </c>
      <c r="E121" s="97">
        <v>5200.95</v>
      </c>
      <c r="F121" s="97">
        <v>1010.48</v>
      </c>
      <c r="G121" s="97">
        <v>395.76</v>
      </c>
      <c r="H121" s="97">
        <v>1114.5</v>
      </c>
      <c r="I121" s="97">
        <v>223.69</v>
      </c>
      <c r="J121" s="97">
        <v>0</v>
      </c>
      <c r="K121" s="97">
        <v>0</v>
      </c>
      <c r="L121" s="97">
        <v>0</v>
      </c>
      <c r="M121" s="97">
        <v>7945.38</v>
      </c>
      <c r="N121" s="97">
        <v>0</v>
      </c>
      <c r="O121" s="97">
        <v>648.19000000000005</v>
      </c>
      <c r="P121" s="97">
        <v>11.81</v>
      </c>
      <c r="Q121" s="97">
        <v>52.01</v>
      </c>
      <c r="R121" s="97">
        <v>0.05</v>
      </c>
      <c r="S121" s="97">
        <v>0</v>
      </c>
      <c r="T121" s="97">
        <v>598.12</v>
      </c>
      <c r="U121" s="97">
        <v>2601</v>
      </c>
      <c r="V121" s="97">
        <v>0</v>
      </c>
      <c r="W121" s="97">
        <v>0</v>
      </c>
      <c r="X121" s="97">
        <v>0</v>
      </c>
      <c r="Y121" s="97">
        <v>0</v>
      </c>
      <c r="Z121" s="97">
        <v>0</v>
      </c>
      <c r="AA121" s="97">
        <v>3911.18</v>
      </c>
      <c r="AB121" s="97">
        <v>4034.2</v>
      </c>
    </row>
    <row r="122" spans="1:28" x14ac:dyDescent="0.25">
      <c r="A122" s="73" t="s">
        <v>3641</v>
      </c>
      <c r="B122" s="74" t="s">
        <v>3642</v>
      </c>
      <c r="C122" s="74" t="s">
        <v>753</v>
      </c>
      <c r="D122" s="74" t="s">
        <v>3454</v>
      </c>
      <c r="E122" s="97">
        <v>8558.25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8558.25</v>
      </c>
      <c r="N122" s="97">
        <v>0</v>
      </c>
      <c r="O122" s="97">
        <v>1280.78</v>
      </c>
      <c r="P122" s="97">
        <v>29.58</v>
      </c>
      <c r="Q122" s="97">
        <v>0</v>
      </c>
      <c r="R122" s="104">
        <v>-0.01</v>
      </c>
      <c r="S122" s="97">
        <v>0</v>
      </c>
      <c r="T122" s="97">
        <v>984.21</v>
      </c>
      <c r="U122" s="97">
        <v>3224.89</v>
      </c>
      <c r="V122" s="97">
        <v>0</v>
      </c>
      <c r="W122" s="97">
        <v>0</v>
      </c>
      <c r="X122" s="97">
        <v>0</v>
      </c>
      <c r="Y122" s="97">
        <v>0</v>
      </c>
      <c r="Z122" s="97">
        <v>0</v>
      </c>
      <c r="AA122" s="97">
        <v>5519.45</v>
      </c>
      <c r="AB122" s="97">
        <v>3038.8</v>
      </c>
    </row>
    <row r="123" spans="1:28" x14ac:dyDescent="0.25">
      <c r="A123" s="73" t="s">
        <v>3643</v>
      </c>
      <c r="B123" s="74" t="s">
        <v>3644</v>
      </c>
      <c r="C123" s="74" t="s">
        <v>3447</v>
      </c>
      <c r="D123" s="74" t="s">
        <v>3448</v>
      </c>
      <c r="E123" s="97">
        <v>4236</v>
      </c>
      <c r="F123" s="97">
        <v>677.77</v>
      </c>
      <c r="G123" s="97">
        <v>302.64</v>
      </c>
      <c r="H123" s="97">
        <v>0</v>
      </c>
      <c r="I123" s="97">
        <v>156.78</v>
      </c>
      <c r="J123" s="97">
        <v>0</v>
      </c>
      <c r="K123" s="97">
        <v>0</v>
      </c>
      <c r="L123" s="97">
        <v>0</v>
      </c>
      <c r="M123" s="97">
        <v>5373.19</v>
      </c>
      <c r="N123" s="97">
        <v>0</v>
      </c>
      <c r="O123" s="97">
        <v>440.87</v>
      </c>
      <c r="P123" s="97">
        <v>6.79</v>
      </c>
      <c r="Q123" s="97">
        <v>42.36</v>
      </c>
      <c r="R123" s="104">
        <v>-0.14000000000000001</v>
      </c>
      <c r="S123" s="97">
        <v>0</v>
      </c>
      <c r="T123" s="97">
        <v>487.15</v>
      </c>
      <c r="U123" s="97">
        <v>1007</v>
      </c>
      <c r="V123" s="97">
        <v>0</v>
      </c>
      <c r="W123" s="97">
        <v>1270.76</v>
      </c>
      <c r="X123" s="97">
        <v>0</v>
      </c>
      <c r="Y123" s="97">
        <v>0</v>
      </c>
      <c r="Z123" s="97">
        <v>0</v>
      </c>
      <c r="AA123" s="97">
        <v>3254.79</v>
      </c>
      <c r="AB123" s="97">
        <v>2118.4</v>
      </c>
    </row>
    <row r="124" spans="1:28" x14ac:dyDescent="0.25">
      <c r="A124" s="73" t="s">
        <v>3645</v>
      </c>
      <c r="B124" s="74" t="s">
        <v>3646</v>
      </c>
      <c r="C124" s="74" t="s">
        <v>732</v>
      </c>
      <c r="D124" s="74" t="s">
        <v>3444</v>
      </c>
      <c r="E124" s="97">
        <v>5098.5</v>
      </c>
      <c r="F124" s="97">
        <v>774.99</v>
      </c>
      <c r="G124" s="97">
        <v>465.5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6338.99</v>
      </c>
      <c r="N124" s="97">
        <v>0</v>
      </c>
      <c r="O124" s="97">
        <v>641.21</v>
      </c>
      <c r="P124" s="97">
        <v>11.41</v>
      </c>
      <c r="Q124" s="97">
        <v>50.99</v>
      </c>
      <c r="R124" s="104">
        <v>-0.16</v>
      </c>
      <c r="S124" s="97">
        <v>0</v>
      </c>
      <c r="T124" s="97">
        <v>586.34</v>
      </c>
      <c r="U124" s="97">
        <v>1652</v>
      </c>
      <c r="V124" s="97">
        <v>0</v>
      </c>
      <c r="W124" s="97">
        <v>0</v>
      </c>
      <c r="X124" s="97">
        <v>0</v>
      </c>
      <c r="Y124" s="97">
        <v>0</v>
      </c>
      <c r="Z124" s="97">
        <v>0</v>
      </c>
      <c r="AA124" s="97">
        <v>2941.79</v>
      </c>
      <c r="AB124" s="97">
        <v>3397.2</v>
      </c>
    </row>
    <row r="125" spans="1:28" x14ac:dyDescent="0.25">
      <c r="A125" s="73" t="s">
        <v>3647</v>
      </c>
      <c r="B125" s="74" t="s">
        <v>3648</v>
      </c>
      <c r="C125" s="74" t="s">
        <v>700</v>
      </c>
      <c r="D125" s="74" t="s">
        <v>3444</v>
      </c>
      <c r="E125" s="97">
        <v>2265</v>
      </c>
      <c r="F125" s="97">
        <v>258.22000000000003</v>
      </c>
      <c r="G125" s="97">
        <v>465.5</v>
      </c>
      <c r="H125" s="97">
        <v>0</v>
      </c>
      <c r="I125" s="97">
        <v>0</v>
      </c>
      <c r="J125" s="97">
        <v>0</v>
      </c>
      <c r="K125" s="97">
        <v>0</v>
      </c>
      <c r="L125" s="97">
        <v>0</v>
      </c>
      <c r="M125" s="97">
        <v>2988.72</v>
      </c>
      <c r="N125" s="97">
        <v>0</v>
      </c>
      <c r="O125" s="97">
        <v>47.66</v>
      </c>
      <c r="P125" s="97">
        <v>0</v>
      </c>
      <c r="Q125" s="97">
        <v>22.65</v>
      </c>
      <c r="R125" s="104">
        <v>-0.08</v>
      </c>
      <c r="S125" s="97">
        <v>0</v>
      </c>
      <c r="T125" s="97">
        <v>260.49</v>
      </c>
      <c r="U125" s="97">
        <v>756</v>
      </c>
      <c r="V125" s="97">
        <v>0</v>
      </c>
      <c r="W125" s="97">
        <v>0</v>
      </c>
      <c r="X125" s="97">
        <v>0</v>
      </c>
      <c r="Y125" s="97">
        <v>0</v>
      </c>
      <c r="Z125" s="97">
        <v>0</v>
      </c>
      <c r="AA125" s="97">
        <v>1086.72</v>
      </c>
      <c r="AB125" s="97">
        <v>1902</v>
      </c>
    </row>
    <row r="126" spans="1:28" x14ac:dyDescent="0.25">
      <c r="A126" s="73" t="s">
        <v>3649</v>
      </c>
      <c r="B126" s="74" t="s">
        <v>3650</v>
      </c>
      <c r="C126" s="74" t="s">
        <v>3447</v>
      </c>
      <c r="D126" s="74" t="s">
        <v>3448</v>
      </c>
      <c r="E126" s="97">
        <v>5376.45</v>
      </c>
      <c r="F126" s="97">
        <v>645.17999999999995</v>
      </c>
      <c r="G126" s="97">
        <v>384.12</v>
      </c>
      <c r="H126" s="97">
        <v>0</v>
      </c>
      <c r="I126" s="97">
        <v>198.99</v>
      </c>
      <c r="J126" s="97">
        <v>0</v>
      </c>
      <c r="K126" s="97">
        <v>430.32</v>
      </c>
      <c r="L126" s="97">
        <v>0</v>
      </c>
      <c r="M126" s="97">
        <v>7035.06</v>
      </c>
      <c r="N126" s="97">
        <v>0</v>
      </c>
      <c r="O126" s="97">
        <v>683.19</v>
      </c>
      <c r="P126" s="97">
        <v>12.76</v>
      </c>
      <c r="Q126" s="97">
        <v>53.77</v>
      </c>
      <c r="R126" s="97">
        <v>0.04</v>
      </c>
      <c r="S126" s="97">
        <v>0</v>
      </c>
      <c r="T126" s="97">
        <v>618.29999999999995</v>
      </c>
      <c r="U126" s="97">
        <v>600</v>
      </c>
      <c r="V126" s="97">
        <v>0</v>
      </c>
      <c r="W126" s="97">
        <v>0</v>
      </c>
      <c r="X126" s="97">
        <v>0</v>
      </c>
      <c r="Y126" s="97">
        <v>0</v>
      </c>
      <c r="Z126" s="97">
        <v>0</v>
      </c>
      <c r="AA126" s="97">
        <v>1968.06</v>
      </c>
      <c r="AB126" s="97">
        <v>5067</v>
      </c>
    </row>
    <row r="127" spans="1:28" x14ac:dyDescent="0.25">
      <c r="A127" s="73" t="s">
        <v>3055</v>
      </c>
      <c r="B127" s="74" t="s">
        <v>3651</v>
      </c>
      <c r="C127" s="74" t="s">
        <v>3447</v>
      </c>
      <c r="D127" s="74" t="s">
        <v>3448</v>
      </c>
      <c r="E127" s="97">
        <v>5572.5</v>
      </c>
      <c r="F127" s="97">
        <v>780.15</v>
      </c>
      <c r="G127" s="97">
        <v>349.2</v>
      </c>
      <c r="H127" s="97">
        <v>0</v>
      </c>
      <c r="I127" s="97">
        <v>197.4</v>
      </c>
      <c r="J127" s="97">
        <v>2191.1999999999998</v>
      </c>
      <c r="K127" s="97">
        <v>0</v>
      </c>
      <c r="L127" s="97">
        <v>0</v>
      </c>
      <c r="M127" s="97">
        <v>9090.4500000000007</v>
      </c>
      <c r="N127" s="97">
        <v>0</v>
      </c>
      <c r="O127" s="97">
        <v>717.61</v>
      </c>
      <c r="P127" s="97">
        <v>13.75</v>
      </c>
      <c r="Q127" s="97">
        <v>55.73</v>
      </c>
      <c r="R127" s="104">
        <v>-0.02</v>
      </c>
      <c r="S127" s="97">
        <v>0</v>
      </c>
      <c r="T127" s="97">
        <v>640.84</v>
      </c>
      <c r="U127" s="97">
        <v>500</v>
      </c>
      <c r="V127" s="97">
        <v>696.94</v>
      </c>
      <c r="W127" s="97">
        <v>0</v>
      </c>
      <c r="X127" s="97">
        <v>0</v>
      </c>
      <c r="Y127" s="97">
        <v>0</v>
      </c>
      <c r="Z127" s="97">
        <v>0</v>
      </c>
      <c r="AA127" s="97">
        <v>2624.85</v>
      </c>
      <c r="AB127" s="97">
        <v>6465.6</v>
      </c>
    </row>
    <row r="128" spans="1:28" x14ac:dyDescent="0.25">
      <c r="A128" s="73" t="s">
        <v>3652</v>
      </c>
      <c r="B128" s="74" t="s">
        <v>3653</v>
      </c>
      <c r="C128" s="74" t="s">
        <v>3456</v>
      </c>
      <c r="D128" s="74" t="s">
        <v>3448</v>
      </c>
      <c r="E128" s="97">
        <v>6315.45</v>
      </c>
      <c r="F128" s="97">
        <v>884.17</v>
      </c>
      <c r="G128" s="97">
        <v>395.76</v>
      </c>
      <c r="H128" s="97">
        <v>0</v>
      </c>
      <c r="I128" s="97">
        <v>223.72</v>
      </c>
      <c r="J128" s="97">
        <v>2191.1999999999998</v>
      </c>
      <c r="K128" s="97">
        <v>0</v>
      </c>
      <c r="L128" s="97">
        <v>0</v>
      </c>
      <c r="M128" s="97">
        <v>10010.299999999999</v>
      </c>
      <c r="N128" s="97">
        <v>0</v>
      </c>
      <c r="O128" s="97">
        <v>886.25</v>
      </c>
      <c r="P128" s="97">
        <v>17.63</v>
      </c>
      <c r="Q128" s="97">
        <v>63.16</v>
      </c>
      <c r="R128" s="104">
        <v>-0.12</v>
      </c>
      <c r="S128" s="97">
        <v>0</v>
      </c>
      <c r="T128" s="97">
        <v>726.28</v>
      </c>
      <c r="U128" s="97">
        <v>2106</v>
      </c>
      <c r="V128" s="97">
        <v>0</v>
      </c>
      <c r="W128" s="97">
        <v>0</v>
      </c>
      <c r="X128" s="97">
        <v>0</v>
      </c>
      <c r="Y128" s="97">
        <v>0</v>
      </c>
      <c r="Z128" s="97">
        <v>565.29999999999995</v>
      </c>
      <c r="AA128" s="97">
        <v>4364.5</v>
      </c>
      <c r="AB128" s="97">
        <v>5645.8</v>
      </c>
    </row>
    <row r="129" spans="1:28" x14ac:dyDescent="0.25">
      <c r="A129" s="73" t="s">
        <v>3060</v>
      </c>
      <c r="B129" s="74" t="s">
        <v>3654</v>
      </c>
      <c r="C129" s="74" t="s">
        <v>3447</v>
      </c>
      <c r="D129" s="74" t="s">
        <v>3448</v>
      </c>
      <c r="E129" s="97">
        <v>5702.25</v>
      </c>
      <c r="F129" s="97">
        <v>798.33</v>
      </c>
      <c r="G129" s="97">
        <v>407.4</v>
      </c>
      <c r="H129" s="97">
        <v>0</v>
      </c>
      <c r="I129" s="97">
        <v>211.05</v>
      </c>
      <c r="J129" s="97">
        <v>0</v>
      </c>
      <c r="K129" s="97">
        <v>0</v>
      </c>
      <c r="L129" s="97">
        <v>0</v>
      </c>
      <c r="M129" s="97">
        <v>7119.03</v>
      </c>
      <c r="N129" s="97">
        <v>0</v>
      </c>
      <c r="O129" s="97">
        <v>757.76</v>
      </c>
      <c r="P129" s="97">
        <v>14.47</v>
      </c>
      <c r="Q129" s="97">
        <v>57.02</v>
      </c>
      <c r="R129" s="97">
        <v>0</v>
      </c>
      <c r="S129" s="97">
        <v>0</v>
      </c>
      <c r="T129" s="97">
        <v>655.77</v>
      </c>
      <c r="U129" s="97">
        <v>2792.05</v>
      </c>
      <c r="V129" s="97">
        <v>0</v>
      </c>
      <c r="W129" s="97">
        <v>0</v>
      </c>
      <c r="X129" s="97">
        <v>0</v>
      </c>
      <c r="Y129" s="97">
        <v>0</v>
      </c>
      <c r="Z129" s="97">
        <v>605.16</v>
      </c>
      <c r="AA129" s="97">
        <v>4882.2299999999996</v>
      </c>
      <c r="AB129" s="97">
        <v>2236.8000000000002</v>
      </c>
    </row>
    <row r="130" spans="1:28" x14ac:dyDescent="0.25">
      <c r="A130" s="73" t="s">
        <v>3655</v>
      </c>
      <c r="B130" s="74" t="s">
        <v>3656</v>
      </c>
      <c r="C130" s="74" t="s">
        <v>2149</v>
      </c>
      <c r="D130" s="74" t="s">
        <v>3448</v>
      </c>
      <c r="E130" s="97">
        <v>6419.55</v>
      </c>
      <c r="F130" s="97">
        <v>718.99</v>
      </c>
      <c r="G130" s="97">
        <v>372.41</v>
      </c>
      <c r="H130" s="97">
        <v>0</v>
      </c>
      <c r="I130" s="97">
        <v>183.87</v>
      </c>
      <c r="J130" s="97">
        <v>0</v>
      </c>
      <c r="K130" s="97">
        <v>0</v>
      </c>
      <c r="L130" s="104">
        <v>-1283.9100000000001</v>
      </c>
      <c r="M130" s="97">
        <v>6410.91</v>
      </c>
      <c r="N130" s="97">
        <v>0</v>
      </c>
      <c r="O130" s="97">
        <v>903.5</v>
      </c>
      <c r="P130" s="97">
        <v>19.309999999999999</v>
      </c>
      <c r="Q130" s="97">
        <v>64.2</v>
      </c>
      <c r="R130" s="104">
        <v>-0.18</v>
      </c>
      <c r="S130" s="97">
        <v>0</v>
      </c>
      <c r="T130" s="97">
        <v>738.25</v>
      </c>
      <c r="U130" s="97">
        <v>2140</v>
      </c>
      <c r="V130" s="97">
        <v>413.83</v>
      </c>
      <c r="W130" s="97">
        <v>0</v>
      </c>
      <c r="X130" s="97">
        <v>0</v>
      </c>
      <c r="Y130" s="97">
        <v>0</v>
      </c>
      <c r="Z130" s="97">
        <v>0</v>
      </c>
      <c r="AA130" s="97">
        <v>4278.91</v>
      </c>
      <c r="AB130" s="97">
        <v>2132</v>
      </c>
    </row>
    <row r="131" spans="1:28" x14ac:dyDescent="0.25">
      <c r="A131" s="73" t="s">
        <v>3657</v>
      </c>
      <c r="B131" s="74" t="s">
        <v>3658</v>
      </c>
      <c r="C131" s="74" t="s">
        <v>3456</v>
      </c>
      <c r="D131" s="74" t="s">
        <v>3448</v>
      </c>
      <c r="E131" s="97">
        <v>5200.95</v>
      </c>
      <c r="F131" s="97">
        <v>546.1</v>
      </c>
      <c r="G131" s="97">
        <v>244.44</v>
      </c>
      <c r="H131" s="97">
        <v>0</v>
      </c>
      <c r="I131" s="97">
        <v>138.18</v>
      </c>
      <c r="J131" s="97">
        <v>0</v>
      </c>
      <c r="K131" s="97">
        <v>0</v>
      </c>
      <c r="L131" s="104">
        <v>-1300.32</v>
      </c>
      <c r="M131" s="97">
        <v>4829.3500000000004</v>
      </c>
      <c r="N131" s="97">
        <v>0</v>
      </c>
      <c r="O131" s="97">
        <v>615.87</v>
      </c>
      <c r="P131" s="97">
        <v>11.81</v>
      </c>
      <c r="Q131" s="97">
        <v>52.01</v>
      </c>
      <c r="R131" s="104">
        <v>-0.1</v>
      </c>
      <c r="S131" s="97">
        <v>0</v>
      </c>
      <c r="T131" s="97">
        <v>598.12</v>
      </c>
      <c r="U131" s="97">
        <v>1734</v>
      </c>
      <c r="V131" s="97">
        <v>0</v>
      </c>
      <c r="W131" s="97">
        <v>0</v>
      </c>
      <c r="X131" s="97">
        <v>616.04</v>
      </c>
      <c r="Y131" s="97">
        <v>0</v>
      </c>
      <c r="Z131" s="97">
        <v>0</v>
      </c>
      <c r="AA131" s="97">
        <v>3627.75</v>
      </c>
      <c r="AB131" s="97">
        <v>1201.5999999999999</v>
      </c>
    </row>
    <row r="132" spans="1:28" x14ac:dyDescent="0.25">
      <c r="A132" s="73" t="s">
        <v>3064</v>
      </c>
      <c r="B132" s="74" t="s">
        <v>3659</v>
      </c>
      <c r="C132" s="74" t="s">
        <v>3456</v>
      </c>
      <c r="D132" s="74" t="s">
        <v>3448</v>
      </c>
      <c r="E132" s="97">
        <v>6501.15</v>
      </c>
      <c r="F132" s="97">
        <v>910.18</v>
      </c>
      <c r="G132" s="97">
        <v>407.4</v>
      </c>
      <c r="H132" s="97">
        <v>0</v>
      </c>
      <c r="I132" s="97">
        <v>230.3</v>
      </c>
      <c r="J132" s="97">
        <v>0</v>
      </c>
      <c r="K132" s="97">
        <v>0</v>
      </c>
      <c r="L132" s="97">
        <v>0</v>
      </c>
      <c r="M132" s="97">
        <v>8049.03</v>
      </c>
      <c r="N132" s="97">
        <v>0</v>
      </c>
      <c r="O132" s="97">
        <v>928.4</v>
      </c>
      <c r="P132" s="97">
        <v>18.600000000000001</v>
      </c>
      <c r="Q132" s="97">
        <v>65.010000000000005</v>
      </c>
      <c r="R132" s="104">
        <v>-0.02</v>
      </c>
      <c r="S132" s="97">
        <v>0</v>
      </c>
      <c r="T132" s="97">
        <v>747.64</v>
      </c>
      <c r="U132" s="97">
        <v>0</v>
      </c>
      <c r="V132" s="97">
        <v>0</v>
      </c>
      <c r="W132" s="97">
        <v>0</v>
      </c>
      <c r="X132" s="97">
        <v>0</v>
      </c>
      <c r="Y132" s="97">
        <v>0</v>
      </c>
      <c r="Z132" s="97">
        <v>0</v>
      </c>
      <c r="AA132" s="97">
        <v>1759.63</v>
      </c>
      <c r="AB132" s="97">
        <v>6289.4</v>
      </c>
    </row>
    <row r="133" spans="1:28" x14ac:dyDescent="0.25">
      <c r="A133" s="73" t="s">
        <v>3066</v>
      </c>
      <c r="B133" s="74" t="s">
        <v>3660</v>
      </c>
      <c r="C133" s="74" t="s">
        <v>3447</v>
      </c>
      <c r="D133" s="74" t="s">
        <v>3448</v>
      </c>
      <c r="E133" s="97">
        <v>6315.45</v>
      </c>
      <c r="F133" s="97">
        <v>884.17</v>
      </c>
      <c r="G133" s="97">
        <v>395.76</v>
      </c>
      <c r="H133" s="97">
        <v>0</v>
      </c>
      <c r="I133" s="97">
        <v>223.72</v>
      </c>
      <c r="J133" s="97">
        <v>0</v>
      </c>
      <c r="K133" s="97">
        <v>0</v>
      </c>
      <c r="L133" s="97">
        <v>0</v>
      </c>
      <c r="M133" s="97">
        <v>7819.1</v>
      </c>
      <c r="N133" s="97">
        <v>0</v>
      </c>
      <c r="O133" s="97">
        <v>886.25</v>
      </c>
      <c r="P133" s="97">
        <v>17.63</v>
      </c>
      <c r="Q133" s="97">
        <v>63.16</v>
      </c>
      <c r="R133" s="104">
        <v>-0.06</v>
      </c>
      <c r="S133" s="97">
        <v>0</v>
      </c>
      <c r="T133" s="97">
        <v>726.28</v>
      </c>
      <c r="U133" s="97">
        <v>2773.64</v>
      </c>
      <c r="V133" s="97">
        <v>0</v>
      </c>
      <c r="W133" s="97">
        <v>0</v>
      </c>
      <c r="X133" s="97">
        <v>0</v>
      </c>
      <c r="Y133" s="97">
        <v>0</v>
      </c>
      <c r="Z133" s="97">
        <v>0</v>
      </c>
      <c r="AA133" s="97">
        <v>4466.8999999999996</v>
      </c>
      <c r="AB133" s="97">
        <v>3352.2</v>
      </c>
    </row>
    <row r="134" spans="1:28" x14ac:dyDescent="0.25">
      <c r="A134" s="73" t="s">
        <v>3661</v>
      </c>
      <c r="B134" s="74" t="s">
        <v>3662</v>
      </c>
      <c r="C134" s="74" t="s">
        <v>3456</v>
      </c>
      <c r="D134" s="74" t="s">
        <v>3448</v>
      </c>
      <c r="E134" s="97">
        <v>6315.45</v>
      </c>
      <c r="F134" s="97">
        <v>884.17</v>
      </c>
      <c r="G134" s="97">
        <v>395.76</v>
      </c>
      <c r="H134" s="97">
        <v>0</v>
      </c>
      <c r="I134" s="97">
        <v>223.72</v>
      </c>
      <c r="J134" s="97">
        <v>0</v>
      </c>
      <c r="K134" s="97">
        <v>443.36</v>
      </c>
      <c r="L134" s="97">
        <v>0</v>
      </c>
      <c r="M134" s="97">
        <v>8262.4599999999991</v>
      </c>
      <c r="N134" s="97">
        <v>0</v>
      </c>
      <c r="O134" s="97">
        <v>886.25</v>
      </c>
      <c r="P134" s="97">
        <v>17.63</v>
      </c>
      <c r="Q134" s="97">
        <v>63.16</v>
      </c>
      <c r="R134" s="104">
        <v>-0.08</v>
      </c>
      <c r="S134" s="97">
        <v>0</v>
      </c>
      <c r="T134" s="97">
        <v>726.28</v>
      </c>
      <c r="U134" s="97">
        <v>3150.32</v>
      </c>
      <c r="V134" s="97">
        <v>198.1</v>
      </c>
      <c r="W134" s="97">
        <v>0</v>
      </c>
      <c r="X134" s="97">
        <v>0</v>
      </c>
      <c r="Y134" s="97">
        <v>0</v>
      </c>
      <c r="Z134" s="97">
        <v>0</v>
      </c>
      <c r="AA134" s="97">
        <v>5041.66</v>
      </c>
      <c r="AB134" s="97">
        <v>3220.8</v>
      </c>
    </row>
    <row r="135" spans="1:28" x14ac:dyDescent="0.25">
      <c r="A135" s="73" t="s">
        <v>3663</v>
      </c>
      <c r="B135" s="74" t="s">
        <v>3664</v>
      </c>
      <c r="C135" s="74" t="s">
        <v>2225</v>
      </c>
      <c r="D135" s="74" t="s">
        <v>3464</v>
      </c>
      <c r="E135" s="97">
        <v>7198.5</v>
      </c>
      <c r="F135" s="97">
        <v>1007.8</v>
      </c>
      <c r="G135" s="97">
        <v>465.5</v>
      </c>
      <c r="H135" s="97">
        <v>0</v>
      </c>
      <c r="I135" s="97">
        <v>261.2</v>
      </c>
      <c r="J135" s="97">
        <v>4382.3999999999996</v>
      </c>
      <c r="K135" s="97">
        <v>0</v>
      </c>
      <c r="L135" s="97">
        <v>0</v>
      </c>
      <c r="M135" s="97">
        <v>13315.4</v>
      </c>
      <c r="N135" s="97">
        <v>0</v>
      </c>
      <c r="O135" s="97">
        <v>1089.77</v>
      </c>
      <c r="P135" s="97">
        <v>23.53</v>
      </c>
      <c r="Q135" s="97">
        <v>71.989999999999995</v>
      </c>
      <c r="R135" s="104">
        <v>-0.13</v>
      </c>
      <c r="S135" s="97">
        <v>0</v>
      </c>
      <c r="T135" s="97">
        <v>827.84</v>
      </c>
      <c r="U135" s="97">
        <v>0</v>
      </c>
      <c r="V135" s="97">
        <v>0</v>
      </c>
      <c r="W135" s="97">
        <v>0</v>
      </c>
      <c r="X135" s="97">
        <v>0</v>
      </c>
      <c r="Y135" s="97">
        <v>0</v>
      </c>
      <c r="Z135" s="97">
        <v>0</v>
      </c>
      <c r="AA135" s="97">
        <v>2013</v>
      </c>
      <c r="AB135" s="97">
        <v>11302.4</v>
      </c>
    </row>
    <row r="136" spans="1:28" x14ac:dyDescent="0.25">
      <c r="A136" s="73" t="s">
        <v>3665</v>
      </c>
      <c r="B136" s="74" t="s">
        <v>3666</v>
      </c>
      <c r="C136" s="74" t="s">
        <v>2225</v>
      </c>
      <c r="D136" s="74" t="s">
        <v>3464</v>
      </c>
      <c r="E136" s="97">
        <v>7198.5</v>
      </c>
      <c r="F136" s="97">
        <v>1007.8</v>
      </c>
      <c r="G136" s="97">
        <v>465.5</v>
      </c>
      <c r="H136" s="97">
        <v>0</v>
      </c>
      <c r="I136" s="97">
        <v>261.2</v>
      </c>
      <c r="J136" s="97">
        <v>2191.1999999999998</v>
      </c>
      <c r="K136" s="97">
        <v>0</v>
      </c>
      <c r="L136" s="97">
        <v>0</v>
      </c>
      <c r="M136" s="97">
        <v>11124.2</v>
      </c>
      <c r="N136" s="97">
        <v>0</v>
      </c>
      <c r="O136" s="97">
        <v>1089.77</v>
      </c>
      <c r="P136" s="97">
        <v>23.53</v>
      </c>
      <c r="Q136" s="97">
        <v>71.989999999999995</v>
      </c>
      <c r="R136" s="104">
        <v>-0.13</v>
      </c>
      <c r="S136" s="97">
        <v>0</v>
      </c>
      <c r="T136" s="97">
        <v>827.84</v>
      </c>
      <c r="U136" s="97">
        <v>2400</v>
      </c>
      <c r="V136" s="97">
        <v>0</v>
      </c>
      <c r="W136" s="97">
        <v>0</v>
      </c>
      <c r="X136" s="97">
        <v>0</v>
      </c>
      <c r="Y136" s="97">
        <v>0</v>
      </c>
      <c r="Z136" s="97">
        <v>0</v>
      </c>
      <c r="AA136" s="97">
        <v>4413</v>
      </c>
      <c r="AB136" s="97">
        <v>6711.2</v>
      </c>
    </row>
    <row r="137" spans="1:28" x14ac:dyDescent="0.25">
      <c r="A137" s="73" t="s">
        <v>3667</v>
      </c>
      <c r="B137" s="74" t="s">
        <v>3668</v>
      </c>
      <c r="C137" s="74" t="s">
        <v>3447</v>
      </c>
      <c r="D137" s="74" t="s">
        <v>3448</v>
      </c>
      <c r="E137" s="97">
        <v>4724.7</v>
      </c>
      <c r="F137" s="97">
        <v>661.48</v>
      </c>
      <c r="G137" s="97">
        <v>337.56</v>
      </c>
      <c r="H137" s="97">
        <v>0</v>
      </c>
      <c r="I137" s="97">
        <v>174.87</v>
      </c>
      <c r="J137" s="97">
        <v>0</v>
      </c>
      <c r="K137" s="97">
        <v>0</v>
      </c>
      <c r="L137" s="97">
        <v>0</v>
      </c>
      <c r="M137" s="97">
        <v>5898.61</v>
      </c>
      <c r="N137" s="97">
        <v>0</v>
      </c>
      <c r="O137" s="97">
        <v>534.70000000000005</v>
      </c>
      <c r="P137" s="97">
        <v>9.35</v>
      </c>
      <c r="Q137" s="97">
        <v>47.25</v>
      </c>
      <c r="R137" s="104">
        <v>-0.04</v>
      </c>
      <c r="S137" s="97">
        <v>0</v>
      </c>
      <c r="T137" s="97">
        <v>543.35</v>
      </c>
      <c r="U137" s="97">
        <v>0</v>
      </c>
      <c r="V137" s="97">
        <v>0</v>
      </c>
      <c r="W137" s="97">
        <v>0</v>
      </c>
      <c r="X137" s="97">
        <v>0</v>
      </c>
      <c r="Y137" s="97">
        <v>0</v>
      </c>
      <c r="Z137" s="97">
        <v>0</v>
      </c>
      <c r="AA137" s="97">
        <v>1134.6099999999999</v>
      </c>
      <c r="AB137" s="97">
        <v>4764</v>
      </c>
    </row>
    <row r="138" spans="1:28" x14ac:dyDescent="0.25">
      <c r="A138" s="73" t="s">
        <v>3074</v>
      </c>
      <c r="B138" s="74" t="s">
        <v>3669</v>
      </c>
      <c r="C138" s="74" t="s">
        <v>2149</v>
      </c>
      <c r="D138" s="74" t="s">
        <v>3464</v>
      </c>
      <c r="E138" s="97">
        <v>6419.55</v>
      </c>
      <c r="F138" s="97">
        <v>0</v>
      </c>
      <c r="G138" s="97">
        <v>465.5</v>
      </c>
      <c r="H138" s="97">
        <v>0</v>
      </c>
      <c r="I138" s="97">
        <v>229.8</v>
      </c>
      <c r="J138" s="97">
        <v>2191.1999999999998</v>
      </c>
      <c r="K138" s="97">
        <v>0</v>
      </c>
      <c r="L138" s="97">
        <v>0</v>
      </c>
      <c r="M138" s="97">
        <v>9306.0499999999993</v>
      </c>
      <c r="N138" s="97">
        <v>0</v>
      </c>
      <c r="O138" s="97">
        <v>923.38</v>
      </c>
      <c r="P138" s="97">
        <v>19.309999999999999</v>
      </c>
      <c r="Q138" s="97">
        <v>64.2</v>
      </c>
      <c r="R138" s="104">
        <v>-0.09</v>
      </c>
      <c r="S138" s="97">
        <v>0</v>
      </c>
      <c r="T138" s="97">
        <v>738.25</v>
      </c>
      <c r="U138" s="97">
        <v>1729</v>
      </c>
      <c r="V138" s="97">
        <v>0</v>
      </c>
      <c r="W138" s="97">
        <v>0</v>
      </c>
      <c r="X138" s="97">
        <v>0</v>
      </c>
      <c r="Y138" s="97">
        <v>0</v>
      </c>
      <c r="Z138" s="97">
        <v>0</v>
      </c>
      <c r="AA138" s="97">
        <v>3474.05</v>
      </c>
      <c r="AB138" s="97">
        <v>5832</v>
      </c>
    </row>
    <row r="139" spans="1:28" x14ac:dyDescent="0.25">
      <c r="A139" s="73" t="s">
        <v>3670</v>
      </c>
      <c r="B139" s="74" t="s">
        <v>3671</v>
      </c>
      <c r="C139" s="74" t="s">
        <v>3447</v>
      </c>
      <c r="D139" s="74" t="s">
        <v>3448</v>
      </c>
      <c r="E139" s="97">
        <v>4887.75</v>
      </c>
      <c r="F139" s="97">
        <v>586.53</v>
      </c>
      <c r="G139" s="97">
        <v>349.2</v>
      </c>
      <c r="H139" s="97">
        <v>0</v>
      </c>
      <c r="I139" s="97">
        <v>180.9</v>
      </c>
      <c r="J139" s="97">
        <v>0</v>
      </c>
      <c r="K139" s="97">
        <v>0</v>
      </c>
      <c r="L139" s="97">
        <v>0</v>
      </c>
      <c r="M139" s="97">
        <v>6004.38</v>
      </c>
      <c r="N139" s="97">
        <v>0</v>
      </c>
      <c r="O139" s="97">
        <v>571.35</v>
      </c>
      <c r="P139" s="97">
        <v>10.199999999999999</v>
      </c>
      <c r="Q139" s="97">
        <v>48.88</v>
      </c>
      <c r="R139" s="97">
        <v>0.06</v>
      </c>
      <c r="S139" s="97">
        <v>0</v>
      </c>
      <c r="T139" s="97">
        <v>562.09</v>
      </c>
      <c r="U139" s="97">
        <v>1630</v>
      </c>
      <c r="V139" s="97">
        <v>0</v>
      </c>
      <c r="W139" s="97">
        <v>0</v>
      </c>
      <c r="X139" s="97">
        <v>0</v>
      </c>
      <c r="Y139" s="97">
        <v>0</v>
      </c>
      <c r="Z139" s="97">
        <v>0</v>
      </c>
      <c r="AA139" s="97">
        <v>2822.58</v>
      </c>
      <c r="AB139" s="97">
        <v>3181.8</v>
      </c>
    </row>
    <row r="140" spans="1:28" x14ac:dyDescent="0.25">
      <c r="A140" s="73" t="s">
        <v>3078</v>
      </c>
      <c r="B140" s="74" t="s">
        <v>3672</v>
      </c>
      <c r="C140" s="74" t="s">
        <v>3456</v>
      </c>
      <c r="D140" s="74" t="s">
        <v>3448</v>
      </c>
      <c r="E140" s="97">
        <v>4829.3999999999996</v>
      </c>
      <c r="F140" s="97">
        <v>579.54</v>
      </c>
      <c r="G140" s="97">
        <v>302.64</v>
      </c>
      <c r="H140" s="97">
        <v>0</v>
      </c>
      <c r="I140" s="97">
        <v>171.08</v>
      </c>
      <c r="J140" s="97">
        <v>0</v>
      </c>
      <c r="K140" s="97">
        <v>0</v>
      </c>
      <c r="L140" s="97">
        <v>0</v>
      </c>
      <c r="M140" s="97">
        <v>5882.66</v>
      </c>
      <c r="N140" s="97">
        <v>0</v>
      </c>
      <c r="O140" s="97">
        <v>548.94000000000005</v>
      </c>
      <c r="P140" s="97">
        <v>9.8699999999999992</v>
      </c>
      <c r="Q140" s="97">
        <v>48.3</v>
      </c>
      <c r="R140" s="104">
        <v>-0.04</v>
      </c>
      <c r="S140" s="97">
        <v>0</v>
      </c>
      <c r="T140" s="97">
        <v>555.39</v>
      </c>
      <c r="U140" s="97">
        <v>2204</v>
      </c>
      <c r="V140" s="97">
        <v>0</v>
      </c>
      <c r="W140" s="97">
        <v>0</v>
      </c>
      <c r="X140" s="97">
        <v>0</v>
      </c>
      <c r="Y140" s="97">
        <v>0</v>
      </c>
      <c r="Z140" s="97">
        <v>0</v>
      </c>
      <c r="AA140" s="97">
        <v>3366.46</v>
      </c>
      <c r="AB140" s="97">
        <v>2516.1999999999998</v>
      </c>
    </row>
    <row r="141" spans="1:28" x14ac:dyDescent="0.25">
      <c r="A141" s="73" t="s">
        <v>3082</v>
      </c>
      <c r="B141" s="74" t="s">
        <v>3673</v>
      </c>
      <c r="C141" s="74" t="s">
        <v>3456</v>
      </c>
      <c r="D141" s="74" t="s">
        <v>3448</v>
      </c>
      <c r="E141" s="97">
        <v>5758.2</v>
      </c>
      <c r="F141" s="97">
        <v>690.99</v>
      </c>
      <c r="G141" s="97">
        <v>360.84</v>
      </c>
      <c r="H141" s="97">
        <v>0</v>
      </c>
      <c r="I141" s="97">
        <v>203.98</v>
      </c>
      <c r="J141" s="97">
        <v>0</v>
      </c>
      <c r="K141" s="97">
        <v>0</v>
      </c>
      <c r="L141" s="97">
        <v>0</v>
      </c>
      <c r="M141" s="97">
        <v>7014.01</v>
      </c>
      <c r="N141" s="97">
        <v>0</v>
      </c>
      <c r="O141" s="97">
        <v>759.76</v>
      </c>
      <c r="P141" s="97">
        <v>14.72</v>
      </c>
      <c r="Q141" s="97">
        <v>57.58</v>
      </c>
      <c r="R141" s="104">
        <v>-0.05</v>
      </c>
      <c r="S141" s="97">
        <v>0</v>
      </c>
      <c r="T141" s="97">
        <v>662.2</v>
      </c>
      <c r="U141" s="97">
        <v>265</v>
      </c>
      <c r="V141" s="97">
        <v>0</v>
      </c>
      <c r="W141" s="97">
        <v>0</v>
      </c>
      <c r="X141" s="97">
        <v>0</v>
      </c>
      <c r="Y141" s="97">
        <v>0</v>
      </c>
      <c r="Z141" s="97">
        <v>0</v>
      </c>
      <c r="AA141" s="97">
        <v>1759.21</v>
      </c>
      <c r="AB141" s="97">
        <v>5254.8</v>
      </c>
    </row>
    <row r="142" spans="1:28" x14ac:dyDescent="0.25">
      <c r="A142" s="73" t="s">
        <v>3674</v>
      </c>
      <c r="B142" s="74" t="s">
        <v>3675</v>
      </c>
      <c r="C142" s="74" t="s">
        <v>713</v>
      </c>
      <c r="D142" s="74" t="s">
        <v>3676</v>
      </c>
      <c r="E142" s="97">
        <v>2609.5500000000002</v>
      </c>
      <c r="F142" s="97">
        <v>247.91</v>
      </c>
      <c r="G142" s="97">
        <v>465.5</v>
      </c>
      <c r="H142" s="97">
        <v>0</v>
      </c>
      <c r="I142" s="97">
        <v>0</v>
      </c>
      <c r="J142" s="97">
        <v>0</v>
      </c>
      <c r="K142" s="97">
        <v>0</v>
      </c>
      <c r="L142" s="97">
        <v>0</v>
      </c>
      <c r="M142" s="97">
        <v>3322.96</v>
      </c>
      <c r="N142" s="97">
        <v>0</v>
      </c>
      <c r="O142" s="97">
        <v>105.42</v>
      </c>
      <c r="P142" s="97">
        <v>0</v>
      </c>
      <c r="Q142" s="97">
        <v>0</v>
      </c>
      <c r="R142" s="97">
        <v>0.04</v>
      </c>
      <c r="S142" s="97">
        <v>0</v>
      </c>
      <c r="T142" s="97">
        <v>300.10000000000002</v>
      </c>
      <c r="U142" s="97">
        <v>0</v>
      </c>
      <c r="V142" s="97">
        <v>0</v>
      </c>
      <c r="W142" s="97">
        <v>0</v>
      </c>
      <c r="X142" s="97">
        <v>0</v>
      </c>
      <c r="Y142" s="97">
        <v>0</v>
      </c>
      <c r="Z142" s="97">
        <v>0</v>
      </c>
      <c r="AA142" s="97">
        <v>405.56</v>
      </c>
      <c r="AB142" s="97">
        <v>2917.4</v>
      </c>
    </row>
    <row r="143" spans="1:28" x14ac:dyDescent="0.25">
      <c r="A143" s="73" t="s">
        <v>3677</v>
      </c>
      <c r="B143" s="74" t="s">
        <v>3678</v>
      </c>
      <c r="C143" s="74" t="s">
        <v>3679</v>
      </c>
      <c r="D143" s="74" t="s">
        <v>3454</v>
      </c>
      <c r="E143" s="97">
        <v>2881.65</v>
      </c>
      <c r="F143" s="97">
        <v>273.76</v>
      </c>
      <c r="G143" s="97">
        <v>465.5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3620.91</v>
      </c>
      <c r="N143" s="97">
        <v>0</v>
      </c>
      <c r="O143" s="97">
        <v>135.03</v>
      </c>
      <c r="P143" s="97">
        <v>0</v>
      </c>
      <c r="Q143" s="97">
        <v>28.82</v>
      </c>
      <c r="R143" s="97">
        <v>7.0000000000000007E-2</v>
      </c>
      <c r="S143" s="97">
        <v>0</v>
      </c>
      <c r="T143" s="97">
        <v>331.39</v>
      </c>
      <c r="U143" s="97">
        <v>932</v>
      </c>
      <c r="V143" s="97">
        <v>0</v>
      </c>
      <c r="W143" s="97">
        <v>0</v>
      </c>
      <c r="X143" s="97">
        <v>0</v>
      </c>
      <c r="Y143" s="97">
        <v>0</v>
      </c>
      <c r="Z143" s="97">
        <v>0</v>
      </c>
      <c r="AA143" s="97">
        <v>1427.31</v>
      </c>
      <c r="AB143" s="97">
        <v>2193.6</v>
      </c>
    </row>
    <row r="144" spans="1:28" x14ac:dyDescent="0.25">
      <c r="A144" s="73" t="s">
        <v>3680</v>
      </c>
      <c r="B144" s="74" t="s">
        <v>3681</v>
      </c>
      <c r="C144" s="74" t="s">
        <v>3682</v>
      </c>
      <c r="D144" s="74" t="s">
        <v>3444</v>
      </c>
      <c r="E144" s="97">
        <v>5758.5</v>
      </c>
      <c r="F144" s="97">
        <v>547.05999999999995</v>
      </c>
      <c r="G144" s="97">
        <v>465.5</v>
      </c>
      <c r="H144" s="97">
        <v>0</v>
      </c>
      <c r="I144" s="97">
        <v>0</v>
      </c>
      <c r="J144" s="97">
        <v>0</v>
      </c>
      <c r="K144" s="97">
        <v>0</v>
      </c>
      <c r="L144" s="97">
        <v>0</v>
      </c>
      <c r="M144" s="97">
        <v>6771.06</v>
      </c>
      <c r="N144" s="97">
        <v>0</v>
      </c>
      <c r="O144" s="97">
        <v>782.18</v>
      </c>
      <c r="P144" s="97">
        <v>14.87</v>
      </c>
      <c r="Q144" s="97">
        <v>57.59</v>
      </c>
      <c r="R144" s="104">
        <v>-0.01</v>
      </c>
      <c r="S144" s="97">
        <v>0</v>
      </c>
      <c r="T144" s="97">
        <v>662.23</v>
      </c>
      <c r="U144" s="97">
        <v>1920</v>
      </c>
      <c r="V144" s="97">
        <v>0</v>
      </c>
      <c r="W144" s="97">
        <v>0</v>
      </c>
      <c r="X144" s="97">
        <v>0</v>
      </c>
      <c r="Y144" s="97">
        <v>0</v>
      </c>
      <c r="Z144" s="97">
        <v>0</v>
      </c>
      <c r="AA144" s="97">
        <v>3436.86</v>
      </c>
      <c r="AB144" s="97">
        <v>3334.2</v>
      </c>
    </row>
    <row r="145" spans="1:28" x14ac:dyDescent="0.25">
      <c r="A145" s="73" t="s">
        <v>3683</v>
      </c>
      <c r="B145" s="74" t="s">
        <v>3684</v>
      </c>
      <c r="C145" s="74" t="s">
        <v>679</v>
      </c>
      <c r="D145" s="74" t="s">
        <v>3444</v>
      </c>
      <c r="E145" s="97">
        <v>5336.25</v>
      </c>
      <c r="F145" s="97">
        <v>0</v>
      </c>
      <c r="G145" s="97">
        <v>465.5</v>
      </c>
      <c r="H145" s="97">
        <v>0</v>
      </c>
      <c r="I145" s="97">
        <v>0</v>
      </c>
      <c r="J145" s="97">
        <v>0</v>
      </c>
      <c r="K145" s="97">
        <v>0</v>
      </c>
      <c r="L145" s="97">
        <v>0</v>
      </c>
      <c r="M145" s="97">
        <v>5801.75</v>
      </c>
      <c r="N145" s="97">
        <v>0</v>
      </c>
      <c r="O145" s="97">
        <v>691.99</v>
      </c>
      <c r="P145" s="97">
        <v>12.65</v>
      </c>
      <c r="Q145" s="97">
        <v>53.36</v>
      </c>
      <c r="R145" s="97">
        <v>0.04</v>
      </c>
      <c r="S145" s="97">
        <v>0</v>
      </c>
      <c r="T145" s="97">
        <v>613.66999999999996</v>
      </c>
      <c r="U145" s="97">
        <v>1779</v>
      </c>
      <c r="V145" s="97">
        <v>311.36</v>
      </c>
      <c r="W145" s="97">
        <v>0</v>
      </c>
      <c r="X145" s="97">
        <v>459.23</v>
      </c>
      <c r="Y145" s="97">
        <v>208.05</v>
      </c>
      <c r="Z145" s="97">
        <v>0</v>
      </c>
      <c r="AA145" s="97">
        <v>4129.3500000000004</v>
      </c>
      <c r="AB145" s="97">
        <v>1672.4</v>
      </c>
    </row>
    <row r="146" spans="1:28" x14ac:dyDescent="0.25">
      <c r="A146" s="73" t="s">
        <v>3685</v>
      </c>
      <c r="B146" s="74" t="s">
        <v>3686</v>
      </c>
      <c r="C146" s="74" t="s">
        <v>3456</v>
      </c>
      <c r="D146" s="74" t="s">
        <v>3448</v>
      </c>
      <c r="E146" s="97">
        <v>4829.3999999999996</v>
      </c>
      <c r="F146" s="97">
        <v>0</v>
      </c>
      <c r="G146" s="97">
        <v>302.64</v>
      </c>
      <c r="H146" s="97">
        <v>0</v>
      </c>
      <c r="I146" s="97">
        <v>171.08</v>
      </c>
      <c r="J146" s="97">
        <v>0</v>
      </c>
      <c r="K146" s="97">
        <v>0</v>
      </c>
      <c r="L146" s="97">
        <v>0</v>
      </c>
      <c r="M146" s="97">
        <v>5303.12</v>
      </c>
      <c r="N146" s="97">
        <v>0</v>
      </c>
      <c r="O146" s="97">
        <v>548.94000000000005</v>
      </c>
      <c r="P146" s="97">
        <v>9.8699999999999992</v>
      </c>
      <c r="Q146" s="97">
        <v>48.3</v>
      </c>
      <c r="R146" s="97">
        <v>0.02</v>
      </c>
      <c r="S146" s="97">
        <v>0</v>
      </c>
      <c r="T146" s="97">
        <v>555.39</v>
      </c>
      <c r="U146" s="97">
        <v>0</v>
      </c>
      <c r="V146" s="97">
        <v>0</v>
      </c>
      <c r="W146" s="97">
        <v>0</v>
      </c>
      <c r="X146" s="97">
        <v>0</v>
      </c>
      <c r="Y146" s="97">
        <v>0</v>
      </c>
      <c r="Z146" s="97">
        <v>0</v>
      </c>
      <c r="AA146" s="97">
        <v>1162.52</v>
      </c>
      <c r="AB146" s="97">
        <v>4140.6000000000004</v>
      </c>
    </row>
    <row r="147" spans="1:28" x14ac:dyDescent="0.25">
      <c r="A147" s="73" t="s">
        <v>3102</v>
      </c>
      <c r="B147" s="74" t="s">
        <v>3687</v>
      </c>
      <c r="C147" s="74" t="s">
        <v>3447</v>
      </c>
      <c r="D147" s="74" t="s">
        <v>3448</v>
      </c>
      <c r="E147" s="97">
        <v>3747.15</v>
      </c>
      <c r="F147" s="97">
        <v>0</v>
      </c>
      <c r="G147" s="97">
        <v>267.72000000000003</v>
      </c>
      <c r="H147" s="97">
        <v>0</v>
      </c>
      <c r="I147" s="97">
        <v>138.69</v>
      </c>
      <c r="J147" s="97">
        <v>0</v>
      </c>
      <c r="K147" s="97">
        <v>0</v>
      </c>
      <c r="L147" s="97">
        <v>0</v>
      </c>
      <c r="M147" s="97">
        <v>4153.5600000000004</v>
      </c>
      <c r="N147" s="97">
        <v>0</v>
      </c>
      <c r="O147" s="97">
        <v>351.41</v>
      </c>
      <c r="P147" s="97">
        <v>4.24</v>
      </c>
      <c r="Q147" s="97">
        <v>37.47</v>
      </c>
      <c r="R147" s="104">
        <v>-0.09</v>
      </c>
      <c r="S147" s="97">
        <v>0</v>
      </c>
      <c r="T147" s="97">
        <v>430.94</v>
      </c>
      <c r="U147" s="97">
        <v>1252.3900000000001</v>
      </c>
      <c r="V147" s="97">
        <v>0</v>
      </c>
      <c r="W147" s="97">
        <v>0</v>
      </c>
      <c r="X147" s="97">
        <v>0</v>
      </c>
      <c r="Y147" s="97">
        <v>157.6</v>
      </c>
      <c r="Z147" s="97">
        <v>0</v>
      </c>
      <c r="AA147" s="97">
        <v>2233.96</v>
      </c>
      <c r="AB147" s="97">
        <v>1919.6</v>
      </c>
    </row>
    <row r="148" spans="1:28" x14ac:dyDescent="0.25">
      <c r="A148" s="73" t="s">
        <v>3104</v>
      </c>
      <c r="B148" s="74" t="s">
        <v>3688</v>
      </c>
      <c r="C148" s="74" t="s">
        <v>3456</v>
      </c>
      <c r="D148" s="74" t="s">
        <v>3448</v>
      </c>
      <c r="E148" s="97">
        <v>7244.25</v>
      </c>
      <c r="F148" s="97">
        <v>0</v>
      </c>
      <c r="G148" s="97">
        <v>453.96</v>
      </c>
      <c r="H148" s="97">
        <v>0</v>
      </c>
      <c r="I148" s="97">
        <v>256.62</v>
      </c>
      <c r="J148" s="97">
        <v>0</v>
      </c>
      <c r="K148" s="97">
        <v>0</v>
      </c>
      <c r="L148" s="97">
        <v>0</v>
      </c>
      <c r="M148" s="97">
        <v>7954.83</v>
      </c>
      <c r="N148" s="97">
        <v>0</v>
      </c>
      <c r="O148" s="97">
        <v>1097.07</v>
      </c>
      <c r="P148" s="97">
        <v>22.49</v>
      </c>
      <c r="Q148" s="97">
        <v>72.44</v>
      </c>
      <c r="R148" s="97">
        <v>0.14000000000000001</v>
      </c>
      <c r="S148" s="97">
        <v>0</v>
      </c>
      <c r="T148" s="97">
        <v>833.09</v>
      </c>
      <c r="U148" s="97">
        <v>900</v>
      </c>
      <c r="V148" s="97">
        <v>0</v>
      </c>
      <c r="W148" s="97">
        <v>0</v>
      </c>
      <c r="X148" s="97">
        <v>0</v>
      </c>
      <c r="Y148" s="97">
        <v>0</v>
      </c>
      <c r="Z148" s="97">
        <v>0</v>
      </c>
      <c r="AA148" s="97">
        <v>2925.23</v>
      </c>
      <c r="AB148" s="97">
        <v>5029.6000000000004</v>
      </c>
    </row>
    <row r="149" spans="1:28" x14ac:dyDescent="0.25">
      <c r="A149" s="73" t="s">
        <v>3689</v>
      </c>
      <c r="B149" s="74" t="s">
        <v>3690</v>
      </c>
      <c r="C149" s="74" t="s">
        <v>3679</v>
      </c>
      <c r="D149" s="74" t="s">
        <v>3691</v>
      </c>
      <c r="E149" s="97">
        <v>5134.2</v>
      </c>
      <c r="F149" s="97">
        <v>0</v>
      </c>
      <c r="G149" s="97">
        <v>465.5</v>
      </c>
      <c r="H149" s="97">
        <v>0</v>
      </c>
      <c r="I149" s="97">
        <v>0</v>
      </c>
      <c r="J149" s="97">
        <v>0</v>
      </c>
      <c r="K149" s="97">
        <v>521.5</v>
      </c>
      <c r="L149" s="97">
        <v>0</v>
      </c>
      <c r="M149" s="97">
        <v>6121.2</v>
      </c>
      <c r="N149" s="97">
        <v>0</v>
      </c>
      <c r="O149" s="97">
        <v>648.83000000000004</v>
      </c>
      <c r="P149" s="97">
        <v>11.59</v>
      </c>
      <c r="Q149" s="97">
        <v>51.34</v>
      </c>
      <c r="R149" s="97">
        <v>7.0000000000000007E-2</v>
      </c>
      <c r="S149" s="97">
        <v>0</v>
      </c>
      <c r="T149" s="97">
        <v>590.45000000000005</v>
      </c>
      <c r="U149" s="97">
        <v>0</v>
      </c>
      <c r="V149" s="97">
        <v>210.28</v>
      </c>
      <c r="W149" s="97">
        <v>0</v>
      </c>
      <c r="X149" s="97">
        <v>0</v>
      </c>
      <c r="Y149" s="97">
        <v>171.24</v>
      </c>
      <c r="Z149" s="97">
        <v>0</v>
      </c>
      <c r="AA149" s="97">
        <v>1683.8</v>
      </c>
      <c r="AB149" s="97">
        <v>4437.3999999999996</v>
      </c>
    </row>
    <row r="150" spans="1:28" x14ac:dyDescent="0.25">
      <c r="A150" s="73" t="s">
        <v>3692</v>
      </c>
      <c r="B150" s="74" t="s">
        <v>3693</v>
      </c>
      <c r="C150" s="74" t="s">
        <v>3694</v>
      </c>
      <c r="D150" s="74" t="s">
        <v>3454</v>
      </c>
      <c r="E150" s="97">
        <v>2486.4</v>
      </c>
      <c r="F150" s="97">
        <v>0</v>
      </c>
      <c r="G150" s="97">
        <v>465.5</v>
      </c>
      <c r="H150" s="97">
        <v>0</v>
      </c>
      <c r="I150" s="97">
        <v>0</v>
      </c>
      <c r="J150" s="97">
        <v>0</v>
      </c>
      <c r="K150" s="97">
        <v>0</v>
      </c>
      <c r="L150" s="97">
        <v>0</v>
      </c>
      <c r="M150" s="97">
        <v>2951.9</v>
      </c>
      <c r="N150" s="97">
        <v>0</v>
      </c>
      <c r="O150" s="97">
        <v>71.75</v>
      </c>
      <c r="P150" s="97">
        <v>0</v>
      </c>
      <c r="Q150" s="97">
        <v>24.86</v>
      </c>
      <c r="R150" s="97">
        <v>0.15</v>
      </c>
      <c r="S150" s="97">
        <v>0</v>
      </c>
      <c r="T150" s="97">
        <v>285.94</v>
      </c>
      <c r="U150" s="97">
        <v>0</v>
      </c>
      <c r="V150" s="97">
        <v>0</v>
      </c>
      <c r="W150" s="97">
        <v>0</v>
      </c>
      <c r="X150" s="97">
        <v>0</v>
      </c>
      <c r="Y150" s="97">
        <v>0</v>
      </c>
      <c r="Z150" s="97">
        <v>0</v>
      </c>
      <c r="AA150" s="97">
        <v>382.7</v>
      </c>
      <c r="AB150" s="97">
        <v>2569.1999999999998</v>
      </c>
    </row>
    <row r="151" spans="1:28" x14ac:dyDescent="0.25">
      <c r="A151" s="73" t="s">
        <v>3695</v>
      </c>
      <c r="B151" s="74" t="s">
        <v>3696</v>
      </c>
      <c r="C151" s="74" t="s">
        <v>713</v>
      </c>
      <c r="D151" s="74" t="s">
        <v>3676</v>
      </c>
      <c r="E151" s="97">
        <v>2609.4</v>
      </c>
      <c r="F151" s="97">
        <v>0</v>
      </c>
      <c r="G151" s="97">
        <v>465.5</v>
      </c>
      <c r="H151" s="97">
        <v>0</v>
      </c>
      <c r="I151" s="97">
        <v>0</v>
      </c>
      <c r="J151" s="97">
        <v>0</v>
      </c>
      <c r="K151" s="97">
        <v>0</v>
      </c>
      <c r="L151" s="97">
        <v>0</v>
      </c>
      <c r="M151" s="97">
        <v>3074.9</v>
      </c>
      <c r="N151" s="97">
        <v>0</v>
      </c>
      <c r="O151" s="97">
        <v>105.41</v>
      </c>
      <c r="P151" s="97">
        <v>0</v>
      </c>
      <c r="Q151" s="97">
        <v>0</v>
      </c>
      <c r="R151" s="97">
        <v>0</v>
      </c>
      <c r="S151" s="97">
        <v>0</v>
      </c>
      <c r="T151" s="97">
        <v>300.08999999999997</v>
      </c>
      <c r="U151" s="97">
        <v>0</v>
      </c>
      <c r="V151" s="97">
        <v>0</v>
      </c>
      <c r="W151" s="97">
        <v>0</v>
      </c>
      <c r="X151" s="97">
        <v>0</v>
      </c>
      <c r="Y151" s="97">
        <v>0</v>
      </c>
      <c r="Z151" s="97">
        <v>0</v>
      </c>
      <c r="AA151" s="97">
        <v>405.5</v>
      </c>
      <c r="AB151" s="97">
        <v>2669.4</v>
      </c>
    </row>
    <row r="152" spans="1:28" x14ac:dyDescent="0.25">
      <c r="A152" s="73" t="s">
        <v>3108</v>
      </c>
      <c r="B152" s="74" t="s">
        <v>3697</v>
      </c>
      <c r="C152" s="74" t="s">
        <v>700</v>
      </c>
      <c r="D152" s="74" t="s">
        <v>3444</v>
      </c>
      <c r="E152" s="97">
        <v>2265</v>
      </c>
      <c r="F152" s="97">
        <v>0</v>
      </c>
      <c r="G152" s="97">
        <v>465.5</v>
      </c>
      <c r="H152" s="97">
        <v>0</v>
      </c>
      <c r="I152" s="97">
        <v>0</v>
      </c>
      <c r="J152" s="97">
        <v>0</v>
      </c>
      <c r="K152" s="97">
        <v>0</v>
      </c>
      <c r="L152" s="97">
        <v>0</v>
      </c>
      <c r="M152" s="97">
        <v>2730.5</v>
      </c>
      <c r="N152" s="97">
        <v>0</v>
      </c>
      <c r="O152" s="97">
        <v>47.66</v>
      </c>
      <c r="P152" s="97">
        <v>0</v>
      </c>
      <c r="Q152" s="97">
        <v>22.65</v>
      </c>
      <c r="R152" s="97">
        <v>0.08</v>
      </c>
      <c r="S152" s="97">
        <v>0</v>
      </c>
      <c r="T152" s="97">
        <v>260.49</v>
      </c>
      <c r="U152" s="97">
        <v>1098</v>
      </c>
      <c r="V152" s="97">
        <v>378.22</v>
      </c>
      <c r="W152" s="97">
        <v>0</v>
      </c>
      <c r="X152" s="97">
        <v>0</v>
      </c>
      <c r="Y152" s="97">
        <v>0</v>
      </c>
      <c r="Z152" s="97">
        <v>0</v>
      </c>
      <c r="AA152" s="97">
        <v>1807.1</v>
      </c>
      <c r="AB152" s="97">
        <v>923.4</v>
      </c>
    </row>
    <row r="153" spans="1:28" x14ac:dyDescent="0.25">
      <c r="A153" s="73" t="s">
        <v>3698</v>
      </c>
      <c r="B153" s="74" t="s">
        <v>3699</v>
      </c>
      <c r="C153" s="74" t="s">
        <v>2225</v>
      </c>
      <c r="D153" s="74" t="s">
        <v>3448</v>
      </c>
      <c r="E153" s="97">
        <v>7198.5</v>
      </c>
      <c r="F153" s="97">
        <v>0</v>
      </c>
      <c r="G153" s="97">
        <v>465.5</v>
      </c>
      <c r="H153" s="97">
        <v>0</v>
      </c>
      <c r="I153" s="97">
        <v>261.2</v>
      </c>
      <c r="J153" s="97">
        <v>0</v>
      </c>
      <c r="K153" s="97">
        <v>0</v>
      </c>
      <c r="L153" s="97">
        <v>0</v>
      </c>
      <c r="M153" s="97">
        <v>7925.2</v>
      </c>
      <c r="N153" s="97">
        <v>0</v>
      </c>
      <c r="O153" s="97">
        <v>1089.77</v>
      </c>
      <c r="P153" s="97">
        <v>22.27</v>
      </c>
      <c r="Q153" s="97">
        <v>0</v>
      </c>
      <c r="R153" s="97">
        <v>0.12</v>
      </c>
      <c r="S153" s="97">
        <v>0</v>
      </c>
      <c r="T153" s="97">
        <v>827.84</v>
      </c>
      <c r="U153" s="97">
        <v>0</v>
      </c>
      <c r="V153" s="97">
        <v>0</v>
      </c>
      <c r="W153" s="97">
        <v>0</v>
      </c>
      <c r="X153" s="97">
        <v>0</v>
      </c>
      <c r="Y153" s="97">
        <v>0</v>
      </c>
      <c r="Z153" s="97">
        <v>0</v>
      </c>
      <c r="AA153" s="97">
        <v>1940</v>
      </c>
      <c r="AB153" s="97">
        <v>5985.2</v>
      </c>
    </row>
    <row r="154" spans="1:28" x14ac:dyDescent="0.25">
      <c r="A154" s="73" t="s">
        <v>3700</v>
      </c>
      <c r="B154" s="74" t="s">
        <v>3701</v>
      </c>
      <c r="C154" s="74" t="s">
        <v>2179</v>
      </c>
      <c r="D154" s="74" t="s">
        <v>3448</v>
      </c>
      <c r="E154" s="97">
        <v>9323.85</v>
      </c>
      <c r="F154" s="97">
        <v>0</v>
      </c>
      <c r="G154" s="97">
        <v>465.5</v>
      </c>
      <c r="H154" s="97">
        <v>0</v>
      </c>
      <c r="I154" s="97">
        <v>315.43</v>
      </c>
      <c r="J154" s="97">
        <v>0</v>
      </c>
      <c r="K154" s="97">
        <v>0</v>
      </c>
      <c r="L154" s="97">
        <v>0</v>
      </c>
      <c r="M154" s="97">
        <v>10104.780000000001</v>
      </c>
      <c r="N154" s="97">
        <v>0</v>
      </c>
      <c r="O154" s="97">
        <v>1543.74</v>
      </c>
      <c r="P154" s="97">
        <v>33.29</v>
      </c>
      <c r="Q154" s="97">
        <v>93.24</v>
      </c>
      <c r="R154" s="97">
        <v>0.03</v>
      </c>
      <c r="S154" s="97">
        <v>0</v>
      </c>
      <c r="T154" s="97">
        <v>1072.25</v>
      </c>
      <c r="U154" s="97">
        <v>2009</v>
      </c>
      <c r="V154" s="97">
        <v>328.83</v>
      </c>
      <c r="W154" s="97">
        <v>0</v>
      </c>
      <c r="X154" s="97">
        <v>0</v>
      </c>
      <c r="Y154" s="97">
        <v>0</v>
      </c>
      <c r="Z154" s="97">
        <v>0</v>
      </c>
      <c r="AA154" s="97">
        <v>5080.38</v>
      </c>
      <c r="AB154" s="97">
        <v>5024.3999999999996</v>
      </c>
    </row>
    <row r="155" spans="1:28" x14ac:dyDescent="0.25">
      <c r="A155" s="73" t="s">
        <v>3118</v>
      </c>
      <c r="B155" s="74" t="s">
        <v>3702</v>
      </c>
      <c r="C155" s="74" t="s">
        <v>3703</v>
      </c>
      <c r="D155" s="74" t="s">
        <v>3444</v>
      </c>
      <c r="E155" s="97">
        <v>2265</v>
      </c>
      <c r="F155" s="97">
        <v>0</v>
      </c>
      <c r="G155" s="97">
        <v>465.5</v>
      </c>
      <c r="H155" s="97">
        <v>0</v>
      </c>
      <c r="I155" s="97">
        <v>0</v>
      </c>
      <c r="J155" s="97">
        <v>0</v>
      </c>
      <c r="K155" s="97">
        <v>0</v>
      </c>
      <c r="L155" s="97">
        <v>0</v>
      </c>
      <c r="M155" s="97">
        <v>2730.5</v>
      </c>
      <c r="N155" s="97">
        <v>0</v>
      </c>
      <c r="O155" s="97">
        <v>47.66</v>
      </c>
      <c r="P155" s="97">
        <v>0</v>
      </c>
      <c r="Q155" s="97">
        <v>22.65</v>
      </c>
      <c r="R155" s="104">
        <v>-0.01</v>
      </c>
      <c r="S155" s="97">
        <v>0</v>
      </c>
      <c r="T155" s="97">
        <v>260.49</v>
      </c>
      <c r="U155" s="97">
        <v>0</v>
      </c>
      <c r="V155" s="97">
        <v>277.91000000000003</v>
      </c>
      <c r="W155" s="97">
        <v>0</v>
      </c>
      <c r="X155" s="97">
        <v>0</v>
      </c>
      <c r="Y155" s="97">
        <v>0</v>
      </c>
      <c r="Z155" s="97">
        <v>0</v>
      </c>
      <c r="AA155" s="97">
        <v>608.70000000000005</v>
      </c>
      <c r="AB155" s="97">
        <v>2121.8000000000002</v>
      </c>
    </row>
    <row r="156" spans="1:28" x14ac:dyDescent="0.25">
      <c r="A156" s="73" t="s">
        <v>3704</v>
      </c>
      <c r="B156" s="74" t="s">
        <v>3705</v>
      </c>
      <c r="C156" s="74" t="s">
        <v>3694</v>
      </c>
      <c r="D156" s="74" t="s">
        <v>3489</v>
      </c>
      <c r="E156" s="97">
        <v>2486.4</v>
      </c>
      <c r="F156" s="97">
        <v>0</v>
      </c>
      <c r="G156" s="97">
        <v>465.5</v>
      </c>
      <c r="H156" s="97">
        <v>0</v>
      </c>
      <c r="I156" s="97">
        <v>0</v>
      </c>
      <c r="J156" s="97">
        <v>0</v>
      </c>
      <c r="K156" s="97">
        <v>0</v>
      </c>
      <c r="L156" s="97">
        <v>0</v>
      </c>
      <c r="M156" s="97">
        <v>2951.9</v>
      </c>
      <c r="N156" s="97">
        <v>0</v>
      </c>
      <c r="O156" s="97">
        <v>71.75</v>
      </c>
      <c r="P156" s="97">
        <v>0</v>
      </c>
      <c r="Q156" s="97">
        <v>24.86</v>
      </c>
      <c r="R156" s="104">
        <v>-0.05</v>
      </c>
      <c r="S156" s="97">
        <v>0</v>
      </c>
      <c r="T156" s="97">
        <v>285.94</v>
      </c>
      <c r="U156" s="97">
        <v>300</v>
      </c>
      <c r="V156" s="97">
        <v>0</v>
      </c>
      <c r="W156" s="97">
        <v>0</v>
      </c>
      <c r="X156" s="97">
        <v>0</v>
      </c>
      <c r="Y156" s="97">
        <v>0</v>
      </c>
      <c r="Z156" s="97">
        <v>0</v>
      </c>
      <c r="AA156" s="97">
        <v>682.5</v>
      </c>
      <c r="AB156" s="97">
        <v>2269.4</v>
      </c>
    </row>
    <row r="157" spans="1:28" x14ac:dyDescent="0.25">
      <c r="A157" s="73" t="s">
        <v>3706</v>
      </c>
      <c r="B157" s="74" t="s">
        <v>3707</v>
      </c>
      <c r="C157" s="74" t="s">
        <v>3456</v>
      </c>
      <c r="D157" s="74" t="s">
        <v>3448</v>
      </c>
      <c r="E157" s="97">
        <v>6872.7</v>
      </c>
      <c r="F157" s="97">
        <v>0</v>
      </c>
      <c r="G157" s="97">
        <v>430.68</v>
      </c>
      <c r="H157" s="97">
        <v>0</v>
      </c>
      <c r="I157" s="97">
        <v>243.46</v>
      </c>
      <c r="J157" s="97">
        <v>4382.3999999999996</v>
      </c>
      <c r="K157" s="97">
        <v>0</v>
      </c>
      <c r="L157" s="97">
        <v>0</v>
      </c>
      <c r="M157" s="97">
        <v>11929.24</v>
      </c>
      <c r="N157" s="97">
        <v>0</v>
      </c>
      <c r="O157" s="97">
        <v>1012.74</v>
      </c>
      <c r="P157" s="97">
        <v>20.54</v>
      </c>
      <c r="Q157" s="97">
        <v>68.73</v>
      </c>
      <c r="R157" s="97">
        <v>0.06</v>
      </c>
      <c r="S157" s="97">
        <v>0</v>
      </c>
      <c r="T157" s="97">
        <v>790.37</v>
      </c>
      <c r="U157" s="97">
        <v>0</v>
      </c>
      <c r="V157" s="97">
        <v>0</v>
      </c>
      <c r="W157" s="97">
        <v>0</v>
      </c>
      <c r="X157" s="97">
        <v>0</v>
      </c>
      <c r="Y157" s="97">
        <v>0</v>
      </c>
      <c r="Z157" s="97">
        <v>0</v>
      </c>
      <c r="AA157" s="97">
        <v>1892.44</v>
      </c>
      <c r="AB157" s="97">
        <v>10036.799999999999</v>
      </c>
    </row>
    <row r="158" spans="1:28" x14ac:dyDescent="0.25">
      <c r="A158" s="73" t="s">
        <v>3708</v>
      </c>
      <c r="B158" s="74" t="s">
        <v>3709</v>
      </c>
      <c r="C158" s="74" t="s">
        <v>2332</v>
      </c>
      <c r="D158" s="74" t="s">
        <v>3448</v>
      </c>
      <c r="E158" s="97">
        <v>2486.4</v>
      </c>
      <c r="F158" s="97">
        <v>0</v>
      </c>
      <c r="G158" s="97">
        <v>465.5</v>
      </c>
      <c r="H158" s="97">
        <v>0</v>
      </c>
      <c r="I158" s="97">
        <v>0</v>
      </c>
      <c r="J158" s="97">
        <v>0</v>
      </c>
      <c r="K158" s="97">
        <v>0</v>
      </c>
      <c r="L158" s="97">
        <v>0</v>
      </c>
      <c r="M158" s="97">
        <v>2951.9</v>
      </c>
      <c r="N158" s="97">
        <v>0</v>
      </c>
      <c r="O158" s="97">
        <v>71.75</v>
      </c>
      <c r="P158" s="97">
        <v>0</v>
      </c>
      <c r="Q158" s="97">
        <v>24.86</v>
      </c>
      <c r="R158" s="97">
        <v>0.15</v>
      </c>
      <c r="S158" s="97">
        <v>0</v>
      </c>
      <c r="T158" s="97">
        <v>285.94</v>
      </c>
      <c r="U158" s="97">
        <v>460</v>
      </c>
      <c r="V158" s="97">
        <v>0</v>
      </c>
      <c r="W158" s="97">
        <v>0</v>
      </c>
      <c r="X158" s="97">
        <v>0</v>
      </c>
      <c r="Y158" s="97">
        <v>0</v>
      </c>
      <c r="Z158" s="97">
        <v>0</v>
      </c>
      <c r="AA158" s="97">
        <v>842.7</v>
      </c>
      <c r="AB158" s="97">
        <v>2109.1999999999998</v>
      </c>
    </row>
    <row r="159" spans="1:28" x14ac:dyDescent="0.25">
      <c r="A159" s="73" t="s">
        <v>3120</v>
      </c>
      <c r="B159" s="74" t="s">
        <v>3710</v>
      </c>
      <c r="C159" s="74" t="s">
        <v>3447</v>
      </c>
      <c r="D159" s="74" t="s">
        <v>3448</v>
      </c>
      <c r="E159" s="97">
        <v>5213.55</v>
      </c>
      <c r="F159" s="97">
        <v>0</v>
      </c>
      <c r="G159" s="97">
        <v>372.48</v>
      </c>
      <c r="H159" s="97">
        <v>0</v>
      </c>
      <c r="I159" s="97">
        <v>192.96</v>
      </c>
      <c r="J159" s="97">
        <v>0</v>
      </c>
      <c r="K159" s="97">
        <v>0</v>
      </c>
      <c r="L159" s="97">
        <v>0</v>
      </c>
      <c r="M159" s="97">
        <v>5778.99</v>
      </c>
      <c r="N159" s="97">
        <v>0</v>
      </c>
      <c r="O159" s="97">
        <v>645.91</v>
      </c>
      <c r="P159" s="97">
        <v>11.91</v>
      </c>
      <c r="Q159" s="97">
        <v>52.14</v>
      </c>
      <c r="R159" s="97">
        <v>0.11</v>
      </c>
      <c r="S159" s="97">
        <v>0</v>
      </c>
      <c r="T159" s="97">
        <v>599.55999999999995</v>
      </c>
      <c r="U159" s="97">
        <v>299.95999999999998</v>
      </c>
      <c r="V159" s="97">
        <v>0</v>
      </c>
      <c r="W159" s="97">
        <v>0</v>
      </c>
      <c r="X159" s="97">
        <v>0</v>
      </c>
      <c r="Y159" s="97">
        <v>0</v>
      </c>
      <c r="Z159" s="97">
        <v>0</v>
      </c>
      <c r="AA159" s="97">
        <v>1609.59</v>
      </c>
      <c r="AB159" s="97">
        <v>4169.3999999999996</v>
      </c>
    </row>
    <row r="160" spans="1:28" x14ac:dyDescent="0.25">
      <c r="A160" s="73" t="s">
        <v>3122</v>
      </c>
      <c r="B160" s="74" t="s">
        <v>3711</v>
      </c>
      <c r="C160" s="74" t="s">
        <v>750</v>
      </c>
      <c r="D160" s="74" t="s">
        <v>3712</v>
      </c>
      <c r="E160" s="97">
        <v>2609.4</v>
      </c>
      <c r="F160" s="97">
        <v>0</v>
      </c>
      <c r="G160" s="97">
        <v>465.5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3074.9</v>
      </c>
      <c r="N160" s="97">
        <v>0</v>
      </c>
      <c r="O160" s="97">
        <v>105.41</v>
      </c>
      <c r="P160" s="97">
        <v>0</v>
      </c>
      <c r="Q160" s="97">
        <v>22.65</v>
      </c>
      <c r="R160" s="104">
        <v>-0.12</v>
      </c>
      <c r="S160" s="97">
        <v>0</v>
      </c>
      <c r="T160" s="97">
        <v>300.08999999999997</v>
      </c>
      <c r="U160" s="97">
        <v>870</v>
      </c>
      <c r="V160" s="97">
        <v>208.47</v>
      </c>
      <c r="W160" s="97">
        <v>0</v>
      </c>
      <c r="X160" s="97">
        <v>0</v>
      </c>
      <c r="Y160" s="97">
        <v>0</v>
      </c>
      <c r="Z160" s="97">
        <v>0</v>
      </c>
      <c r="AA160" s="97">
        <v>1506.5</v>
      </c>
      <c r="AB160" s="97">
        <v>1568.4</v>
      </c>
    </row>
    <row r="161" spans="1:28" x14ac:dyDescent="0.25">
      <c r="A161" s="73" t="s">
        <v>3124</v>
      </c>
      <c r="B161" s="74" t="s">
        <v>3713</v>
      </c>
      <c r="C161" s="74" t="s">
        <v>750</v>
      </c>
      <c r="D161" s="74" t="s">
        <v>3444</v>
      </c>
      <c r="E161" s="97">
        <v>2109.6</v>
      </c>
      <c r="F161" s="97">
        <v>0</v>
      </c>
      <c r="G161" s="97">
        <v>434.47</v>
      </c>
      <c r="H161" s="97">
        <v>0</v>
      </c>
      <c r="I161" s="97">
        <v>0</v>
      </c>
      <c r="J161" s="97">
        <v>0</v>
      </c>
      <c r="K161" s="97">
        <v>0</v>
      </c>
      <c r="L161" s="104">
        <v>-140.63999999999999</v>
      </c>
      <c r="M161" s="97">
        <v>2403.4299999999998</v>
      </c>
      <c r="N161" s="97">
        <v>0</v>
      </c>
      <c r="O161" s="97">
        <v>12.46</v>
      </c>
      <c r="P161" s="97">
        <v>0</v>
      </c>
      <c r="Q161" s="97">
        <v>21.1</v>
      </c>
      <c r="R161" s="97">
        <v>0.05</v>
      </c>
      <c r="S161" s="97">
        <v>0</v>
      </c>
      <c r="T161" s="97">
        <v>242.62</v>
      </c>
      <c r="U161" s="97">
        <v>0</v>
      </c>
      <c r="V161" s="97">
        <v>0</v>
      </c>
      <c r="W161" s="97">
        <v>0</v>
      </c>
      <c r="X161" s="97">
        <v>0</v>
      </c>
      <c r="Y161" s="97">
        <v>0</v>
      </c>
      <c r="Z161" s="97">
        <v>0</v>
      </c>
      <c r="AA161" s="97">
        <v>276.23</v>
      </c>
      <c r="AB161" s="97">
        <v>2127.1999999999998</v>
      </c>
    </row>
    <row r="162" spans="1:28" x14ac:dyDescent="0.25">
      <c r="A162" s="73" t="s">
        <v>3714</v>
      </c>
      <c r="B162" s="74" t="s">
        <v>3715</v>
      </c>
      <c r="C162" s="74" t="s">
        <v>750</v>
      </c>
      <c r="D162" s="74" t="s">
        <v>3444</v>
      </c>
      <c r="E162" s="97">
        <v>2101.65</v>
      </c>
      <c r="F162" s="97">
        <v>0</v>
      </c>
      <c r="G162" s="97">
        <v>465.5</v>
      </c>
      <c r="H162" s="97">
        <v>0</v>
      </c>
      <c r="I162" s="97">
        <v>0</v>
      </c>
      <c r="J162" s="97">
        <v>0</v>
      </c>
      <c r="K162" s="97">
        <v>0</v>
      </c>
      <c r="L162" s="97">
        <v>0</v>
      </c>
      <c r="M162" s="97">
        <v>2567.15</v>
      </c>
      <c r="N162" s="97">
        <v>0</v>
      </c>
      <c r="O162" s="97">
        <v>14.97</v>
      </c>
      <c r="P162" s="97">
        <v>0</v>
      </c>
      <c r="Q162" s="97">
        <v>21.02</v>
      </c>
      <c r="R162" s="97">
        <v>0.06</v>
      </c>
      <c r="S162" s="97">
        <v>0</v>
      </c>
      <c r="T162" s="97">
        <v>241.7</v>
      </c>
      <c r="U162" s="97">
        <v>742</v>
      </c>
      <c r="V162" s="97">
        <v>0</v>
      </c>
      <c r="W162" s="97">
        <v>0</v>
      </c>
      <c r="X162" s="97">
        <v>0</v>
      </c>
      <c r="Y162" s="97">
        <v>0</v>
      </c>
      <c r="Z162" s="97">
        <v>0</v>
      </c>
      <c r="AA162" s="97">
        <v>1019.75</v>
      </c>
      <c r="AB162" s="97">
        <v>1547.4</v>
      </c>
    </row>
    <row r="163" spans="1:28" x14ac:dyDescent="0.25">
      <c r="A163" s="73" t="s">
        <v>3128</v>
      </c>
      <c r="B163" s="74" t="s">
        <v>3716</v>
      </c>
      <c r="C163" s="74" t="s">
        <v>3694</v>
      </c>
      <c r="D163" s="74" t="s">
        <v>3448</v>
      </c>
      <c r="E163" s="97">
        <v>3258.45</v>
      </c>
      <c r="F163" s="97">
        <v>0</v>
      </c>
      <c r="G163" s="97">
        <v>232.8</v>
      </c>
      <c r="H163" s="97">
        <v>0</v>
      </c>
      <c r="I163" s="97">
        <v>120.6</v>
      </c>
      <c r="J163" s="97">
        <v>0</v>
      </c>
      <c r="K163" s="97">
        <v>0</v>
      </c>
      <c r="L163" s="97">
        <v>0</v>
      </c>
      <c r="M163" s="97">
        <v>3611.85</v>
      </c>
      <c r="N163" s="97">
        <v>0</v>
      </c>
      <c r="O163" s="97">
        <v>150.71</v>
      </c>
      <c r="P163" s="97">
        <v>1.68</v>
      </c>
      <c r="Q163" s="97">
        <v>32.590000000000003</v>
      </c>
      <c r="R163" s="104">
        <v>-0.06</v>
      </c>
      <c r="S163" s="97">
        <v>0</v>
      </c>
      <c r="T163" s="97">
        <v>374.73</v>
      </c>
      <c r="U163" s="97">
        <v>0</v>
      </c>
      <c r="V163" s="97">
        <v>0</v>
      </c>
      <c r="W163" s="97">
        <v>0</v>
      </c>
      <c r="X163" s="97">
        <v>0</v>
      </c>
      <c r="Y163" s="97">
        <v>0</v>
      </c>
      <c r="Z163" s="97">
        <v>0</v>
      </c>
      <c r="AA163" s="97">
        <v>559.65</v>
      </c>
      <c r="AB163" s="97">
        <v>3052.2</v>
      </c>
    </row>
    <row r="164" spans="1:28" x14ac:dyDescent="0.25">
      <c r="A164" s="73" t="s">
        <v>3717</v>
      </c>
      <c r="B164" s="74" t="s">
        <v>3718</v>
      </c>
      <c r="C164" s="74" t="s">
        <v>750</v>
      </c>
      <c r="D164" s="74" t="s">
        <v>3444</v>
      </c>
      <c r="E164" s="97">
        <v>2101.65</v>
      </c>
      <c r="F164" s="97">
        <v>0</v>
      </c>
      <c r="G164" s="97">
        <v>465.5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97">
        <v>2567.15</v>
      </c>
      <c r="N164" s="97">
        <v>0</v>
      </c>
      <c r="O164" s="97">
        <v>14.97</v>
      </c>
      <c r="P164" s="97">
        <v>0</v>
      </c>
      <c r="Q164" s="97">
        <v>21.02</v>
      </c>
      <c r="R164" s="97">
        <v>0.06</v>
      </c>
      <c r="S164" s="97">
        <v>0</v>
      </c>
      <c r="T164" s="97">
        <v>241.7</v>
      </c>
      <c r="U164" s="97">
        <v>680</v>
      </c>
      <c r="V164" s="97">
        <v>0</v>
      </c>
      <c r="W164" s="97">
        <v>0</v>
      </c>
      <c r="X164" s="97">
        <v>0</v>
      </c>
      <c r="Y164" s="97">
        <v>0</v>
      </c>
      <c r="Z164" s="97">
        <v>0</v>
      </c>
      <c r="AA164" s="97">
        <v>957.75</v>
      </c>
      <c r="AB164" s="97">
        <v>1609.4</v>
      </c>
    </row>
    <row r="165" spans="1:28" x14ac:dyDescent="0.25">
      <c r="A165" s="73" t="s">
        <v>3134</v>
      </c>
      <c r="B165" s="74" t="s">
        <v>3719</v>
      </c>
      <c r="C165" s="74" t="s">
        <v>700</v>
      </c>
      <c r="D165" s="74" t="s">
        <v>3444</v>
      </c>
      <c r="E165" s="97">
        <v>2265</v>
      </c>
      <c r="F165" s="97">
        <v>0</v>
      </c>
      <c r="G165" s="97">
        <v>465.5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2730.5</v>
      </c>
      <c r="N165" s="97">
        <v>0</v>
      </c>
      <c r="O165" s="97">
        <v>47.66</v>
      </c>
      <c r="P165" s="97">
        <v>0</v>
      </c>
      <c r="Q165" s="97">
        <v>22.65</v>
      </c>
      <c r="R165" s="104">
        <v>-0.1</v>
      </c>
      <c r="S165" s="97">
        <v>0</v>
      </c>
      <c r="T165" s="97">
        <v>260.49</v>
      </c>
      <c r="U165" s="97">
        <v>732</v>
      </c>
      <c r="V165" s="97">
        <v>0</v>
      </c>
      <c r="W165" s="97">
        <v>0</v>
      </c>
      <c r="X165" s="97">
        <v>0</v>
      </c>
      <c r="Y165" s="97">
        <v>0</v>
      </c>
      <c r="Z165" s="97">
        <v>0</v>
      </c>
      <c r="AA165" s="97">
        <v>1062.7</v>
      </c>
      <c r="AB165" s="97">
        <v>1667.8</v>
      </c>
    </row>
    <row r="166" spans="1:28" x14ac:dyDescent="0.25">
      <c r="A166" s="73" t="s">
        <v>3720</v>
      </c>
      <c r="B166" s="74" t="s">
        <v>3721</v>
      </c>
      <c r="C166" s="74" t="s">
        <v>3694</v>
      </c>
      <c r="D166" s="74" t="s">
        <v>3454</v>
      </c>
      <c r="E166" s="97">
        <v>2369.6999999999998</v>
      </c>
      <c r="F166" s="97">
        <v>0</v>
      </c>
      <c r="G166" s="97">
        <v>465.5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97">
        <v>2835.2</v>
      </c>
      <c r="N166" s="97">
        <v>0</v>
      </c>
      <c r="O166" s="97">
        <v>59.05</v>
      </c>
      <c r="P166" s="97">
        <v>0</v>
      </c>
      <c r="Q166" s="97">
        <v>23.7</v>
      </c>
      <c r="R166" s="104">
        <v>-0.03</v>
      </c>
      <c r="S166" s="97">
        <v>0</v>
      </c>
      <c r="T166" s="97">
        <v>272.52999999999997</v>
      </c>
      <c r="U166" s="97">
        <v>440</v>
      </c>
      <c r="V166" s="97">
        <v>0</v>
      </c>
      <c r="W166" s="97">
        <v>0</v>
      </c>
      <c r="X166" s="97">
        <v>0</v>
      </c>
      <c r="Y166" s="97">
        <v>162.35</v>
      </c>
      <c r="Z166" s="97">
        <v>0</v>
      </c>
      <c r="AA166" s="97">
        <v>957.6</v>
      </c>
      <c r="AB166" s="97">
        <v>1877.6</v>
      </c>
    </row>
    <row r="167" spans="1:28" x14ac:dyDescent="0.25">
      <c r="A167" s="73" t="s">
        <v>3722</v>
      </c>
      <c r="B167" s="74" t="s">
        <v>3723</v>
      </c>
      <c r="C167" s="74" t="s">
        <v>3694</v>
      </c>
      <c r="D167" s="74" t="s">
        <v>3444</v>
      </c>
      <c r="E167" s="97">
        <v>2486.4</v>
      </c>
      <c r="F167" s="97">
        <v>0</v>
      </c>
      <c r="G167" s="97">
        <v>465.5</v>
      </c>
      <c r="H167" s="97">
        <v>0</v>
      </c>
      <c r="I167" s="97">
        <v>0</v>
      </c>
      <c r="J167" s="97">
        <v>0</v>
      </c>
      <c r="K167" s="97">
        <v>0</v>
      </c>
      <c r="L167" s="97">
        <v>0</v>
      </c>
      <c r="M167" s="97">
        <v>2951.9</v>
      </c>
      <c r="N167" s="97">
        <v>0</v>
      </c>
      <c r="O167" s="97">
        <v>71.75</v>
      </c>
      <c r="P167" s="97">
        <v>0</v>
      </c>
      <c r="Q167" s="97">
        <v>24.86</v>
      </c>
      <c r="R167" s="104">
        <v>-0.04</v>
      </c>
      <c r="S167" s="97">
        <v>0</v>
      </c>
      <c r="T167" s="97">
        <v>285.94</v>
      </c>
      <c r="U167" s="97">
        <v>490</v>
      </c>
      <c r="V167" s="97">
        <v>148.59</v>
      </c>
      <c r="W167" s="97">
        <v>0</v>
      </c>
      <c r="X167" s="97">
        <v>0</v>
      </c>
      <c r="Y167" s="97">
        <v>0</v>
      </c>
      <c r="Z167" s="97">
        <v>0</v>
      </c>
      <c r="AA167" s="97">
        <v>1021.1</v>
      </c>
      <c r="AB167" s="97">
        <v>1930.8</v>
      </c>
    </row>
    <row r="168" spans="1:28" x14ac:dyDescent="0.25">
      <c r="A168" s="73" t="s">
        <v>3724</v>
      </c>
      <c r="B168" s="74" t="s">
        <v>3725</v>
      </c>
      <c r="C168" s="74" t="s">
        <v>3476</v>
      </c>
      <c r="D168" s="74" t="s">
        <v>3464</v>
      </c>
      <c r="E168" s="97">
        <v>8065.35</v>
      </c>
      <c r="F168" s="97">
        <v>0</v>
      </c>
      <c r="G168" s="97">
        <v>465.5</v>
      </c>
      <c r="H168" s="97">
        <v>0</v>
      </c>
      <c r="I168" s="97">
        <v>286.45</v>
      </c>
      <c r="J168" s="97">
        <v>0</v>
      </c>
      <c r="K168" s="97">
        <v>0</v>
      </c>
      <c r="L168" s="97">
        <v>0</v>
      </c>
      <c r="M168" s="97">
        <v>8817.2999999999993</v>
      </c>
      <c r="N168" s="97">
        <v>0</v>
      </c>
      <c r="O168" s="97">
        <v>1274.93</v>
      </c>
      <c r="P168" s="97">
        <v>28.19</v>
      </c>
      <c r="Q168" s="97">
        <v>80.650000000000006</v>
      </c>
      <c r="R168" s="97">
        <v>0.01</v>
      </c>
      <c r="S168" s="97">
        <v>0</v>
      </c>
      <c r="T168" s="97">
        <v>927.52</v>
      </c>
      <c r="U168" s="97">
        <v>0</v>
      </c>
      <c r="V168" s="97">
        <v>0</v>
      </c>
      <c r="W168" s="97">
        <v>0</v>
      </c>
      <c r="X168" s="97">
        <v>0</v>
      </c>
      <c r="Y168" s="97">
        <v>0</v>
      </c>
      <c r="Z168" s="97">
        <v>0</v>
      </c>
      <c r="AA168" s="97">
        <v>2311.3000000000002</v>
      </c>
      <c r="AB168" s="97">
        <v>6506</v>
      </c>
    </row>
    <row r="169" spans="1:28" x14ac:dyDescent="0.25">
      <c r="A169" s="73" t="s">
        <v>3726</v>
      </c>
      <c r="B169" s="74" t="s">
        <v>3727</v>
      </c>
      <c r="C169" s="74" t="s">
        <v>2805</v>
      </c>
      <c r="D169" s="74" t="s">
        <v>3462</v>
      </c>
      <c r="E169" s="97">
        <v>23553</v>
      </c>
      <c r="F169" s="97">
        <v>0</v>
      </c>
      <c r="G169" s="97">
        <v>960</v>
      </c>
      <c r="H169" s="97">
        <v>0</v>
      </c>
      <c r="I169" s="97">
        <v>0</v>
      </c>
      <c r="J169" s="97">
        <v>0</v>
      </c>
      <c r="K169" s="97">
        <v>0</v>
      </c>
      <c r="L169" s="97">
        <v>0</v>
      </c>
      <c r="M169" s="97">
        <v>24513</v>
      </c>
      <c r="N169" s="97">
        <v>0</v>
      </c>
      <c r="O169" s="97">
        <v>5538.55</v>
      </c>
      <c r="P169" s="97">
        <v>101.5</v>
      </c>
      <c r="Q169" s="97">
        <v>0</v>
      </c>
      <c r="R169" s="104">
        <v>-0.05</v>
      </c>
      <c r="S169" s="97">
        <v>0</v>
      </c>
      <c r="T169" s="97">
        <v>2708.6</v>
      </c>
      <c r="U169" s="97">
        <v>0</v>
      </c>
      <c r="V169" s="97">
        <v>0</v>
      </c>
      <c r="W169" s="97">
        <v>0</v>
      </c>
      <c r="X169" s="97">
        <v>0</v>
      </c>
      <c r="Y169" s="97">
        <v>0</v>
      </c>
      <c r="Z169" s="97">
        <v>0</v>
      </c>
      <c r="AA169" s="97">
        <v>8348.6</v>
      </c>
      <c r="AB169" s="97">
        <v>16164.4</v>
      </c>
    </row>
    <row r="170" spans="1:28" x14ac:dyDescent="0.25">
      <c r="A170" s="73" t="s">
        <v>3728</v>
      </c>
      <c r="B170" s="74" t="s">
        <v>3729</v>
      </c>
      <c r="C170" s="74" t="s">
        <v>753</v>
      </c>
      <c r="D170" s="74" t="s">
        <v>3464</v>
      </c>
      <c r="E170" s="97">
        <v>8558.25</v>
      </c>
      <c r="F170" s="97">
        <v>0</v>
      </c>
      <c r="G170" s="97">
        <v>0</v>
      </c>
      <c r="H170" s="97">
        <v>0</v>
      </c>
      <c r="I170" s="97">
        <v>0</v>
      </c>
      <c r="J170" s="97">
        <v>0</v>
      </c>
      <c r="K170" s="97">
        <v>0</v>
      </c>
      <c r="L170" s="97">
        <v>0</v>
      </c>
      <c r="M170" s="97">
        <v>8558.25</v>
      </c>
      <c r="N170" s="97">
        <v>0</v>
      </c>
      <c r="O170" s="97">
        <v>1280.78</v>
      </c>
      <c r="P170" s="97">
        <v>29.58</v>
      </c>
      <c r="Q170" s="97">
        <v>0</v>
      </c>
      <c r="R170" s="97">
        <v>0.1</v>
      </c>
      <c r="S170" s="97">
        <v>0</v>
      </c>
      <c r="T170" s="97">
        <v>984.21</v>
      </c>
      <c r="U170" s="97">
        <v>3186.98</v>
      </c>
      <c r="V170" s="97">
        <v>0</v>
      </c>
      <c r="W170" s="97">
        <v>0</v>
      </c>
      <c r="X170" s="97">
        <v>0</v>
      </c>
      <c r="Y170" s="97">
        <v>0</v>
      </c>
      <c r="Z170" s="97">
        <v>0</v>
      </c>
      <c r="AA170" s="97">
        <v>5481.65</v>
      </c>
      <c r="AB170" s="97">
        <v>3076.6</v>
      </c>
    </row>
    <row r="171" spans="1:28" x14ac:dyDescent="0.25">
      <c r="A171" s="73" t="s">
        <v>3730</v>
      </c>
      <c r="B171" s="74" t="s">
        <v>3731</v>
      </c>
      <c r="C171" s="74" t="s">
        <v>2805</v>
      </c>
      <c r="D171" s="74" t="s">
        <v>3462</v>
      </c>
      <c r="E171" s="97">
        <v>15606</v>
      </c>
      <c r="F171" s="97">
        <v>0</v>
      </c>
      <c r="G171" s="97">
        <v>0</v>
      </c>
      <c r="H171" s="97">
        <v>0</v>
      </c>
      <c r="I171" s="97">
        <v>0</v>
      </c>
      <c r="J171" s="97">
        <v>0</v>
      </c>
      <c r="K171" s="97">
        <v>0</v>
      </c>
      <c r="L171" s="97">
        <v>0</v>
      </c>
      <c r="M171" s="97">
        <v>15606</v>
      </c>
      <c r="N171" s="97">
        <v>0</v>
      </c>
      <c r="O171" s="97">
        <v>2901.9</v>
      </c>
      <c r="P171" s="97">
        <v>66.58</v>
      </c>
      <c r="Q171" s="97">
        <v>0</v>
      </c>
      <c r="R171" s="97">
        <v>7.0000000000000007E-2</v>
      </c>
      <c r="S171" s="97">
        <v>0</v>
      </c>
      <c r="T171" s="97">
        <v>1794.69</v>
      </c>
      <c r="U171" s="97">
        <v>3427.76</v>
      </c>
      <c r="V171" s="97">
        <v>0</v>
      </c>
      <c r="W171" s="97">
        <v>0</v>
      </c>
      <c r="X171" s="97">
        <v>0</v>
      </c>
      <c r="Y171" s="97">
        <v>0</v>
      </c>
      <c r="Z171" s="97">
        <v>0</v>
      </c>
      <c r="AA171" s="97">
        <v>8191</v>
      </c>
      <c r="AB171" s="97">
        <v>7415</v>
      </c>
    </row>
    <row r="172" spans="1:28" x14ac:dyDescent="0.25">
      <c r="A172" s="73" t="s">
        <v>3732</v>
      </c>
      <c r="B172" s="74" t="s">
        <v>3733</v>
      </c>
      <c r="C172" s="74" t="s">
        <v>3447</v>
      </c>
      <c r="D172" s="74" t="s">
        <v>3448</v>
      </c>
      <c r="E172" s="97">
        <v>6872.7</v>
      </c>
      <c r="F172" s="97">
        <v>0</v>
      </c>
      <c r="G172" s="97">
        <v>430.68</v>
      </c>
      <c r="H172" s="97">
        <v>0</v>
      </c>
      <c r="I172" s="97">
        <v>243.46</v>
      </c>
      <c r="J172" s="97">
        <v>0</v>
      </c>
      <c r="K172" s="97">
        <v>0</v>
      </c>
      <c r="L172" s="97">
        <v>0</v>
      </c>
      <c r="M172" s="97">
        <v>7546.84</v>
      </c>
      <c r="N172" s="97">
        <v>0</v>
      </c>
      <c r="O172" s="97">
        <v>1012.74</v>
      </c>
      <c r="P172" s="97">
        <v>20.54</v>
      </c>
      <c r="Q172" s="97">
        <v>68.73</v>
      </c>
      <c r="R172" s="104">
        <v>-0.14000000000000001</v>
      </c>
      <c r="S172" s="97">
        <v>0</v>
      </c>
      <c r="T172" s="97">
        <v>790.37</v>
      </c>
      <c r="U172" s="97">
        <v>2291</v>
      </c>
      <c r="V172" s="97">
        <v>0</v>
      </c>
      <c r="W172" s="97">
        <v>0</v>
      </c>
      <c r="X172" s="97">
        <v>0</v>
      </c>
      <c r="Y172" s="97">
        <v>0</v>
      </c>
      <c r="Z172" s="97">
        <v>0</v>
      </c>
      <c r="AA172" s="97">
        <v>4183.24</v>
      </c>
      <c r="AB172" s="97">
        <v>3363.6</v>
      </c>
    </row>
    <row r="173" spans="1:28" x14ac:dyDescent="0.25">
      <c r="A173" s="73" t="s">
        <v>3138</v>
      </c>
      <c r="B173" s="74" t="s">
        <v>3734</v>
      </c>
      <c r="C173" s="74" t="s">
        <v>2841</v>
      </c>
      <c r="D173" s="74" t="s">
        <v>3451</v>
      </c>
      <c r="E173" s="97">
        <v>3685.2</v>
      </c>
      <c r="F173" s="97">
        <v>0</v>
      </c>
      <c r="G173" s="97">
        <v>465.5</v>
      </c>
      <c r="H173" s="97">
        <v>0</v>
      </c>
      <c r="I173" s="97">
        <v>150.75</v>
      </c>
      <c r="J173" s="97">
        <v>0</v>
      </c>
      <c r="K173" s="97">
        <v>0</v>
      </c>
      <c r="L173" s="97">
        <v>0</v>
      </c>
      <c r="M173" s="97">
        <v>4301.45</v>
      </c>
      <c r="N173" s="97">
        <v>0</v>
      </c>
      <c r="O173" s="97">
        <v>373.14</v>
      </c>
      <c r="P173" s="97">
        <v>4.62</v>
      </c>
      <c r="Q173" s="97">
        <v>36.85</v>
      </c>
      <c r="R173" s="97">
        <v>0.03</v>
      </c>
      <c r="S173" s="97">
        <v>0</v>
      </c>
      <c r="T173" s="97">
        <v>423.81</v>
      </c>
      <c r="U173" s="97">
        <v>718</v>
      </c>
      <c r="V173" s="97">
        <v>0</v>
      </c>
      <c r="W173" s="97">
        <v>0</v>
      </c>
      <c r="X173" s="97">
        <v>0</v>
      </c>
      <c r="Y173" s="97">
        <v>0</v>
      </c>
      <c r="Z173" s="97">
        <v>0</v>
      </c>
      <c r="AA173" s="97">
        <v>1556.45</v>
      </c>
      <c r="AB173" s="97">
        <v>2745</v>
      </c>
    </row>
    <row r="174" spans="1:28" x14ac:dyDescent="0.25">
      <c r="A174" s="73" t="s">
        <v>3735</v>
      </c>
      <c r="B174" s="74" t="s">
        <v>3736</v>
      </c>
      <c r="C174" s="74" t="s">
        <v>3447</v>
      </c>
      <c r="D174" s="74" t="s">
        <v>3448</v>
      </c>
      <c r="E174" s="97">
        <v>4073.1</v>
      </c>
      <c r="F174" s="97">
        <v>0</v>
      </c>
      <c r="G174" s="97">
        <v>291</v>
      </c>
      <c r="H174" s="97">
        <v>0</v>
      </c>
      <c r="I174" s="97">
        <v>150.75</v>
      </c>
      <c r="J174" s="97">
        <v>0</v>
      </c>
      <c r="K174" s="97">
        <v>0</v>
      </c>
      <c r="L174" s="97">
        <v>0</v>
      </c>
      <c r="M174" s="97">
        <v>4514.8500000000004</v>
      </c>
      <c r="N174" s="97">
        <v>0</v>
      </c>
      <c r="O174" s="97">
        <v>409.59</v>
      </c>
      <c r="P174" s="97">
        <v>5.94</v>
      </c>
      <c r="Q174" s="97">
        <v>40.729999999999997</v>
      </c>
      <c r="R174" s="104">
        <v>-0.02</v>
      </c>
      <c r="S174" s="97">
        <v>0</v>
      </c>
      <c r="T174" s="97">
        <v>468.41</v>
      </c>
      <c r="U174" s="97">
        <v>594</v>
      </c>
      <c r="V174" s="97">
        <v>0</v>
      </c>
      <c r="W174" s="97">
        <v>0</v>
      </c>
      <c r="X174" s="97">
        <v>0</v>
      </c>
      <c r="Y174" s="97">
        <v>0</v>
      </c>
      <c r="Z174" s="97">
        <v>0</v>
      </c>
      <c r="AA174" s="97">
        <v>1518.65</v>
      </c>
      <c r="AB174" s="97">
        <v>2996.2</v>
      </c>
    </row>
    <row r="175" spans="1:28" x14ac:dyDescent="0.25">
      <c r="A175" s="73" t="s">
        <v>3737</v>
      </c>
      <c r="B175" s="74" t="s">
        <v>3738</v>
      </c>
      <c r="C175" s="74" t="s">
        <v>3447</v>
      </c>
      <c r="D175" s="74" t="s">
        <v>3448</v>
      </c>
      <c r="E175" s="97">
        <v>6516.9</v>
      </c>
      <c r="F175" s="97">
        <v>0</v>
      </c>
      <c r="G175" s="97">
        <v>465.6</v>
      </c>
      <c r="H175" s="97">
        <v>0</v>
      </c>
      <c r="I175" s="97">
        <v>241.2</v>
      </c>
      <c r="J175" s="97">
        <v>0</v>
      </c>
      <c r="K175" s="97">
        <v>0</v>
      </c>
      <c r="L175" s="97">
        <v>0</v>
      </c>
      <c r="M175" s="97">
        <v>7223.7</v>
      </c>
      <c r="N175" s="97">
        <v>0</v>
      </c>
      <c r="O175" s="97">
        <v>944.2</v>
      </c>
      <c r="P175" s="97">
        <v>18.73</v>
      </c>
      <c r="Q175" s="97">
        <v>0</v>
      </c>
      <c r="R175" s="97">
        <v>0.08</v>
      </c>
      <c r="S175" s="97">
        <v>0</v>
      </c>
      <c r="T175" s="97">
        <v>749.46</v>
      </c>
      <c r="U175" s="97">
        <v>3259.43</v>
      </c>
      <c r="V175" s="97">
        <v>0</v>
      </c>
      <c r="W175" s="97">
        <v>0</v>
      </c>
      <c r="X175" s="97">
        <v>0</v>
      </c>
      <c r="Y175" s="97">
        <v>0</v>
      </c>
      <c r="Z175" s="97">
        <v>0</v>
      </c>
      <c r="AA175" s="97">
        <v>4971.8999999999996</v>
      </c>
      <c r="AB175" s="97">
        <v>2251.8000000000002</v>
      </c>
    </row>
    <row r="176" spans="1:28" x14ac:dyDescent="0.25">
      <c r="A176" s="73" t="s">
        <v>3739</v>
      </c>
      <c r="B176" s="74" t="s">
        <v>3740</v>
      </c>
      <c r="C176" s="74" t="s">
        <v>753</v>
      </c>
      <c r="D176" s="74" t="s">
        <v>3464</v>
      </c>
      <c r="E176" s="97">
        <v>8558.25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8558.25</v>
      </c>
      <c r="N176" s="97">
        <v>0</v>
      </c>
      <c r="O176" s="97">
        <v>1280.78</v>
      </c>
      <c r="P176" s="97">
        <v>29.58</v>
      </c>
      <c r="Q176" s="97">
        <v>0</v>
      </c>
      <c r="R176" s="97">
        <v>0.09</v>
      </c>
      <c r="S176" s="97">
        <v>0</v>
      </c>
      <c r="T176" s="97">
        <v>984.21</v>
      </c>
      <c r="U176" s="97">
        <v>4238.79</v>
      </c>
      <c r="V176" s="97">
        <v>0</v>
      </c>
      <c r="W176" s="97">
        <v>0</v>
      </c>
      <c r="X176" s="97">
        <v>0</v>
      </c>
      <c r="Y176" s="97">
        <v>0</v>
      </c>
      <c r="Z176" s="97">
        <v>0</v>
      </c>
      <c r="AA176" s="97">
        <v>6533.45</v>
      </c>
      <c r="AB176" s="97">
        <v>2024.8</v>
      </c>
    </row>
    <row r="177" spans="1:28" x14ac:dyDescent="0.25">
      <c r="A177" s="73" t="s">
        <v>3142</v>
      </c>
      <c r="B177" s="74" t="s">
        <v>3741</v>
      </c>
      <c r="C177" s="74" t="s">
        <v>3447</v>
      </c>
      <c r="D177" s="74" t="s">
        <v>3448</v>
      </c>
      <c r="E177" s="97">
        <v>2600.4</v>
      </c>
      <c r="F177" s="97">
        <v>0</v>
      </c>
      <c r="G177" s="97">
        <v>162.96</v>
      </c>
      <c r="H177" s="97">
        <v>0</v>
      </c>
      <c r="I177" s="97">
        <v>92.12</v>
      </c>
      <c r="J177" s="97">
        <v>0</v>
      </c>
      <c r="K177" s="97">
        <v>0</v>
      </c>
      <c r="L177" s="97">
        <v>0</v>
      </c>
      <c r="M177" s="97">
        <v>2855.48</v>
      </c>
      <c r="N177" s="97">
        <v>0</v>
      </c>
      <c r="O177" s="97">
        <v>51.24</v>
      </c>
      <c r="P177" s="97">
        <v>0</v>
      </c>
      <c r="Q177" s="97">
        <v>26.01</v>
      </c>
      <c r="R177" s="104">
        <v>-0.03</v>
      </c>
      <c r="S177" s="97">
        <v>0</v>
      </c>
      <c r="T177" s="97">
        <v>299.06</v>
      </c>
      <c r="U177" s="97">
        <v>0</v>
      </c>
      <c r="V177" s="97">
        <v>0</v>
      </c>
      <c r="W177" s="97">
        <v>0</v>
      </c>
      <c r="X177" s="97">
        <v>0</v>
      </c>
      <c r="Y177" s="97">
        <v>0</v>
      </c>
      <c r="Z177" s="97">
        <v>0</v>
      </c>
      <c r="AA177" s="97">
        <v>376.28</v>
      </c>
      <c r="AB177" s="97">
        <v>2479.1999999999998</v>
      </c>
    </row>
    <row r="178" spans="1:28" x14ac:dyDescent="0.25">
      <c r="A178" s="73" t="s">
        <v>3742</v>
      </c>
      <c r="B178" s="74" t="s">
        <v>3743</v>
      </c>
      <c r="C178" s="74" t="s">
        <v>3456</v>
      </c>
      <c r="D178" s="74" t="s">
        <v>3448</v>
      </c>
      <c r="E178" s="97">
        <v>7244.25</v>
      </c>
      <c r="F178" s="97">
        <v>0</v>
      </c>
      <c r="G178" s="97">
        <v>453.96</v>
      </c>
      <c r="H178" s="97">
        <v>0</v>
      </c>
      <c r="I178" s="97">
        <v>256.62</v>
      </c>
      <c r="J178" s="97">
        <v>0</v>
      </c>
      <c r="K178" s="97">
        <v>0</v>
      </c>
      <c r="L178" s="97">
        <v>0</v>
      </c>
      <c r="M178" s="97">
        <v>7954.83</v>
      </c>
      <c r="N178" s="97">
        <v>0</v>
      </c>
      <c r="O178" s="97">
        <v>1097.07</v>
      </c>
      <c r="P178" s="97">
        <v>22.48</v>
      </c>
      <c r="Q178" s="97">
        <v>72.44</v>
      </c>
      <c r="R178" s="104">
        <v>-0.05</v>
      </c>
      <c r="S178" s="97">
        <v>0</v>
      </c>
      <c r="T178" s="97">
        <v>833.09</v>
      </c>
      <c r="U178" s="97">
        <v>540</v>
      </c>
      <c r="V178" s="97">
        <v>0</v>
      </c>
      <c r="W178" s="97">
        <v>0</v>
      </c>
      <c r="X178" s="97">
        <v>0</v>
      </c>
      <c r="Y178" s="97">
        <v>0</v>
      </c>
      <c r="Z178" s="97">
        <v>0</v>
      </c>
      <c r="AA178" s="97">
        <v>2565.0300000000002</v>
      </c>
      <c r="AB178" s="97">
        <v>5389.8</v>
      </c>
    </row>
    <row r="179" spans="1:28" x14ac:dyDescent="0.25">
      <c r="A179" s="73" t="s">
        <v>3744</v>
      </c>
      <c r="B179" s="74" t="s">
        <v>3745</v>
      </c>
      <c r="C179" s="74" t="s">
        <v>3447</v>
      </c>
      <c r="D179" s="74" t="s">
        <v>3448</v>
      </c>
      <c r="E179" s="97">
        <v>7244.25</v>
      </c>
      <c r="F179" s="97">
        <v>0</v>
      </c>
      <c r="G179" s="97">
        <v>453.96</v>
      </c>
      <c r="H179" s="97">
        <v>0</v>
      </c>
      <c r="I179" s="97">
        <v>256.62</v>
      </c>
      <c r="J179" s="97">
        <v>0</v>
      </c>
      <c r="K179" s="97">
        <v>0</v>
      </c>
      <c r="L179" s="97">
        <v>0</v>
      </c>
      <c r="M179" s="97">
        <v>7954.83</v>
      </c>
      <c r="N179" s="97">
        <v>0</v>
      </c>
      <c r="O179" s="97">
        <v>1097.07</v>
      </c>
      <c r="P179" s="97">
        <v>22.48</v>
      </c>
      <c r="Q179" s="97">
        <v>72.44</v>
      </c>
      <c r="R179" s="104">
        <v>-0.05</v>
      </c>
      <c r="S179" s="97">
        <v>0</v>
      </c>
      <c r="T179" s="97">
        <v>833.09</v>
      </c>
      <c r="U179" s="97">
        <v>0</v>
      </c>
      <c r="V179" s="97">
        <v>0</v>
      </c>
      <c r="W179" s="97">
        <v>0</v>
      </c>
      <c r="X179" s="97">
        <v>0</v>
      </c>
      <c r="Y179" s="97">
        <v>0</v>
      </c>
      <c r="Z179" s="97">
        <v>0</v>
      </c>
      <c r="AA179" s="97">
        <v>2025.03</v>
      </c>
      <c r="AB179" s="97">
        <v>5929.8</v>
      </c>
    </row>
    <row r="180" spans="1:28" x14ac:dyDescent="0.25">
      <c r="A180" s="73" t="s">
        <v>3144</v>
      </c>
      <c r="B180" s="74" t="s">
        <v>3746</v>
      </c>
      <c r="C180" s="74" t="s">
        <v>3456</v>
      </c>
      <c r="D180" s="74" t="s">
        <v>3448</v>
      </c>
      <c r="E180" s="97">
        <v>4272.1499999999996</v>
      </c>
      <c r="F180" s="97">
        <v>0</v>
      </c>
      <c r="G180" s="97">
        <v>267.72000000000003</v>
      </c>
      <c r="H180" s="97">
        <v>0</v>
      </c>
      <c r="I180" s="97">
        <v>151.34</v>
      </c>
      <c r="J180" s="97">
        <v>0</v>
      </c>
      <c r="K180" s="97">
        <v>0</v>
      </c>
      <c r="L180" s="97">
        <v>0</v>
      </c>
      <c r="M180" s="97">
        <v>4691.21</v>
      </c>
      <c r="N180" s="97">
        <v>0</v>
      </c>
      <c r="O180" s="97">
        <v>441.09</v>
      </c>
      <c r="P180" s="97">
        <v>6.96</v>
      </c>
      <c r="Q180" s="97">
        <v>42.72</v>
      </c>
      <c r="R180" s="104">
        <v>-7.0000000000000007E-2</v>
      </c>
      <c r="S180" s="97">
        <v>0</v>
      </c>
      <c r="T180" s="97">
        <v>491.31</v>
      </c>
      <c r="U180" s="97">
        <v>0</v>
      </c>
      <c r="V180" s="97">
        <v>0</v>
      </c>
      <c r="W180" s="97">
        <v>0</v>
      </c>
      <c r="X180" s="97">
        <v>0</v>
      </c>
      <c r="Y180" s="97">
        <v>0</v>
      </c>
      <c r="Z180" s="97">
        <v>0</v>
      </c>
      <c r="AA180" s="97">
        <v>982.01</v>
      </c>
      <c r="AB180" s="97">
        <v>3709.2</v>
      </c>
    </row>
    <row r="181" spans="1:28" x14ac:dyDescent="0.25">
      <c r="A181" s="73" t="s">
        <v>3146</v>
      </c>
      <c r="B181" s="74" t="s">
        <v>3747</v>
      </c>
      <c r="C181" s="74" t="s">
        <v>3447</v>
      </c>
      <c r="D181" s="74" t="s">
        <v>3448</v>
      </c>
      <c r="E181" s="97">
        <v>3258.45</v>
      </c>
      <c r="F181" s="97">
        <v>0</v>
      </c>
      <c r="G181" s="97">
        <v>232.8</v>
      </c>
      <c r="H181" s="97">
        <v>0</v>
      </c>
      <c r="I181" s="97">
        <v>120.6</v>
      </c>
      <c r="J181" s="97">
        <v>0</v>
      </c>
      <c r="K181" s="97">
        <v>0</v>
      </c>
      <c r="L181" s="97">
        <v>0</v>
      </c>
      <c r="M181" s="97">
        <v>3611.85</v>
      </c>
      <c r="N181" s="97">
        <v>0</v>
      </c>
      <c r="O181" s="97">
        <v>150.71</v>
      </c>
      <c r="P181" s="97">
        <v>1.68</v>
      </c>
      <c r="Q181" s="97">
        <v>32.590000000000003</v>
      </c>
      <c r="R181" s="97">
        <v>0.14000000000000001</v>
      </c>
      <c r="S181" s="97">
        <v>0</v>
      </c>
      <c r="T181" s="97">
        <v>374.73</v>
      </c>
      <c r="U181" s="97">
        <v>0</v>
      </c>
      <c r="V181" s="97">
        <v>0</v>
      </c>
      <c r="W181" s="97">
        <v>0</v>
      </c>
      <c r="X181" s="97">
        <v>0</v>
      </c>
      <c r="Y181" s="97">
        <v>0</v>
      </c>
      <c r="Z181" s="97">
        <v>0</v>
      </c>
      <c r="AA181" s="97">
        <v>559.85</v>
      </c>
      <c r="AB181" s="97">
        <v>3052</v>
      </c>
    </row>
    <row r="182" spans="1:28" x14ac:dyDescent="0.25">
      <c r="A182" s="73" t="s">
        <v>3148</v>
      </c>
      <c r="B182" s="74" t="s">
        <v>3748</v>
      </c>
      <c r="C182" s="74" t="s">
        <v>3447</v>
      </c>
      <c r="D182" s="74" t="s">
        <v>3448</v>
      </c>
      <c r="E182" s="97">
        <v>3258.45</v>
      </c>
      <c r="F182" s="97">
        <v>0</v>
      </c>
      <c r="G182" s="97">
        <v>203.7</v>
      </c>
      <c r="H182" s="97">
        <v>0</v>
      </c>
      <c r="I182" s="97">
        <v>105.55</v>
      </c>
      <c r="J182" s="97">
        <v>0</v>
      </c>
      <c r="K182" s="97">
        <v>0</v>
      </c>
      <c r="L182" s="104">
        <v>-407.3</v>
      </c>
      <c r="M182" s="97">
        <v>3160.4</v>
      </c>
      <c r="N182" s="97">
        <v>0</v>
      </c>
      <c r="O182" s="97">
        <v>147.54</v>
      </c>
      <c r="P182" s="97">
        <v>1.68</v>
      </c>
      <c r="Q182" s="97">
        <v>32.590000000000003</v>
      </c>
      <c r="R182" s="97">
        <v>0.06</v>
      </c>
      <c r="S182" s="97">
        <v>0</v>
      </c>
      <c r="T182" s="97">
        <v>374.73</v>
      </c>
      <c r="U182" s="97">
        <v>0</v>
      </c>
      <c r="V182" s="97">
        <v>0</v>
      </c>
      <c r="W182" s="97">
        <v>0</v>
      </c>
      <c r="X182" s="97">
        <v>0</v>
      </c>
      <c r="Y182" s="97">
        <v>0</v>
      </c>
      <c r="Z182" s="97">
        <v>0</v>
      </c>
      <c r="AA182" s="97">
        <v>556.6</v>
      </c>
      <c r="AB182" s="97">
        <v>2603.8000000000002</v>
      </c>
    </row>
    <row r="183" spans="1:28" x14ac:dyDescent="0.25">
      <c r="A183" s="73" t="s">
        <v>3749</v>
      </c>
      <c r="B183" s="74" t="s">
        <v>3750</v>
      </c>
      <c r="C183" s="74" t="s">
        <v>3447</v>
      </c>
      <c r="D183" s="74" t="s">
        <v>3448</v>
      </c>
      <c r="E183" s="97">
        <v>5213.55</v>
      </c>
      <c r="F183" s="97">
        <v>0</v>
      </c>
      <c r="G183" s="97">
        <v>285.18</v>
      </c>
      <c r="H183" s="97">
        <v>0</v>
      </c>
      <c r="I183" s="97">
        <v>147.81</v>
      </c>
      <c r="J183" s="97">
        <v>0</v>
      </c>
      <c r="K183" s="97">
        <v>0</v>
      </c>
      <c r="L183" s="104">
        <v>-1221.9000000000001</v>
      </c>
      <c r="M183" s="97">
        <v>4424.6400000000003</v>
      </c>
      <c r="N183" s="97">
        <v>0</v>
      </c>
      <c r="O183" s="97">
        <v>627.27</v>
      </c>
      <c r="P183" s="97">
        <v>11.91</v>
      </c>
      <c r="Q183" s="97">
        <v>52.14</v>
      </c>
      <c r="R183" s="97">
        <v>0.16</v>
      </c>
      <c r="S183" s="97">
        <v>0</v>
      </c>
      <c r="T183" s="97">
        <v>599.55999999999995</v>
      </c>
      <c r="U183" s="97">
        <v>1738</v>
      </c>
      <c r="V183" s="97">
        <v>0</v>
      </c>
      <c r="W183" s="97">
        <v>0</v>
      </c>
      <c r="X183" s="97">
        <v>0</v>
      </c>
      <c r="Y183" s="97">
        <v>0</v>
      </c>
      <c r="Z183" s="97">
        <v>0</v>
      </c>
      <c r="AA183" s="97">
        <v>3029.04</v>
      </c>
      <c r="AB183" s="97">
        <v>1395.6</v>
      </c>
    </row>
    <row r="184" spans="1:28" x14ac:dyDescent="0.25">
      <c r="A184" s="73" t="s">
        <v>3751</v>
      </c>
      <c r="B184" s="74" t="s">
        <v>3752</v>
      </c>
      <c r="C184" s="74" t="s">
        <v>3447</v>
      </c>
      <c r="D184" s="74" t="s">
        <v>3448</v>
      </c>
      <c r="E184" s="97">
        <v>5865.3</v>
      </c>
      <c r="F184" s="97">
        <v>0</v>
      </c>
      <c r="G184" s="97">
        <v>419.04</v>
      </c>
      <c r="H184" s="97">
        <v>0</v>
      </c>
      <c r="I184" s="97">
        <v>217.08</v>
      </c>
      <c r="J184" s="97">
        <v>0</v>
      </c>
      <c r="K184" s="97">
        <v>0</v>
      </c>
      <c r="L184" s="97">
        <v>0</v>
      </c>
      <c r="M184" s="97">
        <v>6501.42</v>
      </c>
      <c r="N184" s="97">
        <v>0</v>
      </c>
      <c r="O184" s="97">
        <v>795.07</v>
      </c>
      <c r="P184" s="97">
        <v>15.32</v>
      </c>
      <c r="Q184" s="97">
        <v>58.65</v>
      </c>
      <c r="R184" s="97">
        <v>7.0000000000000007E-2</v>
      </c>
      <c r="S184" s="97">
        <v>0</v>
      </c>
      <c r="T184" s="97">
        <v>674.51</v>
      </c>
      <c r="U184" s="97">
        <v>635</v>
      </c>
      <c r="V184" s="97">
        <v>0</v>
      </c>
      <c r="W184" s="97">
        <v>0</v>
      </c>
      <c r="X184" s="97">
        <v>0</v>
      </c>
      <c r="Y184" s="97">
        <v>0</v>
      </c>
      <c r="Z184" s="97">
        <v>0</v>
      </c>
      <c r="AA184" s="97">
        <v>2178.62</v>
      </c>
      <c r="AB184" s="97">
        <v>4322.8</v>
      </c>
    </row>
    <row r="185" spans="1:28" x14ac:dyDescent="0.25">
      <c r="A185" s="73" t="s">
        <v>3152</v>
      </c>
      <c r="B185" s="74" t="s">
        <v>3753</v>
      </c>
      <c r="C185" s="74" t="s">
        <v>3447</v>
      </c>
      <c r="D185" s="74" t="s">
        <v>3448</v>
      </c>
      <c r="E185" s="97">
        <v>5539.35</v>
      </c>
      <c r="F185" s="97">
        <v>0</v>
      </c>
      <c r="G185" s="97">
        <v>395.76</v>
      </c>
      <c r="H185" s="97">
        <v>0</v>
      </c>
      <c r="I185" s="97">
        <v>205.02</v>
      </c>
      <c r="J185" s="97">
        <v>0</v>
      </c>
      <c r="K185" s="97">
        <v>0</v>
      </c>
      <c r="L185" s="97">
        <v>0</v>
      </c>
      <c r="M185" s="97">
        <v>6140.13</v>
      </c>
      <c r="N185" s="97">
        <v>0</v>
      </c>
      <c r="O185" s="97">
        <v>720.48</v>
      </c>
      <c r="P185" s="97">
        <v>13.61</v>
      </c>
      <c r="Q185" s="97">
        <v>55.39</v>
      </c>
      <c r="R185" s="97">
        <v>0.01</v>
      </c>
      <c r="S185" s="97">
        <v>0</v>
      </c>
      <c r="T185" s="97">
        <v>637.04</v>
      </c>
      <c r="U185" s="97">
        <v>0</v>
      </c>
      <c r="V185" s="97">
        <v>0</v>
      </c>
      <c r="W185" s="97">
        <v>0</v>
      </c>
      <c r="X185" s="97">
        <v>0</v>
      </c>
      <c r="Y185" s="97">
        <v>0</v>
      </c>
      <c r="Z185" s="97">
        <v>0</v>
      </c>
      <c r="AA185" s="97">
        <v>1426.53</v>
      </c>
      <c r="AB185" s="97">
        <v>4713.6000000000004</v>
      </c>
    </row>
    <row r="186" spans="1:28" x14ac:dyDescent="0.25">
      <c r="A186" s="73" t="s">
        <v>3156</v>
      </c>
      <c r="B186" s="74" t="s">
        <v>3754</v>
      </c>
      <c r="C186" s="74" t="s">
        <v>3447</v>
      </c>
      <c r="D186" s="74" t="s">
        <v>3448</v>
      </c>
      <c r="E186" s="97">
        <v>5702.25</v>
      </c>
      <c r="F186" s="97">
        <v>0</v>
      </c>
      <c r="G186" s="97">
        <v>407.4</v>
      </c>
      <c r="H186" s="97">
        <v>0</v>
      </c>
      <c r="I186" s="97">
        <v>211.05</v>
      </c>
      <c r="J186" s="97">
        <v>0</v>
      </c>
      <c r="K186" s="97">
        <v>0</v>
      </c>
      <c r="L186" s="97">
        <v>0</v>
      </c>
      <c r="M186" s="97">
        <v>6320.7</v>
      </c>
      <c r="N186" s="97">
        <v>0</v>
      </c>
      <c r="O186" s="97">
        <v>757.76</v>
      </c>
      <c r="P186" s="97">
        <v>14.47</v>
      </c>
      <c r="Q186" s="97">
        <v>57.02</v>
      </c>
      <c r="R186" s="97">
        <v>0.12</v>
      </c>
      <c r="S186" s="97">
        <v>0</v>
      </c>
      <c r="T186" s="97">
        <v>655.77</v>
      </c>
      <c r="U186" s="97">
        <v>660</v>
      </c>
      <c r="V186" s="97">
        <v>425.96</v>
      </c>
      <c r="W186" s="97">
        <v>0</v>
      </c>
      <c r="X186" s="97">
        <v>0</v>
      </c>
      <c r="Y186" s="97">
        <v>0</v>
      </c>
      <c r="Z186" s="97">
        <v>0</v>
      </c>
      <c r="AA186" s="97">
        <v>2571.1</v>
      </c>
      <c r="AB186" s="97">
        <v>3749.6</v>
      </c>
    </row>
    <row r="187" spans="1:28" x14ac:dyDescent="0.25">
      <c r="A187" s="73" t="s">
        <v>3158</v>
      </c>
      <c r="B187" s="74" t="s">
        <v>3755</v>
      </c>
      <c r="C187" s="74" t="s">
        <v>2149</v>
      </c>
      <c r="D187" s="74" t="s">
        <v>3464</v>
      </c>
      <c r="E187" s="97">
        <v>6419.55</v>
      </c>
      <c r="F187" s="97">
        <v>0</v>
      </c>
      <c r="G187" s="97">
        <v>403.44</v>
      </c>
      <c r="H187" s="97">
        <v>0</v>
      </c>
      <c r="I187" s="97">
        <v>229.8</v>
      </c>
      <c r="J187" s="97">
        <v>0</v>
      </c>
      <c r="K187" s="97">
        <v>0</v>
      </c>
      <c r="L187" s="104">
        <v>-855.94</v>
      </c>
      <c r="M187" s="97">
        <v>6196.85</v>
      </c>
      <c r="N187" s="97">
        <v>0</v>
      </c>
      <c r="O187" s="97">
        <v>910.13</v>
      </c>
      <c r="P187" s="97">
        <v>19.309999999999999</v>
      </c>
      <c r="Q187" s="97">
        <v>64.2</v>
      </c>
      <c r="R187" s="104">
        <v>-0.04</v>
      </c>
      <c r="S187" s="97">
        <v>0</v>
      </c>
      <c r="T187" s="97">
        <v>738.25</v>
      </c>
      <c r="U187" s="97">
        <v>0</v>
      </c>
      <c r="V187" s="97">
        <v>0</v>
      </c>
      <c r="W187" s="97">
        <v>0</v>
      </c>
      <c r="X187" s="97">
        <v>0</v>
      </c>
      <c r="Y187" s="97">
        <v>0</v>
      </c>
      <c r="Z187" s="97">
        <v>0</v>
      </c>
      <c r="AA187" s="97">
        <v>1731.85</v>
      </c>
      <c r="AB187" s="97">
        <v>4465</v>
      </c>
    </row>
    <row r="188" spans="1:28" x14ac:dyDescent="0.25">
      <c r="A188" s="73" t="s">
        <v>3756</v>
      </c>
      <c r="B188" s="74" t="s">
        <v>3757</v>
      </c>
      <c r="C188" s="74" t="s">
        <v>3447</v>
      </c>
      <c r="D188" s="74" t="s">
        <v>3448</v>
      </c>
      <c r="E188" s="97">
        <v>2118</v>
      </c>
      <c r="F188" s="97">
        <v>0</v>
      </c>
      <c r="G188" s="97">
        <v>151.32</v>
      </c>
      <c r="H188" s="97">
        <v>0</v>
      </c>
      <c r="I188" s="97">
        <v>78.39</v>
      </c>
      <c r="J188" s="97">
        <v>0</v>
      </c>
      <c r="K188" s="97">
        <v>0</v>
      </c>
      <c r="L188" s="97">
        <v>0</v>
      </c>
      <c r="M188" s="97">
        <v>2347.71</v>
      </c>
      <c r="N188" s="104">
        <v>-31.92</v>
      </c>
      <c r="O188" s="97">
        <v>0</v>
      </c>
      <c r="P188" s="97">
        <v>0</v>
      </c>
      <c r="Q188" s="97">
        <v>21.18</v>
      </c>
      <c r="R188" s="97">
        <v>0.08</v>
      </c>
      <c r="S188" s="97">
        <v>0</v>
      </c>
      <c r="T188" s="97">
        <v>243.57</v>
      </c>
      <c r="U188" s="97">
        <v>0</v>
      </c>
      <c r="V188" s="97">
        <v>0</v>
      </c>
      <c r="W188" s="97">
        <v>0</v>
      </c>
      <c r="X188" s="97">
        <v>0</v>
      </c>
      <c r="Y188" s="97">
        <v>0</v>
      </c>
      <c r="Z188" s="97">
        <v>0</v>
      </c>
      <c r="AA188" s="97">
        <v>232.91</v>
      </c>
      <c r="AB188" s="97">
        <v>2114.8000000000002</v>
      </c>
    </row>
    <row r="189" spans="1:28" x14ac:dyDescent="0.25">
      <c r="A189" s="73" t="s">
        <v>3160</v>
      </c>
      <c r="B189" s="74" t="s">
        <v>3758</v>
      </c>
      <c r="C189" s="74" t="s">
        <v>2149</v>
      </c>
      <c r="D189" s="74" t="s">
        <v>3448</v>
      </c>
      <c r="E189" s="97">
        <v>6419.55</v>
      </c>
      <c r="F189" s="97">
        <v>0</v>
      </c>
      <c r="G189" s="97">
        <v>465.5</v>
      </c>
      <c r="H189" s="97">
        <v>0</v>
      </c>
      <c r="I189" s="97">
        <v>229.8</v>
      </c>
      <c r="J189" s="97">
        <v>0</v>
      </c>
      <c r="K189" s="97">
        <v>0</v>
      </c>
      <c r="L189" s="97">
        <v>0</v>
      </c>
      <c r="M189" s="97">
        <v>7114.85</v>
      </c>
      <c r="N189" s="97">
        <v>0</v>
      </c>
      <c r="O189" s="97">
        <v>923.38</v>
      </c>
      <c r="P189" s="97">
        <v>19.309999999999999</v>
      </c>
      <c r="Q189" s="97">
        <v>64.2</v>
      </c>
      <c r="R189" s="97">
        <v>0.11</v>
      </c>
      <c r="S189" s="97">
        <v>0</v>
      </c>
      <c r="T189" s="97">
        <v>738.25</v>
      </c>
      <c r="U189" s="97">
        <v>0</v>
      </c>
      <c r="V189" s="97">
        <v>0</v>
      </c>
      <c r="W189" s="97">
        <v>0</v>
      </c>
      <c r="X189" s="97">
        <v>0</v>
      </c>
      <c r="Y189" s="97">
        <v>0</v>
      </c>
      <c r="Z189" s="97">
        <v>0</v>
      </c>
      <c r="AA189" s="97">
        <v>1745.25</v>
      </c>
      <c r="AB189" s="97">
        <v>5369.6</v>
      </c>
    </row>
    <row r="190" spans="1:28" x14ac:dyDescent="0.25">
      <c r="A190" s="73" t="s">
        <v>3759</v>
      </c>
      <c r="B190" s="74" t="s">
        <v>3760</v>
      </c>
      <c r="C190" s="74" t="s">
        <v>3447</v>
      </c>
      <c r="D190" s="74" t="s">
        <v>3448</v>
      </c>
      <c r="E190" s="97">
        <v>977.55</v>
      </c>
      <c r="F190" s="97">
        <v>0</v>
      </c>
      <c r="G190" s="97">
        <v>69.84</v>
      </c>
      <c r="H190" s="97">
        <v>0</v>
      </c>
      <c r="I190" s="97">
        <v>36.18</v>
      </c>
      <c r="J190" s="97">
        <v>0</v>
      </c>
      <c r="K190" s="97">
        <v>0</v>
      </c>
      <c r="L190" s="97">
        <v>0</v>
      </c>
      <c r="M190" s="97">
        <v>1083.57</v>
      </c>
      <c r="N190" s="104">
        <v>-144.66999999999999</v>
      </c>
      <c r="O190" s="97">
        <v>0</v>
      </c>
      <c r="P190" s="97">
        <v>0</v>
      </c>
      <c r="Q190" s="97">
        <v>9.7799999999999994</v>
      </c>
      <c r="R190" s="97">
        <v>0.04</v>
      </c>
      <c r="S190" s="97">
        <v>0</v>
      </c>
      <c r="T190" s="97">
        <v>112.42</v>
      </c>
      <c r="U190" s="97">
        <v>0</v>
      </c>
      <c r="V190" s="97">
        <v>0</v>
      </c>
      <c r="W190" s="97">
        <v>0</v>
      </c>
      <c r="X190" s="97">
        <v>0</v>
      </c>
      <c r="Y190" s="97">
        <v>0</v>
      </c>
      <c r="Z190" s="97">
        <v>0</v>
      </c>
      <c r="AA190" s="97">
        <v>-22.43</v>
      </c>
      <c r="AB190" s="97">
        <v>1106</v>
      </c>
    </row>
    <row r="191" spans="1:28" x14ac:dyDescent="0.25">
      <c r="A191" s="73" t="s">
        <v>3761</v>
      </c>
      <c r="B191" s="74" t="s">
        <v>3762</v>
      </c>
      <c r="C191" s="74" t="s">
        <v>3447</v>
      </c>
      <c r="D191" s="74" t="s">
        <v>3448</v>
      </c>
      <c r="E191" s="97">
        <v>5376.45</v>
      </c>
      <c r="F191" s="97">
        <v>0</v>
      </c>
      <c r="G191" s="97">
        <v>372.48</v>
      </c>
      <c r="H191" s="97">
        <v>0</v>
      </c>
      <c r="I191" s="97">
        <v>198.99</v>
      </c>
      <c r="J191" s="97">
        <v>0</v>
      </c>
      <c r="K191" s="97">
        <v>0</v>
      </c>
      <c r="L191" s="104">
        <v>-162.91999999999999</v>
      </c>
      <c r="M191" s="97">
        <v>5785</v>
      </c>
      <c r="N191" s="97">
        <v>0</v>
      </c>
      <c r="O191" s="97">
        <v>680.71</v>
      </c>
      <c r="P191" s="97">
        <v>12.76</v>
      </c>
      <c r="Q191" s="97">
        <v>53.77</v>
      </c>
      <c r="R191" s="104">
        <v>-0.14000000000000001</v>
      </c>
      <c r="S191" s="97">
        <v>0</v>
      </c>
      <c r="T191" s="97">
        <v>618.29999999999995</v>
      </c>
      <c r="U191" s="97">
        <v>493.37</v>
      </c>
      <c r="V191" s="97">
        <v>252.83</v>
      </c>
      <c r="W191" s="97">
        <v>0</v>
      </c>
      <c r="X191" s="97">
        <v>0</v>
      </c>
      <c r="Y191" s="97">
        <v>0</v>
      </c>
      <c r="Z191" s="97">
        <v>0</v>
      </c>
      <c r="AA191" s="97">
        <v>2111.6</v>
      </c>
      <c r="AB191" s="97">
        <v>3673.4</v>
      </c>
    </row>
    <row r="192" spans="1:28" x14ac:dyDescent="0.25">
      <c r="A192" s="73" t="s">
        <v>3763</v>
      </c>
      <c r="B192" s="74" t="s">
        <v>3764</v>
      </c>
      <c r="C192" s="74" t="s">
        <v>3447</v>
      </c>
      <c r="D192" s="74" t="s">
        <v>3448</v>
      </c>
      <c r="E192" s="97">
        <v>5865.3</v>
      </c>
      <c r="F192" s="97">
        <v>0</v>
      </c>
      <c r="G192" s="97">
        <v>419.04</v>
      </c>
      <c r="H192" s="97">
        <v>0</v>
      </c>
      <c r="I192" s="97">
        <v>217.08</v>
      </c>
      <c r="J192" s="97">
        <v>0</v>
      </c>
      <c r="K192" s="97">
        <v>0</v>
      </c>
      <c r="L192" s="97">
        <v>0</v>
      </c>
      <c r="M192" s="97">
        <v>6501.42</v>
      </c>
      <c r="N192" s="97">
        <v>0</v>
      </c>
      <c r="O192" s="97">
        <v>795.07</v>
      </c>
      <c r="P192" s="97">
        <v>15.32</v>
      </c>
      <c r="Q192" s="97">
        <v>58.65</v>
      </c>
      <c r="R192" s="97">
        <v>7.0000000000000007E-2</v>
      </c>
      <c r="S192" s="97">
        <v>0</v>
      </c>
      <c r="T192" s="97">
        <v>674.51</v>
      </c>
      <c r="U192" s="97">
        <v>1874</v>
      </c>
      <c r="V192" s="97">
        <v>0</v>
      </c>
      <c r="W192" s="97">
        <v>0</v>
      </c>
      <c r="X192" s="97">
        <v>0</v>
      </c>
      <c r="Y192" s="97">
        <v>0</v>
      </c>
      <c r="Z192" s="97">
        <v>0</v>
      </c>
      <c r="AA192" s="97">
        <v>3417.62</v>
      </c>
      <c r="AB192" s="97">
        <v>3083.8</v>
      </c>
    </row>
    <row r="193" spans="1:28" x14ac:dyDescent="0.25">
      <c r="A193" s="73" t="s">
        <v>3171</v>
      </c>
      <c r="B193" s="74" t="s">
        <v>3765</v>
      </c>
      <c r="C193" s="74" t="s">
        <v>3447</v>
      </c>
      <c r="D193" s="74" t="s">
        <v>3448</v>
      </c>
      <c r="E193" s="97">
        <v>3095.55</v>
      </c>
      <c r="F193" s="97">
        <v>0</v>
      </c>
      <c r="G193" s="97">
        <v>221.16</v>
      </c>
      <c r="H193" s="97">
        <v>0</v>
      </c>
      <c r="I193" s="97">
        <v>114.57</v>
      </c>
      <c r="J193" s="97">
        <v>0</v>
      </c>
      <c r="K193" s="97">
        <v>0</v>
      </c>
      <c r="L193" s="97">
        <v>0</v>
      </c>
      <c r="M193" s="97">
        <v>3431.28</v>
      </c>
      <c r="N193" s="97">
        <v>0</v>
      </c>
      <c r="O193" s="97">
        <v>131.72</v>
      </c>
      <c r="P193" s="97">
        <v>0.83</v>
      </c>
      <c r="Q193" s="97">
        <v>30.96</v>
      </c>
      <c r="R193" s="104">
        <v>-0.02</v>
      </c>
      <c r="S193" s="97">
        <v>0</v>
      </c>
      <c r="T193" s="97">
        <v>355.99</v>
      </c>
      <c r="U193" s="97">
        <v>0</v>
      </c>
      <c r="V193" s="97">
        <v>0</v>
      </c>
      <c r="W193" s="97">
        <v>0</v>
      </c>
      <c r="X193" s="97">
        <v>0</v>
      </c>
      <c r="Y193" s="97">
        <v>0</v>
      </c>
      <c r="Z193" s="97">
        <v>0</v>
      </c>
      <c r="AA193" s="97">
        <v>519.48</v>
      </c>
      <c r="AB193" s="97">
        <v>2911.8</v>
      </c>
    </row>
    <row r="194" spans="1:28" x14ac:dyDescent="0.25">
      <c r="A194" s="73" t="s">
        <v>3766</v>
      </c>
      <c r="B194" s="74" t="s">
        <v>3767</v>
      </c>
      <c r="C194" s="74" t="s">
        <v>3447</v>
      </c>
      <c r="D194" s="74" t="s">
        <v>3448</v>
      </c>
      <c r="E194" s="97">
        <v>5539.35</v>
      </c>
      <c r="F194" s="97">
        <v>0</v>
      </c>
      <c r="G194" s="97">
        <v>395.76</v>
      </c>
      <c r="H194" s="97">
        <v>0</v>
      </c>
      <c r="I194" s="97">
        <v>205.02</v>
      </c>
      <c r="J194" s="97">
        <v>0</v>
      </c>
      <c r="K194" s="97">
        <v>0</v>
      </c>
      <c r="L194" s="97">
        <v>0</v>
      </c>
      <c r="M194" s="97">
        <v>6140.13</v>
      </c>
      <c r="N194" s="97">
        <v>0</v>
      </c>
      <c r="O194" s="97">
        <v>720.48</v>
      </c>
      <c r="P194" s="97">
        <v>13.61</v>
      </c>
      <c r="Q194" s="97">
        <v>55.39</v>
      </c>
      <c r="R194" s="97">
        <v>0.01</v>
      </c>
      <c r="S194" s="97">
        <v>0</v>
      </c>
      <c r="T194" s="97">
        <v>637.04</v>
      </c>
      <c r="U194" s="97">
        <v>1053</v>
      </c>
      <c r="V194" s="97">
        <v>0</v>
      </c>
      <c r="W194" s="97">
        <v>0</v>
      </c>
      <c r="X194" s="97">
        <v>0</v>
      </c>
      <c r="Y194" s="97">
        <v>0</v>
      </c>
      <c r="Z194" s="97">
        <v>0</v>
      </c>
      <c r="AA194" s="97">
        <v>2479.5300000000002</v>
      </c>
      <c r="AB194" s="97">
        <v>3660.6</v>
      </c>
    </row>
    <row r="195" spans="1:28" x14ac:dyDescent="0.25">
      <c r="A195" s="73" t="s">
        <v>3768</v>
      </c>
      <c r="B195" s="74" t="s">
        <v>3769</v>
      </c>
      <c r="C195" s="74" t="s">
        <v>3447</v>
      </c>
      <c r="D195" s="74" t="s">
        <v>3448</v>
      </c>
      <c r="E195" s="97">
        <v>3258.45</v>
      </c>
      <c r="F195" s="97">
        <v>0</v>
      </c>
      <c r="G195" s="97">
        <v>232.8</v>
      </c>
      <c r="H195" s="97">
        <v>0</v>
      </c>
      <c r="I195" s="97">
        <v>120.6</v>
      </c>
      <c r="J195" s="97">
        <v>0</v>
      </c>
      <c r="K195" s="97">
        <v>0</v>
      </c>
      <c r="L195" s="97">
        <v>0</v>
      </c>
      <c r="M195" s="97">
        <v>3611.85</v>
      </c>
      <c r="N195" s="97">
        <v>0</v>
      </c>
      <c r="O195" s="97">
        <v>150.71</v>
      </c>
      <c r="P195" s="97">
        <v>1.68</v>
      </c>
      <c r="Q195" s="97">
        <v>32.590000000000003</v>
      </c>
      <c r="R195" s="104">
        <v>-0.14000000000000001</v>
      </c>
      <c r="S195" s="97">
        <v>0</v>
      </c>
      <c r="T195" s="97">
        <v>374.73</v>
      </c>
      <c r="U195" s="97">
        <v>2200.08</v>
      </c>
      <c r="V195" s="97">
        <v>0</v>
      </c>
      <c r="W195" s="97">
        <v>0</v>
      </c>
      <c r="X195" s="97">
        <v>0</v>
      </c>
      <c r="Y195" s="97">
        <v>0</v>
      </c>
      <c r="Z195" s="97">
        <v>0</v>
      </c>
      <c r="AA195" s="97">
        <v>2759.65</v>
      </c>
      <c r="AB195" s="97">
        <v>852.2</v>
      </c>
    </row>
    <row r="196" spans="1:28" x14ac:dyDescent="0.25">
      <c r="A196" s="73" t="s">
        <v>3770</v>
      </c>
      <c r="B196" s="74" t="s">
        <v>3771</v>
      </c>
      <c r="C196" s="74" t="s">
        <v>3447</v>
      </c>
      <c r="D196" s="74" t="s">
        <v>3448</v>
      </c>
      <c r="E196" s="97">
        <v>2486.4</v>
      </c>
      <c r="F196" s="97">
        <v>0</v>
      </c>
      <c r="G196" s="97">
        <v>465.5</v>
      </c>
      <c r="H196" s="97">
        <v>0</v>
      </c>
      <c r="I196" s="97">
        <v>0</v>
      </c>
      <c r="J196" s="97">
        <v>0</v>
      </c>
      <c r="K196" s="97">
        <v>0</v>
      </c>
      <c r="L196" s="97">
        <v>0</v>
      </c>
      <c r="M196" s="97">
        <v>2951.9</v>
      </c>
      <c r="N196" s="97">
        <v>0</v>
      </c>
      <c r="O196" s="97">
        <v>71.75</v>
      </c>
      <c r="P196" s="97">
        <v>0</v>
      </c>
      <c r="Q196" s="97">
        <v>24.86</v>
      </c>
      <c r="R196" s="97">
        <v>0.15</v>
      </c>
      <c r="S196" s="97">
        <v>0</v>
      </c>
      <c r="T196" s="97">
        <v>285.94</v>
      </c>
      <c r="U196" s="97">
        <v>869</v>
      </c>
      <c r="V196" s="97">
        <v>0</v>
      </c>
      <c r="W196" s="97">
        <v>0</v>
      </c>
      <c r="X196" s="97">
        <v>0</v>
      </c>
      <c r="Y196" s="97">
        <v>0</v>
      </c>
      <c r="Z196" s="97">
        <v>0</v>
      </c>
      <c r="AA196" s="97">
        <v>1251.7</v>
      </c>
      <c r="AB196" s="97">
        <v>1700.2</v>
      </c>
    </row>
    <row r="197" spans="1:28" x14ac:dyDescent="0.25">
      <c r="A197" s="73" t="s">
        <v>3185</v>
      </c>
      <c r="B197" s="74" t="s">
        <v>3772</v>
      </c>
      <c r="C197" s="74" t="s">
        <v>2332</v>
      </c>
      <c r="D197" s="74" t="s">
        <v>3454</v>
      </c>
      <c r="E197" s="97">
        <v>2369.6999999999998</v>
      </c>
      <c r="F197" s="97">
        <v>0</v>
      </c>
      <c r="G197" s="97">
        <v>465.5</v>
      </c>
      <c r="H197" s="97">
        <v>0</v>
      </c>
      <c r="I197" s="97">
        <v>0</v>
      </c>
      <c r="J197" s="97">
        <v>0</v>
      </c>
      <c r="K197" s="97">
        <v>0</v>
      </c>
      <c r="L197" s="97">
        <v>0</v>
      </c>
      <c r="M197" s="97">
        <v>2835.2</v>
      </c>
      <c r="N197" s="97">
        <v>0</v>
      </c>
      <c r="O197" s="97">
        <v>59.05</v>
      </c>
      <c r="P197" s="97">
        <v>0</v>
      </c>
      <c r="Q197" s="97">
        <v>0</v>
      </c>
      <c r="R197" s="97">
        <v>0.02</v>
      </c>
      <c r="S197" s="97">
        <v>0</v>
      </c>
      <c r="T197" s="97">
        <v>272.52999999999997</v>
      </c>
      <c r="U197" s="97">
        <v>0</v>
      </c>
      <c r="V197" s="97">
        <v>0</v>
      </c>
      <c r="W197" s="97">
        <v>0</v>
      </c>
      <c r="X197" s="97">
        <v>0</v>
      </c>
      <c r="Y197" s="97">
        <v>0</v>
      </c>
      <c r="Z197" s="97">
        <v>0</v>
      </c>
      <c r="AA197" s="97">
        <v>331.6</v>
      </c>
      <c r="AB197" s="97">
        <v>2503.6</v>
      </c>
    </row>
    <row r="198" spans="1:28" x14ac:dyDescent="0.25">
      <c r="A198" s="73" t="s">
        <v>3773</v>
      </c>
      <c r="B198" s="74" t="s">
        <v>3774</v>
      </c>
      <c r="C198" s="74" t="s">
        <v>2808</v>
      </c>
      <c r="D198" s="74" t="s">
        <v>3462</v>
      </c>
      <c r="E198" s="97">
        <v>13966.95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13966.95</v>
      </c>
      <c r="N198" s="97">
        <v>0</v>
      </c>
      <c r="O198" s="97">
        <v>2516.4</v>
      </c>
      <c r="P198" s="97">
        <v>57.98</v>
      </c>
      <c r="Q198" s="97">
        <v>0</v>
      </c>
      <c r="R198" s="104">
        <v>-0.04</v>
      </c>
      <c r="S198" s="97">
        <v>0</v>
      </c>
      <c r="T198" s="97">
        <v>1606.21</v>
      </c>
      <c r="U198" s="97">
        <v>3880</v>
      </c>
      <c r="V198" s="97">
        <v>0</v>
      </c>
      <c r="W198" s="97">
        <v>0</v>
      </c>
      <c r="X198" s="97">
        <v>0</v>
      </c>
      <c r="Y198" s="97">
        <v>0</v>
      </c>
      <c r="Z198" s="97">
        <v>0</v>
      </c>
      <c r="AA198" s="97">
        <v>8060.55</v>
      </c>
      <c r="AB198" s="97">
        <v>5906.4</v>
      </c>
    </row>
    <row r="199" spans="1:28" x14ac:dyDescent="0.25">
      <c r="A199" s="73" t="s">
        <v>3775</v>
      </c>
      <c r="B199" s="74" t="s">
        <v>3776</v>
      </c>
      <c r="C199" s="74" t="s">
        <v>700</v>
      </c>
      <c r="D199" s="74" t="s">
        <v>3444</v>
      </c>
      <c r="E199" s="97">
        <v>2265</v>
      </c>
      <c r="F199" s="97">
        <v>0</v>
      </c>
      <c r="G199" s="97">
        <v>403.44</v>
      </c>
      <c r="H199" s="97">
        <v>0</v>
      </c>
      <c r="I199" s="97">
        <v>0</v>
      </c>
      <c r="J199" s="97">
        <v>0</v>
      </c>
      <c r="K199" s="97">
        <v>0</v>
      </c>
      <c r="L199" s="104">
        <v>-302.01</v>
      </c>
      <c r="M199" s="97">
        <v>2366.4299999999998</v>
      </c>
      <c r="N199" s="97">
        <v>0</v>
      </c>
      <c r="O199" s="97">
        <v>40.909999999999997</v>
      </c>
      <c r="P199" s="97">
        <v>0</v>
      </c>
      <c r="Q199" s="97">
        <v>23.7</v>
      </c>
      <c r="R199" s="97">
        <v>0.14000000000000001</v>
      </c>
      <c r="S199" s="97">
        <v>0</v>
      </c>
      <c r="T199" s="97">
        <v>260.49</v>
      </c>
      <c r="U199" s="97">
        <v>630</v>
      </c>
      <c r="V199" s="97">
        <v>0</v>
      </c>
      <c r="W199" s="97">
        <v>0</v>
      </c>
      <c r="X199" s="97">
        <v>326.19</v>
      </c>
      <c r="Y199" s="97">
        <v>0</v>
      </c>
      <c r="Z199" s="97">
        <v>0</v>
      </c>
      <c r="AA199" s="97">
        <v>1281.43</v>
      </c>
      <c r="AB199" s="97">
        <v>1085</v>
      </c>
    </row>
    <row r="200" spans="1:28" x14ac:dyDescent="0.25">
      <c r="A200" s="73" t="s">
        <v>3777</v>
      </c>
      <c r="B200" s="74" t="s">
        <v>3778</v>
      </c>
      <c r="C200" s="74" t="s">
        <v>3447</v>
      </c>
      <c r="D200" s="74" t="s">
        <v>3448</v>
      </c>
      <c r="E200" s="97">
        <v>6354</v>
      </c>
      <c r="F200" s="97">
        <v>0</v>
      </c>
      <c r="G200" s="97">
        <v>453.96</v>
      </c>
      <c r="H200" s="97">
        <v>0</v>
      </c>
      <c r="I200" s="97">
        <v>235.17</v>
      </c>
      <c r="J200" s="97">
        <v>0</v>
      </c>
      <c r="K200" s="97">
        <v>0</v>
      </c>
      <c r="L200" s="97">
        <v>0</v>
      </c>
      <c r="M200" s="97">
        <v>7043.13</v>
      </c>
      <c r="N200" s="97">
        <v>0</v>
      </c>
      <c r="O200" s="97">
        <v>906.92</v>
      </c>
      <c r="P200" s="97">
        <v>17.88</v>
      </c>
      <c r="Q200" s="97">
        <v>63.54</v>
      </c>
      <c r="R200" s="104">
        <v>-0.13</v>
      </c>
      <c r="S200" s="97">
        <v>0</v>
      </c>
      <c r="T200" s="97">
        <v>730.72</v>
      </c>
      <c r="U200" s="97">
        <v>450</v>
      </c>
      <c r="V200" s="97">
        <v>0</v>
      </c>
      <c r="W200" s="97">
        <v>0</v>
      </c>
      <c r="X200" s="97">
        <v>0</v>
      </c>
      <c r="Y200" s="97">
        <v>0</v>
      </c>
      <c r="Z200" s="97">
        <v>0</v>
      </c>
      <c r="AA200" s="97">
        <v>2168.9299999999998</v>
      </c>
      <c r="AB200" s="97">
        <v>4874.2</v>
      </c>
    </row>
    <row r="201" spans="1:28" x14ac:dyDescent="0.25">
      <c r="A201" s="73" t="s">
        <v>3191</v>
      </c>
      <c r="B201" s="74" t="s">
        <v>3779</v>
      </c>
      <c r="C201" s="74" t="s">
        <v>3447</v>
      </c>
      <c r="D201" s="74" t="s">
        <v>3448</v>
      </c>
      <c r="E201" s="97">
        <v>6354</v>
      </c>
      <c r="F201" s="97">
        <v>0</v>
      </c>
      <c r="G201" s="97">
        <v>453.96</v>
      </c>
      <c r="H201" s="97">
        <v>0</v>
      </c>
      <c r="I201" s="97">
        <v>235.17</v>
      </c>
      <c r="J201" s="97">
        <v>0</v>
      </c>
      <c r="K201" s="97">
        <v>0</v>
      </c>
      <c r="L201" s="97">
        <v>0</v>
      </c>
      <c r="M201" s="97">
        <v>7043.13</v>
      </c>
      <c r="N201" s="97">
        <v>0</v>
      </c>
      <c r="O201" s="97">
        <v>906.92</v>
      </c>
      <c r="P201" s="97">
        <v>17.88</v>
      </c>
      <c r="Q201" s="97">
        <v>63.54</v>
      </c>
      <c r="R201" s="97">
        <v>7.0000000000000007E-2</v>
      </c>
      <c r="S201" s="97">
        <v>0</v>
      </c>
      <c r="T201" s="97">
        <v>730.72</v>
      </c>
      <c r="U201" s="97">
        <v>0</v>
      </c>
      <c r="V201" s="97">
        <v>0</v>
      </c>
      <c r="W201" s="97">
        <v>0</v>
      </c>
      <c r="X201" s="97">
        <v>0</v>
      </c>
      <c r="Y201" s="97">
        <v>0</v>
      </c>
      <c r="Z201" s="97">
        <v>0</v>
      </c>
      <c r="AA201" s="97">
        <v>1719.13</v>
      </c>
      <c r="AB201" s="97">
        <v>5324</v>
      </c>
    </row>
    <row r="202" spans="1:28" x14ac:dyDescent="0.25">
      <c r="A202" s="73" t="s">
        <v>3193</v>
      </c>
      <c r="B202" s="74" t="s">
        <v>3780</v>
      </c>
      <c r="C202" s="74" t="s">
        <v>753</v>
      </c>
      <c r="D202" s="74" t="s">
        <v>3489</v>
      </c>
      <c r="E202" s="97">
        <v>8558.25</v>
      </c>
      <c r="F202" s="97">
        <v>0</v>
      </c>
      <c r="G202" s="97">
        <v>0</v>
      </c>
      <c r="H202" s="97">
        <v>0</v>
      </c>
      <c r="I202" s="97">
        <v>0</v>
      </c>
      <c r="J202" s="97">
        <v>0</v>
      </c>
      <c r="K202" s="97">
        <v>0</v>
      </c>
      <c r="L202" s="97">
        <v>0</v>
      </c>
      <c r="M202" s="97">
        <v>8558.25</v>
      </c>
      <c r="N202" s="97">
        <v>0</v>
      </c>
      <c r="O202" s="97">
        <v>1280.78</v>
      </c>
      <c r="P202" s="97">
        <v>29.58</v>
      </c>
      <c r="Q202" s="97">
        <v>0</v>
      </c>
      <c r="R202" s="97">
        <v>0.05</v>
      </c>
      <c r="S202" s="97">
        <v>0</v>
      </c>
      <c r="T202" s="97">
        <v>984.21</v>
      </c>
      <c r="U202" s="97">
        <v>655.43</v>
      </c>
      <c r="V202" s="97">
        <v>0</v>
      </c>
      <c r="W202" s="97">
        <v>0</v>
      </c>
      <c r="X202" s="97">
        <v>0</v>
      </c>
      <c r="Y202" s="97">
        <v>0</v>
      </c>
      <c r="Z202" s="97">
        <v>0</v>
      </c>
      <c r="AA202" s="97">
        <v>2950.05</v>
      </c>
      <c r="AB202" s="97">
        <v>5608.2</v>
      </c>
    </row>
    <row r="203" spans="1:28" x14ac:dyDescent="0.25">
      <c r="A203" s="73" t="s">
        <v>3195</v>
      </c>
      <c r="B203" s="74" t="s">
        <v>3781</v>
      </c>
      <c r="C203" s="74" t="s">
        <v>3447</v>
      </c>
      <c r="D203" s="74" t="s">
        <v>3448</v>
      </c>
      <c r="E203" s="97">
        <v>5572.5</v>
      </c>
      <c r="F203" s="97">
        <v>0</v>
      </c>
      <c r="G203" s="97">
        <v>349.2</v>
      </c>
      <c r="H203" s="97">
        <v>0</v>
      </c>
      <c r="I203" s="97">
        <v>197.4</v>
      </c>
      <c r="J203" s="97">
        <v>0</v>
      </c>
      <c r="K203" s="97">
        <v>0</v>
      </c>
      <c r="L203" s="97">
        <v>0</v>
      </c>
      <c r="M203" s="97">
        <v>6119.1</v>
      </c>
      <c r="N203" s="97">
        <v>0</v>
      </c>
      <c r="O203" s="97">
        <v>717.61</v>
      </c>
      <c r="P203" s="97">
        <v>13.75</v>
      </c>
      <c r="Q203" s="97">
        <v>55.73</v>
      </c>
      <c r="R203" s="104">
        <v>-0.04</v>
      </c>
      <c r="S203" s="97">
        <v>0</v>
      </c>
      <c r="T203" s="97">
        <v>640.84</v>
      </c>
      <c r="U203" s="97">
        <v>904</v>
      </c>
      <c r="V203" s="97">
        <v>0</v>
      </c>
      <c r="W203" s="97">
        <v>0</v>
      </c>
      <c r="X203" s="97">
        <v>0</v>
      </c>
      <c r="Y203" s="97">
        <v>168.01</v>
      </c>
      <c r="Z203" s="97">
        <v>0</v>
      </c>
      <c r="AA203" s="97">
        <v>2499.9</v>
      </c>
      <c r="AB203" s="97">
        <v>3619.2</v>
      </c>
    </row>
    <row r="204" spans="1:28" x14ac:dyDescent="0.25">
      <c r="A204" s="73" t="s">
        <v>3782</v>
      </c>
      <c r="B204" s="74" t="s">
        <v>3783</v>
      </c>
      <c r="C204" s="74" t="s">
        <v>3447</v>
      </c>
      <c r="D204" s="74" t="s">
        <v>3448</v>
      </c>
      <c r="E204" s="97">
        <v>4561.8</v>
      </c>
      <c r="F204" s="97">
        <v>0</v>
      </c>
      <c r="G204" s="97">
        <v>203.7</v>
      </c>
      <c r="H204" s="97">
        <v>0</v>
      </c>
      <c r="I204" s="97">
        <v>105.63</v>
      </c>
      <c r="J204" s="97">
        <v>0</v>
      </c>
      <c r="K204" s="97">
        <v>0</v>
      </c>
      <c r="L204" s="104">
        <v>-1710.66</v>
      </c>
      <c r="M204" s="97">
        <v>3160.47</v>
      </c>
      <c r="N204" s="97">
        <v>0</v>
      </c>
      <c r="O204" s="97">
        <v>481.52</v>
      </c>
      <c r="P204" s="97">
        <v>8.5</v>
      </c>
      <c r="Q204" s="97">
        <v>0</v>
      </c>
      <c r="R204" s="104">
        <v>-0.17</v>
      </c>
      <c r="S204" s="97">
        <v>0</v>
      </c>
      <c r="T204" s="97">
        <v>524.62</v>
      </c>
      <c r="U204" s="97">
        <v>1268</v>
      </c>
      <c r="V204" s="97">
        <v>0</v>
      </c>
      <c r="W204" s="97">
        <v>0</v>
      </c>
      <c r="X204" s="97">
        <v>0</v>
      </c>
      <c r="Y204" s="97">
        <v>0</v>
      </c>
      <c r="Z204" s="97">
        <v>0</v>
      </c>
      <c r="AA204" s="97">
        <v>2282.4699999999998</v>
      </c>
      <c r="AB204" s="97">
        <v>878</v>
      </c>
    </row>
    <row r="205" spans="1:28" x14ac:dyDescent="0.25">
      <c r="A205" s="73" t="s">
        <v>3784</v>
      </c>
      <c r="B205" s="74" t="s">
        <v>3785</v>
      </c>
      <c r="C205" s="74" t="s">
        <v>3447</v>
      </c>
      <c r="D205" s="74" t="s">
        <v>3448</v>
      </c>
      <c r="E205" s="97">
        <v>3910.2</v>
      </c>
      <c r="F205" s="97">
        <v>0</v>
      </c>
      <c r="G205" s="97">
        <v>279.36</v>
      </c>
      <c r="H205" s="97">
        <v>0</v>
      </c>
      <c r="I205" s="97">
        <v>144.72</v>
      </c>
      <c r="J205" s="97">
        <v>0</v>
      </c>
      <c r="K205" s="97">
        <v>0</v>
      </c>
      <c r="L205" s="97">
        <v>0</v>
      </c>
      <c r="M205" s="97">
        <v>4334.28</v>
      </c>
      <c r="N205" s="97">
        <v>0</v>
      </c>
      <c r="O205" s="97">
        <v>379.36</v>
      </c>
      <c r="P205" s="97">
        <v>5.09</v>
      </c>
      <c r="Q205" s="97">
        <v>39.1</v>
      </c>
      <c r="R205" s="97">
        <v>0.06</v>
      </c>
      <c r="S205" s="97">
        <v>0</v>
      </c>
      <c r="T205" s="97">
        <v>449.67</v>
      </c>
      <c r="U205" s="97">
        <v>0</v>
      </c>
      <c r="V205" s="97">
        <v>0</v>
      </c>
      <c r="W205" s="97">
        <v>0</v>
      </c>
      <c r="X205" s="97">
        <v>0</v>
      </c>
      <c r="Y205" s="97">
        <v>0</v>
      </c>
      <c r="Z205" s="97">
        <v>0</v>
      </c>
      <c r="AA205" s="97">
        <v>873.28</v>
      </c>
      <c r="AB205" s="97">
        <v>3461</v>
      </c>
    </row>
    <row r="206" spans="1:28" x14ac:dyDescent="0.25">
      <c r="A206" s="73" t="s">
        <v>3199</v>
      </c>
      <c r="B206" s="74" t="s">
        <v>3786</v>
      </c>
      <c r="C206" s="74" t="s">
        <v>3447</v>
      </c>
      <c r="D206" s="74" t="s">
        <v>3448</v>
      </c>
      <c r="E206" s="97">
        <v>5050.6499999999996</v>
      </c>
      <c r="F206" s="97">
        <v>0</v>
      </c>
      <c r="G206" s="97">
        <v>360.84</v>
      </c>
      <c r="H206" s="97">
        <v>0</v>
      </c>
      <c r="I206" s="97">
        <v>186.93</v>
      </c>
      <c r="J206" s="97">
        <v>0</v>
      </c>
      <c r="K206" s="97">
        <v>0</v>
      </c>
      <c r="L206" s="97">
        <v>0</v>
      </c>
      <c r="M206" s="97">
        <v>5598.42</v>
      </c>
      <c r="N206" s="97">
        <v>0</v>
      </c>
      <c r="O206" s="97">
        <v>608.63</v>
      </c>
      <c r="P206" s="97">
        <v>11.06</v>
      </c>
      <c r="Q206" s="97">
        <v>50.51</v>
      </c>
      <c r="R206" s="104">
        <v>-0.01</v>
      </c>
      <c r="S206" s="97">
        <v>0</v>
      </c>
      <c r="T206" s="97">
        <v>580.83000000000004</v>
      </c>
      <c r="U206" s="97">
        <v>0</v>
      </c>
      <c r="V206" s="97">
        <v>0</v>
      </c>
      <c r="W206" s="97">
        <v>0</v>
      </c>
      <c r="X206" s="97">
        <v>0</v>
      </c>
      <c r="Y206" s="97">
        <v>0</v>
      </c>
      <c r="Z206" s="97">
        <v>0</v>
      </c>
      <c r="AA206" s="97">
        <v>1251.02</v>
      </c>
      <c r="AB206" s="97">
        <v>4347.3999999999996</v>
      </c>
    </row>
    <row r="207" spans="1:28" x14ac:dyDescent="0.25">
      <c r="A207" s="73" t="s">
        <v>3203</v>
      </c>
      <c r="B207" s="74" t="s">
        <v>3787</v>
      </c>
      <c r="C207" s="74" t="s">
        <v>3447</v>
      </c>
      <c r="D207" s="74" t="s">
        <v>3448</v>
      </c>
      <c r="E207" s="97">
        <v>3421.35</v>
      </c>
      <c r="F207" s="97">
        <v>0</v>
      </c>
      <c r="G207" s="97">
        <v>226.98</v>
      </c>
      <c r="H207" s="97">
        <v>0</v>
      </c>
      <c r="I207" s="97">
        <v>117.6</v>
      </c>
      <c r="J207" s="97">
        <v>0</v>
      </c>
      <c r="K207" s="97">
        <v>0</v>
      </c>
      <c r="L207" s="104">
        <v>-244.38</v>
      </c>
      <c r="M207" s="97">
        <v>3521.55</v>
      </c>
      <c r="N207" s="97">
        <v>0</v>
      </c>
      <c r="O207" s="97">
        <v>292.89999999999998</v>
      </c>
      <c r="P207" s="97">
        <v>2.5299999999999998</v>
      </c>
      <c r="Q207" s="97">
        <v>34.21</v>
      </c>
      <c r="R207" s="97">
        <v>0.05</v>
      </c>
      <c r="S207" s="97">
        <v>0</v>
      </c>
      <c r="T207" s="97">
        <v>393.46</v>
      </c>
      <c r="U207" s="97">
        <v>1317</v>
      </c>
      <c r="V207" s="97">
        <v>0</v>
      </c>
      <c r="W207" s="97">
        <v>0</v>
      </c>
      <c r="X207" s="97">
        <v>0</v>
      </c>
      <c r="Y207" s="97">
        <v>0</v>
      </c>
      <c r="Z207" s="97">
        <v>0</v>
      </c>
      <c r="AA207" s="97">
        <v>2040.15</v>
      </c>
      <c r="AB207" s="97">
        <v>1481.4</v>
      </c>
    </row>
    <row r="208" spans="1:28" x14ac:dyDescent="0.25">
      <c r="A208" s="73" t="s">
        <v>3788</v>
      </c>
      <c r="B208" s="74" t="s">
        <v>3789</v>
      </c>
      <c r="C208" s="74" t="s">
        <v>3447</v>
      </c>
      <c r="D208" s="74" t="s">
        <v>3448</v>
      </c>
      <c r="E208" s="97">
        <v>2932.65</v>
      </c>
      <c r="F208" s="97">
        <v>0</v>
      </c>
      <c r="G208" s="97">
        <v>209.52</v>
      </c>
      <c r="H208" s="97">
        <v>0</v>
      </c>
      <c r="I208" s="97">
        <v>108.54</v>
      </c>
      <c r="J208" s="97">
        <v>0</v>
      </c>
      <c r="K208" s="97">
        <v>0</v>
      </c>
      <c r="L208" s="97">
        <v>0</v>
      </c>
      <c r="M208" s="97">
        <v>3250.71</v>
      </c>
      <c r="N208" s="97">
        <v>0</v>
      </c>
      <c r="O208" s="97">
        <v>112.73</v>
      </c>
      <c r="P208" s="97">
        <v>0</v>
      </c>
      <c r="Q208" s="97">
        <v>29.33</v>
      </c>
      <c r="R208" s="97">
        <v>0</v>
      </c>
      <c r="S208" s="97">
        <v>100</v>
      </c>
      <c r="T208" s="97">
        <v>337.25</v>
      </c>
      <c r="U208" s="97">
        <v>1027</v>
      </c>
      <c r="V208" s="97">
        <v>0</v>
      </c>
      <c r="W208" s="97">
        <v>0</v>
      </c>
      <c r="X208" s="97">
        <v>0</v>
      </c>
      <c r="Y208" s="97">
        <v>0</v>
      </c>
      <c r="Z208" s="97">
        <v>0</v>
      </c>
      <c r="AA208" s="97">
        <v>1606.31</v>
      </c>
      <c r="AB208" s="97">
        <v>1644.4</v>
      </c>
    </row>
    <row r="209" spans="1:28" x14ac:dyDescent="0.25">
      <c r="A209" s="73" t="s">
        <v>3205</v>
      </c>
      <c r="B209" s="74" t="s">
        <v>3790</v>
      </c>
      <c r="C209" s="74" t="s">
        <v>758</v>
      </c>
      <c r="D209" s="74" t="s">
        <v>3464</v>
      </c>
      <c r="E209" s="97">
        <v>4277.3999999999996</v>
      </c>
      <c r="F209" s="97">
        <v>0</v>
      </c>
      <c r="G209" s="97">
        <v>465.5</v>
      </c>
      <c r="H209" s="97">
        <v>0</v>
      </c>
      <c r="I209" s="97">
        <v>0</v>
      </c>
      <c r="J209" s="97">
        <v>0</v>
      </c>
      <c r="K209" s="97">
        <v>0</v>
      </c>
      <c r="L209" s="97">
        <v>0</v>
      </c>
      <c r="M209" s="97">
        <v>4742.8999999999996</v>
      </c>
      <c r="N209" s="97">
        <v>0</v>
      </c>
      <c r="O209" s="97">
        <v>477.47</v>
      </c>
      <c r="P209" s="97">
        <v>7.58</v>
      </c>
      <c r="Q209" s="97">
        <v>42.77</v>
      </c>
      <c r="R209" s="104">
        <v>-0.01</v>
      </c>
      <c r="S209" s="97">
        <v>0</v>
      </c>
      <c r="T209" s="97">
        <v>491.9</v>
      </c>
      <c r="U209" s="97">
        <v>326</v>
      </c>
      <c r="V209" s="97">
        <v>206.59</v>
      </c>
      <c r="W209" s="97">
        <v>0</v>
      </c>
      <c r="X209" s="97">
        <v>0</v>
      </c>
      <c r="Y209" s="97">
        <v>0</v>
      </c>
      <c r="Z209" s="97">
        <v>0</v>
      </c>
      <c r="AA209" s="97">
        <v>1552.3</v>
      </c>
      <c r="AB209" s="97">
        <v>3190.6</v>
      </c>
    </row>
    <row r="210" spans="1:28" x14ac:dyDescent="0.25">
      <c r="A210" s="73" t="s">
        <v>3791</v>
      </c>
      <c r="B210" s="74" t="s">
        <v>3792</v>
      </c>
      <c r="C210" s="74" t="s">
        <v>3447</v>
      </c>
      <c r="D210" s="74" t="s">
        <v>3448</v>
      </c>
      <c r="E210" s="97">
        <v>3095.55</v>
      </c>
      <c r="F210" s="97">
        <v>0</v>
      </c>
      <c r="G210" s="97">
        <v>221.16</v>
      </c>
      <c r="H210" s="97">
        <v>0</v>
      </c>
      <c r="I210" s="97">
        <v>114.57</v>
      </c>
      <c r="J210" s="97">
        <v>0</v>
      </c>
      <c r="K210" s="97">
        <v>0</v>
      </c>
      <c r="L210" s="97">
        <v>0</v>
      </c>
      <c r="M210" s="97">
        <v>3431.28</v>
      </c>
      <c r="N210" s="97">
        <v>0</v>
      </c>
      <c r="O210" s="97">
        <v>131.72</v>
      </c>
      <c r="P210" s="97">
        <v>0.83</v>
      </c>
      <c r="Q210" s="97">
        <v>30.96</v>
      </c>
      <c r="R210" s="104">
        <v>-0.02</v>
      </c>
      <c r="S210" s="97">
        <v>0</v>
      </c>
      <c r="T210" s="97">
        <v>355.99</v>
      </c>
      <c r="U210" s="97">
        <v>0</v>
      </c>
      <c r="V210" s="97">
        <v>0</v>
      </c>
      <c r="W210" s="97">
        <v>0</v>
      </c>
      <c r="X210" s="97">
        <v>0</v>
      </c>
      <c r="Y210" s="97">
        <v>0</v>
      </c>
      <c r="Z210" s="97">
        <v>0</v>
      </c>
      <c r="AA210" s="97">
        <v>519.48</v>
      </c>
      <c r="AB210" s="97">
        <v>2911.8</v>
      </c>
    </row>
    <row r="211" spans="1:28" x14ac:dyDescent="0.25">
      <c r="A211" s="73" t="s">
        <v>3207</v>
      </c>
      <c r="B211" s="74" t="s">
        <v>3793</v>
      </c>
      <c r="C211" s="74" t="s">
        <v>3679</v>
      </c>
      <c r="D211" s="74" t="s">
        <v>3448</v>
      </c>
      <c r="E211" s="97">
        <v>2861.55</v>
      </c>
      <c r="F211" s="97">
        <v>0</v>
      </c>
      <c r="G211" s="97">
        <v>465.5</v>
      </c>
      <c r="H211" s="97">
        <v>0</v>
      </c>
      <c r="I211" s="97">
        <v>0</v>
      </c>
      <c r="J211" s="97">
        <v>0</v>
      </c>
      <c r="K211" s="97">
        <v>0</v>
      </c>
      <c r="L211" s="97">
        <v>0</v>
      </c>
      <c r="M211" s="97">
        <v>3327.05</v>
      </c>
      <c r="N211" s="97">
        <v>0</v>
      </c>
      <c r="O211" s="97">
        <v>132.84</v>
      </c>
      <c r="P211" s="97">
        <v>0</v>
      </c>
      <c r="Q211" s="97">
        <v>28.62</v>
      </c>
      <c r="R211" s="97">
        <v>0.1</v>
      </c>
      <c r="S211" s="97">
        <v>0</v>
      </c>
      <c r="T211" s="97">
        <v>329.09</v>
      </c>
      <c r="U211" s="97">
        <v>381</v>
      </c>
      <c r="V211" s="97">
        <v>0</v>
      </c>
      <c r="W211" s="97">
        <v>0</v>
      </c>
      <c r="X211" s="97">
        <v>0</v>
      </c>
      <c r="Y211" s="97">
        <v>0</v>
      </c>
      <c r="Z211" s="97">
        <v>0</v>
      </c>
      <c r="AA211" s="97">
        <v>871.65</v>
      </c>
      <c r="AB211" s="97">
        <v>2455.4</v>
      </c>
    </row>
    <row r="212" spans="1:28" x14ac:dyDescent="0.25">
      <c r="A212" s="73" t="s">
        <v>3794</v>
      </c>
      <c r="B212" s="74" t="s">
        <v>3795</v>
      </c>
      <c r="C212" s="74" t="s">
        <v>771</v>
      </c>
      <c r="D212" s="74" t="s">
        <v>3454</v>
      </c>
      <c r="E212" s="97">
        <v>3685.2</v>
      </c>
      <c r="F212" s="97">
        <v>0</v>
      </c>
      <c r="G212" s="97">
        <v>465.5</v>
      </c>
      <c r="H212" s="97">
        <v>0</v>
      </c>
      <c r="I212" s="97">
        <v>0</v>
      </c>
      <c r="J212" s="97">
        <v>0</v>
      </c>
      <c r="K212" s="97">
        <v>0</v>
      </c>
      <c r="L212" s="97">
        <v>0</v>
      </c>
      <c r="M212" s="97">
        <v>4150.7</v>
      </c>
      <c r="N212" s="97">
        <v>0</v>
      </c>
      <c r="O212" s="97">
        <v>373.14</v>
      </c>
      <c r="P212" s="97">
        <v>3.98</v>
      </c>
      <c r="Q212" s="97">
        <v>36.85</v>
      </c>
      <c r="R212" s="104">
        <v>-0.08</v>
      </c>
      <c r="S212" s="97">
        <v>0</v>
      </c>
      <c r="T212" s="97">
        <v>423.81</v>
      </c>
      <c r="U212" s="97">
        <v>1024</v>
      </c>
      <c r="V212" s="97">
        <v>0</v>
      </c>
      <c r="W212" s="97">
        <v>0</v>
      </c>
      <c r="X212" s="97">
        <v>0</v>
      </c>
      <c r="Y212" s="97">
        <v>0</v>
      </c>
      <c r="Z212" s="97">
        <v>0</v>
      </c>
      <c r="AA212" s="97">
        <v>1861.7</v>
      </c>
      <c r="AB212" s="97">
        <v>2289</v>
      </c>
    </row>
    <row r="213" spans="1:28" x14ac:dyDescent="0.25">
      <c r="A213" s="73" t="s">
        <v>3796</v>
      </c>
      <c r="B213" s="74" t="s">
        <v>3797</v>
      </c>
      <c r="C213" s="74" t="s">
        <v>3447</v>
      </c>
      <c r="D213" s="74" t="s">
        <v>3448</v>
      </c>
      <c r="E213" s="97">
        <v>5376.45</v>
      </c>
      <c r="F213" s="97">
        <v>0</v>
      </c>
      <c r="G213" s="97">
        <v>384.12</v>
      </c>
      <c r="H213" s="97">
        <v>0</v>
      </c>
      <c r="I213" s="97">
        <v>198.99</v>
      </c>
      <c r="J213" s="97">
        <v>0</v>
      </c>
      <c r="K213" s="97">
        <v>0</v>
      </c>
      <c r="L213" s="97">
        <v>0</v>
      </c>
      <c r="M213" s="97">
        <v>5959.56</v>
      </c>
      <c r="N213" s="97">
        <v>0</v>
      </c>
      <c r="O213" s="97">
        <v>683.19</v>
      </c>
      <c r="P213" s="97">
        <v>12.76</v>
      </c>
      <c r="Q213" s="97">
        <v>53.77</v>
      </c>
      <c r="R213" s="97">
        <v>0.14000000000000001</v>
      </c>
      <c r="S213" s="97">
        <v>0</v>
      </c>
      <c r="T213" s="97">
        <v>618.29999999999995</v>
      </c>
      <c r="U213" s="97">
        <v>0</v>
      </c>
      <c r="V213" s="97">
        <v>0</v>
      </c>
      <c r="W213" s="97">
        <v>0</v>
      </c>
      <c r="X213" s="97">
        <v>0</v>
      </c>
      <c r="Y213" s="97">
        <v>0</v>
      </c>
      <c r="Z213" s="97">
        <v>0</v>
      </c>
      <c r="AA213" s="97">
        <v>1368.16</v>
      </c>
      <c r="AB213" s="97">
        <v>4591.3999999999996</v>
      </c>
    </row>
    <row r="214" spans="1:28" x14ac:dyDescent="0.25">
      <c r="A214" s="73" t="s">
        <v>3213</v>
      </c>
      <c r="B214" s="74" t="s">
        <v>3798</v>
      </c>
      <c r="C214" s="74" t="s">
        <v>2841</v>
      </c>
      <c r="D214" s="74" t="s">
        <v>3451</v>
      </c>
      <c r="E214" s="97">
        <v>3685.2</v>
      </c>
      <c r="F214" s="97">
        <v>0</v>
      </c>
      <c r="G214" s="97">
        <v>465.5</v>
      </c>
      <c r="H214" s="97">
        <v>0</v>
      </c>
      <c r="I214" s="97">
        <v>0</v>
      </c>
      <c r="J214" s="97">
        <v>0</v>
      </c>
      <c r="K214" s="97">
        <v>0</v>
      </c>
      <c r="L214" s="97">
        <v>0</v>
      </c>
      <c r="M214" s="97">
        <v>4150.7</v>
      </c>
      <c r="N214" s="97">
        <v>0</v>
      </c>
      <c r="O214" s="97">
        <v>373.14</v>
      </c>
      <c r="P214" s="97">
        <v>3.98</v>
      </c>
      <c r="Q214" s="97">
        <v>36.85</v>
      </c>
      <c r="R214" s="104">
        <v>-0.08</v>
      </c>
      <c r="S214" s="97">
        <v>0</v>
      </c>
      <c r="T214" s="97">
        <v>423.81</v>
      </c>
      <c r="U214" s="97">
        <v>1024</v>
      </c>
      <c r="V214" s="97">
        <v>0</v>
      </c>
      <c r="W214" s="97">
        <v>0</v>
      </c>
      <c r="X214" s="97">
        <v>0</v>
      </c>
      <c r="Y214" s="97">
        <v>0</v>
      </c>
      <c r="Z214" s="97">
        <v>0</v>
      </c>
      <c r="AA214" s="97">
        <v>1861.7</v>
      </c>
      <c r="AB214" s="97">
        <v>2289</v>
      </c>
    </row>
    <row r="215" spans="1:28" x14ac:dyDescent="0.25">
      <c r="A215" s="73" t="s">
        <v>3799</v>
      </c>
      <c r="B215" s="74" t="s">
        <v>3800</v>
      </c>
      <c r="C215" s="74" t="s">
        <v>792</v>
      </c>
      <c r="D215" s="74" t="s">
        <v>3454</v>
      </c>
      <c r="E215" s="97">
        <v>3685.2</v>
      </c>
      <c r="F215" s="97">
        <v>0</v>
      </c>
      <c r="G215" s="97">
        <v>465.5</v>
      </c>
      <c r="H215" s="97">
        <v>0</v>
      </c>
      <c r="I215" s="97">
        <v>0</v>
      </c>
      <c r="J215" s="97">
        <v>0</v>
      </c>
      <c r="K215" s="97">
        <v>0</v>
      </c>
      <c r="L215" s="97">
        <v>0</v>
      </c>
      <c r="M215" s="97">
        <v>4150.7</v>
      </c>
      <c r="N215" s="97">
        <v>0</v>
      </c>
      <c r="O215" s="97">
        <v>373.14</v>
      </c>
      <c r="P215" s="97">
        <v>3.98</v>
      </c>
      <c r="Q215" s="97">
        <v>36.85</v>
      </c>
      <c r="R215" s="97">
        <v>0.12</v>
      </c>
      <c r="S215" s="97">
        <v>0</v>
      </c>
      <c r="T215" s="97">
        <v>423.81</v>
      </c>
      <c r="U215" s="97">
        <v>993</v>
      </c>
      <c r="V215" s="97">
        <v>0</v>
      </c>
      <c r="W215" s="97">
        <v>0</v>
      </c>
      <c r="X215" s="97">
        <v>0</v>
      </c>
      <c r="Y215" s="97">
        <v>0</v>
      </c>
      <c r="Z215" s="97">
        <v>0</v>
      </c>
      <c r="AA215" s="97">
        <v>1830.9</v>
      </c>
      <c r="AB215" s="97">
        <v>2319.8000000000002</v>
      </c>
    </row>
    <row r="216" spans="1:28" x14ac:dyDescent="0.25">
      <c r="A216" s="73" t="s">
        <v>3801</v>
      </c>
      <c r="B216" s="74" t="s">
        <v>3802</v>
      </c>
      <c r="C216" s="74" t="s">
        <v>3447</v>
      </c>
      <c r="D216" s="74" t="s">
        <v>3448</v>
      </c>
      <c r="E216" s="97">
        <v>4887.75</v>
      </c>
      <c r="F216" s="97">
        <v>0</v>
      </c>
      <c r="G216" s="97">
        <v>349.2</v>
      </c>
      <c r="H216" s="97">
        <v>0</v>
      </c>
      <c r="I216" s="97">
        <v>180.9</v>
      </c>
      <c r="J216" s="97">
        <v>0</v>
      </c>
      <c r="K216" s="97">
        <v>0</v>
      </c>
      <c r="L216" s="97">
        <v>0</v>
      </c>
      <c r="M216" s="97">
        <v>5417.85</v>
      </c>
      <c r="N216" s="97">
        <v>0</v>
      </c>
      <c r="O216" s="97">
        <v>571.35</v>
      </c>
      <c r="P216" s="97">
        <v>10.199999999999999</v>
      </c>
      <c r="Q216" s="97">
        <v>48.88</v>
      </c>
      <c r="R216" s="104">
        <v>-7.0000000000000007E-2</v>
      </c>
      <c r="S216" s="97">
        <v>0</v>
      </c>
      <c r="T216" s="97">
        <v>562.09</v>
      </c>
      <c r="U216" s="97">
        <v>178.8</v>
      </c>
      <c r="V216" s="97">
        <v>0</v>
      </c>
      <c r="W216" s="97">
        <v>0</v>
      </c>
      <c r="X216" s="97">
        <v>0</v>
      </c>
      <c r="Y216" s="97">
        <v>0</v>
      </c>
      <c r="Z216" s="97">
        <v>0</v>
      </c>
      <c r="AA216" s="97">
        <v>1371.25</v>
      </c>
      <c r="AB216" s="97">
        <v>4046.6</v>
      </c>
    </row>
    <row r="217" spans="1:28" x14ac:dyDescent="0.25">
      <c r="A217" s="73" t="s">
        <v>3803</v>
      </c>
      <c r="B217" s="74" t="s">
        <v>3804</v>
      </c>
      <c r="C217" s="74" t="s">
        <v>3447</v>
      </c>
      <c r="D217" s="74" t="s">
        <v>3448</v>
      </c>
      <c r="E217" s="97">
        <v>6419.55</v>
      </c>
      <c r="F217" s="97">
        <v>0</v>
      </c>
      <c r="G217" s="97">
        <v>465.5</v>
      </c>
      <c r="H217" s="97">
        <v>0</v>
      </c>
      <c r="I217" s="97">
        <v>229.8</v>
      </c>
      <c r="J217" s="97">
        <v>0</v>
      </c>
      <c r="K217" s="97">
        <v>0</v>
      </c>
      <c r="L217" s="97">
        <v>0</v>
      </c>
      <c r="M217" s="97">
        <v>7114.85</v>
      </c>
      <c r="N217" s="97">
        <v>0</v>
      </c>
      <c r="O217" s="97">
        <v>923.38</v>
      </c>
      <c r="P217" s="97">
        <v>19.309999999999999</v>
      </c>
      <c r="Q217" s="97">
        <v>64.2</v>
      </c>
      <c r="R217" s="104">
        <v>-0.09</v>
      </c>
      <c r="S217" s="97">
        <v>0</v>
      </c>
      <c r="T217" s="97">
        <v>738.25</v>
      </c>
      <c r="U217" s="97">
        <v>2140</v>
      </c>
      <c r="V217" s="97">
        <v>0</v>
      </c>
      <c r="W217" s="97">
        <v>0</v>
      </c>
      <c r="X217" s="97">
        <v>0</v>
      </c>
      <c r="Y217" s="97">
        <v>0</v>
      </c>
      <c r="Z217" s="97">
        <v>0</v>
      </c>
      <c r="AA217" s="97">
        <v>3885.05</v>
      </c>
      <c r="AB217" s="97">
        <v>3229.8</v>
      </c>
    </row>
    <row r="218" spans="1:28" x14ac:dyDescent="0.25">
      <c r="A218" s="73" t="s">
        <v>3805</v>
      </c>
      <c r="B218" s="74" t="s">
        <v>3806</v>
      </c>
      <c r="C218" s="74" t="s">
        <v>3447</v>
      </c>
      <c r="D218" s="74" t="s">
        <v>3448</v>
      </c>
      <c r="E218" s="97">
        <v>2101.65</v>
      </c>
      <c r="F218" s="97">
        <v>0</v>
      </c>
      <c r="G218" s="97">
        <v>465.5</v>
      </c>
      <c r="H218" s="97">
        <v>0</v>
      </c>
      <c r="I218" s="97">
        <v>235.17</v>
      </c>
      <c r="J218" s="97">
        <v>0</v>
      </c>
      <c r="K218" s="97">
        <v>0</v>
      </c>
      <c r="L218" s="97">
        <v>0</v>
      </c>
      <c r="M218" s="97">
        <v>2802.32</v>
      </c>
      <c r="N218" s="97">
        <v>0</v>
      </c>
      <c r="O218" s="97">
        <v>14.97</v>
      </c>
      <c r="P218" s="97">
        <v>0</v>
      </c>
      <c r="Q218" s="97">
        <v>21.02</v>
      </c>
      <c r="R218" s="97">
        <v>0.03</v>
      </c>
      <c r="S218" s="97">
        <v>0</v>
      </c>
      <c r="T218" s="97">
        <v>241.7</v>
      </c>
      <c r="U218" s="97">
        <v>566</v>
      </c>
      <c r="V218" s="97">
        <v>0</v>
      </c>
      <c r="W218" s="97">
        <v>0</v>
      </c>
      <c r="X218" s="97">
        <v>0</v>
      </c>
      <c r="Y218" s="97">
        <v>0</v>
      </c>
      <c r="Z218" s="97">
        <v>0</v>
      </c>
      <c r="AA218" s="97">
        <v>843.72</v>
      </c>
      <c r="AB218" s="97">
        <v>1958.6</v>
      </c>
    </row>
    <row r="219" spans="1:28" x14ac:dyDescent="0.25">
      <c r="A219" s="73" t="s">
        <v>3807</v>
      </c>
      <c r="B219" s="74" t="s">
        <v>3808</v>
      </c>
      <c r="C219" s="74" t="s">
        <v>3447</v>
      </c>
      <c r="D219" s="74" t="s">
        <v>3448</v>
      </c>
      <c r="E219" s="97">
        <v>6354</v>
      </c>
      <c r="F219" s="97">
        <v>0</v>
      </c>
      <c r="G219" s="97">
        <v>453.96</v>
      </c>
      <c r="H219" s="97">
        <v>0</v>
      </c>
      <c r="I219" s="97">
        <v>235.17</v>
      </c>
      <c r="J219" s="97">
        <v>0</v>
      </c>
      <c r="K219" s="97">
        <v>0</v>
      </c>
      <c r="L219" s="97">
        <v>0</v>
      </c>
      <c r="M219" s="97">
        <v>7043.13</v>
      </c>
      <c r="N219" s="97">
        <v>0</v>
      </c>
      <c r="O219" s="97">
        <v>906.92</v>
      </c>
      <c r="P219" s="97">
        <v>17.88</v>
      </c>
      <c r="Q219" s="97">
        <v>63.54</v>
      </c>
      <c r="R219" s="104">
        <v>-0.13</v>
      </c>
      <c r="S219" s="97">
        <v>0</v>
      </c>
      <c r="T219" s="97">
        <v>730.72</v>
      </c>
      <c r="U219" s="97">
        <v>0</v>
      </c>
      <c r="V219" s="97">
        <v>0</v>
      </c>
      <c r="W219" s="97">
        <v>0</v>
      </c>
      <c r="X219" s="97">
        <v>0</v>
      </c>
      <c r="Y219" s="97">
        <v>0</v>
      </c>
      <c r="Z219" s="97">
        <v>0</v>
      </c>
      <c r="AA219" s="97">
        <v>1718.93</v>
      </c>
      <c r="AB219" s="97">
        <v>5324.2</v>
      </c>
    </row>
    <row r="220" spans="1:28" x14ac:dyDescent="0.25">
      <c r="A220" s="73" t="s">
        <v>3809</v>
      </c>
      <c r="B220" s="74" t="s">
        <v>3810</v>
      </c>
      <c r="C220" s="74" t="s">
        <v>713</v>
      </c>
      <c r="D220" s="74" t="s">
        <v>3448</v>
      </c>
      <c r="E220" s="97">
        <v>2609.4</v>
      </c>
      <c r="F220" s="97">
        <v>0</v>
      </c>
      <c r="G220" s="97">
        <v>465.5</v>
      </c>
      <c r="H220" s="97">
        <v>0</v>
      </c>
      <c r="I220" s="97">
        <v>60.3</v>
      </c>
      <c r="J220" s="97">
        <v>0</v>
      </c>
      <c r="K220" s="97">
        <v>0</v>
      </c>
      <c r="L220" s="97">
        <v>0</v>
      </c>
      <c r="M220" s="97">
        <v>3135.2</v>
      </c>
      <c r="N220" s="97">
        <v>0</v>
      </c>
      <c r="O220" s="97">
        <v>105.41</v>
      </c>
      <c r="P220" s="97">
        <v>0</v>
      </c>
      <c r="Q220" s="97">
        <v>26.1</v>
      </c>
      <c r="R220" s="97">
        <v>0.1</v>
      </c>
      <c r="S220" s="97">
        <v>0</v>
      </c>
      <c r="T220" s="97">
        <v>300.08999999999997</v>
      </c>
      <c r="U220" s="97">
        <v>1305.7</v>
      </c>
      <c r="V220" s="97">
        <v>0</v>
      </c>
      <c r="W220" s="97">
        <v>0</v>
      </c>
      <c r="X220" s="97">
        <v>0</v>
      </c>
      <c r="Y220" s="97">
        <v>0</v>
      </c>
      <c r="Z220" s="97">
        <v>0</v>
      </c>
      <c r="AA220" s="97">
        <v>1737.4</v>
      </c>
      <c r="AB220" s="97">
        <v>1397.8</v>
      </c>
    </row>
    <row r="221" spans="1:28" x14ac:dyDescent="0.25">
      <c r="A221" s="73" t="s">
        <v>3811</v>
      </c>
      <c r="B221" s="74" t="s">
        <v>3812</v>
      </c>
      <c r="C221" s="74" t="s">
        <v>3447</v>
      </c>
      <c r="D221" s="74" t="s">
        <v>3448</v>
      </c>
      <c r="E221" s="97">
        <v>1629.15</v>
      </c>
      <c r="F221" s="97">
        <v>0</v>
      </c>
      <c r="G221" s="97">
        <v>116.4</v>
      </c>
      <c r="H221" s="97">
        <v>0</v>
      </c>
      <c r="I221" s="97">
        <v>60.3</v>
      </c>
      <c r="J221" s="97">
        <v>0</v>
      </c>
      <c r="K221" s="97">
        <v>0</v>
      </c>
      <c r="L221" s="97">
        <v>0</v>
      </c>
      <c r="M221" s="97">
        <v>1805.85</v>
      </c>
      <c r="N221" s="104">
        <v>-93.05</v>
      </c>
      <c r="O221" s="97">
        <v>0</v>
      </c>
      <c r="P221" s="97">
        <v>0</v>
      </c>
      <c r="Q221" s="97">
        <v>16.29</v>
      </c>
      <c r="R221" s="104">
        <v>-0.15</v>
      </c>
      <c r="S221" s="97">
        <v>0</v>
      </c>
      <c r="T221" s="97">
        <v>187.36</v>
      </c>
      <c r="U221" s="97">
        <v>0</v>
      </c>
      <c r="V221" s="97">
        <v>0</v>
      </c>
      <c r="W221" s="97">
        <v>0</v>
      </c>
      <c r="X221" s="97">
        <v>0</v>
      </c>
      <c r="Y221" s="97">
        <v>0</v>
      </c>
      <c r="Z221" s="97">
        <v>0</v>
      </c>
      <c r="AA221" s="97">
        <v>110.45</v>
      </c>
      <c r="AB221" s="97">
        <v>1695.4</v>
      </c>
    </row>
    <row r="222" spans="1:28" x14ac:dyDescent="0.25">
      <c r="A222" s="73" t="s">
        <v>3221</v>
      </c>
      <c r="B222" s="74" t="s">
        <v>3813</v>
      </c>
      <c r="C222" s="74" t="s">
        <v>2808</v>
      </c>
      <c r="D222" s="74" t="s">
        <v>3462</v>
      </c>
      <c r="E222" s="97">
        <v>13966.95</v>
      </c>
      <c r="F222" s="97">
        <v>0</v>
      </c>
      <c r="G222" s="97">
        <v>0</v>
      </c>
      <c r="H222" s="97">
        <v>0</v>
      </c>
      <c r="I222" s="97">
        <v>0</v>
      </c>
      <c r="J222" s="97">
        <v>0</v>
      </c>
      <c r="K222" s="97">
        <v>0</v>
      </c>
      <c r="L222" s="97">
        <v>0</v>
      </c>
      <c r="M222" s="97">
        <v>13966.95</v>
      </c>
      <c r="N222" s="97">
        <v>0</v>
      </c>
      <c r="O222" s="97">
        <v>2516.4</v>
      </c>
      <c r="P222" s="97">
        <v>57.98</v>
      </c>
      <c r="Q222" s="97">
        <v>0</v>
      </c>
      <c r="R222" s="104">
        <v>-0.1</v>
      </c>
      <c r="S222" s="97">
        <v>0</v>
      </c>
      <c r="T222" s="97">
        <v>1606.21</v>
      </c>
      <c r="U222" s="97">
        <v>1636.66</v>
      </c>
      <c r="V222" s="97">
        <v>0</v>
      </c>
      <c r="W222" s="97">
        <v>0</v>
      </c>
      <c r="X222" s="97">
        <v>0</v>
      </c>
      <c r="Y222" s="97">
        <v>0</v>
      </c>
      <c r="Z222" s="97">
        <v>0</v>
      </c>
      <c r="AA222" s="97">
        <v>5817.15</v>
      </c>
      <c r="AB222" s="97">
        <v>8149.8</v>
      </c>
    </row>
    <row r="223" spans="1:28" x14ac:dyDescent="0.25">
      <c r="A223" s="73" t="s">
        <v>3814</v>
      </c>
      <c r="B223" s="74" t="s">
        <v>3815</v>
      </c>
      <c r="C223" s="74" t="s">
        <v>774</v>
      </c>
      <c r="D223" s="74" t="s">
        <v>3464</v>
      </c>
      <c r="E223" s="97">
        <v>12071.55</v>
      </c>
      <c r="F223" s="97">
        <v>0</v>
      </c>
      <c r="G223" s="97">
        <v>0</v>
      </c>
      <c r="H223" s="97">
        <v>0</v>
      </c>
      <c r="I223" s="97">
        <v>0</v>
      </c>
      <c r="J223" s="97">
        <v>0</v>
      </c>
      <c r="K223" s="97">
        <v>0</v>
      </c>
      <c r="L223" s="97">
        <v>0</v>
      </c>
      <c r="M223" s="97">
        <v>12071.55</v>
      </c>
      <c r="N223" s="97">
        <v>0</v>
      </c>
      <c r="O223" s="97">
        <v>2070.6</v>
      </c>
      <c r="P223" s="97">
        <v>48.03</v>
      </c>
      <c r="Q223" s="97">
        <v>0</v>
      </c>
      <c r="R223" s="97">
        <v>0.08</v>
      </c>
      <c r="S223" s="97">
        <v>0</v>
      </c>
      <c r="T223" s="97">
        <v>1388.24</v>
      </c>
      <c r="U223" s="97">
        <v>0</v>
      </c>
      <c r="V223" s="97">
        <v>0</v>
      </c>
      <c r="W223" s="97">
        <v>0</v>
      </c>
      <c r="X223" s="97">
        <v>0</v>
      </c>
      <c r="Y223" s="97">
        <v>0</v>
      </c>
      <c r="Z223" s="97">
        <v>0</v>
      </c>
      <c r="AA223" s="97">
        <v>3506.95</v>
      </c>
      <c r="AB223" s="97">
        <v>8564.6</v>
      </c>
    </row>
    <row r="224" spans="1:28" x14ac:dyDescent="0.25">
      <c r="A224" s="73" t="s">
        <v>3816</v>
      </c>
      <c r="B224" s="74" t="s">
        <v>3817</v>
      </c>
      <c r="C224" s="74" t="s">
        <v>3447</v>
      </c>
      <c r="D224" s="74" t="s">
        <v>3448</v>
      </c>
      <c r="E224" s="97">
        <v>4887.75</v>
      </c>
      <c r="F224" s="97">
        <v>0</v>
      </c>
      <c r="G224" s="97">
        <v>349.2</v>
      </c>
      <c r="H224" s="97">
        <v>0</v>
      </c>
      <c r="I224" s="97">
        <v>180.9</v>
      </c>
      <c r="J224" s="97">
        <v>0</v>
      </c>
      <c r="K224" s="97">
        <v>0</v>
      </c>
      <c r="L224" s="97">
        <v>0</v>
      </c>
      <c r="M224" s="97">
        <v>5417.85</v>
      </c>
      <c r="N224" s="97">
        <v>0</v>
      </c>
      <c r="O224" s="97">
        <v>571.35</v>
      </c>
      <c r="P224" s="97">
        <v>10.199999999999999</v>
      </c>
      <c r="Q224" s="97">
        <v>0</v>
      </c>
      <c r="R224" s="97">
        <v>0.01</v>
      </c>
      <c r="S224" s="97">
        <v>0</v>
      </c>
      <c r="T224" s="97">
        <v>562.09</v>
      </c>
      <c r="U224" s="97">
        <v>0</v>
      </c>
      <c r="V224" s="97">
        <v>0</v>
      </c>
      <c r="W224" s="97">
        <v>0</v>
      </c>
      <c r="X224" s="97">
        <v>0</v>
      </c>
      <c r="Y224" s="97">
        <v>0</v>
      </c>
      <c r="Z224" s="97">
        <v>0</v>
      </c>
      <c r="AA224" s="97">
        <v>1143.6500000000001</v>
      </c>
      <c r="AB224" s="97">
        <v>4274.2</v>
      </c>
    </row>
    <row r="225" spans="1:28" x14ac:dyDescent="0.25">
      <c r="A225" s="73" t="s">
        <v>3223</v>
      </c>
      <c r="B225" s="74" t="s">
        <v>3818</v>
      </c>
      <c r="C225" s="74" t="s">
        <v>3447</v>
      </c>
      <c r="D225" s="74" t="s">
        <v>3448</v>
      </c>
      <c r="E225" s="97">
        <v>5050.6499999999996</v>
      </c>
      <c r="F225" s="97">
        <v>0</v>
      </c>
      <c r="G225" s="97">
        <v>360.84</v>
      </c>
      <c r="H225" s="97">
        <v>0</v>
      </c>
      <c r="I225" s="97">
        <v>186.93</v>
      </c>
      <c r="J225" s="97">
        <v>0</v>
      </c>
      <c r="K225" s="97">
        <v>0</v>
      </c>
      <c r="L225" s="97">
        <v>0</v>
      </c>
      <c r="M225" s="97">
        <v>5598.42</v>
      </c>
      <c r="N225" s="97">
        <v>0</v>
      </c>
      <c r="O225" s="97">
        <v>608.63</v>
      </c>
      <c r="P225" s="97">
        <v>11.06</v>
      </c>
      <c r="Q225" s="97">
        <v>50.51</v>
      </c>
      <c r="R225" s="104">
        <v>-0.01</v>
      </c>
      <c r="S225" s="97">
        <v>0</v>
      </c>
      <c r="T225" s="97">
        <v>580.83000000000004</v>
      </c>
      <c r="U225" s="97">
        <v>0</v>
      </c>
      <c r="V225" s="97">
        <v>0</v>
      </c>
      <c r="W225" s="97">
        <v>0</v>
      </c>
      <c r="X225" s="97">
        <v>0</v>
      </c>
      <c r="Y225" s="97">
        <v>0</v>
      </c>
      <c r="Z225" s="97">
        <v>0</v>
      </c>
      <c r="AA225" s="97">
        <v>1251.02</v>
      </c>
      <c r="AB225" s="97">
        <v>4347.3999999999996</v>
      </c>
    </row>
    <row r="226" spans="1:28" x14ac:dyDescent="0.25">
      <c r="A226" s="73" t="s">
        <v>3225</v>
      </c>
      <c r="B226" s="74" t="s">
        <v>3819</v>
      </c>
      <c r="C226" s="74" t="s">
        <v>3447</v>
      </c>
      <c r="D226" s="74" t="s">
        <v>3448</v>
      </c>
      <c r="E226" s="97">
        <v>4086.45</v>
      </c>
      <c r="F226" s="97">
        <v>0</v>
      </c>
      <c r="G226" s="97">
        <v>256.08</v>
      </c>
      <c r="H226" s="97">
        <v>0</v>
      </c>
      <c r="I226" s="97">
        <v>144.76</v>
      </c>
      <c r="J226" s="97">
        <v>0</v>
      </c>
      <c r="K226" s="97">
        <v>0</v>
      </c>
      <c r="L226" s="97">
        <v>0</v>
      </c>
      <c r="M226" s="97">
        <v>4487.29</v>
      </c>
      <c r="N226" s="97">
        <v>0</v>
      </c>
      <c r="O226" s="97">
        <v>405.72</v>
      </c>
      <c r="P226" s="97">
        <v>5.99</v>
      </c>
      <c r="Q226" s="97">
        <v>40.869999999999997</v>
      </c>
      <c r="R226" s="104">
        <v>-0.04</v>
      </c>
      <c r="S226" s="97">
        <v>0</v>
      </c>
      <c r="T226" s="97">
        <v>469.95</v>
      </c>
      <c r="U226" s="97">
        <v>0</v>
      </c>
      <c r="V226" s="97">
        <v>0</v>
      </c>
      <c r="W226" s="97">
        <v>0</v>
      </c>
      <c r="X226" s="97">
        <v>0</v>
      </c>
      <c r="Y226" s="97">
        <v>0</v>
      </c>
      <c r="Z226" s="97">
        <v>0</v>
      </c>
      <c r="AA226" s="97">
        <v>922.49</v>
      </c>
      <c r="AB226" s="97">
        <v>3564.8</v>
      </c>
    </row>
    <row r="227" spans="1:28" x14ac:dyDescent="0.25">
      <c r="A227" s="73" t="s">
        <v>3820</v>
      </c>
      <c r="B227" s="74" t="s">
        <v>3821</v>
      </c>
      <c r="C227" s="74" t="s">
        <v>3447</v>
      </c>
      <c r="D227" s="74" t="s">
        <v>3448</v>
      </c>
      <c r="E227" s="97">
        <v>6354</v>
      </c>
      <c r="F227" s="97">
        <v>0</v>
      </c>
      <c r="G227" s="97">
        <v>453.96</v>
      </c>
      <c r="H227" s="97">
        <v>0</v>
      </c>
      <c r="I227" s="97">
        <v>235.17</v>
      </c>
      <c r="J227" s="97">
        <v>0</v>
      </c>
      <c r="K227" s="97">
        <v>0</v>
      </c>
      <c r="L227" s="97">
        <v>0</v>
      </c>
      <c r="M227" s="97">
        <v>7043.13</v>
      </c>
      <c r="N227" s="97">
        <v>0</v>
      </c>
      <c r="O227" s="97">
        <v>906.92</v>
      </c>
      <c r="P227" s="97">
        <v>17.88</v>
      </c>
      <c r="Q227" s="97">
        <v>0</v>
      </c>
      <c r="R227" s="97">
        <v>0.01</v>
      </c>
      <c r="S227" s="97">
        <v>0</v>
      </c>
      <c r="T227" s="97">
        <v>730.72</v>
      </c>
      <c r="U227" s="97">
        <v>0</v>
      </c>
      <c r="V227" s="97">
        <v>0</v>
      </c>
      <c r="W227" s="97">
        <v>0</v>
      </c>
      <c r="X227" s="97">
        <v>0</v>
      </c>
      <c r="Y227" s="97">
        <v>0</v>
      </c>
      <c r="Z227" s="97">
        <v>0</v>
      </c>
      <c r="AA227" s="97">
        <v>1655.53</v>
      </c>
      <c r="AB227" s="97">
        <v>5387.6</v>
      </c>
    </row>
    <row r="228" spans="1:28" x14ac:dyDescent="0.25">
      <c r="A228" s="73" t="s">
        <v>3229</v>
      </c>
      <c r="B228" s="74" t="s">
        <v>3822</v>
      </c>
      <c r="C228" s="74" t="s">
        <v>3447</v>
      </c>
      <c r="D228" s="74" t="s">
        <v>3448</v>
      </c>
      <c r="E228" s="97">
        <v>3910.2</v>
      </c>
      <c r="F228" s="97">
        <v>0</v>
      </c>
      <c r="G228" s="97">
        <v>279.36</v>
      </c>
      <c r="H228" s="97">
        <v>0</v>
      </c>
      <c r="I228" s="97">
        <v>144.72</v>
      </c>
      <c r="J228" s="97">
        <v>0</v>
      </c>
      <c r="K228" s="97">
        <v>312.95999999999998</v>
      </c>
      <c r="L228" s="97">
        <v>0</v>
      </c>
      <c r="M228" s="97">
        <v>4647.24</v>
      </c>
      <c r="N228" s="97">
        <v>0</v>
      </c>
      <c r="O228" s="97">
        <v>379.36</v>
      </c>
      <c r="P228" s="97">
        <v>5.09</v>
      </c>
      <c r="Q228" s="97">
        <v>39.1</v>
      </c>
      <c r="R228" s="97">
        <v>0.02</v>
      </c>
      <c r="S228" s="97">
        <v>0</v>
      </c>
      <c r="T228" s="97">
        <v>449.67</v>
      </c>
      <c r="U228" s="97">
        <v>0</v>
      </c>
      <c r="V228" s="97">
        <v>0</v>
      </c>
      <c r="W228" s="97">
        <v>0</v>
      </c>
      <c r="X228" s="97">
        <v>0</v>
      </c>
      <c r="Y228" s="97">
        <v>0</v>
      </c>
      <c r="Z228" s="97">
        <v>0</v>
      </c>
      <c r="AA228" s="97">
        <v>873.24</v>
      </c>
      <c r="AB228" s="97">
        <v>3774</v>
      </c>
    </row>
    <row r="229" spans="1:28" x14ac:dyDescent="0.25">
      <c r="A229" s="73" t="s">
        <v>3823</v>
      </c>
      <c r="B229" s="74" t="s">
        <v>3824</v>
      </c>
      <c r="C229" s="74" t="s">
        <v>3447</v>
      </c>
      <c r="D229" s="74" t="s">
        <v>3448</v>
      </c>
      <c r="E229" s="97">
        <v>2606.6999999999998</v>
      </c>
      <c r="F229" s="97">
        <v>0</v>
      </c>
      <c r="G229" s="97">
        <v>186.24</v>
      </c>
      <c r="H229" s="97">
        <v>0</v>
      </c>
      <c r="I229" s="97">
        <v>96.48</v>
      </c>
      <c r="J229" s="97">
        <v>0</v>
      </c>
      <c r="K229" s="97">
        <v>0</v>
      </c>
      <c r="L229" s="97">
        <v>0</v>
      </c>
      <c r="M229" s="97">
        <v>2889.42</v>
      </c>
      <c r="N229" s="97">
        <v>0</v>
      </c>
      <c r="O229" s="97">
        <v>54.46</v>
      </c>
      <c r="P229" s="97">
        <v>0</v>
      </c>
      <c r="Q229" s="97">
        <v>0</v>
      </c>
      <c r="R229" s="104">
        <v>-0.02</v>
      </c>
      <c r="S229" s="97">
        <v>0</v>
      </c>
      <c r="T229" s="97">
        <v>299.77999999999997</v>
      </c>
      <c r="U229" s="97">
        <v>239</v>
      </c>
      <c r="V229" s="97">
        <v>0</v>
      </c>
      <c r="W229" s="97">
        <v>0</v>
      </c>
      <c r="X229" s="97">
        <v>0</v>
      </c>
      <c r="Y229" s="97">
        <v>0</v>
      </c>
      <c r="Z229" s="97">
        <v>0</v>
      </c>
      <c r="AA229" s="97">
        <v>593.22</v>
      </c>
      <c r="AB229" s="97">
        <v>2296.1999999999998</v>
      </c>
    </row>
    <row r="230" spans="1:28" x14ac:dyDescent="0.25">
      <c r="A230" s="73" t="s">
        <v>3231</v>
      </c>
      <c r="B230" s="74" t="s">
        <v>3825</v>
      </c>
      <c r="C230" s="74" t="s">
        <v>3447</v>
      </c>
      <c r="D230" s="74" t="s">
        <v>3448</v>
      </c>
      <c r="E230" s="97">
        <v>5539.35</v>
      </c>
      <c r="F230" s="97">
        <v>0</v>
      </c>
      <c r="G230" s="97">
        <v>395.76</v>
      </c>
      <c r="H230" s="97">
        <v>0</v>
      </c>
      <c r="I230" s="97">
        <v>205.02</v>
      </c>
      <c r="J230" s="97">
        <v>0</v>
      </c>
      <c r="K230" s="97">
        <v>0</v>
      </c>
      <c r="L230" s="97">
        <v>0</v>
      </c>
      <c r="M230" s="97">
        <v>6140.13</v>
      </c>
      <c r="N230" s="97">
        <v>0</v>
      </c>
      <c r="O230" s="97">
        <v>720.48</v>
      </c>
      <c r="P230" s="97">
        <v>13.61</v>
      </c>
      <c r="Q230" s="97">
        <v>55.39</v>
      </c>
      <c r="R230" s="104">
        <v>-0.08</v>
      </c>
      <c r="S230" s="97">
        <v>0</v>
      </c>
      <c r="T230" s="97">
        <v>637.04</v>
      </c>
      <c r="U230" s="97">
        <v>2770.69</v>
      </c>
      <c r="V230" s="97">
        <v>0</v>
      </c>
      <c r="W230" s="97">
        <v>0</v>
      </c>
      <c r="X230" s="97">
        <v>0</v>
      </c>
      <c r="Y230" s="97">
        <v>0</v>
      </c>
      <c r="Z230" s="97">
        <v>0</v>
      </c>
      <c r="AA230" s="97">
        <v>4197.13</v>
      </c>
      <c r="AB230" s="97">
        <v>1943</v>
      </c>
    </row>
    <row r="231" spans="1:28" x14ac:dyDescent="0.25">
      <c r="A231" s="73" t="s">
        <v>3826</v>
      </c>
      <c r="B231" s="74" t="s">
        <v>3827</v>
      </c>
      <c r="C231" s="74" t="s">
        <v>3447</v>
      </c>
      <c r="D231" s="74" t="s">
        <v>3448</v>
      </c>
      <c r="E231" s="97">
        <v>6354</v>
      </c>
      <c r="F231" s="97">
        <v>0</v>
      </c>
      <c r="G231" s="97">
        <v>453.96</v>
      </c>
      <c r="H231" s="97">
        <v>0</v>
      </c>
      <c r="I231" s="97">
        <v>235.17</v>
      </c>
      <c r="J231" s="97">
        <v>0</v>
      </c>
      <c r="K231" s="97">
        <v>0</v>
      </c>
      <c r="L231" s="97">
        <v>0</v>
      </c>
      <c r="M231" s="97">
        <v>7043.13</v>
      </c>
      <c r="N231" s="97">
        <v>0</v>
      </c>
      <c r="O231" s="97">
        <v>906.92</v>
      </c>
      <c r="P231" s="97">
        <v>17.88</v>
      </c>
      <c r="Q231" s="97">
        <v>0</v>
      </c>
      <c r="R231" s="97">
        <v>0.01</v>
      </c>
      <c r="S231" s="97">
        <v>0</v>
      </c>
      <c r="T231" s="97">
        <v>730.72</v>
      </c>
      <c r="U231" s="97">
        <v>0</v>
      </c>
      <c r="V231" s="97">
        <v>0</v>
      </c>
      <c r="W231" s="97">
        <v>0</v>
      </c>
      <c r="X231" s="97">
        <v>0</v>
      </c>
      <c r="Y231" s="97">
        <v>0</v>
      </c>
      <c r="Z231" s="97">
        <v>0</v>
      </c>
      <c r="AA231" s="97">
        <v>1655.53</v>
      </c>
      <c r="AB231" s="97">
        <v>5387.6</v>
      </c>
    </row>
    <row r="232" spans="1:28" x14ac:dyDescent="0.25">
      <c r="A232" s="73" t="s">
        <v>3828</v>
      </c>
      <c r="B232" s="74" t="s">
        <v>3829</v>
      </c>
      <c r="C232" s="74" t="s">
        <v>3447</v>
      </c>
      <c r="D232" s="74" t="s">
        <v>3448</v>
      </c>
      <c r="E232" s="97">
        <v>1466.25</v>
      </c>
      <c r="F232" s="97">
        <v>0</v>
      </c>
      <c r="G232" s="97">
        <v>104.76</v>
      </c>
      <c r="H232" s="97">
        <v>0</v>
      </c>
      <c r="I232" s="97">
        <v>54.27</v>
      </c>
      <c r="J232" s="97">
        <v>0</v>
      </c>
      <c r="K232" s="97">
        <v>0</v>
      </c>
      <c r="L232" s="97">
        <v>0</v>
      </c>
      <c r="M232" s="97">
        <v>1625.28</v>
      </c>
      <c r="N232" s="104">
        <v>-111.06</v>
      </c>
      <c r="O232" s="97">
        <v>0</v>
      </c>
      <c r="P232" s="97">
        <v>0</v>
      </c>
      <c r="Q232" s="97">
        <v>0</v>
      </c>
      <c r="R232" s="104">
        <v>-0.09</v>
      </c>
      <c r="S232" s="97">
        <v>0</v>
      </c>
      <c r="T232" s="97">
        <v>168.63</v>
      </c>
      <c r="U232" s="97">
        <v>0</v>
      </c>
      <c r="V232" s="97">
        <v>0</v>
      </c>
      <c r="W232" s="97">
        <v>0</v>
      </c>
      <c r="X232" s="97">
        <v>0</v>
      </c>
      <c r="Y232" s="97">
        <v>0</v>
      </c>
      <c r="Z232" s="97">
        <v>0</v>
      </c>
      <c r="AA232" s="97">
        <v>57.48</v>
      </c>
      <c r="AB232" s="97">
        <v>1567.8</v>
      </c>
    </row>
    <row r="233" spans="1:28" x14ac:dyDescent="0.25">
      <c r="A233" s="73" t="s">
        <v>3830</v>
      </c>
      <c r="B233" s="74" t="s">
        <v>3831</v>
      </c>
      <c r="C233" s="74" t="s">
        <v>3447</v>
      </c>
      <c r="D233" s="74" t="s">
        <v>3448</v>
      </c>
      <c r="E233" s="97">
        <v>651.6</v>
      </c>
      <c r="F233" s="97">
        <v>0</v>
      </c>
      <c r="G233" s="97">
        <v>46.56</v>
      </c>
      <c r="H233" s="97">
        <v>0</v>
      </c>
      <c r="I233" s="97">
        <v>24.12</v>
      </c>
      <c r="J233" s="97">
        <v>0</v>
      </c>
      <c r="K233" s="97">
        <v>0</v>
      </c>
      <c r="L233" s="97">
        <v>0</v>
      </c>
      <c r="M233" s="97">
        <v>722.28</v>
      </c>
      <c r="N233" s="104">
        <v>-167.12</v>
      </c>
      <c r="O233" s="97">
        <v>0</v>
      </c>
      <c r="P233" s="97">
        <v>0</v>
      </c>
      <c r="Q233" s="97">
        <v>0</v>
      </c>
      <c r="R233" s="104">
        <v>-0.15</v>
      </c>
      <c r="S233" s="97">
        <v>0</v>
      </c>
      <c r="T233" s="97">
        <v>74.95</v>
      </c>
      <c r="U233" s="97">
        <v>0</v>
      </c>
      <c r="V233" s="97">
        <v>0</v>
      </c>
      <c r="W233" s="97">
        <v>0</v>
      </c>
      <c r="X233" s="97">
        <v>0</v>
      </c>
      <c r="Y233" s="97">
        <v>0</v>
      </c>
      <c r="Z233" s="97">
        <v>0</v>
      </c>
      <c r="AA233" s="97">
        <v>-92.32</v>
      </c>
      <c r="AB233" s="97">
        <v>814.6</v>
      </c>
    </row>
    <row r="234" spans="1:28" x14ac:dyDescent="0.25">
      <c r="A234" s="73" t="s">
        <v>3233</v>
      </c>
      <c r="B234" s="74" t="s">
        <v>3832</v>
      </c>
      <c r="C234" s="74" t="s">
        <v>3447</v>
      </c>
      <c r="D234" s="74" t="s">
        <v>3448</v>
      </c>
      <c r="E234" s="97">
        <v>7244.25</v>
      </c>
      <c r="F234" s="97">
        <v>0</v>
      </c>
      <c r="G234" s="97">
        <v>453.96</v>
      </c>
      <c r="H234" s="97">
        <v>0</v>
      </c>
      <c r="I234" s="97">
        <v>256.62</v>
      </c>
      <c r="J234" s="97">
        <v>0</v>
      </c>
      <c r="K234" s="97">
        <v>0</v>
      </c>
      <c r="L234" s="97">
        <v>0</v>
      </c>
      <c r="M234" s="97">
        <v>7954.83</v>
      </c>
      <c r="N234" s="97">
        <v>0</v>
      </c>
      <c r="O234" s="97">
        <v>1097.07</v>
      </c>
      <c r="P234" s="97">
        <v>22.49</v>
      </c>
      <c r="Q234" s="97">
        <v>72.44</v>
      </c>
      <c r="R234" s="104">
        <v>-0.06</v>
      </c>
      <c r="S234" s="97">
        <v>0</v>
      </c>
      <c r="T234" s="97">
        <v>833.09</v>
      </c>
      <c r="U234" s="97">
        <v>0</v>
      </c>
      <c r="V234" s="97">
        <v>0</v>
      </c>
      <c r="W234" s="97">
        <v>0</v>
      </c>
      <c r="X234" s="97">
        <v>0</v>
      </c>
      <c r="Y234" s="97">
        <v>0</v>
      </c>
      <c r="Z234" s="97">
        <v>0</v>
      </c>
      <c r="AA234" s="97">
        <v>2025.03</v>
      </c>
      <c r="AB234" s="97">
        <v>5929.8</v>
      </c>
    </row>
    <row r="235" spans="1:28" x14ac:dyDescent="0.25">
      <c r="A235" s="73" t="s">
        <v>3235</v>
      </c>
      <c r="B235" s="74" t="s">
        <v>3833</v>
      </c>
      <c r="C235" s="74" t="s">
        <v>3447</v>
      </c>
      <c r="D235" s="74" t="s">
        <v>3448</v>
      </c>
      <c r="E235" s="97">
        <v>6191.1</v>
      </c>
      <c r="F235" s="97">
        <v>0</v>
      </c>
      <c r="G235" s="97">
        <v>442.32</v>
      </c>
      <c r="H235" s="97">
        <v>0</v>
      </c>
      <c r="I235" s="97">
        <v>229.14</v>
      </c>
      <c r="J235" s="97">
        <v>0</v>
      </c>
      <c r="K235" s="97">
        <v>0</v>
      </c>
      <c r="L235" s="97">
        <v>0</v>
      </c>
      <c r="M235" s="97">
        <v>6862.56</v>
      </c>
      <c r="N235" s="97">
        <v>0</v>
      </c>
      <c r="O235" s="97">
        <v>869.64</v>
      </c>
      <c r="P235" s="97">
        <v>17.02</v>
      </c>
      <c r="Q235" s="97">
        <v>61.91</v>
      </c>
      <c r="R235" s="104">
        <v>-0.04</v>
      </c>
      <c r="S235" s="97">
        <v>0</v>
      </c>
      <c r="T235" s="97">
        <v>711.98</v>
      </c>
      <c r="U235" s="97">
        <v>3141.05</v>
      </c>
      <c r="V235" s="97">
        <v>0</v>
      </c>
      <c r="W235" s="97">
        <v>0</v>
      </c>
      <c r="X235" s="97">
        <v>0</v>
      </c>
      <c r="Y235" s="97">
        <v>0</v>
      </c>
      <c r="Z235" s="97">
        <v>0</v>
      </c>
      <c r="AA235" s="97">
        <v>4801.5600000000004</v>
      </c>
      <c r="AB235" s="97">
        <v>2061</v>
      </c>
    </row>
    <row r="236" spans="1:28" x14ac:dyDescent="0.25">
      <c r="A236" s="73" t="s">
        <v>3834</v>
      </c>
      <c r="B236" s="74" t="s">
        <v>3835</v>
      </c>
      <c r="C236" s="74" t="s">
        <v>3447</v>
      </c>
      <c r="D236" s="74" t="s">
        <v>3448</v>
      </c>
      <c r="E236" s="97">
        <v>4272.1499999999996</v>
      </c>
      <c r="F236" s="97">
        <v>0</v>
      </c>
      <c r="G236" s="97">
        <v>267.72000000000003</v>
      </c>
      <c r="H236" s="97">
        <v>0</v>
      </c>
      <c r="I236" s="97">
        <v>151.34</v>
      </c>
      <c r="J236" s="97">
        <v>0</v>
      </c>
      <c r="K236" s="97">
        <v>0</v>
      </c>
      <c r="L236" s="97">
        <v>0</v>
      </c>
      <c r="M236" s="97">
        <v>4691.21</v>
      </c>
      <c r="N236" s="97">
        <v>0</v>
      </c>
      <c r="O236" s="97">
        <v>441.09</v>
      </c>
      <c r="P236" s="97">
        <v>6.96</v>
      </c>
      <c r="Q236" s="97">
        <v>42.72</v>
      </c>
      <c r="R236" s="104">
        <v>-0.16</v>
      </c>
      <c r="S236" s="97">
        <v>0</v>
      </c>
      <c r="T236" s="97">
        <v>491.31</v>
      </c>
      <c r="U236" s="97">
        <v>0</v>
      </c>
      <c r="V236" s="97">
        <v>247.69</v>
      </c>
      <c r="W236" s="97">
        <v>0</v>
      </c>
      <c r="X236" s="97">
        <v>0</v>
      </c>
      <c r="Y236" s="97">
        <v>0</v>
      </c>
      <c r="Z236" s="97">
        <v>0</v>
      </c>
      <c r="AA236" s="97">
        <v>1229.6099999999999</v>
      </c>
      <c r="AB236" s="97">
        <v>3461.6</v>
      </c>
    </row>
    <row r="237" spans="1:28" x14ac:dyDescent="0.25">
      <c r="A237" s="73" t="s">
        <v>3836</v>
      </c>
      <c r="B237" s="74" t="s">
        <v>3837</v>
      </c>
      <c r="C237" s="74" t="s">
        <v>3447</v>
      </c>
      <c r="D237" s="74" t="s">
        <v>3448</v>
      </c>
      <c r="E237" s="97">
        <v>3747.15</v>
      </c>
      <c r="F237" s="97">
        <v>0</v>
      </c>
      <c r="G237" s="97">
        <v>267.72000000000003</v>
      </c>
      <c r="H237" s="97">
        <v>0</v>
      </c>
      <c r="I237" s="97">
        <v>138.69</v>
      </c>
      <c r="J237" s="97">
        <v>0</v>
      </c>
      <c r="K237" s="97">
        <v>0</v>
      </c>
      <c r="L237" s="97">
        <v>0</v>
      </c>
      <c r="M237" s="97">
        <v>4153.5600000000004</v>
      </c>
      <c r="N237" s="97">
        <v>0</v>
      </c>
      <c r="O237" s="97">
        <v>351.41</v>
      </c>
      <c r="P237" s="97">
        <v>4.24</v>
      </c>
      <c r="Q237" s="97">
        <v>37.47</v>
      </c>
      <c r="R237" s="104">
        <v>-0.1</v>
      </c>
      <c r="S237" s="97">
        <v>0</v>
      </c>
      <c r="T237" s="97">
        <v>430.94</v>
      </c>
      <c r="U237" s="97">
        <v>1087</v>
      </c>
      <c r="V237" s="97">
        <v>0</v>
      </c>
      <c r="W237" s="97">
        <v>0</v>
      </c>
      <c r="X237" s="97">
        <v>0</v>
      </c>
      <c r="Y237" s="97">
        <v>0</v>
      </c>
      <c r="Z237" s="97">
        <v>0</v>
      </c>
      <c r="AA237" s="97">
        <v>1910.96</v>
      </c>
      <c r="AB237" s="97">
        <v>2242.6</v>
      </c>
    </row>
    <row r="238" spans="1:28" x14ac:dyDescent="0.25">
      <c r="A238" s="73" t="s">
        <v>3838</v>
      </c>
      <c r="B238" s="74" t="s">
        <v>3839</v>
      </c>
      <c r="C238" s="74" t="s">
        <v>3447</v>
      </c>
      <c r="D238" s="74" t="s">
        <v>3448</v>
      </c>
      <c r="E238" s="97">
        <v>2443.8000000000002</v>
      </c>
      <c r="F238" s="97">
        <v>0</v>
      </c>
      <c r="G238" s="97">
        <v>174.6</v>
      </c>
      <c r="H238" s="97">
        <v>0</v>
      </c>
      <c r="I238" s="97">
        <v>90.45</v>
      </c>
      <c r="J238" s="97">
        <v>0</v>
      </c>
      <c r="K238" s="97">
        <v>0</v>
      </c>
      <c r="L238" s="97">
        <v>0</v>
      </c>
      <c r="M238" s="97">
        <v>2708.85</v>
      </c>
      <c r="N238" s="97">
        <v>0</v>
      </c>
      <c r="O238" s="97">
        <v>20.54</v>
      </c>
      <c r="P238" s="97">
        <v>0</v>
      </c>
      <c r="Q238" s="97">
        <v>0</v>
      </c>
      <c r="R238" s="104">
        <v>-0.14000000000000001</v>
      </c>
      <c r="S238" s="97">
        <v>0</v>
      </c>
      <c r="T238" s="97">
        <v>281.05</v>
      </c>
      <c r="U238" s="97">
        <v>527</v>
      </c>
      <c r="V238" s="97">
        <v>0</v>
      </c>
      <c r="W238" s="97">
        <v>0</v>
      </c>
      <c r="X238" s="97">
        <v>0</v>
      </c>
      <c r="Y238" s="97">
        <v>0</v>
      </c>
      <c r="Z238" s="97">
        <v>0</v>
      </c>
      <c r="AA238" s="97">
        <v>828.45</v>
      </c>
      <c r="AB238" s="97">
        <v>1880.4</v>
      </c>
    </row>
    <row r="239" spans="1:28" x14ac:dyDescent="0.25">
      <c r="A239" s="73" t="s">
        <v>3249</v>
      </c>
      <c r="B239" s="74" t="s">
        <v>3840</v>
      </c>
      <c r="C239" s="74" t="s">
        <v>3262</v>
      </c>
      <c r="D239" s="74" t="s">
        <v>3841</v>
      </c>
      <c r="E239" s="97">
        <v>2265</v>
      </c>
      <c r="F239" s="97">
        <v>0</v>
      </c>
      <c r="G239" s="97">
        <v>465.5</v>
      </c>
      <c r="H239" s="97">
        <v>0</v>
      </c>
      <c r="I239" s="97">
        <v>0</v>
      </c>
      <c r="J239" s="97">
        <v>0</v>
      </c>
      <c r="K239" s="97">
        <v>0</v>
      </c>
      <c r="L239" s="97">
        <v>0</v>
      </c>
      <c r="M239" s="97">
        <v>2730.5</v>
      </c>
      <c r="N239" s="97">
        <v>0</v>
      </c>
      <c r="O239" s="97">
        <v>47.66</v>
      </c>
      <c r="P239" s="97">
        <v>0</v>
      </c>
      <c r="Q239" s="97">
        <v>22.65</v>
      </c>
      <c r="R239" s="97">
        <v>0.1</v>
      </c>
      <c r="S239" s="97">
        <v>0</v>
      </c>
      <c r="T239" s="97">
        <v>260.49</v>
      </c>
      <c r="U239" s="97">
        <v>504</v>
      </c>
      <c r="V239" s="97">
        <v>0</v>
      </c>
      <c r="W239" s="97">
        <v>0</v>
      </c>
      <c r="X239" s="97">
        <v>0</v>
      </c>
      <c r="Y239" s="97">
        <v>0</v>
      </c>
      <c r="Z239" s="97">
        <v>0</v>
      </c>
      <c r="AA239" s="97">
        <v>834.9</v>
      </c>
      <c r="AB239" s="97">
        <v>1895.6</v>
      </c>
    </row>
    <row r="240" spans="1:28" x14ac:dyDescent="0.25">
      <c r="A240" s="73" t="s">
        <v>3842</v>
      </c>
      <c r="B240" s="74" t="s">
        <v>3843</v>
      </c>
      <c r="C240" s="74" t="s">
        <v>774</v>
      </c>
      <c r="D240" s="74" t="s">
        <v>3464</v>
      </c>
      <c r="E240" s="97">
        <v>12071.55</v>
      </c>
      <c r="F240" s="97">
        <v>0</v>
      </c>
      <c r="G240" s="97">
        <v>0</v>
      </c>
      <c r="H240" s="97">
        <v>0</v>
      </c>
      <c r="I240" s="97">
        <v>0</v>
      </c>
      <c r="J240" s="97">
        <v>0</v>
      </c>
      <c r="K240" s="97">
        <v>0</v>
      </c>
      <c r="L240" s="97">
        <v>0</v>
      </c>
      <c r="M240" s="97">
        <v>12071.55</v>
      </c>
      <c r="N240" s="97">
        <v>0</v>
      </c>
      <c r="O240" s="97">
        <v>2070.6</v>
      </c>
      <c r="P240" s="97">
        <v>48.03</v>
      </c>
      <c r="Q240" s="97">
        <v>0</v>
      </c>
      <c r="R240" s="104">
        <v>-0.12</v>
      </c>
      <c r="S240" s="97">
        <v>0</v>
      </c>
      <c r="T240" s="97">
        <v>1388.24</v>
      </c>
      <c r="U240" s="97">
        <v>0</v>
      </c>
      <c r="V240" s="97">
        <v>0</v>
      </c>
      <c r="W240" s="97">
        <v>0</v>
      </c>
      <c r="X240" s="97">
        <v>0</v>
      </c>
      <c r="Y240" s="97">
        <v>0</v>
      </c>
      <c r="Z240" s="97">
        <v>0</v>
      </c>
      <c r="AA240" s="97">
        <v>3506.75</v>
      </c>
      <c r="AB240" s="97">
        <v>8564.7999999999993</v>
      </c>
    </row>
    <row r="241" spans="1:28" x14ac:dyDescent="0.25">
      <c r="A241" s="73" t="s">
        <v>3844</v>
      </c>
      <c r="B241" s="74" t="s">
        <v>3845</v>
      </c>
      <c r="C241" s="74" t="s">
        <v>721</v>
      </c>
      <c r="D241" s="74" t="s">
        <v>3444</v>
      </c>
      <c r="E241" s="97">
        <v>12071.55</v>
      </c>
      <c r="F241" s="97">
        <v>0</v>
      </c>
      <c r="G241" s="97">
        <v>0</v>
      </c>
      <c r="H241" s="97">
        <v>0</v>
      </c>
      <c r="I241" s="97">
        <v>0</v>
      </c>
      <c r="J241" s="97">
        <v>0</v>
      </c>
      <c r="K241" s="97">
        <v>0</v>
      </c>
      <c r="L241" s="97">
        <v>0</v>
      </c>
      <c r="M241" s="97">
        <v>12071.55</v>
      </c>
      <c r="N241" s="97">
        <v>0</v>
      </c>
      <c r="O241" s="97">
        <v>2070.6</v>
      </c>
      <c r="P241" s="97">
        <v>48.03</v>
      </c>
      <c r="Q241" s="97">
        <v>0</v>
      </c>
      <c r="R241" s="97">
        <v>0.17</v>
      </c>
      <c r="S241" s="97">
        <v>0</v>
      </c>
      <c r="T241" s="97">
        <v>1388.24</v>
      </c>
      <c r="U241" s="97">
        <v>5141.91</v>
      </c>
      <c r="V241" s="97">
        <v>0</v>
      </c>
      <c r="W241" s="97">
        <v>0</v>
      </c>
      <c r="X241" s="97">
        <v>0</v>
      </c>
      <c r="Y241" s="97">
        <v>0</v>
      </c>
      <c r="Z241" s="97">
        <v>0</v>
      </c>
      <c r="AA241" s="97">
        <v>8648.9500000000007</v>
      </c>
      <c r="AB241" s="97">
        <v>3422.6</v>
      </c>
    </row>
    <row r="242" spans="1:28" x14ac:dyDescent="0.25">
      <c r="A242" s="73" t="s">
        <v>3846</v>
      </c>
      <c r="B242" s="74" t="s">
        <v>3847</v>
      </c>
      <c r="C242" s="74" t="s">
        <v>685</v>
      </c>
      <c r="D242" s="74" t="s">
        <v>3454</v>
      </c>
      <c r="E242" s="97">
        <v>3685.2</v>
      </c>
      <c r="F242" s="97">
        <v>0</v>
      </c>
      <c r="G242" s="97">
        <v>465.5</v>
      </c>
      <c r="H242" s="97">
        <v>0</v>
      </c>
      <c r="I242" s="97">
        <v>0</v>
      </c>
      <c r="J242" s="97">
        <v>0</v>
      </c>
      <c r="K242" s="97">
        <v>0</v>
      </c>
      <c r="L242" s="97">
        <v>0</v>
      </c>
      <c r="M242" s="97">
        <v>4150.7</v>
      </c>
      <c r="N242" s="97">
        <v>0</v>
      </c>
      <c r="O242" s="97">
        <v>373.14</v>
      </c>
      <c r="P242" s="97">
        <v>3.98</v>
      </c>
      <c r="Q242" s="97">
        <v>36.85</v>
      </c>
      <c r="R242" s="97">
        <v>0.12</v>
      </c>
      <c r="S242" s="97">
        <v>0</v>
      </c>
      <c r="T242" s="97">
        <v>423.81</v>
      </c>
      <c r="U242" s="97">
        <v>440</v>
      </c>
      <c r="V242" s="97">
        <v>0</v>
      </c>
      <c r="W242" s="97">
        <v>0</v>
      </c>
      <c r="X242" s="97">
        <v>0</v>
      </c>
      <c r="Y242" s="97">
        <v>0</v>
      </c>
      <c r="Z242" s="97">
        <v>0</v>
      </c>
      <c r="AA242" s="97">
        <v>1277.9000000000001</v>
      </c>
      <c r="AB242" s="97">
        <v>2872.8</v>
      </c>
    </row>
    <row r="243" spans="1:28" x14ac:dyDescent="0.25">
      <c r="A243" s="73" t="s">
        <v>3848</v>
      </c>
      <c r="B243" s="74" t="s">
        <v>3849</v>
      </c>
      <c r="C243" s="74" t="s">
        <v>750</v>
      </c>
      <c r="D243" s="74" t="s">
        <v>3444</v>
      </c>
      <c r="E243" s="97">
        <v>2101.65</v>
      </c>
      <c r="F243" s="97">
        <v>0</v>
      </c>
      <c r="G243" s="97">
        <v>465.5</v>
      </c>
      <c r="H243" s="97">
        <v>0</v>
      </c>
      <c r="I243" s="97">
        <v>0</v>
      </c>
      <c r="J243" s="97">
        <v>0</v>
      </c>
      <c r="K243" s="97">
        <v>0</v>
      </c>
      <c r="L243" s="97">
        <v>0</v>
      </c>
      <c r="M243" s="97">
        <v>2567.15</v>
      </c>
      <c r="N243" s="97">
        <v>0</v>
      </c>
      <c r="O243" s="97">
        <v>14.97</v>
      </c>
      <c r="P243" s="97">
        <v>0</v>
      </c>
      <c r="Q243" s="97">
        <v>21.02</v>
      </c>
      <c r="R243" s="97">
        <v>0.06</v>
      </c>
      <c r="S243" s="97">
        <v>0</v>
      </c>
      <c r="T243" s="97">
        <v>241.7</v>
      </c>
      <c r="U243" s="97">
        <v>337</v>
      </c>
      <c r="V243" s="97">
        <v>0</v>
      </c>
      <c r="W243" s="97">
        <v>0</v>
      </c>
      <c r="X243" s="97">
        <v>0</v>
      </c>
      <c r="Y243" s="97">
        <v>0</v>
      </c>
      <c r="Z243" s="97">
        <v>0</v>
      </c>
      <c r="AA243" s="97">
        <v>614.75</v>
      </c>
      <c r="AB243" s="97">
        <v>1952.4</v>
      </c>
    </row>
    <row r="244" spans="1:28" x14ac:dyDescent="0.25">
      <c r="A244" s="73" t="s">
        <v>3850</v>
      </c>
      <c r="B244" s="74" t="s">
        <v>3851</v>
      </c>
      <c r="C244" s="74" t="s">
        <v>3447</v>
      </c>
      <c r="D244" s="74" t="s">
        <v>3448</v>
      </c>
      <c r="E244" s="97">
        <v>3910.2</v>
      </c>
      <c r="F244" s="97">
        <v>0</v>
      </c>
      <c r="G244" s="97">
        <v>279.36</v>
      </c>
      <c r="H244" s="97">
        <v>0</v>
      </c>
      <c r="I244" s="97">
        <v>144.72</v>
      </c>
      <c r="J244" s="97">
        <v>0</v>
      </c>
      <c r="K244" s="97">
        <v>0</v>
      </c>
      <c r="L244" s="97">
        <v>0</v>
      </c>
      <c r="M244" s="97">
        <v>4334.28</v>
      </c>
      <c r="N244" s="97">
        <v>0</v>
      </c>
      <c r="O244" s="97">
        <v>379.36</v>
      </c>
      <c r="P244" s="97">
        <v>5.09</v>
      </c>
      <c r="Q244" s="97">
        <v>39.1</v>
      </c>
      <c r="R244" s="97">
        <v>0.06</v>
      </c>
      <c r="S244" s="97">
        <v>0</v>
      </c>
      <c r="T244" s="97">
        <v>449.67</v>
      </c>
      <c r="U244" s="97">
        <v>0</v>
      </c>
      <c r="V244" s="97">
        <v>0</v>
      </c>
      <c r="W244" s="97">
        <v>0</v>
      </c>
      <c r="X244" s="97">
        <v>0</v>
      </c>
      <c r="Y244" s="97">
        <v>0</v>
      </c>
      <c r="Z244" s="97">
        <v>0</v>
      </c>
      <c r="AA244" s="97">
        <v>873.28</v>
      </c>
      <c r="AB244" s="97">
        <v>3461</v>
      </c>
    </row>
    <row r="245" spans="1:28" x14ac:dyDescent="0.25">
      <c r="A245" s="73" t="s">
        <v>3852</v>
      </c>
      <c r="B245" s="74" t="s">
        <v>3853</v>
      </c>
      <c r="C245" s="74" t="s">
        <v>3447</v>
      </c>
      <c r="D245" s="74" t="s">
        <v>3448</v>
      </c>
      <c r="E245" s="97">
        <v>814.5</v>
      </c>
      <c r="F245" s="97">
        <v>0</v>
      </c>
      <c r="G245" s="97">
        <v>58.2</v>
      </c>
      <c r="H245" s="97">
        <v>0</v>
      </c>
      <c r="I245" s="97">
        <v>30.15</v>
      </c>
      <c r="J245" s="97">
        <v>0</v>
      </c>
      <c r="K245" s="97">
        <v>0</v>
      </c>
      <c r="L245" s="97">
        <v>0</v>
      </c>
      <c r="M245" s="97">
        <v>902.85</v>
      </c>
      <c r="N245" s="104">
        <v>-155.94999999999999</v>
      </c>
      <c r="O245" s="97">
        <v>0</v>
      </c>
      <c r="P245" s="97">
        <v>0</v>
      </c>
      <c r="Q245" s="97">
        <v>8.15</v>
      </c>
      <c r="R245" s="104">
        <v>-0.03</v>
      </c>
      <c r="S245" s="97">
        <v>0</v>
      </c>
      <c r="T245" s="97">
        <v>93.68</v>
      </c>
      <c r="U245" s="97">
        <v>0</v>
      </c>
      <c r="V245" s="97">
        <v>0</v>
      </c>
      <c r="W245" s="97">
        <v>0</v>
      </c>
      <c r="X245" s="97">
        <v>0</v>
      </c>
      <c r="Y245" s="97">
        <v>0</v>
      </c>
      <c r="Z245" s="97">
        <v>0</v>
      </c>
      <c r="AA245" s="97">
        <v>-54.15</v>
      </c>
      <c r="AB245" s="97">
        <v>957</v>
      </c>
    </row>
    <row r="246" spans="1:28" x14ac:dyDescent="0.25">
      <c r="A246" s="73" t="s">
        <v>3854</v>
      </c>
      <c r="B246" s="74" t="s">
        <v>3855</v>
      </c>
      <c r="C246" s="74" t="s">
        <v>3447</v>
      </c>
      <c r="D246" s="74" t="s">
        <v>3448</v>
      </c>
      <c r="E246" s="97">
        <v>5376.45</v>
      </c>
      <c r="F246" s="97">
        <v>0</v>
      </c>
      <c r="G246" s="97">
        <v>384.12</v>
      </c>
      <c r="H246" s="97">
        <v>0</v>
      </c>
      <c r="I246" s="97">
        <v>198.99</v>
      </c>
      <c r="J246" s="97">
        <v>0</v>
      </c>
      <c r="K246" s="97">
        <v>0</v>
      </c>
      <c r="L246" s="97">
        <v>0</v>
      </c>
      <c r="M246" s="97">
        <v>5959.56</v>
      </c>
      <c r="N246" s="97">
        <v>0</v>
      </c>
      <c r="O246" s="97">
        <v>683.19</v>
      </c>
      <c r="P246" s="97">
        <v>12.76</v>
      </c>
      <c r="Q246" s="97">
        <v>53.77</v>
      </c>
      <c r="R246" s="104">
        <v>-0.15</v>
      </c>
      <c r="S246" s="97">
        <v>0</v>
      </c>
      <c r="T246" s="97">
        <v>618.29999999999995</v>
      </c>
      <c r="U246" s="97">
        <v>1195</v>
      </c>
      <c r="V246" s="97">
        <v>0</v>
      </c>
      <c r="W246" s="97">
        <v>0</v>
      </c>
      <c r="X246" s="97">
        <v>685.49</v>
      </c>
      <c r="Y246" s="97">
        <v>0</v>
      </c>
      <c r="Z246" s="97">
        <v>0</v>
      </c>
      <c r="AA246" s="97">
        <v>3248.36</v>
      </c>
      <c r="AB246" s="97">
        <v>2711.2</v>
      </c>
    </row>
    <row r="247" spans="1:28" x14ac:dyDescent="0.25">
      <c r="A247" s="73" t="s">
        <v>3856</v>
      </c>
      <c r="B247" s="74" t="s">
        <v>3857</v>
      </c>
      <c r="C247" s="74" t="s">
        <v>3447</v>
      </c>
      <c r="D247" s="74" t="s">
        <v>3448</v>
      </c>
      <c r="E247" s="97">
        <v>3910.2</v>
      </c>
      <c r="F247" s="97">
        <v>0</v>
      </c>
      <c r="G247" s="97">
        <v>279.36</v>
      </c>
      <c r="H247" s="97">
        <v>0</v>
      </c>
      <c r="I247" s="97">
        <v>144.72</v>
      </c>
      <c r="J247" s="97">
        <v>0</v>
      </c>
      <c r="K247" s="97">
        <v>0</v>
      </c>
      <c r="L247" s="97">
        <v>0</v>
      </c>
      <c r="M247" s="97">
        <v>4334.28</v>
      </c>
      <c r="N247" s="97">
        <v>0</v>
      </c>
      <c r="O247" s="97">
        <v>379.36</v>
      </c>
      <c r="P247" s="97">
        <v>5.09</v>
      </c>
      <c r="Q247" s="97">
        <v>39.1</v>
      </c>
      <c r="R247" s="97">
        <v>0.06</v>
      </c>
      <c r="S247" s="97">
        <v>0</v>
      </c>
      <c r="T247" s="97">
        <v>449.67</v>
      </c>
      <c r="U247" s="97">
        <v>0</v>
      </c>
      <c r="V247" s="97">
        <v>0</v>
      </c>
      <c r="W247" s="97">
        <v>0</v>
      </c>
      <c r="X247" s="97">
        <v>0</v>
      </c>
      <c r="Y247" s="97">
        <v>0</v>
      </c>
      <c r="Z247" s="97">
        <v>0</v>
      </c>
      <c r="AA247" s="97">
        <v>873.28</v>
      </c>
      <c r="AB247" s="97">
        <v>3461</v>
      </c>
    </row>
    <row r="248" spans="1:28" x14ac:dyDescent="0.25">
      <c r="A248" s="73" t="s">
        <v>3858</v>
      </c>
      <c r="B248" s="74" t="s">
        <v>3859</v>
      </c>
      <c r="C248" s="74" t="s">
        <v>3447</v>
      </c>
      <c r="D248" s="74" t="s">
        <v>3448</v>
      </c>
      <c r="E248" s="97">
        <v>3910.2</v>
      </c>
      <c r="F248" s="97">
        <v>0</v>
      </c>
      <c r="G248" s="97">
        <v>279.36</v>
      </c>
      <c r="H248" s="97">
        <v>0</v>
      </c>
      <c r="I248" s="97">
        <v>144.72</v>
      </c>
      <c r="J248" s="97">
        <v>0</v>
      </c>
      <c r="K248" s="97">
        <v>0</v>
      </c>
      <c r="L248" s="97">
        <v>0</v>
      </c>
      <c r="M248" s="97">
        <v>4334.28</v>
      </c>
      <c r="N248" s="97">
        <v>0</v>
      </c>
      <c r="O248" s="97">
        <v>379.36</v>
      </c>
      <c r="P248" s="97">
        <v>5.09</v>
      </c>
      <c r="Q248" s="97">
        <v>39.1</v>
      </c>
      <c r="R248" s="97">
        <v>0.06</v>
      </c>
      <c r="S248" s="97">
        <v>0</v>
      </c>
      <c r="T248" s="97">
        <v>449.67</v>
      </c>
      <c r="U248" s="97">
        <v>1303</v>
      </c>
      <c r="V248" s="97">
        <v>0</v>
      </c>
      <c r="W248" s="97">
        <v>0</v>
      </c>
      <c r="X248" s="97">
        <v>0</v>
      </c>
      <c r="Y248" s="97">
        <v>0</v>
      </c>
      <c r="Z248" s="97">
        <v>0</v>
      </c>
      <c r="AA248" s="97">
        <v>2176.2800000000002</v>
      </c>
      <c r="AB248" s="97">
        <v>2158</v>
      </c>
    </row>
    <row r="249" spans="1:28" x14ac:dyDescent="0.25">
      <c r="A249" s="73" t="s">
        <v>3860</v>
      </c>
      <c r="B249" s="74" t="s">
        <v>3861</v>
      </c>
      <c r="C249" s="74" t="s">
        <v>3447</v>
      </c>
      <c r="D249" s="74" t="s">
        <v>3448</v>
      </c>
      <c r="E249" s="97">
        <v>4073.1</v>
      </c>
      <c r="F249" s="97">
        <v>0</v>
      </c>
      <c r="G249" s="97">
        <v>291</v>
      </c>
      <c r="H249" s="97">
        <v>0</v>
      </c>
      <c r="I249" s="97">
        <v>150.75</v>
      </c>
      <c r="J249" s="97">
        <v>0</v>
      </c>
      <c r="K249" s="97">
        <v>0</v>
      </c>
      <c r="L249" s="97">
        <v>0</v>
      </c>
      <c r="M249" s="97">
        <v>4514.8500000000004</v>
      </c>
      <c r="N249" s="97">
        <v>0</v>
      </c>
      <c r="O249" s="97">
        <v>409.59</v>
      </c>
      <c r="P249" s="97">
        <v>5.94</v>
      </c>
      <c r="Q249" s="97">
        <v>40.729999999999997</v>
      </c>
      <c r="R249" s="97">
        <v>0.02</v>
      </c>
      <c r="S249" s="97">
        <v>0</v>
      </c>
      <c r="T249" s="97">
        <v>468.41</v>
      </c>
      <c r="U249" s="97">
        <v>249</v>
      </c>
      <c r="V249" s="97">
        <v>0</v>
      </c>
      <c r="W249" s="97">
        <v>0</v>
      </c>
      <c r="X249" s="97">
        <v>226.16</v>
      </c>
      <c r="Y249" s="97">
        <v>0</v>
      </c>
      <c r="Z249" s="97">
        <v>0</v>
      </c>
      <c r="AA249" s="97">
        <v>1399.85</v>
      </c>
      <c r="AB249" s="97">
        <v>3115</v>
      </c>
    </row>
    <row r="250" spans="1:28" x14ac:dyDescent="0.25">
      <c r="A250" s="73" t="s">
        <v>3862</v>
      </c>
      <c r="B250" s="74" t="s">
        <v>3863</v>
      </c>
      <c r="C250" s="74" t="s">
        <v>3447</v>
      </c>
      <c r="D250" s="74" t="s">
        <v>3448</v>
      </c>
      <c r="E250" s="97">
        <v>5376.45</v>
      </c>
      <c r="F250" s="97">
        <v>0</v>
      </c>
      <c r="G250" s="97">
        <v>384.12</v>
      </c>
      <c r="H250" s="97">
        <v>0</v>
      </c>
      <c r="I250" s="97">
        <v>198.99</v>
      </c>
      <c r="J250" s="97">
        <v>0</v>
      </c>
      <c r="K250" s="97">
        <v>0</v>
      </c>
      <c r="L250" s="97">
        <v>0</v>
      </c>
      <c r="M250" s="97">
        <v>5959.56</v>
      </c>
      <c r="N250" s="97">
        <v>0</v>
      </c>
      <c r="O250" s="97">
        <v>683.19</v>
      </c>
      <c r="P250" s="97">
        <v>12.76</v>
      </c>
      <c r="Q250" s="97">
        <v>53.77</v>
      </c>
      <c r="R250" s="97">
        <v>0.14000000000000001</v>
      </c>
      <c r="S250" s="97">
        <v>0</v>
      </c>
      <c r="T250" s="97">
        <v>618.29999999999995</v>
      </c>
      <c r="U250" s="97">
        <v>0</v>
      </c>
      <c r="V250" s="97">
        <v>0</v>
      </c>
      <c r="W250" s="97">
        <v>0</v>
      </c>
      <c r="X250" s="97">
        <v>0</v>
      </c>
      <c r="Y250" s="97">
        <v>0</v>
      </c>
      <c r="Z250" s="97">
        <v>0</v>
      </c>
      <c r="AA250" s="97">
        <v>1368.16</v>
      </c>
      <c r="AB250" s="97">
        <v>4591.3999999999996</v>
      </c>
    </row>
    <row r="251" spans="1:28" x14ac:dyDescent="0.25">
      <c r="A251" s="73" t="s">
        <v>3864</v>
      </c>
      <c r="B251" s="74" t="s">
        <v>3865</v>
      </c>
      <c r="C251" s="74" t="s">
        <v>3447</v>
      </c>
      <c r="D251" s="74" t="s">
        <v>3448</v>
      </c>
      <c r="E251" s="97">
        <v>1303.3499999999999</v>
      </c>
      <c r="F251" s="97">
        <v>0</v>
      </c>
      <c r="G251" s="97">
        <v>93.12</v>
      </c>
      <c r="H251" s="97">
        <v>0</v>
      </c>
      <c r="I251" s="97">
        <v>48.24</v>
      </c>
      <c r="J251" s="97">
        <v>0</v>
      </c>
      <c r="K251" s="97">
        <v>0</v>
      </c>
      <c r="L251" s="97">
        <v>0</v>
      </c>
      <c r="M251" s="97">
        <v>1444.71</v>
      </c>
      <c r="N251" s="104">
        <v>-122.23</v>
      </c>
      <c r="O251" s="97">
        <v>0</v>
      </c>
      <c r="P251" s="97">
        <v>0</v>
      </c>
      <c r="Q251" s="97">
        <v>13.03</v>
      </c>
      <c r="R251" s="97">
        <v>0.02</v>
      </c>
      <c r="S251" s="97">
        <v>0</v>
      </c>
      <c r="T251" s="97">
        <v>149.88999999999999</v>
      </c>
      <c r="U251" s="97">
        <v>0</v>
      </c>
      <c r="V251" s="97">
        <v>0</v>
      </c>
      <c r="W251" s="97">
        <v>0</v>
      </c>
      <c r="X251" s="97">
        <v>0</v>
      </c>
      <c r="Y251" s="97">
        <v>0</v>
      </c>
      <c r="Z251" s="97">
        <v>0</v>
      </c>
      <c r="AA251" s="97">
        <v>40.71</v>
      </c>
      <c r="AB251" s="97">
        <v>1404</v>
      </c>
    </row>
    <row r="252" spans="1:28" x14ac:dyDescent="0.25">
      <c r="A252" s="73" t="s">
        <v>3866</v>
      </c>
      <c r="B252" s="74" t="s">
        <v>3867</v>
      </c>
      <c r="C252" s="74" t="s">
        <v>3447</v>
      </c>
      <c r="D252" s="74" t="s">
        <v>3448</v>
      </c>
      <c r="E252" s="97">
        <v>3258.45</v>
      </c>
      <c r="F252" s="97">
        <v>0</v>
      </c>
      <c r="G252" s="97">
        <v>232.8</v>
      </c>
      <c r="H252" s="97">
        <v>0</v>
      </c>
      <c r="I252" s="97">
        <v>120.6</v>
      </c>
      <c r="J252" s="97">
        <v>0</v>
      </c>
      <c r="K252" s="97">
        <v>521.5</v>
      </c>
      <c r="L252" s="97">
        <v>0</v>
      </c>
      <c r="M252" s="97">
        <v>4133.3500000000004</v>
      </c>
      <c r="N252" s="97">
        <v>0</v>
      </c>
      <c r="O252" s="97">
        <v>150.71</v>
      </c>
      <c r="P252" s="97">
        <v>1.68</v>
      </c>
      <c r="Q252" s="97">
        <v>0</v>
      </c>
      <c r="R252" s="97">
        <v>0.01</v>
      </c>
      <c r="S252" s="97">
        <v>0</v>
      </c>
      <c r="T252" s="97">
        <v>374.73</v>
      </c>
      <c r="U252" s="97">
        <v>725</v>
      </c>
      <c r="V252" s="97">
        <v>0</v>
      </c>
      <c r="W252" s="97">
        <v>0</v>
      </c>
      <c r="X252" s="97">
        <v>0</v>
      </c>
      <c r="Y252" s="97">
        <v>212.42</v>
      </c>
      <c r="Z252" s="97">
        <v>0</v>
      </c>
      <c r="AA252" s="97">
        <v>1464.55</v>
      </c>
      <c r="AB252" s="97">
        <v>2668.8</v>
      </c>
    </row>
    <row r="253" spans="1:28" x14ac:dyDescent="0.25">
      <c r="A253" s="73" t="s">
        <v>3868</v>
      </c>
      <c r="B253" s="74" t="s">
        <v>3869</v>
      </c>
      <c r="C253" s="74" t="s">
        <v>750</v>
      </c>
      <c r="D253" s="74" t="s">
        <v>3444</v>
      </c>
      <c r="E253" s="97">
        <v>2101.65</v>
      </c>
      <c r="F253" s="97">
        <v>0</v>
      </c>
      <c r="G253" s="97">
        <v>465.5</v>
      </c>
      <c r="H253" s="97">
        <v>0</v>
      </c>
      <c r="I253" s="97">
        <v>0</v>
      </c>
      <c r="J253" s="97">
        <v>0</v>
      </c>
      <c r="K253" s="97">
        <v>0</v>
      </c>
      <c r="L253" s="97">
        <v>0</v>
      </c>
      <c r="M253" s="97">
        <v>2567.15</v>
      </c>
      <c r="N253" s="97">
        <v>0</v>
      </c>
      <c r="O253" s="97">
        <v>14.97</v>
      </c>
      <c r="P253" s="97">
        <v>0</v>
      </c>
      <c r="Q253" s="97">
        <v>21.02</v>
      </c>
      <c r="R253" s="97">
        <v>0.06</v>
      </c>
      <c r="S253" s="97">
        <v>0</v>
      </c>
      <c r="T253" s="97">
        <v>241.7</v>
      </c>
      <c r="U253" s="97">
        <v>0</v>
      </c>
      <c r="V253" s="97">
        <v>0</v>
      </c>
      <c r="W253" s="97">
        <v>0</v>
      </c>
      <c r="X253" s="97">
        <v>0</v>
      </c>
      <c r="Y253" s="97">
        <v>0</v>
      </c>
      <c r="Z253" s="97">
        <v>0</v>
      </c>
      <c r="AA253" s="97">
        <v>277.75</v>
      </c>
      <c r="AB253" s="97">
        <v>2289.4</v>
      </c>
    </row>
    <row r="254" spans="1:28" x14ac:dyDescent="0.25">
      <c r="A254" s="73" t="s">
        <v>3870</v>
      </c>
      <c r="B254" s="74" t="s">
        <v>3871</v>
      </c>
      <c r="C254" s="74" t="s">
        <v>713</v>
      </c>
      <c r="D254" s="74" t="s">
        <v>3454</v>
      </c>
      <c r="E254" s="97">
        <v>2609.4</v>
      </c>
      <c r="F254" s="97">
        <v>0</v>
      </c>
      <c r="G254" s="97">
        <v>465.5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3074.9</v>
      </c>
      <c r="N254" s="97">
        <v>0</v>
      </c>
      <c r="O254" s="97">
        <v>105.41</v>
      </c>
      <c r="P254" s="97">
        <v>0</v>
      </c>
      <c r="Q254" s="97">
        <v>0</v>
      </c>
      <c r="R254" s="97">
        <v>0</v>
      </c>
      <c r="S254" s="97">
        <v>0</v>
      </c>
      <c r="T254" s="97">
        <v>300.08999999999997</v>
      </c>
      <c r="U254" s="97">
        <v>0</v>
      </c>
      <c r="V254" s="97">
        <v>0</v>
      </c>
      <c r="W254" s="97">
        <v>0</v>
      </c>
      <c r="X254" s="97">
        <v>0</v>
      </c>
      <c r="Y254" s="97">
        <v>0</v>
      </c>
      <c r="Z254" s="97">
        <v>0</v>
      </c>
      <c r="AA254" s="97">
        <v>405.5</v>
      </c>
      <c r="AB254" s="97">
        <v>2669.4</v>
      </c>
    </row>
    <row r="255" spans="1:28" x14ac:dyDescent="0.25">
      <c r="A255" s="73" t="s">
        <v>3872</v>
      </c>
      <c r="B255" s="74" t="s">
        <v>3873</v>
      </c>
      <c r="C255" s="74" t="s">
        <v>2179</v>
      </c>
      <c r="D255" s="74" t="s">
        <v>3448</v>
      </c>
      <c r="E255" s="97">
        <v>9323.85</v>
      </c>
      <c r="F255" s="97">
        <v>0</v>
      </c>
      <c r="G255" s="97">
        <v>465.5</v>
      </c>
      <c r="H255" s="97">
        <v>0</v>
      </c>
      <c r="I255" s="97">
        <v>315.43</v>
      </c>
      <c r="J255" s="97">
        <v>0</v>
      </c>
      <c r="K255" s="97">
        <v>0</v>
      </c>
      <c r="L255" s="97">
        <v>0</v>
      </c>
      <c r="M255" s="97">
        <v>10104.780000000001</v>
      </c>
      <c r="N255" s="97">
        <v>0</v>
      </c>
      <c r="O255" s="97">
        <v>1543.74</v>
      </c>
      <c r="P255" s="97">
        <v>34.92</v>
      </c>
      <c r="Q255" s="97">
        <v>0</v>
      </c>
      <c r="R255" s="97">
        <v>7.0000000000000007E-2</v>
      </c>
      <c r="S255" s="97">
        <v>0</v>
      </c>
      <c r="T255" s="97">
        <v>1072.25</v>
      </c>
      <c r="U255" s="97">
        <v>4662</v>
      </c>
      <c r="V255" s="97">
        <v>0</v>
      </c>
      <c r="W255" s="97">
        <v>0</v>
      </c>
      <c r="X255" s="97">
        <v>0</v>
      </c>
      <c r="Y255" s="97">
        <v>0</v>
      </c>
      <c r="Z255" s="97">
        <v>0</v>
      </c>
      <c r="AA255" s="97">
        <v>7312.98</v>
      </c>
      <c r="AB255" s="97">
        <v>2791.8</v>
      </c>
    </row>
    <row r="256" spans="1:28" x14ac:dyDescent="0.25">
      <c r="A256" s="73" t="s">
        <v>3874</v>
      </c>
      <c r="B256" s="74" t="s">
        <v>3875</v>
      </c>
      <c r="C256" s="74" t="s">
        <v>771</v>
      </c>
      <c r="D256" s="74" t="s">
        <v>3454</v>
      </c>
      <c r="E256" s="97">
        <v>3685.2</v>
      </c>
      <c r="F256" s="97">
        <v>0</v>
      </c>
      <c r="G256" s="97">
        <v>465.5</v>
      </c>
      <c r="H256" s="97">
        <v>0</v>
      </c>
      <c r="I256" s="97">
        <v>0</v>
      </c>
      <c r="J256" s="97">
        <v>0</v>
      </c>
      <c r="K256" s="97">
        <v>521.5</v>
      </c>
      <c r="L256" s="97">
        <v>0</v>
      </c>
      <c r="M256" s="97">
        <v>4672.2</v>
      </c>
      <c r="N256" s="97">
        <v>0</v>
      </c>
      <c r="O256" s="97">
        <v>373.14</v>
      </c>
      <c r="P256" s="97">
        <v>3.98</v>
      </c>
      <c r="Q256" s="97">
        <v>0</v>
      </c>
      <c r="R256" s="97">
        <v>7.0000000000000007E-2</v>
      </c>
      <c r="S256" s="97">
        <v>0</v>
      </c>
      <c r="T256" s="97">
        <v>423.81</v>
      </c>
      <c r="U256" s="97">
        <v>0</v>
      </c>
      <c r="V256" s="97">
        <v>0</v>
      </c>
      <c r="W256" s="97">
        <v>0</v>
      </c>
      <c r="X256" s="97">
        <v>0</v>
      </c>
      <c r="Y256" s="97">
        <v>0</v>
      </c>
      <c r="Z256" s="97">
        <v>0</v>
      </c>
      <c r="AA256" s="97">
        <v>801</v>
      </c>
      <c r="AB256" s="97">
        <v>3871.2</v>
      </c>
    </row>
    <row r="257" spans="1:28" x14ac:dyDescent="0.25">
      <c r="A257" s="73" t="s">
        <v>3876</v>
      </c>
      <c r="B257" s="74" t="s">
        <v>3877</v>
      </c>
      <c r="C257" s="74" t="s">
        <v>3503</v>
      </c>
      <c r="D257" s="74" t="s">
        <v>3712</v>
      </c>
      <c r="E257" s="97">
        <v>2265</v>
      </c>
      <c r="F257" s="97">
        <v>0</v>
      </c>
      <c r="G257" s="97">
        <v>465.5</v>
      </c>
      <c r="H257" s="97">
        <v>0</v>
      </c>
      <c r="I257" s="97">
        <v>0</v>
      </c>
      <c r="J257" s="97">
        <v>0</v>
      </c>
      <c r="K257" s="97">
        <v>0</v>
      </c>
      <c r="L257" s="97">
        <v>0</v>
      </c>
      <c r="M257" s="97">
        <v>2730.5</v>
      </c>
      <c r="N257" s="97">
        <v>0</v>
      </c>
      <c r="O257" s="97">
        <v>47.66</v>
      </c>
      <c r="P257" s="97">
        <v>0</v>
      </c>
      <c r="Q257" s="97">
        <v>22.65</v>
      </c>
      <c r="R257" s="97">
        <v>0.1</v>
      </c>
      <c r="S257" s="97">
        <v>0</v>
      </c>
      <c r="T257" s="97">
        <v>260.49</v>
      </c>
      <c r="U257" s="97">
        <v>0</v>
      </c>
      <c r="V257" s="97">
        <v>0</v>
      </c>
      <c r="W257" s="97">
        <v>0</v>
      </c>
      <c r="X257" s="97">
        <v>0</v>
      </c>
      <c r="Y257" s="97">
        <v>0</v>
      </c>
      <c r="Z257" s="97">
        <v>0</v>
      </c>
      <c r="AA257" s="97">
        <v>330.9</v>
      </c>
      <c r="AB257" s="97">
        <v>2399.6</v>
      </c>
    </row>
    <row r="258" spans="1:28" x14ac:dyDescent="0.25">
      <c r="A258" s="73" t="s">
        <v>3878</v>
      </c>
      <c r="B258" s="74" t="s">
        <v>3879</v>
      </c>
      <c r="C258" s="74" t="s">
        <v>3447</v>
      </c>
      <c r="D258" s="74" t="s">
        <v>3448</v>
      </c>
      <c r="E258" s="97">
        <v>3258.45</v>
      </c>
      <c r="F258" s="97">
        <v>0</v>
      </c>
      <c r="G258" s="97">
        <v>232.8</v>
      </c>
      <c r="H258" s="97">
        <v>0</v>
      </c>
      <c r="I258" s="97">
        <v>120.6</v>
      </c>
      <c r="J258" s="97">
        <v>0</v>
      </c>
      <c r="K258" s="97">
        <v>0</v>
      </c>
      <c r="L258" s="97">
        <v>0</v>
      </c>
      <c r="M258" s="97">
        <v>3611.85</v>
      </c>
      <c r="N258" s="97">
        <v>0</v>
      </c>
      <c r="O258" s="97">
        <v>150.71</v>
      </c>
      <c r="P258" s="97">
        <v>1.68</v>
      </c>
      <c r="Q258" s="97">
        <v>32.590000000000003</v>
      </c>
      <c r="R258" s="104">
        <v>-0.06</v>
      </c>
      <c r="S258" s="97">
        <v>0</v>
      </c>
      <c r="T258" s="97">
        <v>374.73</v>
      </c>
      <c r="U258" s="97">
        <v>0</v>
      </c>
      <c r="V258" s="97">
        <v>0</v>
      </c>
      <c r="W258" s="97">
        <v>0</v>
      </c>
      <c r="X258" s="97">
        <v>0</v>
      </c>
      <c r="Y258" s="97">
        <v>0</v>
      </c>
      <c r="Z258" s="97">
        <v>0</v>
      </c>
      <c r="AA258" s="97">
        <v>559.65</v>
      </c>
      <c r="AB258" s="97">
        <v>3052.2</v>
      </c>
    </row>
    <row r="259" spans="1:28" x14ac:dyDescent="0.25">
      <c r="A259" s="73" t="s">
        <v>3880</v>
      </c>
      <c r="B259" s="74" t="s">
        <v>3881</v>
      </c>
      <c r="C259" s="74" t="s">
        <v>697</v>
      </c>
      <c r="D259" s="74" t="s">
        <v>3451</v>
      </c>
      <c r="E259" s="97">
        <v>4146.75</v>
      </c>
      <c r="F259" s="97">
        <v>0</v>
      </c>
      <c r="G259" s="97">
        <v>465.5</v>
      </c>
      <c r="H259" s="97">
        <v>0</v>
      </c>
      <c r="I259" s="97">
        <v>0</v>
      </c>
      <c r="J259" s="97">
        <v>0</v>
      </c>
      <c r="K259" s="97">
        <v>0</v>
      </c>
      <c r="L259" s="97">
        <v>0</v>
      </c>
      <c r="M259" s="97">
        <v>4612.25</v>
      </c>
      <c r="N259" s="97">
        <v>0</v>
      </c>
      <c r="O259" s="97">
        <v>454.06</v>
      </c>
      <c r="P259" s="97">
        <v>6.41</v>
      </c>
      <c r="Q259" s="97">
        <v>41.47</v>
      </c>
      <c r="R259" s="97">
        <v>0.03</v>
      </c>
      <c r="S259" s="97">
        <v>0</v>
      </c>
      <c r="T259" s="97">
        <v>476.88</v>
      </c>
      <c r="U259" s="97">
        <v>1383</v>
      </c>
      <c r="V259" s="97">
        <v>0</v>
      </c>
      <c r="W259" s="97">
        <v>0</v>
      </c>
      <c r="X259" s="97">
        <v>0</v>
      </c>
      <c r="Y259" s="97">
        <v>0</v>
      </c>
      <c r="Z259" s="97">
        <v>0</v>
      </c>
      <c r="AA259" s="97">
        <v>2361.85</v>
      </c>
      <c r="AB259" s="97">
        <v>2250.4</v>
      </c>
    </row>
    <row r="260" spans="1:28" x14ac:dyDescent="0.25">
      <c r="A260" s="73" t="s">
        <v>3882</v>
      </c>
      <c r="B260" s="74" t="s">
        <v>3883</v>
      </c>
      <c r="C260" s="74" t="s">
        <v>713</v>
      </c>
      <c r="D260" s="74" t="s">
        <v>1991</v>
      </c>
      <c r="E260" s="97">
        <v>2606.6999999999998</v>
      </c>
      <c r="F260" s="97">
        <v>0</v>
      </c>
      <c r="G260" s="97">
        <v>186.24</v>
      </c>
      <c r="H260" s="97">
        <v>0</v>
      </c>
      <c r="I260" s="97">
        <v>96.48</v>
      </c>
      <c r="J260" s="97">
        <v>0</v>
      </c>
      <c r="K260" s="97">
        <v>0</v>
      </c>
      <c r="L260" s="97">
        <v>0</v>
      </c>
      <c r="M260" s="97">
        <v>2889.42</v>
      </c>
      <c r="N260" s="97">
        <v>0</v>
      </c>
      <c r="O260" s="97">
        <v>54.46</v>
      </c>
      <c r="P260" s="97">
        <v>0</v>
      </c>
      <c r="Q260" s="97">
        <v>26.07</v>
      </c>
      <c r="R260" s="97">
        <v>0</v>
      </c>
      <c r="S260" s="97">
        <v>0</v>
      </c>
      <c r="T260" s="97">
        <v>299.77999999999997</v>
      </c>
      <c r="U260" s="97">
        <v>562</v>
      </c>
      <c r="V260" s="97">
        <v>0</v>
      </c>
      <c r="W260" s="97">
        <v>0</v>
      </c>
      <c r="X260" s="97">
        <v>654.51</v>
      </c>
      <c r="Y260" s="97">
        <v>0</v>
      </c>
      <c r="Z260" s="97">
        <v>0</v>
      </c>
      <c r="AA260" s="97">
        <v>1596.82</v>
      </c>
      <c r="AB260" s="97">
        <v>1292.5999999999999</v>
      </c>
    </row>
    <row r="261" spans="1:28" x14ac:dyDescent="0.25">
      <c r="A261" s="73" t="s">
        <v>3884</v>
      </c>
      <c r="B261" s="74" t="s">
        <v>3885</v>
      </c>
      <c r="C261" s="74" t="s">
        <v>3456</v>
      </c>
      <c r="D261" s="74" t="s">
        <v>3448</v>
      </c>
      <c r="E261" s="97">
        <v>2609.4</v>
      </c>
      <c r="F261" s="97">
        <v>0</v>
      </c>
      <c r="G261" s="97">
        <v>465.5</v>
      </c>
      <c r="H261" s="97">
        <v>0</v>
      </c>
      <c r="I261" s="97">
        <v>0</v>
      </c>
      <c r="J261" s="97">
        <v>0</v>
      </c>
      <c r="K261" s="97">
        <v>0</v>
      </c>
      <c r="L261" s="97">
        <v>0</v>
      </c>
      <c r="M261" s="97">
        <v>3074.9</v>
      </c>
      <c r="N261" s="97">
        <v>0</v>
      </c>
      <c r="O261" s="97">
        <v>105.41</v>
      </c>
      <c r="P261" s="97">
        <v>0</v>
      </c>
      <c r="Q261" s="97">
        <v>26.1</v>
      </c>
      <c r="R261" s="97">
        <v>0.1</v>
      </c>
      <c r="S261" s="97">
        <v>0</v>
      </c>
      <c r="T261" s="97">
        <v>300.08999999999997</v>
      </c>
      <c r="U261" s="97">
        <v>1044</v>
      </c>
      <c r="V261" s="97">
        <v>0</v>
      </c>
      <c r="W261" s="97">
        <v>0</v>
      </c>
      <c r="X261" s="97">
        <v>0</v>
      </c>
      <c r="Y261" s="97">
        <v>0</v>
      </c>
      <c r="Z261" s="97">
        <v>0</v>
      </c>
      <c r="AA261" s="97">
        <v>1475.7</v>
      </c>
      <c r="AB261" s="97">
        <v>1599.2</v>
      </c>
    </row>
    <row r="262" spans="1:28" x14ac:dyDescent="0.25">
      <c r="A262" s="73" t="s">
        <v>3886</v>
      </c>
      <c r="B262" s="74" t="s">
        <v>3887</v>
      </c>
      <c r="C262" s="74" t="s">
        <v>3447</v>
      </c>
      <c r="D262" s="74" t="s">
        <v>3448</v>
      </c>
      <c r="E262" s="97">
        <v>3258.45</v>
      </c>
      <c r="F262" s="97">
        <v>0</v>
      </c>
      <c r="G262" s="97">
        <v>232.8</v>
      </c>
      <c r="H262" s="97">
        <v>0</v>
      </c>
      <c r="I262" s="97">
        <v>120.6</v>
      </c>
      <c r="J262" s="97">
        <v>0</v>
      </c>
      <c r="K262" s="97">
        <v>0</v>
      </c>
      <c r="L262" s="97">
        <v>0</v>
      </c>
      <c r="M262" s="97">
        <v>3611.85</v>
      </c>
      <c r="N262" s="97">
        <v>0</v>
      </c>
      <c r="O262" s="97">
        <v>150.71</v>
      </c>
      <c r="P262" s="97">
        <v>1.68</v>
      </c>
      <c r="Q262" s="97">
        <v>32.590000000000003</v>
      </c>
      <c r="R262" s="97">
        <v>0.14000000000000001</v>
      </c>
      <c r="S262" s="97">
        <v>0</v>
      </c>
      <c r="T262" s="97">
        <v>374.73</v>
      </c>
      <c r="U262" s="97">
        <v>527</v>
      </c>
      <c r="V262" s="97">
        <v>0</v>
      </c>
      <c r="W262" s="97">
        <v>0</v>
      </c>
      <c r="X262" s="97">
        <v>0</v>
      </c>
      <c r="Y262" s="97">
        <v>0</v>
      </c>
      <c r="Z262" s="97">
        <v>0</v>
      </c>
      <c r="AA262" s="97">
        <v>1086.8499999999999</v>
      </c>
      <c r="AB262" s="97">
        <v>2525</v>
      </c>
    </row>
    <row r="263" spans="1:28" x14ac:dyDescent="0.25">
      <c r="A263" s="73" t="s">
        <v>3888</v>
      </c>
      <c r="B263" s="74" t="s">
        <v>3889</v>
      </c>
      <c r="C263" s="74" t="s">
        <v>3447</v>
      </c>
      <c r="D263" s="74" t="s">
        <v>3448</v>
      </c>
      <c r="E263" s="97">
        <v>4887.75</v>
      </c>
      <c r="F263" s="97">
        <v>0</v>
      </c>
      <c r="G263" s="97">
        <v>349.2</v>
      </c>
      <c r="H263" s="97">
        <v>0</v>
      </c>
      <c r="I263" s="97">
        <v>180.9</v>
      </c>
      <c r="J263" s="97">
        <v>0</v>
      </c>
      <c r="K263" s="97">
        <v>0</v>
      </c>
      <c r="L263" s="97">
        <v>0</v>
      </c>
      <c r="M263" s="97">
        <v>5417.85</v>
      </c>
      <c r="N263" s="97">
        <v>0</v>
      </c>
      <c r="O263" s="97">
        <v>571.35</v>
      </c>
      <c r="P263" s="97">
        <v>10.199999999999999</v>
      </c>
      <c r="Q263" s="97">
        <v>48.88</v>
      </c>
      <c r="R263" s="97">
        <v>0.13</v>
      </c>
      <c r="S263" s="97">
        <v>0</v>
      </c>
      <c r="T263" s="97">
        <v>562.09</v>
      </c>
      <c r="U263" s="97">
        <v>0</v>
      </c>
      <c r="V263" s="97">
        <v>0</v>
      </c>
      <c r="W263" s="97">
        <v>0</v>
      </c>
      <c r="X263" s="97">
        <v>0</v>
      </c>
      <c r="Y263" s="97">
        <v>0</v>
      </c>
      <c r="Z263" s="97">
        <v>0</v>
      </c>
      <c r="AA263" s="97">
        <v>1192.6500000000001</v>
      </c>
      <c r="AB263" s="97">
        <v>4225.2</v>
      </c>
    </row>
    <row r="264" spans="1:28" x14ac:dyDescent="0.25">
      <c r="A264" s="73" t="s">
        <v>3251</v>
      </c>
      <c r="B264" s="74" t="s">
        <v>3890</v>
      </c>
      <c r="C264" s="74" t="s">
        <v>3891</v>
      </c>
      <c r="D264" s="74" t="s">
        <v>3451</v>
      </c>
      <c r="E264" s="97">
        <v>8558.25</v>
      </c>
      <c r="F264" s="97">
        <v>0</v>
      </c>
      <c r="G264" s="97">
        <v>0</v>
      </c>
      <c r="H264" s="97">
        <v>0</v>
      </c>
      <c r="I264" s="97">
        <v>0</v>
      </c>
      <c r="J264" s="97">
        <v>0</v>
      </c>
      <c r="K264" s="97">
        <v>0</v>
      </c>
      <c r="L264" s="97">
        <v>0</v>
      </c>
      <c r="M264" s="97">
        <v>8558.25</v>
      </c>
      <c r="N264" s="97">
        <v>0</v>
      </c>
      <c r="O264" s="97">
        <v>1280.78</v>
      </c>
      <c r="P264" s="97">
        <v>29.58</v>
      </c>
      <c r="Q264" s="97">
        <v>0</v>
      </c>
      <c r="R264" s="97">
        <v>0.08</v>
      </c>
      <c r="S264" s="97">
        <v>0</v>
      </c>
      <c r="T264" s="97">
        <v>984.21</v>
      </c>
      <c r="U264" s="97">
        <v>0</v>
      </c>
      <c r="V264" s="97">
        <v>0</v>
      </c>
      <c r="W264" s="97">
        <v>0</v>
      </c>
      <c r="X264" s="97">
        <v>0</v>
      </c>
      <c r="Y264" s="97">
        <v>0</v>
      </c>
      <c r="Z264" s="97">
        <v>0</v>
      </c>
      <c r="AA264" s="97">
        <v>2294.65</v>
      </c>
      <c r="AB264" s="97">
        <v>6263.6</v>
      </c>
    </row>
    <row r="265" spans="1:28" x14ac:dyDescent="0.25">
      <c r="A265" s="73" t="s">
        <v>3892</v>
      </c>
      <c r="B265" s="74" t="s">
        <v>3893</v>
      </c>
      <c r="C265" s="74" t="s">
        <v>3447</v>
      </c>
      <c r="D265" s="74" t="s">
        <v>3448</v>
      </c>
      <c r="E265" s="97">
        <v>1955.1</v>
      </c>
      <c r="F265" s="97">
        <v>0</v>
      </c>
      <c r="G265" s="97">
        <v>139.68</v>
      </c>
      <c r="H265" s="97">
        <v>0</v>
      </c>
      <c r="I265" s="97">
        <v>72.36</v>
      </c>
      <c r="J265" s="97">
        <v>0</v>
      </c>
      <c r="K265" s="97">
        <v>0</v>
      </c>
      <c r="L265" s="97">
        <v>0</v>
      </c>
      <c r="M265" s="97">
        <v>2167.14</v>
      </c>
      <c r="N265" s="104">
        <v>-64.84</v>
      </c>
      <c r="O265" s="97">
        <v>0</v>
      </c>
      <c r="P265" s="97">
        <v>0</v>
      </c>
      <c r="Q265" s="97">
        <v>19.55</v>
      </c>
      <c r="R265" s="104">
        <v>-0.01</v>
      </c>
      <c r="S265" s="97">
        <v>0</v>
      </c>
      <c r="T265" s="97">
        <v>224.84</v>
      </c>
      <c r="U265" s="97">
        <v>0</v>
      </c>
      <c r="V265" s="97">
        <v>0</v>
      </c>
      <c r="W265" s="97">
        <v>0</v>
      </c>
      <c r="X265" s="97">
        <v>0</v>
      </c>
      <c r="Y265" s="97">
        <v>0</v>
      </c>
      <c r="Z265" s="97">
        <v>0</v>
      </c>
      <c r="AA265" s="97">
        <v>179.54</v>
      </c>
      <c r="AB265" s="97">
        <v>1987.6</v>
      </c>
    </row>
    <row r="266" spans="1:28" x14ac:dyDescent="0.25">
      <c r="A266" s="73" t="s">
        <v>3894</v>
      </c>
      <c r="B266" s="74" t="s">
        <v>3895</v>
      </c>
      <c r="C266" s="74" t="s">
        <v>3447</v>
      </c>
      <c r="D266" s="74" t="s">
        <v>3448</v>
      </c>
      <c r="E266" s="97">
        <v>2280.9</v>
      </c>
      <c r="F266" s="97">
        <v>0</v>
      </c>
      <c r="G266" s="97">
        <v>162.96</v>
      </c>
      <c r="H266" s="97">
        <v>0</v>
      </c>
      <c r="I266" s="97">
        <v>84.42</v>
      </c>
      <c r="J266" s="97">
        <v>0</v>
      </c>
      <c r="K266" s="97">
        <v>0</v>
      </c>
      <c r="L266" s="97">
        <v>0</v>
      </c>
      <c r="M266" s="97">
        <v>2528.2800000000002</v>
      </c>
      <c r="N266" s="97">
        <v>0</v>
      </c>
      <c r="O266" s="97">
        <v>1.55</v>
      </c>
      <c r="P266" s="97">
        <v>0</v>
      </c>
      <c r="Q266" s="97">
        <v>22.81</v>
      </c>
      <c r="R266" s="97">
        <v>0.01</v>
      </c>
      <c r="S266" s="97">
        <v>0</v>
      </c>
      <c r="T266" s="97">
        <v>262.31</v>
      </c>
      <c r="U266" s="97">
        <v>0</v>
      </c>
      <c r="V266" s="97">
        <v>0</v>
      </c>
      <c r="W266" s="97">
        <v>0</v>
      </c>
      <c r="X266" s="97">
        <v>0</v>
      </c>
      <c r="Y266" s="97">
        <v>0</v>
      </c>
      <c r="Z266" s="97">
        <v>0</v>
      </c>
      <c r="AA266" s="97">
        <v>286.68</v>
      </c>
      <c r="AB266" s="97">
        <v>2241.6</v>
      </c>
    </row>
    <row r="267" spans="1:28" x14ac:dyDescent="0.25">
      <c r="A267" s="73" t="s">
        <v>3896</v>
      </c>
      <c r="B267" s="74" t="s">
        <v>3897</v>
      </c>
      <c r="C267" s="74" t="s">
        <v>3447</v>
      </c>
      <c r="D267" s="74" t="s">
        <v>3448</v>
      </c>
      <c r="E267" s="97">
        <v>651.6</v>
      </c>
      <c r="F267" s="97">
        <v>0</v>
      </c>
      <c r="G267" s="97">
        <v>46.56</v>
      </c>
      <c r="H267" s="97">
        <v>0</v>
      </c>
      <c r="I267" s="97">
        <v>24.12</v>
      </c>
      <c r="J267" s="97">
        <v>0</v>
      </c>
      <c r="K267" s="97">
        <v>0</v>
      </c>
      <c r="L267" s="97">
        <v>0</v>
      </c>
      <c r="M267" s="97">
        <v>722.28</v>
      </c>
      <c r="N267" s="104">
        <v>-167.12</v>
      </c>
      <c r="O267" s="97">
        <v>0</v>
      </c>
      <c r="P267" s="97">
        <v>0</v>
      </c>
      <c r="Q267" s="97">
        <v>6.52</v>
      </c>
      <c r="R267" s="104">
        <v>-7.0000000000000007E-2</v>
      </c>
      <c r="S267" s="97">
        <v>0</v>
      </c>
      <c r="T267" s="97">
        <v>74.95</v>
      </c>
      <c r="U267" s="97">
        <v>0</v>
      </c>
      <c r="V267" s="97">
        <v>0</v>
      </c>
      <c r="W267" s="97">
        <v>0</v>
      </c>
      <c r="X267" s="97">
        <v>0</v>
      </c>
      <c r="Y267" s="97">
        <v>0</v>
      </c>
      <c r="Z267" s="97">
        <v>0</v>
      </c>
      <c r="AA267" s="97">
        <v>-85.72</v>
      </c>
      <c r="AB267" s="97">
        <v>808</v>
      </c>
    </row>
    <row r="268" spans="1:28" x14ac:dyDescent="0.25">
      <c r="A268" s="73" t="s">
        <v>3898</v>
      </c>
      <c r="B268" s="74" t="s">
        <v>3899</v>
      </c>
      <c r="C268" s="74" t="s">
        <v>3447</v>
      </c>
      <c r="D268" s="74" t="s">
        <v>3448</v>
      </c>
      <c r="E268" s="97">
        <v>5213.55</v>
      </c>
      <c r="F268" s="97">
        <v>0</v>
      </c>
      <c r="G268" s="97">
        <v>372.48</v>
      </c>
      <c r="H268" s="97">
        <v>0</v>
      </c>
      <c r="I268" s="97">
        <v>192.96</v>
      </c>
      <c r="J268" s="97">
        <v>0</v>
      </c>
      <c r="K268" s="97">
        <v>0</v>
      </c>
      <c r="L268" s="97">
        <v>0</v>
      </c>
      <c r="M268" s="97">
        <v>5778.99</v>
      </c>
      <c r="N268" s="97">
        <v>0</v>
      </c>
      <c r="O268" s="97">
        <v>645.91</v>
      </c>
      <c r="P268" s="97">
        <v>11.91</v>
      </c>
      <c r="Q268" s="97">
        <v>52.14</v>
      </c>
      <c r="R268" s="97">
        <v>7.0000000000000007E-2</v>
      </c>
      <c r="S268" s="97">
        <v>0</v>
      </c>
      <c r="T268" s="97">
        <v>599.55999999999995</v>
      </c>
      <c r="U268" s="97">
        <v>1159</v>
      </c>
      <c r="V268" s="97">
        <v>0</v>
      </c>
      <c r="W268" s="97">
        <v>0</v>
      </c>
      <c r="X268" s="97">
        <v>0</v>
      </c>
      <c r="Y268" s="97">
        <v>0</v>
      </c>
      <c r="Z268" s="97">
        <v>0</v>
      </c>
      <c r="AA268" s="97">
        <v>2468.59</v>
      </c>
      <c r="AB268" s="97">
        <v>3310.4</v>
      </c>
    </row>
    <row r="269" spans="1:28" x14ac:dyDescent="0.25">
      <c r="A269" s="73" t="s">
        <v>3900</v>
      </c>
      <c r="B269" s="74" t="s">
        <v>3901</v>
      </c>
      <c r="C269" s="74" t="s">
        <v>3447</v>
      </c>
      <c r="D269" s="74" t="s">
        <v>3448</v>
      </c>
      <c r="E269" s="97">
        <v>4561.8</v>
      </c>
      <c r="F269" s="97">
        <v>0</v>
      </c>
      <c r="G269" s="97">
        <v>325.92</v>
      </c>
      <c r="H269" s="97">
        <v>0</v>
      </c>
      <c r="I269" s="97">
        <v>168.84</v>
      </c>
      <c r="J269" s="97">
        <v>0</v>
      </c>
      <c r="K269" s="97">
        <v>0</v>
      </c>
      <c r="L269" s="97">
        <v>0</v>
      </c>
      <c r="M269" s="97">
        <v>5056.5600000000004</v>
      </c>
      <c r="N269" s="97">
        <v>0</v>
      </c>
      <c r="O269" s="97">
        <v>503.42</v>
      </c>
      <c r="P269" s="97">
        <v>8.5</v>
      </c>
      <c r="Q269" s="97">
        <v>45.62</v>
      </c>
      <c r="R269" s="97">
        <v>0</v>
      </c>
      <c r="S269" s="97">
        <v>0</v>
      </c>
      <c r="T269" s="97">
        <v>524.62</v>
      </c>
      <c r="U269" s="97">
        <v>0</v>
      </c>
      <c r="V269" s="97">
        <v>0</v>
      </c>
      <c r="W269" s="97">
        <v>0</v>
      </c>
      <c r="X269" s="97">
        <v>0</v>
      </c>
      <c r="Y269" s="97">
        <v>0</v>
      </c>
      <c r="Z269" s="97">
        <v>0</v>
      </c>
      <c r="AA269" s="97">
        <v>1082.1600000000001</v>
      </c>
      <c r="AB269" s="97">
        <v>3974.4</v>
      </c>
    </row>
    <row r="270" spans="1:28" x14ac:dyDescent="0.25">
      <c r="A270" s="73" t="s">
        <v>3902</v>
      </c>
      <c r="B270" s="74" t="s">
        <v>3903</v>
      </c>
      <c r="C270" s="74" t="s">
        <v>3447</v>
      </c>
      <c r="D270" s="74" t="s">
        <v>3448</v>
      </c>
      <c r="E270" s="97">
        <v>1955.1</v>
      </c>
      <c r="F270" s="97">
        <v>0</v>
      </c>
      <c r="G270" s="97">
        <v>139.68</v>
      </c>
      <c r="H270" s="97">
        <v>0</v>
      </c>
      <c r="I270" s="97">
        <v>72.36</v>
      </c>
      <c r="J270" s="97">
        <v>0</v>
      </c>
      <c r="K270" s="97">
        <v>0</v>
      </c>
      <c r="L270" s="97">
        <v>0</v>
      </c>
      <c r="M270" s="97">
        <v>2167.14</v>
      </c>
      <c r="N270" s="104">
        <v>-64.84</v>
      </c>
      <c r="O270" s="97">
        <v>0</v>
      </c>
      <c r="P270" s="97">
        <v>0</v>
      </c>
      <c r="Q270" s="97">
        <v>19.55</v>
      </c>
      <c r="R270" s="104">
        <v>-0.01</v>
      </c>
      <c r="S270" s="97">
        <v>0</v>
      </c>
      <c r="T270" s="97">
        <v>224.84</v>
      </c>
      <c r="U270" s="97">
        <v>652</v>
      </c>
      <c r="V270" s="97">
        <v>0</v>
      </c>
      <c r="W270" s="97">
        <v>0</v>
      </c>
      <c r="X270" s="97">
        <v>0</v>
      </c>
      <c r="Y270" s="97">
        <v>0</v>
      </c>
      <c r="Z270" s="97">
        <v>0</v>
      </c>
      <c r="AA270" s="97">
        <v>831.54</v>
      </c>
      <c r="AB270" s="97">
        <v>1335.6</v>
      </c>
    </row>
    <row r="271" spans="1:28" x14ac:dyDescent="0.25">
      <c r="A271" s="73" t="s">
        <v>3904</v>
      </c>
      <c r="B271" s="74" t="s">
        <v>3905</v>
      </c>
      <c r="C271" s="74" t="s">
        <v>3447</v>
      </c>
      <c r="D271" s="74" t="s">
        <v>3448</v>
      </c>
      <c r="E271" s="97">
        <v>4887.75</v>
      </c>
      <c r="F271" s="97">
        <v>0</v>
      </c>
      <c r="G271" s="97">
        <v>349.2</v>
      </c>
      <c r="H271" s="97">
        <v>0</v>
      </c>
      <c r="I271" s="97">
        <v>180.9</v>
      </c>
      <c r="J271" s="97">
        <v>0</v>
      </c>
      <c r="K271" s="97">
        <v>0</v>
      </c>
      <c r="L271" s="97">
        <v>0</v>
      </c>
      <c r="M271" s="97">
        <v>5417.85</v>
      </c>
      <c r="N271" s="97">
        <v>0</v>
      </c>
      <c r="O271" s="97">
        <v>571.35</v>
      </c>
      <c r="P271" s="97">
        <v>10.199999999999999</v>
      </c>
      <c r="Q271" s="97">
        <v>48.88</v>
      </c>
      <c r="R271" s="104">
        <v>-7.0000000000000007E-2</v>
      </c>
      <c r="S271" s="97">
        <v>0</v>
      </c>
      <c r="T271" s="97">
        <v>562.09</v>
      </c>
      <c r="U271" s="97">
        <v>1087</v>
      </c>
      <c r="V271" s="97">
        <v>0</v>
      </c>
      <c r="W271" s="97">
        <v>0</v>
      </c>
      <c r="X271" s="97">
        <v>0</v>
      </c>
      <c r="Y271" s="97">
        <v>0</v>
      </c>
      <c r="Z271" s="97">
        <v>0</v>
      </c>
      <c r="AA271" s="97">
        <v>2279.4499999999998</v>
      </c>
      <c r="AB271" s="97">
        <v>3138.4</v>
      </c>
    </row>
    <row r="272" spans="1:28" x14ac:dyDescent="0.25">
      <c r="A272" s="73" t="s">
        <v>3906</v>
      </c>
      <c r="B272" s="74" t="s">
        <v>3907</v>
      </c>
      <c r="C272" s="74" t="s">
        <v>3447</v>
      </c>
      <c r="D272" s="74" t="s">
        <v>3448</v>
      </c>
      <c r="E272" s="97">
        <v>1140.45</v>
      </c>
      <c r="F272" s="97">
        <v>0</v>
      </c>
      <c r="G272" s="97">
        <v>81.48</v>
      </c>
      <c r="H272" s="97">
        <v>0</v>
      </c>
      <c r="I272" s="97">
        <v>42.21</v>
      </c>
      <c r="J272" s="97">
        <v>0</v>
      </c>
      <c r="K272" s="97">
        <v>0</v>
      </c>
      <c r="L272" s="97">
        <v>0</v>
      </c>
      <c r="M272" s="97">
        <v>1264.1400000000001</v>
      </c>
      <c r="N272" s="104">
        <v>-133.5</v>
      </c>
      <c r="O272" s="97">
        <v>0</v>
      </c>
      <c r="P272" s="97">
        <v>0</v>
      </c>
      <c r="Q272" s="97">
        <v>11.4</v>
      </c>
      <c r="R272" s="97">
        <v>0.09</v>
      </c>
      <c r="S272" s="97">
        <v>0</v>
      </c>
      <c r="T272" s="97">
        <v>131.15</v>
      </c>
      <c r="U272" s="97">
        <v>0</v>
      </c>
      <c r="V272" s="97">
        <v>0</v>
      </c>
      <c r="W272" s="97">
        <v>0</v>
      </c>
      <c r="X272" s="97">
        <v>0</v>
      </c>
      <c r="Y272" s="97">
        <v>0</v>
      </c>
      <c r="Z272" s="97">
        <v>0</v>
      </c>
      <c r="AA272" s="97">
        <v>9.14</v>
      </c>
      <c r="AB272" s="97">
        <v>1255</v>
      </c>
    </row>
    <row r="273" spans="1:28" x14ac:dyDescent="0.25">
      <c r="A273" s="73" t="s">
        <v>3908</v>
      </c>
      <c r="B273" s="74" t="s">
        <v>3909</v>
      </c>
      <c r="C273" s="74" t="s">
        <v>3447</v>
      </c>
      <c r="D273" s="74" t="s">
        <v>3448</v>
      </c>
      <c r="E273" s="97">
        <v>2606.6999999999998</v>
      </c>
      <c r="F273" s="97">
        <v>0</v>
      </c>
      <c r="G273" s="97">
        <v>186.24</v>
      </c>
      <c r="H273" s="97">
        <v>0</v>
      </c>
      <c r="I273" s="97">
        <v>96.48</v>
      </c>
      <c r="J273" s="97">
        <v>0</v>
      </c>
      <c r="K273" s="97">
        <v>0</v>
      </c>
      <c r="L273" s="97">
        <v>0</v>
      </c>
      <c r="M273" s="97">
        <v>2889.42</v>
      </c>
      <c r="N273" s="97">
        <v>0</v>
      </c>
      <c r="O273" s="97">
        <v>54.46</v>
      </c>
      <c r="P273" s="97">
        <v>0</v>
      </c>
      <c r="Q273" s="97">
        <v>26.07</v>
      </c>
      <c r="R273" s="104">
        <v>-0.09</v>
      </c>
      <c r="S273" s="97">
        <v>0</v>
      </c>
      <c r="T273" s="97">
        <v>299.77999999999997</v>
      </c>
      <c r="U273" s="97">
        <v>0</v>
      </c>
      <c r="V273" s="97">
        <v>0</v>
      </c>
      <c r="W273" s="97">
        <v>0</v>
      </c>
      <c r="X273" s="97">
        <v>0</v>
      </c>
      <c r="Y273" s="97">
        <v>0</v>
      </c>
      <c r="Z273" s="97">
        <v>0</v>
      </c>
      <c r="AA273" s="97">
        <v>380.22</v>
      </c>
      <c r="AB273" s="97">
        <v>2509.1999999999998</v>
      </c>
    </row>
    <row r="274" spans="1:28" x14ac:dyDescent="0.25">
      <c r="A274" s="73" t="s">
        <v>3910</v>
      </c>
      <c r="B274" s="74" t="s">
        <v>3911</v>
      </c>
      <c r="C274" s="74" t="s">
        <v>3447</v>
      </c>
      <c r="D274" s="74" t="s">
        <v>3448</v>
      </c>
      <c r="E274" s="97">
        <v>2443.8000000000002</v>
      </c>
      <c r="F274" s="97">
        <v>0</v>
      </c>
      <c r="G274" s="97">
        <v>174.6</v>
      </c>
      <c r="H274" s="97">
        <v>0</v>
      </c>
      <c r="I274" s="97">
        <v>90.45</v>
      </c>
      <c r="J274" s="97">
        <v>0</v>
      </c>
      <c r="K274" s="97">
        <v>0</v>
      </c>
      <c r="L274" s="97">
        <v>0</v>
      </c>
      <c r="M274" s="97">
        <v>2708.85</v>
      </c>
      <c r="N274" s="97">
        <v>0</v>
      </c>
      <c r="O274" s="97">
        <v>20.54</v>
      </c>
      <c r="P274" s="97">
        <v>0</v>
      </c>
      <c r="Q274" s="97">
        <v>0</v>
      </c>
      <c r="R274" s="104">
        <v>-0.14000000000000001</v>
      </c>
      <c r="S274" s="97">
        <v>0</v>
      </c>
      <c r="T274" s="97">
        <v>281.05</v>
      </c>
      <c r="U274" s="97">
        <v>0</v>
      </c>
      <c r="V274" s="97">
        <v>0</v>
      </c>
      <c r="W274" s="97">
        <v>0</v>
      </c>
      <c r="X274" s="97">
        <v>0</v>
      </c>
      <c r="Y274" s="97">
        <v>0</v>
      </c>
      <c r="Z274" s="97">
        <v>0</v>
      </c>
      <c r="AA274" s="97">
        <v>301.45</v>
      </c>
      <c r="AB274" s="97">
        <v>2407.4</v>
      </c>
    </row>
    <row r="275" spans="1:28" x14ac:dyDescent="0.25">
      <c r="A275" s="73" t="s">
        <v>3912</v>
      </c>
      <c r="B275" s="74" t="s">
        <v>3913</v>
      </c>
      <c r="C275" s="74" t="s">
        <v>3447</v>
      </c>
      <c r="D275" s="74" t="s">
        <v>3448</v>
      </c>
      <c r="E275" s="97">
        <v>4073.1</v>
      </c>
      <c r="F275" s="97">
        <v>0</v>
      </c>
      <c r="G275" s="97">
        <v>291</v>
      </c>
      <c r="H275" s="97">
        <v>0</v>
      </c>
      <c r="I275" s="97">
        <v>150.75</v>
      </c>
      <c r="J275" s="97">
        <v>0</v>
      </c>
      <c r="K275" s="97">
        <v>326</v>
      </c>
      <c r="L275" s="97">
        <v>0</v>
      </c>
      <c r="M275" s="97">
        <v>4840.8500000000004</v>
      </c>
      <c r="N275" s="97">
        <v>0</v>
      </c>
      <c r="O275" s="97">
        <v>409.59</v>
      </c>
      <c r="P275" s="97">
        <v>5.94</v>
      </c>
      <c r="Q275" s="97">
        <v>40.729999999999997</v>
      </c>
      <c r="R275" s="104">
        <v>-0.02</v>
      </c>
      <c r="S275" s="97">
        <v>0</v>
      </c>
      <c r="T275" s="97">
        <v>468.41</v>
      </c>
      <c r="U275" s="97">
        <v>0</v>
      </c>
      <c r="V275" s="97">
        <v>0</v>
      </c>
      <c r="W275" s="97">
        <v>0</v>
      </c>
      <c r="X275" s="97">
        <v>0</v>
      </c>
      <c r="Y275" s="97">
        <v>0</v>
      </c>
      <c r="Z275" s="97">
        <v>0</v>
      </c>
      <c r="AA275" s="97">
        <v>924.65</v>
      </c>
      <c r="AB275" s="97">
        <v>3916.2</v>
      </c>
    </row>
    <row r="276" spans="1:28" x14ac:dyDescent="0.25">
      <c r="A276" s="73" t="s">
        <v>3914</v>
      </c>
      <c r="B276" s="74" t="s">
        <v>3915</v>
      </c>
      <c r="C276" s="74" t="s">
        <v>3447</v>
      </c>
      <c r="D276" s="74" t="s">
        <v>3448</v>
      </c>
      <c r="E276" s="97">
        <v>977.55</v>
      </c>
      <c r="F276" s="97">
        <v>0</v>
      </c>
      <c r="G276" s="97">
        <v>69.84</v>
      </c>
      <c r="H276" s="97">
        <v>0</v>
      </c>
      <c r="I276" s="97">
        <v>36.18</v>
      </c>
      <c r="J276" s="97">
        <v>0</v>
      </c>
      <c r="K276" s="97">
        <v>0</v>
      </c>
      <c r="L276" s="97">
        <v>0</v>
      </c>
      <c r="M276" s="97">
        <v>1083.57</v>
      </c>
      <c r="N276" s="104">
        <v>-144.66999999999999</v>
      </c>
      <c r="O276" s="97">
        <v>0</v>
      </c>
      <c r="P276" s="97">
        <v>0</v>
      </c>
      <c r="Q276" s="97">
        <v>0</v>
      </c>
      <c r="R276" s="97">
        <v>0.02</v>
      </c>
      <c r="S276" s="97">
        <v>0</v>
      </c>
      <c r="T276" s="97">
        <v>112.42</v>
      </c>
      <c r="U276" s="97">
        <v>0</v>
      </c>
      <c r="V276" s="97">
        <v>0</v>
      </c>
      <c r="W276" s="97">
        <v>0</v>
      </c>
      <c r="X276" s="97">
        <v>0</v>
      </c>
      <c r="Y276" s="97">
        <v>0</v>
      </c>
      <c r="Z276" s="97">
        <v>0</v>
      </c>
      <c r="AA276" s="97">
        <v>-32.229999999999997</v>
      </c>
      <c r="AB276" s="97">
        <v>1115.8</v>
      </c>
    </row>
    <row r="277" spans="1:28" x14ac:dyDescent="0.25">
      <c r="A277" s="73" t="s">
        <v>3916</v>
      </c>
      <c r="B277" s="74" t="s">
        <v>3917</v>
      </c>
      <c r="C277" s="74" t="s">
        <v>3447</v>
      </c>
      <c r="D277" s="74" t="s">
        <v>3448</v>
      </c>
      <c r="E277" s="97">
        <v>2443.8000000000002</v>
      </c>
      <c r="F277" s="97">
        <v>0</v>
      </c>
      <c r="G277" s="97">
        <v>174.6</v>
      </c>
      <c r="H277" s="97">
        <v>0</v>
      </c>
      <c r="I277" s="97">
        <v>90.45</v>
      </c>
      <c r="J277" s="97">
        <v>0</v>
      </c>
      <c r="K277" s="97">
        <v>0</v>
      </c>
      <c r="L277" s="97">
        <v>0</v>
      </c>
      <c r="M277" s="97">
        <v>2708.85</v>
      </c>
      <c r="N277" s="97">
        <v>0</v>
      </c>
      <c r="O277" s="97">
        <v>20.54</v>
      </c>
      <c r="P277" s="97">
        <v>0</v>
      </c>
      <c r="Q277" s="97">
        <v>0</v>
      </c>
      <c r="R277" s="97">
        <v>0.06</v>
      </c>
      <c r="S277" s="97">
        <v>0</v>
      </c>
      <c r="T277" s="97">
        <v>281.05</v>
      </c>
      <c r="U277" s="97">
        <v>544</v>
      </c>
      <c r="V277" s="97">
        <v>0</v>
      </c>
      <c r="W277" s="97">
        <v>0</v>
      </c>
      <c r="X277" s="97">
        <v>0</v>
      </c>
      <c r="Y277" s="97">
        <v>0</v>
      </c>
      <c r="Z277" s="97">
        <v>0</v>
      </c>
      <c r="AA277" s="97">
        <v>845.65</v>
      </c>
      <c r="AB277" s="97">
        <v>1863.2</v>
      </c>
    </row>
    <row r="278" spans="1:28" x14ac:dyDescent="0.25">
      <c r="A278" s="73" t="s">
        <v>3918</v>
      </c>
      <c r="B278" s="74" t="s">
        <v>3919</v>
      </c>
      <c r="C278" s="74" t="s">
        <v>700</v>
      </c>
      <c r="D278" s="74" t="s">
        <v>3444</v>
      </c>
      <c r="E278" s="97">
        <v>2265</v>
      </c>
      <c r="F278" s="97">
        <v>0</v>
      </c>
      <c r="G278" s="97">
        <v>465.5</v>
      </c>
      <c r="H278" s="97">
        <v>0</v>
      </c>
      <c r="I278" s="97">
        <v>0</v>
      </c>
      <c r="J278" s="97">
        <v>0</v>
      </c>
      <c r="K278" s="97">
        <v>0</v>
      </c>
      <c r="L278" s="97">
        <v>0</v>
      </c>
      <c r="M278" s="97">
        <v>2730.5</v>
      </c>
      <c r="N278" s="97">
        <v>0</v>
      </c>
      <c r="O278" s="97">
        <v>47.66</v>
      </c>
      <c r="P278" s="97">
        <v>0</v>
      </c>
      <c r="Q278" s="97">
        <v>22.65</v>
      </c>
      <c r="R278" s="97">
        <v>0.1</v>
      </c>
      <c r="S278" s="97">
        <v>0</v>
      </c>
      <c r="T278" s="97">
        <v>260.49</v>
      </c>
      <c r="U278" s="97">
        <v>549</v>
      </c>
      <c r="V278" s="97">
        <v>0</v>
      </c>
      <c r="W278" s="97">
        <v>0</v>
      </c>
      <c r="X278" s="97">
        <v>0</v>
      </c>
      <c r="Y278" s="97">
        <v>0</v>
      </c>
      <c r="Z278" s="97">
        <v>0</v>
      </c>
      <c r="AA278" s="97">
        <v>879.9</v>
      </c>
      <c r="AB278" s="97">
        <v>1850.6</v>
      </c>
    </row>
    <row r="279" spans="1:28" x14ac:dyDescent="0.25">
      <c r="A279" s="73" t="s">
        <v>3920</v>
      </c>
      <c r="B279" s="74" t="s">
        <v>3921</v>
      </c>
      <c r="C279" s="74" t="s">
        <v>3447</v>
      </c>
      <c r="D279" s="74" t="s">
        <v>3448</v>
      </c>
      <c r="E279" s="97">
        <v>977.55</v>
      </c>
      <c r="F279" s="97">
        <v>0</v>
      </c>
      <c r="G279" s="97">
        <v>69.84</v>
      </c>
      <c r="H279" s="97">
        <v>0</v>
      </c>
      <c r="I279" s="97">
        <v>36.18</v>
      </c>
      <c r="J279" s="97">
        <v>0</v>
      </c>
      <c r="K279" s="97">
        <v>0</v>
      </c>
      <c r="L279" s="97">
        <v>0</v>
      </c>
      <c r="M279" s="97">
        <v>1083.57</v>
      </c>
      <c r="N279" s="104">
        <v>-144.66999999999999</v>
      </c>
      <c r="O279" s="97">
        <v>0</v>
      </c>
      <c r="P279" s="97">
        <v>0</v>
      </c>
      <c r="Q279" s="97">
        <v>9.7799999999999994</v>
      </c>
      <c r="R279" s="97">
        <v>0.04</v>
      </c>
      <c r="S279" s="97">
        <v>0</v>
      </c>
      <c r="T279" s="97">
        <v>112.42</v>
      </c>
      <c r="U279" s="97">
        <v>0</v>
      </c>
      <c r="V279" s="97">
        <v>0</v>
      </c>
      <c r="W279" s="97">
        <v>0</v>
      </c>
      <c r="X279" s="97">
        <v>0</v>
      </c>
      <c r="Y279" s="97">
        <v>0</v>
      </c>
      <c r="Z279" s="97">
        <v>0</v>
      </c>
      <c r="AA279" s="97">
        <v>-22.43</v>
      </c>
      <c r="AB279" s="97">
        <v>1106</v>
      </c>
    </row>
    <row r="280" spans="1:28" x14ac:dyDescent="0.25">
      <c r="A280" s="73" t="s">
        <v>3922</v>
      </c>
      <c r="B280" s="74" t="s">
        <v>3923</v>
      </c>
      <c r="C280" s="74" t="s">
        <v>3447</v>
      </c>
      <c r="D280" s="74" t="s">
        <v>3448</v>
      </c>
      <c r="E280" s="97">
        <v>977.55</v>
      </c>
      <c r="F280" s="97">
        <v>0</v>
      </c>
      <c r="G280" s="97">
        <v>69.84</v>
      </c>
      <c r="H280" s="97">
        <v>0</v>
      </c>
      <c r="I280" s="97">
        <v>36.18</v>
      </c>
      <c r="J280" s="97">
        <v>0</v>
      </c>
      <c r="K280" s="97">
        <v>0</v>
      </c>
      <c r="L280" s="97">
        <v>0</v>
      </c>
      <c r="M280" s="97">
        <v>1083.57</v>
      </c>
      <c r="N280" s="104">
        <v>-144.66999999999999</v>
      </c>
      <c r="O280" s="97">
        <v>0</v>
      </c>
      <c r="P280" s="97">
        <v>0</v>
      </c>
      <c r="Q280" s="97">
        <v>9.7799999999999994</v>
      </c>
      <c r="R280" s="97">
        <v>0.04</v>
      </c>
      <c r="S280" s="97">
        <v>0</v>
      </c>
      <c r="T280" s="97">
        <v>112.42</v>
      </c>
      <c r="U280" s="97">
        <v>0</v>
      </c>
      <c r="V280" s="97">
        <v>0</v>
      </c>
      <c r="W280" s="97">
        <v>0</v>
      </c>
      <c r="X280" s="97">
        <v>0</v>
      </c>
      <c r="Y280" s="97">
        <v>0</v>
      </c>
      <c r="Z280" s="97">
        <v>0</v>
      </c>
      <c r="AA280" s="97">
        <v>-22.43</v>
      </c>
      <c r="AB280" s="97">
        <v>1106</v>
      </c>
    </row>
    <row r="281" spans="1:28" x14ac:dyDescent="0.25">
      <c r="A281" s="73" t="s">
        <v>3924</v>
      </c>
      <c r="B281" s="74" t="s">
        <v>3925</v>
      </c>
      <c r="C281" s="74" t="s">
        <v>3447</v>
      </c>
      <c r="D281" s="74" t="s">
        <v>3448</v>
      </c>
      <c r="E281" s="97">
        <v>1955.1</v>
      </c>
      <c r="F281" s="97">
        <v>0</v>
      </c>
      <c r="G281" s="97">
        <v>139.68</v>
      </c>
      <c r="H281" s="97">
        <v>0</v>
      </c>
      <c r="I281" s="97">
        <v>72.36</v>
      </c>
      <c r="J281" s="97">
        <v>0</v>
      </c>
      <c r="K281" s="97">
        <v>0</v>
      </c>
      <c r="L281" s="97">
        <v>0</v>
      </c>
      <c r="M281" s="97">
        <v>2167.14</v>
      </c>
      <c r="N281" s="104">
        <v>-64.84</v>
      </c>
      <c r="O281" s="97">
        <v>0</v>
      </c>
      <c r="P281" s="97">
        <v>0</v>
      </c>
      <c r="Q281" s="97">
        <v>19.55</v>
      </c>
      <c r="R281" s="104">
        <v>-0.01</v>
      </c>
      <c r="S281" s="97">
        <v>0</v>
      </c>
      <c r="T281" s="97">
        <v>224.84</v>
      </c>
      <c r="U281" s="97">
        <v>0</v>
      </c>
      <c r="V281" s="97">
        <v>0</v>
      </c>
      <c r="W281" s="97">
        <v>0</v>
      </c>
      <c r="X281" s="97">
        <v>0</v>
      </c>
      <c r="Y281" s="97">
        <v>0</v>
      </c>
      <c r="Z281" s="97">
        <v>0</v>
      </c>
      <c r="AA281" s="97">
        <v>179.54</v>
      </c>
      <c r="AB281" s="97">
        <v>1987.6</v>
      </c>
    </row>
    <row r="282" spans="1:28" x14ac:dyDescent="0.25">
      <c r="A282" s="73" t="s">
        <v>3926</v>
      </c>
      <c r="B282" s="74" t="s">
        <v>3927</v>
      </c>
      <c r="C282" s="74" t="s">
        <v>753</v>
      </c>
      <c r="D282" s="74" t="s">
        <v>3451</v>
      </c>
      <c r="E282" s="97">
        <v>8558.25</v>
      </c>
      <c r="F282" s="97">
        <v>0</v>
      </c>
      <c r="G282" s="97">
        <v>0</v>
      </c>
      <c r="H282" s="97">
        <v>0</v>
      </c>
      <c r="I282" s="97">
        <v>0</v>
      </c>
      <c r="J282" s="97">
        <v>0</v>
      </c>
      <c r="K282" s="97">
        <v>0</v>
      </c>
      <c r="L282" s="97">
        <v>0</v>
      </c>
      <c r="M282" s="97">
        <v>8558.25</v>
      </c>
      <c r="N282" s="97">
        <v>0</v>
      </c>
      <c r="O282" s="97">
        <v>1280.78</v>
      </c>
      <c r="P282" s="97">
        <v>29.58</v>
      </c>
      <c r="Q282" s="97">
        <v>0</v>
      </c>
      <c r="R282" s="104">
        <v>-0.12</v>
      </c>
      <c r="S282" s="97">
        <v>0</v>
      </c>
      <c r="T282" s="97">
        <v>984.21</v>
      </c>
      <c r="U282" s="97">
        <v>0</v>
      </c>
      <c r="V282" s="97">
        <v>0</v>
      </c>
      <c r="W282" s="97">
        <v>0</v>
      </c>
      <c r="X282" s="97">
        <v>0</v>
      </c>
      <c r="Y282" s="97">
        <v>0</v>
      </c>
      <c r="Z282" s="97">
        <v>0</v>
      </c>
      <c r="AA282" s="97">
        <v>2294.4499999999998</v>
      </c>
      <c r="AB282" s="97">
        <v>6263.8</v>
      </c>
    </row>
    <row r="283" spans="1:28" x14ac:dyDescent="0.25">
      <c r="A283" s="73" t="s">
        <v>3928</v>
      </c>
      <c r="B283" s="74" t="s">
        <v>3929</v>
      </c>
      <c r="C283" s="74" t="s">
        <v>713</v>
      </c>
      <c r="D283" s="74" t="s">
        <v>3454</v>
      </c>
      <c r="E283" s="97">
        <v>2606.6999999999998</v>
      </c>
      <c r="F283" s="97">
        <v>0</v>
      </c>
      <c r="G283" s="97">
        <v>186.24</v>
      </c>
      <c r="H283" s="97">
        <v>0</v>
      </c>
      <c r="I283" s="97">
        <v>96.48</v>
      </c>
      <c r="J283" s="97">
        <v>0</v>
      </c>
      <c r="K283" s="97">
        <v>0</v>
      </c>
      <c r="L283" s="97">
        <v>0</v>
      </c>
      <c r="M283" s="97">
        <v>2889.42</v>
      </c>
      <c r="N283" s="97">
        <v>0</v>
      </c>
      <c r="O283" s="97">
        <v>54.46</v>
      </c>
      <c r="P283" s="97">
        <v>0</v>
      </c>
      <c r="Q283" s="97">
        <v>26.07</v>
      </c>
      <c r="R283" s="97">
        <v>0.11</v>
      </c>
      <c r="S283" s="97">
        <v>0</v>
      </c>
      <c r="T283" s="97">
        <v>299.77999999999997</v>
      </c>
      <c r="U283" s="97">
        <v>0</v>
      </c>
      <c r="V283" s="97">
        <v>0</v>
      </c>
      <c r="W283" s="97">
        <v>0</v>
      </c>
      <c r="X283" s="97">
        <v>0</v>
      </c>
      <c r="Y283" s="97">
        <v>0</v>
      </c>
      <c r="Z283" s="97">
        <v>0</v>
      </c>
      <c r="AA283" s="97">
        <v>380.42</v>
      </c>
      <c r="AB283" s="97">
        <v>2509</v>
      </c>
    </row>
    <row r="284" spans="1:28" x14ac:dyDescent="0.25">
      <c r="A284" s="73" t="s">
        <v>3930</v>
      </c>
      <c r="B284" s="74" t="s">
        <v>3931</v>
      </c>
      <c r="C284" s="74" t="s">
        <v>792</v>
      </c>
      <c r="D284" s="74" t="s">
        <v>3454</v>
      </c>
      <c r="E284" s="97">
        <v>3685.2</v>
      </c>
      <c r="F284" s="97">
        <v>0</v>
      </c>
      <c r="G284" s="97">
        <v>434.47</v>
      </c>
      <c r="H284" s="97">
        <v>0</v>
      </c>
      <c r="I284" s="97">
        <v>0</v>
      </c>
      <c r="J284" s="97">
        <v>0</v>
      </c>
      <c r="K284" s="97">
        <v>521.5</v>
      </c>
      <c r="L284" s="104">
        <v>-245.68</v>
      </c>
      <c r="M284" s="97">
        <v>4395.49</v>
      </c>
      <c r="N284" s="97">
        <v>0</v>
      </c>
      <c r="O284" s="97">
        <v>368.18</v>
      </c>
      <c r="P284" s="97">
        <v>3.98</v>
      </c>
      <c r="Q284" s="97">
        <v>36.85</v>
      </c>
      <c r="R284" s="104">
        <v>-0.01</v>
      </c>
      <c r="S284" s="97">
        <v>0</v>
      </c>
      <c r="T284" s="97">
        <v>423.81</v>
      </c>
      <c r="U284" s="97">
        <v>340</v>
      </c>
      <c r="V284" s="97">
        <v>0</v>
      </c>
      <c r="W284" s="97">
        <v>0</v>
      </c>
      <c r="X284" s="97">
        <v>0</v>
      </c>
      <c r="Y284" s="97">
        <v>178.68</v>
      </c>
      <c r="Z284" s="97">
        <v>0</v>
      </c>
      <c r="AA284" s="97">
        <v>1351.49</v>
      </c>
      <c r="AB284" s="97">
        <v>3044</v>
      </c>
    </row>
    <row r="285" spans="1:28" x14ac:dyDescent="0.25">
      <c r="A285" s="73" t="s">
        <v>3932</v>
      </c>
      <c r="B285" s="74" t="s">
        <v>3933</v>
      </c>
      <c r="C285" s="74" t="s">
        <v>3447</v>
      </c>
      <c r="D285" s="74" t="s">
        <v>3448</v>
      </c>
      <c r="E285" s="97">
        <v>6516.9</v>
      </c>
      <c r="F285" s="97">
        <v>0</v>
      </c>
      <c r="G285" s="97">
        <v>465.6</v>
      </c>
      <c r="H285" s="97">
        <v>0</v>
      </c>
      <c r="I285" s="97">
        <v>241.2</v>
      </c>
      <c r="J285" s="97">
        <v>0</v>
      </c>
      <c r="K285" s="97">
        <v>0</v>
      </c>
      <c r="L285" s="97">
        <v>0</v>
      </c>
      <c r="M285" s="97">
        <v>7223.7</v>
      </c>
      <c r="N285" s="97">
        <v>0</v>
      </c>
      <c r="O285" s="97">
        <v>944.2</v>
      </c>
      <c r="P285" s="97">
        <v>18.73</v>
      </c>
      <c r="Q285" s="97">
        <v>0</v>
      </c>
      <c r="R285" s="104">
        <v>-0.09</v>
      </c>
      <c r="S285" s="97">
        <v>0</v>
      </c>
      <c r="T285" s="97">
        <v>749.46</v>
      </c>
      <c r="U285" s="97">
        <v>0</v>
      </c>
      <c r="V285" s="97">
        <v>0</v>
      </c>
      <c r="W285" s="97">
        <v>0</v>
      </c>
      <c r="X285" s="97">
        <v>0</v>
      </c>
      <c r="Y285" s="97">
        <v>0</v>
      </c>
      <c r="Z285" s="97">
        <v>0</v>
      </c>
      <c r="AA285" s="97">
        <v>1712.3</v>
      </c>
      <c r="AB285" s="97">
        <v>5511.4</v>
      </c>
    </row>
    <row r="286" spans="1:28" x14ac:dyDescent="0.25">
      <c r="A286" s="73" t="s">
        <v>3934</v>
      </c>
      <c r="B286" s="74" t="s">
        <v>3935</v>
      </c>
      <c r="C286" s="74" t="s">
        <v>3447</v>
      </c>
      <c r="D286" s="74" t="s">
        <v>3448</v>
      </c>
      <c r="E286" s="97">
        <v>2443.8000000000002</v>
      </c>
      <c r="F286" s="97">
        <v>0</v>
      </c>
      <c r="G286" s="97">
        <v>174.6</v>
      </c>
      <c r="H286" s="97">
        <v>0</v>
      </c>
      <c r="I286" s="97">
        <v>90.45</v>
      </c>
      <c r="J286" s="97">
        <v>0</v>
      </c>
      <c r="K286" s="97">
        <v>0</v>
      </c>
      <c r="L286" s="97">
        <v>0</v>
      </c>
      <c r="M286" s="97">
        <v>2708.85</v>
      </c>
      <c r="N286" s="97">
        <v>0</v>
      </c>
      <c r="O286" s="97">
        <v>20.54</v>
      </c>
      <c r="P286" s="97">
        <v>0</v>
      </c>
      <c r="Q286" s="97">
        <v>0</v>
      </c>
      <c r="R286" s="97">
        <v>0.06</v>
      </c>
      <c r="S286" s="97">
        <v>0</v>
      </c>
      <c r="T286" s="97">
        <v>281.05</v>
      </c>
      <c r="U286" s="97">
        <v>0</v>
      </c>
      <c r="V286" s="97">
        <v>0</v>
      </c>
      <c r="W286" s="97">
        <v>0</v>
      </c>
      <c r="X286" s="97">
        <v>0</v>
      </c>
      <c r="Y286" s="97">
        <v>0</v>
      </c>
      <c r="Z286" s="97">
        <v>0</v>
      </c>
      <c r="AA286" s="97">
        <v>301.64999999999998</v>
      </c>
      <c r="AB286" s="97">
        <v>2407.1999999999998</v>
      </c>
    </row>
    <row r="287" spans="1:28" x14ac:dyDescent="0.25">
      <c r="A287" s="73" t="s">
        <v>3936</v>
      </c>
      <c r="B287" s="74" t="s">
        <v>3937</v>
      </c>
      <c r="C287" s="74" t="s">
        <v>3447</v>
      </c>
      <c r="D287" s="74" t="s">
        <v>3448</v>
      </c>
      <c r="E287" s="97">
        <v>4236</v>
      </c>
      <c r="F287" s="97">
        <v>0</v>
      </c>
      <c r="G287" s="97">
        <v>302.64</v>
      </c>
      <c r="H287" s="97">
        <v>0</v>
      </c>
      <c r="I287" s="97">
        <v>156.78</v>
      </c>
      <c r="J287" s="97">
        <v>0</v>
      </c>
      <c r="K287" s="97">
        <v>0</v>
      </c>
      <c r="L287" s="97">
        <v>0</v>
      </c>
      <c r="M287" s="97">
        <v>4695.42</v>
      </c>
      <c r="N287" s="97">
        <v>0</v>
      </c>
      <c r="O287" s="97">
        <v>440.87</v>
      </c>
      <c r="P287" s="97">
        <v>6.79</v>
      </c>
      <c r="Q287" s="97">
        <v>0</v>
      </c>
      <c r="R287" s="97">
        <v>0.01</v>
      </c>
      <c r="S287" s="97">
        <v>0</v>
      </c>
      <c r="T287" s="97">
        <v>487.15</v>
      </c>
      <c r="U287" s="97">
        <v>0</v>
      </c>
      <c r="V287" s="97">
        <v>0</v>
      </c>
      <c r="W287" s="97">
        <v>0</v>
      </c>
      <c r="X287" s="97">
        <v>0</v>
      </c>
      <c r="Y287" s="97">
        <v>0</v>
      </c>
      <c r="Z287" s="97">
        <v>0</v>
      </c>
      <c r="AA287" s="97">
        <v>934.82</v>
      </c>
      <c r="AB287" s="97">
        <v>3760.6</v>
      </c>
    </row>
    <row r="288" spans="1:28" x14ac:dyDescent="0.25">
      <c r="A288" s="73" t="s">
        <v>3938</v>
      </c>
      <c r="B288" s="74" t="s">
        <v>3939</v>
      </c>
      <c r="C288" s="74" t="s">
        <v>3447</v>
      </c>
      <c r="D288" s="74" t="s">
        <v>3448</v>
      </c>
      <c r="E288" s="97">
        <v>1303.3499999999999</v>
      </c>
      <c r="F288" s="97">
        <v>0</v>
      </c>
      <c r="G288" s="97">
        <v>93.12</v>
      </c>
      <c r="H288" s="97">
        <v>0</v>
      </c>
      <c r="I288" s="97">
        <v>48.24</v>
      </c>
      <c r="J288" s="97">
        <v>0</v>
      </c>
      <c r="K288" s="97">
        <v>0</v>
      </c>
      <c r="L288" s="97">
        <v>0</v>
      </c>
      <c r="M288" s="97">
        <v>1444.71</v>
      </c>
      <c r="N288" s="104">
        <v>-122.23</v>
      </c>
      <c r="O288" s="97">
        <v>0</v>
      </c>
      <c r="P288" s="97">
        <v>0</v>
      </c>
      <c r="Q288" s="97">
        <v>13.03</v>
      </c>
      <c r="R288" s="97">
        <v>0.02</v>
      </c>
      <c r="S288" s="97">
        <v>0</v>
      </c>
      <c r="T288" s="97">
        <v>149.88999999999999</v>
      </c>
      <c r="U288" s="97">
        <v>435</v>
      </c>
      <c r="V288" s="97">
        <v>0</v>
      </c>
      <c r="W288" s="97">
        <v>0</v>
      </c>
      <c r="X288" s="97">
        <v>0</v>
      </c>
      <c r="Y288" s="97">
        <v>0</v>
      </c>
      <c r="Z288" s="97">
        <v>0</v>
      </c>
      <c r="AA288" s="97">
        <v>475.71</v>
      </c>
      <c r="AB288" s="97">
        <v>969</v>
      </c>
    </row>
    <row r="289" spans="1:28" x14ac:dyDescent="0.25">
      <c r="A289" s="73" t="s">
        <v>3940</v>
      </c>
      <c r="B289" s="74" t="s">
        <v>3941</v>
      </c>
      <c r="C289" s="74" t="s">
        <v>3447</v>
      </c>
      <c r="D289" s="74" t="s">
        <v>3448</v>
      </c>
      <c r="E289" s="97">
        <v>4561.8</v>
      </c>
      <c r="F289" s="97">
        <v>0</v>
      </c>
      <c r="G289" s="97">
        <v>325.92</v>
      </c>
      <c r="H289" s="97">
        <v>0</v>
      </c>
      <c r="I289" s="97">
        <v>168.84</v>
      </c>
      <c r="J289" s="97">
        <v>0</v>
      </c>
      <c r="K289" s="97">
        <v>0</v>
      </c>
      <c r="L289" s="97">
        <v>0</v>
      </c>
      <c r="M289" s="97">
        <v>5056.5600000000004</v>
      </c>
      <c r="N289" s="97">
        <v>0</v>
      </c>
      <c r="O289" s="97">
        <v>503.42</v>
      </c>
      <c r="P289" s="97">
        <v>8.5</v>
      </c>
      <c r="Q289" s="97">
        <v>45.62</v>
      </c>
      <c r="R289" s="97">
        <v>0</v>
      </c>
      <c r="S289" s="97">
        <v>0</v>
      </c>
      <c r="T289" s="97">
        <v>524.62</v>
      </c>
      <c r="U289" s="97">
        <v>0</v>
      </c>
      <c r="V289" s="97">
        <v>0</v>
      </c>
      <c r="W289" s="97">
        <v>0</v>
      </c>
      <c r="X289" s="97">
        <v>0</v>
      </c>
      <c r="Y289" s="97">
        <v>0</v>
      </c>
      <c r="Z289" s="97">
        <v>0</v>
      </c>
      <c r="AA289" s="97">
        <v>1082.1600000000001</v>
      </c>
      <c r="AB289" s="97">
        <v>3974.4</v>
      </c>
    </row>
    <row r="290" spans="1:28" x14ac:dyDescent="0.25">
      <c r="A290" s="73" t="s">
        <v>3942</v>
      </c>
      <c r="B290" s="74" t="s">
        <v>3943</v>
      </c>
      <c r="C290" s="74" t="s">
        <v>3447</v>
      </c>
      <c r="D290" s="74" t="s">
        <v>3448</v>
      </c>
      <c r="E290" s="97">
        <v>977.55</v>
      </c>
      <c r="F290" s="97">
        <v>0</v>
      </c>
      <c r="G290" s="97">
        <v>69.84</v>
      </c>
      <c r="H290" s="97">
        <v>0</v>
      </c>
      <c r="I290" s="97">
        <v>36.18</v>
      </c>
      <c r="J290" s="97">
        <v>0</v>
      </c>
      <c r="K290" s="97">
        <v>0</v>
      </c>
      <c r="L290" s="97">
        <v>0</v>
      </c>
      <c r="M290" s="97">
        <v>1083.57</v>
      </c>
      <c r="N290" s="104">
        <v>-144.66999999999999</v>
      </c>
      <c r="O290" s="97">
        <v>0</v>
      </c>
      <c r="P290" s="97">
        <v>0</v>
      </c>
      <c r="Q290" s="97">
        <v>0</v>
      </c>
      <c r="R290" s="97">
        <v>0.02</v>
      </c>
      <c r="S290" s="97">
        <v>0</v>
      </c>
      <c r="T290" s="97">
        <v>112.42</v>
      </c>
      <c r="U290" s="97">
        <v>0</v>
      </c>
      <c r="V290" s="97">
        <v>0</v>
      </c>
      <c r="W290" s="97">
        <v>0</v>
      </c>
      <c r="X290" s="97">
        <v>0</v>
      </c>
      <c r="Y290" s="97">
        <v>0</v>
      </c>
      <c r="Z290" s="97">
        <v>0</v>
      </c>
      <c r="AA290" s="97">
        <v>-32.229999999999997</v>
      </c>
      <c r="AB290" s="97">
        <v>1115.8</v>
      </c>
    </row>
    <row r="291" spans="1:28" x14ac:dyDescent="0.25">
      <c r="A291" s="73" t="s">
        <v>3944</v>
      </c>
      <c r="B291" s="74" t="s">
        <v>3945</v>
      </c>
      <c r="C291" s="74" t="s">
        <v>3447</v>
      </c>
      <c r="D291" s="74" t="s">
        <v>3448</v>
      </c>
      <c r="E291" s="97">
        <v>814.5</v>
      </c>
      <c r="F291" s="97">
        <v>0</v>
      </c>
      <c r="G291" s="97">
        <v>58.2</v>
      </c>
      <c r="H291" s="97">
        <v>0</v>
      </c>
      <c r="I291" s="97">
        <v>30.15</v>
      </c>
      <c r="J291" s="97">
        <v>0</v>
      </c>
      <c r="K291" s="97">
        <v>0</v>
      </c>
      <c r="L291" s="97">
        <v>0</v>
      </c>
      <c r="M291" s="97">
        <v>902.85</v>
      </c>
      <c r="N291" s="104">
        <v>-155.94999999999999</v>
      </c>
      <c r="O291" s="97">
        <v>0</v>
      </c>
      <c r="P291" s="97">
        <v>0</v>
      </c>
      <c r="Q291" s="97">
        <v>0</v>
      </c>
      <c r="R291" s="97">
        <v>0.12</v>
      </c>
      <c r="S291" s="97">
        <v>0</v>
      </c>
      <c r="T291" s="97">
        <v>93.68</v>
      </c>
      <c r="U291" s="97">
        <v>0</v>
      </c>
      <c r="V291" s="97">
        <v>0</v>
      </c>
      <c r="W291" s="97">
        <v>0</v>
      </c>
      <c r="X291" s="97">
        <v>0</v>
      </c>
      <c r="Y291" s="97">
        <v>0</v>
      </c>
      <c r="Z291" s="97">
        <v>0</v>
      </c>
      <c r="AA291" s="97">
        <v>-62.15</v>
      </c>
      <c r="AB291" s="97">
        <v>965</v>
      </c>
    </row>
    <row r="292" spans="1:28" x14ac:dyDescent="0.25">
      <c r="A292" s="73" t="s">
        <v>3946</v>
      </c>
      <c r="B292" s="74" t="s">
        <v>3947</v>
      </c>
      <c r="C292" s="74" t="s">
        <v>3447</v>
      </c>
      <c r="D292" s="74" t="s">
        <v>3448</v>
      </c>
      <c r="E292" s="97">
        <v>2606.6999999999998</v>
      </c>
      <c r="F292" s="97">
        <v>0</v>
      </c>
      <c r="G292" s="97">
        <v>162.96</v>
      </c>
      <c r="H292" s="97">
        <v>0</v>
      </c>
      <c r="I292" s="97">
        <v>84.44</v>
      </c>
      <c r="J292" s="97">
        <v>0</v>
      </c>
      <c r="K292" s="97">
        <v>0</v>
      </c>
      <c r="L292" s="104">
        <v>-325.83999999999997</v>
      </c>
      <c r="M292" s="97">
        <v>2528.2600000000002</v>
      </c>
      <c r="N292" s="97">
        <v>0</v>
      </c>
      <c r="O292" s="97">
        <v>51.92</v>
      </c>
      <c r="P292" s="97">
        <v>0</v>
      </c>
      <c r="Q292" s="97">
        <v>26.07</v>
      </c>
      <c r="R292" s="104">
        <v>-0.11</v>
      </c>
      <c r="S292" s="97">
        <v>0</v>
      </c>
      <c r="T292" s="97">
        <v>299.77999999999997</v>
      </c>
      <c r="U292" s="97">
        <v>0</v>
      </c>
      <c r="V292" s="97">
        <v>0</v>
      </c>
      <c r="W292" s="97">
        <v>0</v>
      </c>
      <c r="X292" s="97">
        <v>0</v>
      </c>
      <c r="Y292" s="97">
        <v>0</v>
      </c>
      <c r="Z292" s="97">
        <v>0</v>
      </c>
      <c r="AA292" s="97">
        <v>377.66</v>
      </c>
      <c r="AB292" s="97">
        <v>2150.6</v>
      </c>
    </row>
    <row r="293" spans="1:28" x14ac:dyDescent="0.25">
      <c r="A293" s="73" t="s">
        <v>3948</v>
      </c>
      <c r="B293" s="74" t="s">
        <v>3949</v>
      </c>
      <c r="C293" s="74" t="s">
        <v>3447</v>
      </c>
      <c r="D293" s="74" t="s">
        <v>3448</v>
      </c>
      <c r="E293" s="97">
        <v>1955.1</v>
      </c>
      <c r="F293" s="97">
        <v>0</v>
      </c>
      <c r="G293" s="97">
        <v>139.68</v>
      </c>
      <c r="H293" s="97">
        <v>0</v>
      </c>
      <c r="I293" s="97">
        <v>72.36</v>
      </c>
      <c r="J293" s="97">
        <v>0</v>
      </c>
      <c r="K293" s="97">
        <v>0</v>
      </c>
      <c r="L293" s="97">
        <v>0</v>
      </c>
      <c r="M293" s="97">
        <v>2167.14</v>
      </c>
      <c r="N293" s="104">
        <v>-64.84</v>
      </c>
      <c r="O293" s="97">
        <v>0</v>
      </c>
      <c r="P293" s="97">
        <v>0</v>
      </c>
      <c r="Q293" s="97">
        <v>19.55</v>
      </c>
      <c r="R293" s="104">
        <v>-0.01</v>
      </c>
      <c r="S293" s="97">
        <v>0</v>
      </c>
      <c r="T293" s="97">
        <v>224.84</v>
      </c>
      <c r="U293" s="97">
        <v>0</v>
      </c>
      <c r="V293" s="97">
        <v>0</v>
      </c>
      <c r="W293" s="97">
        <v>0</v>
      </c>
      <c r="X293" s="97">
        <v>0</v>
      </c>
      <c r="Y293" s="97">
        <v>0</v>
      </c>
      <c r="Z293" s="97">
        <v>0</v>
      </c>
      <c r="AA293" s="97">
        <v>179.54</v>
      </c>
      <c r="AB293" s="97">
        <v>1987.6</v>
      </c>
    </row>
    <row r="294" spans="1:28" x14ac:dyDescent="0.25">
      <c r="A294" s="73" t="s">
        <v>3950</v>
      </c>
      <c r="B294" s="74" t="s">
        <v>3951</v>
      </c>
      <c r="C294" s="74" t="s">
        <v>3447</v>
      </c>
      <c r="D294" s="74" t="s">
        <v>3448</v>
      </c>
      <c r="E294" s="97">
        <v>3095.55</v>
      </c>
      <c r="F294" s="97">
        <v>0</v>
      </c>
      <c r="G294" s="97">
        <v>221.16</v>
      </c>
      <c r="H294" s="97">
        <v>0</v>
      </c>
      <c r="I294" s="97">
        <v>114.57</v>
      </c>
      <c r="J294" s="97">
        <v>0</v>
      </c>
      <c r="K294" s="97">
        <v>0</v>
      </c>
      <c r="L294" s="97">
        <v>0</v>
      </c>
      <c r="M294" s="97">
        <v>3431.28</v>
      </c>
      <c r="N294" s="97">
        <v>0</v>
      </c>
      <c r="O294" s="97">
        <v>131.72</v>
      </c>
      <c r="P294" s="97">
        <v>0.83</v>
      </c>
      <c r="Q294" s="97">
        <v>30.96</v>
      </c>
      <c r="R294" s="104">
        <v>-0.02</v>
      </c>
      <c r="S294" s="97">
        <v>0</v>
      </c>
      <c r="T294" s="97">
        <v>355.99</v>
      </c>
      <c r="U294" s="97">
        <v>0</v>
      </c>
      <c r="V294" s="97">
        <v>0</v>
      </c>
      <c r="W294" s="97">
        <v>0</v>
      </c>
      <c r="X294" s="97">
        <v>0</v>
      </c>
      <c r="Y294" s="97">
        <v>0</v>
      </c>
      <c r="Z294" s="97">
        <v>0</v>
      </c>
      <c r="AA294" s="97">
        <v>519.48</v>
      </c>
      <c r="AB294" s="97">
        <v>2911.8</v>
      </c>
    </row>
    <row r="295" spans="1:28" x14ac:dyDescent="0.25">
      <c r="A295" s="73" t="s">
        <v>3952</v>
      </c>
      <c r="B295" s="74" t="s">
        <v>3953</v>
      </c>
      <c r="C295" s="74" t="s">
        <v>3447</v>
      </c>
      <c r="D295" s="74" t="s">
        <v>3448</v>
      </c>
      <c r="E295" s="97">
        <v>1303.3499999999999</v>
      </c>
      <c r="F295" s="97">
        <v>0</v>
      </c>
      <c r="G295" s="97">
        <v>93.12</v>
      </c>
      <c r="H295" s="97">
        <v>0</v>
      </c>
      <c r="I295" s="97">
        <v>48.24</v>
      </c>
      <c r="J295" s="97">
        <v>0</v>
      </c>
      <c r="K295" s="97">
        <v>0</v>
      </c>
      <c r="L295" s="97">
        <v>0</v>
      </c>
      <c r="M295" s="97">
        <v>1444.71</v>
      </c>
      <c r="N295" s="104">
        <v>-122.23</v>
      </c>
      <c r="O295" s="97">
        <v>0</v>
      </c>
      <c r="P295" s="97">
        <v>0</v>
      </c>
      <c r="Q295" s="97">
        <v>13.03</v>
      </c>
      <c r="R295" s="104">
        <v>-0.18</v>
      </c>
      <c r="S295" s="97">
        <v>0</v>
      </c>
      <c r="T295" s="97">
        <v>149.88999999999999</v>
      </c>
      <c r="U295" s="97">
        <v>0</v>
      </c>
      <c r="V295" s="97">
        <v>0</v>
      </c>
      <c r="W295" s="97">
        <v>0</v>
      </c>
      <c r="X295" s="97">
        <v>0</v>
      </c>
      <c r="Y295" s="97">
        <v>0</v>
      </c>
      <c r="Z295" s="97">
        <v>0</v>
      </c>
      <c r="AA295" s="97">
        <v>40.51</v>
      </c>
      <c r="AB295" s="97">
        <v>1404.2</v>
      </c>
    </row>
    <row r="296" spans="1:28" x14ac:dyDescent="0.25">
      <c r="A296" s="73" t="s">
        <v>3954</v>
      </c>
      <c r="B296" s="74" t="s">
        <v>3955</v>
      </c>
      <c r="C296" s="74" t="s">
        <v>3447</v>
      </c>
      <c r="D296" s="74" t="s">
        <v>3448</v>
      </c>
      <c r="E296" s="97">
        <v>2280.9</v>
      </c>
      <c r="F296" s="97">
        <v>0</v>
      </c>
      <c r="G296" s="97">
        <v>162.96</v>
      </c>
      <c r="H296" s="97">
        <v>0</v>
      </c>
      <c r="I296" s="97">
        <v>84.42</v>
      </c>
      <c r="J296" s="97">
        <v>0</v>
      </c>
      <c r="K296" s="97">
        <v>0</v>
      </c>
      <c r="L296" s="97">
        <v>0</v>
      </c>
      <c r="M296" s="97">
        <v>2528.2800000000002</v>
      </c>
      <c r="N296" s="97">
        <v>0</v>
      </c>
      <c r="O296" s="97">
        <v>1.55</v>
      </c>
      <c r="P296" s="97">
        <v>0</v>
      </c>
      <c r="Q296" s="97">
        <v>0</v>
      </c>
      <c r="R296" s="97">
        <v>0.02</v>
      </c>
      <c r="S296" s="97">
        <v>0</v>
      </c>
      <c r="T296" s="97">
        <v>262.31</v>
      </c>
      <c r="U296" s="97">
        <v>0</v>
      </c>
      <c r="V296" s="97">
        <v>0</v>
      </c>
      <c r="W296" s="97">
        <v>0</v>
      </c>
      <c r="X296" s="97">
        <v>0</v>
      </c>
      <c r="Y296" s="97">
        <v>0</v>
      </c>
      <c r="Z296" s="97">
        <v>0</v>
      </c>
      <c r="AA296" s="97">
        <v>263.88</v>
      </c>
      <c r="AB296" s="97">
        <v>2264.4</v>
      </c>
    </row>
    <row r="297" spans="1:28" x14ac:dyDescent="0.25">
      <c r="A297" s="73" t="s">
        <v>3956</v>
      </c>
      <c r="B297" s="74" t="s">
        <v>3957</v>
      </c>
      <c r="C297" s="74" t="s">
        <v>708</v>
      </c>
      <c r="D297" s="74" t="s">
        <v>3444</v>
      </c>
      <c r="E297" s="97">
        <v>2793.6</v>
      </c>
      <c r="F297" s="97">
        <v>0</v>
      </c>
      <c r="G297" s="97">
        <v>465.5</v>
      </c>
      <c r="H297" s="97">
        <v>0</v>
      </c>
      <c r="I297" s="97">
        <v>0</v>
      </c>
      <c r="J297" s="97">
        <v>0</v>
      </c>
      <c r="K297" s="97">
        <v>0</v>
      </c>
      <c r="L297" s="97">
        <v>0</v>
      </c>
      <c r="M297" s="97">
        <v>3259.1</v>
      </c>
      <c r="N297" s="97">
        <v>0</v>
      </c>
      <c r="O297" s="97">
        <v>125.45</v>
      </c>
      <c r="P297" s="97">
        <v>0</v>
      </c>
      <c r="Q297" s="97">
        <v>27.94</v>
      </c>
      <c r="R297" s="97">
        <v>0.04</v>
      </c>
      <c r="S297" s="97">
        <v>0</v>
      </c>
      <c r="T297" s="97">
        <v>321.27</v>
      </c>
      <c r="U297" s="97">
        <v>0</v>
      </c>
      <c r="V297" s="97">
        <v>0</v>
      </c>
      <c r="W297" s="97">
        <v>0</v>
      </c>
      <c r="X297" s="97">
        <v>0</v>
      </c>
      <c r="Y297" s="97">
        <v>0</v>
      </c>
      <c r="Z297" s="97">
        <v>0</v>
      </c>
      <c r="AA297" s="97">
        <v>474.7</v>
      </c>
      <c r="AB297" s="97">
        <v>2784.4</v>
      </c>
    </row>
    <row r="298" spans="1:28" x14ac:dyDescent="0.25">
      <c r="A298" s="73" t="s">
        <v>3958</v>
      </c>
      <c r="B298" s="74" t="s">
        <v>3959</v>
      </c>
      <c r="C298" s="74" t="s">
        <v>3447</v>
      </c>
      <c r="D298" s="74" t="s">
        <v>3448</v>
      </c>
      <c r="E298" s="97">
        <v>2443.8000000000002</v>
      </c>
      <c r="F298" s="97">
        <v>0</v>
      </c>
      <c r="G298" s="97">
        <v>174.6</v>
      </c>
      <c r="H298" s="97">
        <v>0</v>
      </c>
      <c r="I298" s="97">
        <v>90.45</v>
      </c>
      <c r="J298" s="97">
        <v>0</v>
      </c>
      <c r="K298" s="97">
        <v>0</v>
      </c>
      <c r="L298" s="97">
        <v>0</v>
      </c>
      <c r="M298" s="97">
        <v>2708.85</v>
      </c>
      <c r="N298" s="97">
        <v>0</v>
      </c>
      <c r="O298" s="97">
        <v>20.54</v>
      </c>
      <c r="P298" s="97">
        <v>0</v>
      </c>
      <c r="Q298" s="97">
        <v>24.44</v>
      </c>
      <c r="R298" s="97">
        <v>0.02</v>
      </c>
      <c r="S298" s="97">
        <v>0</v>
      </c>
      <c r="T298" s="97">
        <v>281.05</v>
      </c>
      <c r="U298" s="97">
        <v>0</v>
      </c>
      <c r="V298" s="97">
        <v>0</v>
      </c>
      <c r="W298" s="97">
        <v>0</v>
      </c>
      <c r="X298" s="97">
        <v>0</v>
      </c>
      <c r="Y298" s="97">
        <v>0</v>
      </c>
      <c r="Z298" s="97">
        <v>0</v>
      </c>
      <c r="AA298" s="97">
        <v>326.05</v>
      </c>
      <c r="AB298" s="97">
        <v>2382.8000000000002</v>
      </c>
    </row>
    <row r="299" spans="1:28" x14ac:dyDescent="0.25">
      <c r="A299" s="73" t="s">
        <v>3960</v>
      </c>
      <c r="B299" s="74" t="s">
        <v>3961</v>
      </c>
      <c r="C299" s="1" t="s">
        <v>306</v>
      </c>
      <c r="D299" s="74" t="s">
        <v>3454</v>
      </c>
      <c r="E299" s="97">
        <v>2369.6999999999998</v>
      </c>
      <c r="F299" s="97">
        <v>0</v>
      </c>
      <c r="G299" s="97">
        <v>465.5</v>
      </c>
      <c r="H299" s="97">
        <v>0</v>
      </c>
      <c r="I299" s="97">
        <v>0</v>
      </c>
      <c r="J299" s="97">
        <v>0</v>
      </c>
      <c r="K299" s="97">
        <v>0</v>
      </c>
      <c r="L299" s="97">
        <v>0</v>
      </c>
      <c r="M299" s="97">
        <v>2835.2</v>
      </c>
      <c r="N299" s="97">
        <v>0</v>
      </c>
      <c r="O299" s="97">
        <v>59.05</v>
      </c>
      <c r="P299" s="97">
        <v>0</v>
      </c>
      <c r="Q299" s="97">
        <v>0</v>
      </c>
      <c r="R299" s="97">
        <v>0.02</v>
      </c>
      <c r="S299" s="97">
        <v>0</v>
      </c>
      <c r="T299" s="97">
        <v>272.52999999999997</v>
      </c>
      <c r="U299" s="97">
        <v>592</v>
      </c>
      <c r="V299" s="97">
        <v>0</v>
      </c>
      <c r="W299" s="97">
        <v>0</v>
      </c>
      <c r="X299" s="97">
        <v>0</v>
      </c>
      <c r="Y299" s="97">
        <v>0</v>
      </c>
      <c r="Z299" s="97">
        <v>0</v>
      </c>
      <c r="AA299" s="97">
        <v>923.6</v>
      </c>
      <c r="AB299" s="97">
        <v>1911.6</v>
      </c>
    </row>
    <row r="300" spans="1:28" x14ac:dyDescent="0.25">
      <c r="A300" s="73" t="s">
        <v>3962</v>
      </c>
      <c r="B300" s="74" t="s">
        <v>3963</v>
      </c>
      <c r="C300" s="74" t="s">
        <v>3447</v>
      </c>
      <c r="D300" s="74" t="s">
        <v>3448</v>
      </c>
      <c r="E300" s="97">
        <v>6516.9</v>
      </c>
      <c r="F300" s="97">
        <v>0</v>
      </c>
      <c r="G300" s="97">
        <v>465.6</v>
      </c>
      <c r="H300" s="97">
        <v>0</v>
      </c>
      <c r="I300" s="97">
        <v>241.2</v>
      </c>
      <c r="J300" s="97">
        <v>0</v>
      </c>
      <c r="K300" s="97">
        <v>0</v>
      </c>
      <c r="L300" s="97">
        <v>0</v>
      </c>
      <c r="M300" s="97">
        <v>7223.7</v>
      </c>
      <c r="N300" s="97">
        <v>0</v>
      </c>
      <c r="O300" s="97">
        <v>944.2</v>
      </c>
      <c r="P300" s="97">
        <v>18.73</v>
      </c>
      <c r="Q300" s="97">
        <v>0</v>
      </c>
      <c r="R300" s="104">
        <v>-0.09</v>
      </c>
      <c r="S300" s="97">
        <v>0</v>
      </c>
      <c r="T300" s="97">
        <v>749.46</v>
      </c>
      <c r="U300" s="97">
        <v>0</v>
      </c>
      <c r="V300" s="97">
        <v>0</v>
      </c>
      <c r="W300" s="97">
        <v>0</v>
      </c>
      <c r="X300" s="97">
        <v>0</v>
      </c>
      <c r="Y300" s="97">
        <v>0</v>
      </c>
      <c r="Z300" s="97">
        <v>0</v>
      </c>
      <c r="AA300" s="97">
        <v>1712.3</v>
      </c>
      <c r="AB300" s="97">
        <v>5511.4</v>
      </c>
    </row>
    <row r="301" spans="1:28" x14ac:dyDescent="0.25">
      <c r="A301" s="73" t="s">
        <v>3964</v>
      </c>
      <c r="B301" s="74" t="s">
        <v>3965</v>
      </c>
      <c r="C301" s="74" t="s">
        <v>3447</v>
      </c>
      <c r="D301" s="74" t="s">
        <v>3448</v>
      </c>
      <c r="E301" s="97">
        <v>1629.15</v>
      </c>
      <c r="F301" s="97">
        <v>0</v>
      </c>
      <c r="G301" s="97">
        <v>116.4</v>
      </c>
      <c r="H301" s="97">
        <v>0</v>
      </c>
      <c r="I301" s="97">
        <v>60.3</v>
      </c>
      <c r="J301" s="97">
        <v>0</v>
      </c>
      <c r="K301" s="97">
        <v>0</v>
      </c>
      <c r="L301" s="97">
        <v>0</v>
      </c>
      <c r="M301" s="97">
        <v>1805.85</v>
      </c>
      <c r="N301" s="104">
        <v>-93.05</v>
      </c>
      <c r="O301" s="97">
        <v>0</v>
      </c>
      <c r="P301" s="97">
        <v>0</v>
      </c>
      <c r="Q301" s="97">
        <v>0</v>
      </c>
      <c r="R301" s="97">
        <v>0.14000000000000001</v>
      </c>
      <c r="S301" s="97">
        <v>0</v>
      </c>
      <c r="T301" s="97">
        <v>187.36</v>
      </c>
      <c r="U301" s="97">
        <v>0</v>
      </c>
      <c r="V301" s="97">
        <v>0</v>
      </c>
      <c r="W301" s="97">
        <v>0</v>
      </c>
      <c r="X301" s="97">
        <v>0</v>
      </c>
      <c r="Y301" s="97">
        <v>0</v>
      </c>
      <c r="Z301" s="97">
        <v>0</v>
      </c>
      <c r="AA301" s="97">
        <v>94.45</v>
      </c>
      <c r="AB301" s="97">
        <v>1711.4</v>
      </c>
    </row>
    <row r="302" spans="1:28" x14ac:dyDescent="0.25">
      <c r="A302" s="73" t="s">
        <v>3966</v>
      </c>
      <c r="B302" s="74" t="s">
        <v>3967</v>
      </c>
      <c r="C302" s="74" t="s">
        <v>3447</v>
      </c>
      <c r="D302" s="74" t="s">
        <v>3448</v>
      </c>
      <c r="E302" s="97">
        <v>3258.45</v>
      </c>
      <c r="F302" s="97">
        <v>0</v>
      </c>
      <c r="G302" s="97">
        <v>232.8</v>
      </c>
      <c r="H302" s="97">
        <v>0</v>
      </c>
      <c r="I302" s="97">
        <v>120.6</v>
      </c>
      <c r="J302" s="97">
        <v>0</v>
      </c>
      <c r="K302" s="97">
        <v>260.8</v>
      </c>
      <c r="L302" s="97">
        <v>0</v>
      </c>
      <c r="M302" s="97">
        <v>3872.65</v>
      </c>
      <c r="N302" s="97">
        <v>0</v>
      </c>
      <c r="O302" s="97">
        <v>150.71</v>
      </c>
      <c r="P302" s="97">
        <v>1.68</v>
      </c>
      <c r="Q302" s="97">
        <v>32.590000000000003</v>
      </c>
      <c r="R302" s="104">
        <v>-0.06</v>
      </c>
      <c r="S302" s="97">
        <v>0</v>
      </c>
      <c r="T302" s="97">
        <v>374.73</v>
      </c>
      <c r="U302" s="97">
        <v>0</v>
      </c>
      <c r="V302" s="97">
        <v>0</v>
      </c>
      <c r="W302" s="97">
        <v>0</v>
      </c>
      <c r="X302" s="97">
        <v>0</v>
      </c>
      <c r="Y302" s="97">
        <v>0</v>
      </c>
      <c r="Z302" s="97">
        <v>0</v>
      </c>
      <c r="AA302" s="97">
        <v>559.65</v>
      </c>
      <c r="AB302" s="97">
        <v>3313</v>
      </c>
    </row>
    <row r="303" spans="1:28" x14ac:dyDescent="0.25">
      <c r="A303" s="73" t="s">
        <v>3968</v>
      </c>
      <c r="B303" s="74" t="s">
        <v>3969</v>
      </c>
      <c r="C303" s="74" t="s">
        <v>3447</v>
      </c>
      <c r="D303" s="74" t="s">
        <v>3448</v>
      </c>
      <c r="E303" s="97">
        <v>977.55</v>
      </c>
      <c r="F303" s="97">
        <v>0</v>
      </c>
      <c r="G303" s="97">
        <v>69.84</v>
      </c>
      <c r="H303" s="97">
        <v>0</v>
      </c>
      <c r="I303" s="97">
        <v>36.18</v>
      </c>
      <c r="J303" s="97">
        <v>0</v>
      </c>
      <c r="K303" s="97">
        <v>0</v>
      </c>
      <c r="L303" s="97">
        <v>0</v>
      </c>
      <c r="M303" s="97">
        <v>1083.57</v>
      </c>
      <c r="N303" s="104">
        <v>-144.66999999999999</v>
      </c>
      <c r="O303" s="97">
        <v>0</v>
      </c>
      <c r="P303" s="97">
        <v>0</v>
      </c>
      <c r="Q303" s="97">
        <v>0</v>
      </c>
      <c r="R303" s="97">
        <v>0.02</v>
      </c>
      <c r="S303" s="97">
        <v>0</v>
      </c>
      <c r="T303" s="97">
        <v>112.42</v>
      </c>
      <c r="U303" s="97">
        <v>0</v>
      </c>
      <c r="V303" s="97">
        <v>0</v>
      </c>
      <c r="W303" s="97">
        <v>0</v>
      </c>
      <c r="X303" s="97">
        <v>0</v>
      </c>
      <c r="Y303" s="97">
        <v>0</v>
      </c>
      <c r="Z303" s="97">
        <v>0</v>
      </c>
      <c r="AA303" s="97">
        <v>-32.229999999999997</v>
      </c>
      <c r="AB303" s="97">
        <v>1115.8</v>
      </c>
    </row>
    <row r="304" spans="1:28" x14ac:dyDescent="0.25">
      <c r="A304" s="73" t="s">
        <v>3970</v>
      </c>
      <c r="B304" s="74" t="s">
        <v>3971</v>
      </c>
      <c r="C304" s="74" t="s">
        <v>3447</v>
      </c>
      <c r="D304" s="74" t="s">
        <v>3448</v>
      </c>
      <c r="E304" s="97">
        <v>4887.75</v>
      </c>
      <c r="F304" s="97">
        <v>0</v>
      </c>
      <c r="G304" s="97">
        <v>349.2</v>
      </c>
      <c r="H304" s="97">
        <v>0</v>
      </c>
      <c r="I304" s="97">
        <v>180.9</v>
      </c>
      <c r="J304" s="97">
        <v>0</v>
      </c>
      <c r="K304" s="97">
        <v>0</v>
      </c>
      <c r="L304" s="97">
        <v>0</v>
      </c>
      <c r="M304" s="97">
        <v>5417.85</v>
      </c>
      <c r="N304" s="97">
        <v>0</v>
      </c>
      <c r="O304" s="97">
        <v>571.35</v>
      </c>
      <c r="P304" s="97">
        <v>10.199999999999999</v>
      </c>
      <c r="Q304" s="97">
        <v>0</v>
      </c>
      <c r="R304" s="97">
        <v>0.01</v>
      </c>
      <c r="S304" s="97">
        <v>0</v>
      </c>
      <c r="T304" s="97">
        <v>562.09</v>
      </c>
      <c r="U304" s="97">
        <v>0</v>
      </c>
      <c r="V304" s="97">
        <v>0</v>
      </c>
      <c r="W304" s="97">
        <v>0</v>
      </c>
      <c r="X304" s="97">
        <v>0</v>
      </c>
      <c r="Y304" s="97">
        <v>0</v>
      </c>
      <c r="Z304" s="97">
        <v>0</v>
      </c>
      <c r="AA304" s="97">
        <v>1143.6500000000001</v>
      </c>
      <c r="AB304" s="97">
        <v>4274.2</v>
      </c>
    </row>
    <row r="305" spans="1:28" x14ac:dyDescent="0.25">
      <c r="A305" s="73" t="s">
        <v>3972</v>
      </c>
      <c r="B305" s="74" t="s">
        <v>3973</v>
      </c>
      <c r="C305" s="74" t="s">
        <v>3447</v>
      </c>
      <c r="D305" s="74" t="s">
        <v>3448</v>
      </c>
      <c r="E305" s="97">
        <v>4073.1</v>
      </c>
      <c r="F305" s="97">
        <v>0</v>
      </c>
      <c r="G305" s="97">
        <v>291</v>
      </c>
      <c r="H305" s="97">
        <v>0</v>
      </c>
      <c r="I305" s="97">
        <v>150.75</v>
      </c>
      <c r="J305" s="97">
        <v>0</v>
      </c>
      <c r="K305" s="97">
        <v>0</v>
      </c>
      <c r="L305" s="97">
        <v>0</v>
      </c>
      <c r="M305" s="97">
        <v>4514.8500000000004</v>
      </c>
      <c r="N305" s="97">
        <v>0</v>
      </c>
      <c r="O305" s="97">
        <v>409.59</v>
      </c>
      <c r="P305" s="97">
        <v>5.94</v>
      </c>
      <c r="Q305" s="97">
        <v>0</v>
      </c>
      <c r="R305" s="104">
        <v>-0.09</v>
      </c>
      <c r="S305" s="97">
        <v>0</v>
      </c>
      <c r="T305" s="97">
        <v>468.41</v>
      </c>
      <c r="U305" s="97">
        <v>0</v>
      </c>
      <c r="V305" s="97">
        <v>0</v>
      </c>
      <c r="W305" s="97">
        <v>0</v>
      </c>
      <c r="X305" s="97">
        <v>0</v>
      </c>
      <c r="Y305" s="97">
        <v>0</v>
      </c>
      <c r="Z305" s="97">
        <v>0</v>
      </c>
      <c r="AA305" s="97">
        <v>883.85</v>
      </c>
      <c r="AB305" s="97">
        <v>3631</v>
      </c>
    </row>
    <row r="306" spans="1:28" x14ac:dyDescent="0.25">
      <c r="A306" s="73" t="s">
        <v>3974</v>
      </c>
      <c r="B306" s="74" t="s">
        <v>3975</v>
      </c>
      <c r="C306" s="74" t="s">
        <v>3447</v>
      </c>
      <c r="D306" s="74" t="s">
        <v>3448</v>
      </c>
      <c r="E306" s="97">
        <v>4887.75</v>
      </c>
      <c r="F306" s="97">
        <v>0</v>
      </c>
      <c r="G306" s="97">
        <v>349.2</v>
      </c>
      <c r="H306" s="97">
        <v>0</v>
      </c>
      <c r="I306" s="97">
        <v>180.9</v>
      </c>
      <c r="J306" s="97">
        <v>0</v>
      </c>
      <c r="K306" s="97">
        <v>0</v>
      </c>
      <c r="L306" s="97">
        <v>0</v>
      </c>
      <c r="M306" s="97">
        <v>5417.85</v>
      </c>
      <c r="N306" s="97">
        <v>0</v>
      </c>
      <c r="O306" s="97">
        <v>571.35</v>
      </c>
      <c r="P306" s="97">
        <v>10.199999999999999</v>
      </c>
      <c r="Q306" s="97">
        <v>0</v>
      </c>
      <c r="R306" s="97">
        <v>0.01</v>
      </c>
      <c r="S306" s="97">
        <v>0</v>
      </c>
      <c r="T306" s="97">
        <v>562.09</v>
      </c>
      <c r="U306" s="97">
        <v>0</v>
      </c>
      <c r="V306" s="97">
        <v>0</v>
      </c>
      <c r="W306" s="97">
        <v>0</v>
      </c>
      <c r="X306" s="97">
        <v>0</v>
      </c>
      <c r="Y306" s="97">
        <v>0</v>
      </c>
      <c r="Z306" s="97">
        <v>0</v>
      </c>
      <c r="AA306" s="97">
        <v>1143.6500000000001</v>
      </c>
      <c r="AB306" s="97">
        <v>4274.2</v>
      </c>
    </row>
    <row r="307" spans="1:28" x14ac:dyDescent="0.25">
      <c r="A307" s="73" t="s">
        <v>3976</v>
      </c>
      <c r="B307" s="74" t="s">
        <v>3977</v>
      </c>
      <c r="C307" s="74" t="s">
        <v>3447</v>
      </c>
      <c r="D307" s="74" t="s">
        <v>3448</v>
      </c>
      <c r="E307" s="97">
        <v>1629.15</v>
      </c>
      <c r="F307" s="97">
        <v>0</v>
      </c>
      <c r="G307" s="97">
        <v>116.4</v>
      </c>
      <c r="H307" s="97">
        <v>0</v>
      </c>
      <c r="I307" s="97">
        <v>60.3</v>
      </c>
      <c r="J307" s="97">
        <v>0</v>
      </c>
      <c r="K307" s="97">
        <v>0</v>
      </c>
      <c r="L307" s="97">
        <v>0</v>
      </c>
      <c r="M307" s="97">
        <v>1805.85</v>
      </c>
      <c r="N307" s="104">
        <v>-93.05</v>
      </c>
      <c r="O307" s="97">
        <v>0</v>
      </c>
      <c r="P307" s="97">
        <v>0</v>
      </c>
      <c r="Q307" s="97">
        <v>0</v>
      </c>
      <c r="R307" s="97">
        <v>0.14000000000000001</v>
      </c>
      <c r="S307" s="97">
        <v>0</v>
      </c>
      <c r="T307" s="97">
        <v>187.36</v>
      </c>
      <c r="U307" s="97">
        <v>0</v>
      </c>
      <c r="V307" s="97">
        <v>0</v>
      </c>
      <c r="W307" s="97">
        <v>0</v>
      </c>
      <c r="X307" s="97">
        <v>0</v>
      </c>
      <c r="Y307" s="97">
        <v>0</v>
      </c>
      <c r="Z307" s="97">
        <v>0</v>
      </c>
      <c r="AA307" s="97">
        <v>94.45</v>
      </c>
      <c r="AB307" s="97">
        <v>1711.4</v>
      </c>
    </row>
    <row r="308" spans="1:28" x14ac:dyDescent="0.25">
      <c r="A308" s="73" t="s">
        <v>3978</v>
      </c>
      <c r="B308" s="74" t="s">
        <v>3979</v>
      </c>
      <c r="C308" s="74" t="s">
        <v>3447</v>
      </c>
      <c r="D308" s="74" t="s">
        <v>3448</v>
      </c>
      <c r="E308" s="97">
        <v>2606.6999999999998</v>
      </c>
      <c r="F308" s="97">
        <v>0</v>
      </c>
      <c r="G308" s="97">
        <v>186.24</v>
      </c>
      <c r="H308" s="97">
        <v>0</v>
      </c>
      <c r="I308" s="97">
        <v>96.48</v>
      </c>
      <c r="J308" s="97">
        <v>0</v>
      </c>
      <c r="K308" s="97">
        <v>208.64</v>
      </c>
      <c r="L308" s="97">
        <v>0</v>
      </c>
      <c r="M308" s="97">
        <v>3098.06</v>
      </c>
      <c r="N308" s="97">
        <v>0</v>
      </c>
      <c r="O308" s="97">
        <v>54.46</v>
      </c>
      <c r="P308" s="97">
        <v>0</v>
      </c>
      <c r="Q308" s="97">
        <v>26.07</v>
      </c>
      <c r="R308" s="104">
        <v>-0.05</v>
      </c>
      <c r="S308" s="97">
        <v>0</v>
      </c>
      <c r="T308" s="97">
        <v>299.77999999999997</v>
      </c>
      <c r="U308" s="97">
        <v>0</v>
      </c>
      <c r="V308" s="97">
        <v>0</v>
      </c>
      <c r="W308" s="97">
        <v>0</v>
      </c>
      <c r="X308" s="97">
        <v>0</v>
      </c>
      <c r="Y308" s="97">
        <v>0</v>
      </c>
      <c r="Z308" s="97">
        <v>0</v>
      </c>
      <c r="AA308" s="97">
        <v>380.26</v>
      </c>
      <c r="AB308" s="97">
        <v>2717.8</v>
      </c>
    </row>
    <row r="309" spans="1:28" x14ac:dyDescent="0.25">
      <c r="A309" s="73" t="s">
        <v>3980</v>
      </c>
      <c r="B309" s="74" t="s">
        <v>3981</v>
      </c>
      <c r="C309" s="74" t="s">
        <v>3447</v>
      </c>
      <c r="D309" s="74" t="s">
        <v>3448</v>
      </c>
      <c r="E309" s="97">
        <v>814.5</v>
      </c>
      <c r="F309" s="97">
        <v>0</v>
      </c>
      <c r="G309" s="97">
        <v>58.2</v>
      </c>
      <c r="H309" s="97">
        <v>0</v>
      </c>
      <c r="I309" s="97">
        <v>30.15</v>
      </c>
      <c r="J309" s="97">
        <v>0</v>
      </c>
      <c r="K309" s="97">
        <v>0</v>
      </c>
      <c r="L309" s="97">
        <v>0</v>
      </c>
      <c r="M309" s="97">
        <v>902.85</v>
      </c>
      <c r="N309" s="104">
        <v>-155.94999999999999</v>
      </c>
      <c r="O309" s="97">
        <v>0</v>
      </c>
      <c r="P309" s="97">
        <v>0</v>
      </c>
      <c r="Q309" s="97">
        <v>0</v>
      </c>
      <c r="R309" s="104">
        <v>-0.08</v>
      </c>
      <c r="S309" s="97">
        <v>0</v>
      </c>
      <c r="T309" s="97">
        <v>93.68</v>
      </c>
      <c r="U309" s="97">
        <v>0</v>
      </c>
      <c r="V309" s="97">
        <v>0</v>
      </c>
      <c r="W309" s="97">
        <v>0</v>
      </c>
      <c r="X309" s="97">
        <v>0</v>
      </c>
      <c r="Y309" s="97">
        <v>0</v>
      </c>
      <c r="Z309" s="97">
        <v>0</v>
      </c>
      <c r="AA309" s="97">
        <v>-62.35</v>
      </c>
      <c r="AB309" s="97">
        <v>965.2</v>
      </c>
    </row>
    <row r="310" spans="1:28" x14ac:dyDescent="0.25">
      <c r="A310" s="73" t="s">
        <v>3982</v>
      </c>
      <c r="B310" s="74" t="s">
        <v>3983</v>
      </c>
      <c r="C310" s="74" t="s">
        <v>3447</v>
      </c>
      <c r="D310" s="74" t="s">
        <v>3448</v>
      </c>
      <c r="E310" s="97">
        <v>814.95</v>
      </c>
      <c r="F310" s="97">
        <v>0</v>
      </c>
      <c r="G310" s="97">
        <v>58.2</v>
      </c>
      <c r="H310" s="97">
        <v>0</v>
      </c>
      <c r="I310" s="97">
        <v>30.15</v>
      </c>
      <c r="J310" s="97">
        <v>0</v>
      </c>
      <c r="K310" s="97">
        <v>0</v>
      </c>
      <c r="L310" s="97">
        <v>0</v>
      </c>
      <c r="M310" s="97">
        <v>903.3</v>
      </c>
      <c r="N310" s="104">
        <v>-155.83000000000001</v>
      </c>
      <c r="O310" s="97">
        <v>0</v>
      </c>
      <c r="P310" s="97">
        <v>0</v>
      </c>
      <c r="Q310" s="97">
        <v>0</v>
      </c>
      <c r="R310" s="97">
        <v>0.05</v>
      </c>
      <c r="S310" s="97">
        <v>0</v>
      </c>
      <c r="T310" s="97">
        <v>93.68</v>
      </c>
      <c r="U310" s="97">
        <v>0</v>
      </c>
      <c r="V310" s="97">
        <v>0</v>
      </c>
      <c r="W310" s="97">
        <v>0</v>
      </c>
      <c r="X310" s="97">
        <v>0</v>
      </c>
      <c r="Y310" s="97">
        <v>0</v>
      </c>
      <c r="Z310" s="97">
        <v>0</v>
      </c>
      <c r="AA310" s="97">
        <v>-62.1</v>
      </c>
      <c r="AB310" s="97">
        <v>965.4</v>
      </c>
    </row>
    <row r="311" spans="1:28" x14ac:dyDescent="0.25">
      <c r="A311" s="73" t="s">
        <v>3984</v>
      </c>
      <c r="B311" s="74" t="s">
        <v>3985</v>
      </c>
      <c r="C311" s="74" t="s">
        <v>3447</v>
      </c>
      <c r="D311" s="74" t="s">
        <v>3448</v>
      </c>
      <c r="E311" s="97">
        <v>1629.15</v>
      </c>
      <c r="F311" s="97">
        <v>0</v>
      </c>
      <c r="G311" s="97">
        <v>116.4</v>
      </c>
      <c r="H311" s="97">
        <v>0</v>
      </c>
      <c r="I311" s="97">
        <v>60.3</v>
      </c>
      <c r="J311" s="97">
        <v>0</v>
      </c>
      <c r="K311" s="97">
        <v>0</v>
      </c>
      <c r="L311" s="97">
        <v>0</v>
      </c>
      <c r="M311" s="97">
        <v>1805.85</v>
      </c>
      <c r="N311" s="104">
        <v>-93.05</v>
      </c>
      <c r="O311" s="97">
        <v>0</v>
      </c>
      <c r="P311" s="97">
        <v>0</v>
      </c>
      <c r="Q311" s="97">
        <v>16.29</v>
      </c>
      <c r="R311" s="104">
        <v>-0.15</v>
      </c>
      <c r="S311" s="97">
        <v>0</v>
      </c>
      <c r="T311" s="97">
        <v>187.36</v>
      </c>
      <c r="U311" s="97">
        <v>0</v>
      </c>
      <c r="V311" s="97">
        <v>0</v>
      </c>
      <c r="W311" s="97">
        <v>0</v>
      </c>
      <c r="X311" s="97">
        <v>0</v>
      </c>
      <c r="Y311" s="97">
        <v>0</v>
      </c>
      <c r="Z311" s="97">
        <v>0</v>
      </c>
      <c r="AA311" s="97">
        <v>110.45</v>
      </c>
      <c r="AB311" s="97">
        <v>1695.4</v>
      </c>
    </row>
    <row r="312" spans="1:28" x14ac:dyDescent="0.25">
      <c r="A312" s="73" t="s">
        <v>3986</v>
      </c>
      <c r="B312" s="74" t="s">
        <v>3987</v>
      </c>
      <c r="C312" s="74" t="s">
        <v>3447</v>
      </c>
      <c r="D312" s="74" t="s">
        <v>3448</v>
      </c>
      <c r="E312" s="97">
        <v>1955.1</v>
      </c>
      <c r="F312" s="97">
        <v>0</v>
      </c>
      <c r="G312" s="97">
        <v>139.68</v>
      </c>
      <c r="H312" s="97">
        <v>0</v>
      </c>
      <c r="I312" s="97">
        <v>72.36</v>
      </c>
      <c r="J312" s="97">
        <v>0</v>
      </c>
      <c r="K312" s="97">
        <v>0</v>
      </c>
      <c r="L312" s="97">
        <v>0</v>
      </c>
      <c r="M312" s="97">
        <v>2167.14</v>
      </c>
      <c r="N312" s="104">
        <v>-64.84</v>
      </c>
      <c r="O312" s="97">
        <v>0</v>
      </c>
      <c r="P312" s="97">
        <v>0</v>
      </c>
      <c r="Q312" s="97">
        <v>19.55</v>
      </c>
      <c r="R312" s="104">
        <v>-0.01</v>
      </c>
      <c r="S312" s="97">
        <v>0</v>
      </c>
      <c r="T312" s="97">
        <v>224.84</v>
      </c>
      <c r="U312" s="97">
        <v>0</v>
      </c>
      <c r="V312" s="97">
        <v>0</v>
      </c>
      <c r="W312" s="97">
        <v>0</v>
      </c>
      <c r="X312" s="97">
        <v>0</v>
      </c>
      <c r="Y312" s="97">
        <v>0</v>
      </c>
      <c r="Z312" s="97">
        <v>0</v>
      </c>
      <c r="AA312" s="97">
        <v>179.54</v>
      </c>
      <c r="AB312" s="97">
        <v>1987.6</v>
      </c>
    </row>
    <row r="313" spans="1:28" x14ac:dyDescent="0.25">
      <c r="A313" s="73" t="s">
        <v>3988</v>
      </c>
      <c r="B313" s="74" t="s">
        <v>3989</v>
      </c>
      <c r="C313" s="74" t="s">
        <v>3447</v>
      </c>
      <c r="D313" s="74" t="s">
        <v>3448</v>
      </c>
      <c r="E313" s="97">
        <v>651.6</v>
      </c>
      <c r="F313" s="97">
        <v>0</v>
      </c>
      <c r="G313" s="97">
        <v>46.56</v>
      </c>
      <c r="H313" s="97">
        <v>0</v>
      </c>
      <c r="I313" s="97">
        <v>24.12</v>
      </c>
      <c r="J313" s="97">
        <v>0</v>
      </c>
      <c r="K313" s="97">
        <v>0</v>
      </c>
      <c r="L313" s="97">
        <v>0</v>
      </c>
      <c r="M313" s="97">
        <v>722.28</v>
      </c>
      <c r="N313" s="104">
        <v>-167.12</v>
      </c>
      <c r="O313" s="97">
        <v>0</v>
      </c>
      <c r="P313" s="97">
        <v>0</v>
      </c>
      <c r="Q313" s="97">
        <v>0</v>
      </c>
      <c r="R313" s="97">
        <v>0.05</v>
      </c>
      <c r="S313" s="97">
        <v>0</v>
      </c>
      <c r="T313" s="97">
        <v>74.95</v>
      </c>
      <c r="U313" s="97">
        <v>0</v>
      </c>
      <c r="V313" s="97">
        <v>0</v>
      </c>
      <c r="W313" s="97">
        <v>0</v>
      </c>
      <c r="X313" s="97">
        <v>0</v>
      </c>
      <c r="Y313" s="97">
        <v>0</v>
      </c>
      <c r="Z313" s="97">
        <v>0</v>
      </c>
      <c r="AA313" s="97">
        <v>-92.12</v>
      </c>
      <c r="AB313" s="97">
        <v>814.4</v>
      </c>
    </row>
    <row r="314" spans="1:28" x14ac:dyDescent="0.25">
      <c r="A314" s="73" t="s">
        <v>3990</v>
      </c>
      <c r="B314" s="74" t="s">
        <v>3991</v>
      </c>
      <c r="C314" s="74" t="s">
        <v>3447</v>
      </c>
      <c r="D314" s="74" t="s">
        <v>3448</v>
      </c>
      <c r="E314" s="97">
        <v>2606.6999999999998</v>
      </c>
      <c r="F314" s="97">
        <v>0</v>
      </c>
      <c r="G314" s="97">
        <v>186.24</v>
      </c>
      <c r="H314" s="97">
        <v>0</v>
      </c>
      <c r="I314" s="97">
        <v>96.48</v>
      </c>
      <c r="J314" s="97">
        <v>0</v>
      </c>
      <c r="K314" s="97">
        <v>0</v>
      </c>
      <c r="L314" s="97">
        <v>0</v>
      </c>
      <c r="M314" s="97">
        <v>2889.42</v>
      </c>
      <c r="N314" s="97">
        <v>0</v>
      </c>
      <c r="O314" s="97">
        <v>54.46</v>
      </c>
      <c r="P314" s="97">
        <v>0</v>
      </c>
      <c r="Q314" s="97">
        <v>0</v>
      </c>
      <c r="R314" s="104">
        <v>-0.02</v>
      </c>
      <c r="S314" s="97">
        <v>0</v>
      </c>
      <c r="T314" s="97">
        <v>299.77999999999997</v>
      </c>
      <c r="U314" s="97">
        <v>0</v>
      </c>
      <c r="V314" s="97">
        <v>0</v>
      </c>
      <c r="W314" s="97">
        <v>0</v>
      </c>
      <c r="X314" s="97">
        <v>0</v>
      </c>
      <c r="Y314" s="97">
        <v>0</v>
      </c>
      <c r="Z314" s="97">
        <v>0</v>
      </c>
      <c r="AA314" s="97">
        <v>354.22</v>
      </c>
      <c r="AB314" s="97">
        <v>2535.1999999999998</v>
      </c>
    </row>
    <row r="315" spans="1:28" x14ac:dyDescent="0.25">
      <c r="A315" s="73" t="s">
        <v>3992</v>
      </c>
      <c r="B315" s="74" t="s">
        <v>3993</v>
      </c>
      <c r="C315" s="173" t="s">
        <v>3994</v>
      </c>
      <c r="D315" s="173" t="s">
        <v>3995</v>
      </c>
      <c r="E315" s="97">
        <v>3000</v>
      </c>
      <c r="F315" s="97">
        <v>0</v>
      </c>
      <c r="G315" s="97">
        <v>0</v>
      </c>
      <c r="H315" s="97">
        <v>0</v>
      </c>
      <c r="I315" s="97">
        <v>0</v>
      </c>
      <c r="J315" s="97">
        <v>0</v>
      </c>
      <c r="K315" s="97">
        <v>0</v>
      </c>
      <c r="L315" s="97">
        <v>0</v>
      </c>
      <c r="M315" s="97">
        <v>3000</v>
      </c>
      <c r="N315" s="97">
        <v>0</v>
      </c>
      <c r="O315" s="97">
        <v>76.98</v>
      </c>
      <c r="P315" s="97">
        <v>0</v>
      </c>
      <c r="Q315" s="97">
        <v>0</v>
      </c>
      <c r="R315" s="97">
        <v>0.02</v>
      </c>
      <c r="S315" s="97">
        <v>0</v>
      </c>
      <c r="T315" s="97">
        <v>0</v>
      </c>
      <c r="U315" s="97">
        <v>0</v>
      </c>
      <c r="V315" s="97">
        <v>0</v>
      </c>
      <c r="W315" s="97">
        <v>0</v>
      </c>
      <c r="X315" s="97">
        <v>0</v>
      </c>
      <c r="Y315" s="97">
        <v>0</v>
      </c>
      <c r="Z315" s="97">
        <v>0</v>
      </c>
      <c r="AA315" s="97">
        <v>77</v>
      </c>
      <c r="AB315" s="97">
        <v>2923</v>
      </c>
    </row>
    <row r="316" spans="1:28" x14ac:dyDescent="0.25">
      <c r="A316" s="73" t="s">
        <v>3996</v>
      </c>
      <c r="B316" s="74" t="s">
        <v>3997</v>
      </c>
      <c r="C316" s="74" t="s">
        <v>3994</v>
      </c>
      <c r="D316" s="74" t="s">
        <v>3995</v>
      </c>
      <c r="E316" s="97">
        <v>4413.45</v>
      </c>
      <c r="F316" s="97">
        <v>0</v>
      </c>
      <c r="G316" s="97">
        <v>0</v>
      </c>
      <c r="H316" s="97">
        <v>0</v>
      </c>
      <c r="I316" s="97">
        <v>0</v>
      </c>
      <c r="J316" s="97">
        <v>0</v>
      </c>
      <c r="K316" s="97">
        <v>0</v>
      </c>
      <c r="L316" s="97">
        <v>0</v>
      </c>
      <c r="M316" s="97">
        <v>4413.45</v>
      </c>
      <c r="N316" s="97">
        <v>0</v>
      </c>
      <c r="O316" s="97">
        <v>418.43</v>
      </c>
      <c r="P316" s="97">
        <v>0</v>
      </c>
      <c r="Q316" s="97">
        <v>0</v>
      </c>
      <c r="R316" s="97">
        <v>0.02</v>
      </c>
      <c r="S316" s="97">
        <v>0</v>
      </c>
      <c r="T316" s="97">
        <v>0</v>
      </c>
      <c r="U316" s="97">
        <v>0</v>
      </c>
      <c r="V316" s="97">
        <v>0</v>
      </c>
      <c r="W316" s="97">
        <v>0</v>
      </c>
      <c r="X316" s="97">
        <v>0</v>
      </c>
      <c r="Y316" s="97">
        <v>0</v>
      </c>
      <c r="Z316" s="97">
        <v>0</v>
      </c>
      <c r="AA316" s="97">
        <v>418.45</v>
      </c>
      <c r="AB316" s="97">
        <v>3995</v>
      </c>
    </row>
    <row r="317" spans="1:28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25">
      <c r="A319" s="15"/>
      <c r="B319" s="7"/>
      <c r="C319" s="1"/>
      <c r="D319" s="1"/>
      <c r="E319" s="7" t="s">
        <v>280</v>
      </c>
      <c r="F319" s="7" t="s">
        <v>280</v>
      </c>
      <c r="G319" s="7" t="s">
        <v>280</v>
      </c>
      <c r="H319" s="7" t="s">
        <v>280</v>
      </c>
      <c r="I319" s="7" t="s">
        <v>280</v>
      </c>
      <c r="J319" s="7" t="s">
        <v>280</v>
      </c>
      <c r="K319" s="7" t="s">
        <v>280</v>
      </c>
      <c r="L319" s="7" t="s">
        <v>280</v>
      </c>
      <c r="M319" s="7" t="s">
        <v>280</v>
      </c>
      <c r="N319" s="7" t="s">
        <v>280</v>
      </c>
      <c r="O319" s="7" t="s">
        <v>280</v>
      </c>
      <c r="P319" s="7" t="s">
        <v>280</v>
      </c>
      <c r="Q319" s="7" t="s">
        <v>280</v>
      </c>
      <c r="R319" s="7" t="s">
        <v>280</v>
      </c>
      <c r="S319" s="7" t="s">
        <v>280</v>
      </c>
      <c r="T319" s="7" t="s">
        <v>280</v>
      </c>
      <c r="U319" s="7" t="s">
        <v>280</v>
      </c>
      <c r="V319" s="7" t="s">
        <v>280</v>
      </c>
      <c r="W319" s="7" t="s">
        <v>280</v>
      </c>
      <c r="X319" s="7" t="s">
        <v>280</v>
      </c>
      <c r="Y319" s="7" t="s">
        <v>280</v>
      </c>
      <c r="Z319" s="7" t="s">
        <v>280</v>
      </c>
      <c r="AA319" s="7" t="s">
        <v>280</v>
      </c>
      <c r="AB319" s="7" t="s">
        <v>280</v>
      </c>
    </row>
    <row r="320" spans="1:28" x14ac:dyDescent="0.25">
      <c r="A320" s="18" t="s">
        <v>281</v>
      </c>
      <c r="B320" s="1" t="s">
        <v>282</v>
      </c>
      <c r="C320" s="1"/>
      <c r="D320" s="1"/>
      <c r="E320" s="17">
        <v>1502228.7</v>
      </c>
      <c r="F320" s="17">
        <v>115376.26</v>
      </c>
      <c r="G320" s="17">
        <v>95231.33</v>
      </c>
      <c r="H320" s="17">
        <v>3343.5</v>
      </c>
      <c r="I320" s="17">
        <v>36619.53</v>
      </c>
      <c r="J320" s="17">
        <v>70118.399999999994</v>
      </c>
      <c r="K320" s="17">
        <v>6049.96</v>
      </c>
      <c r="L320" s="19">
        <v>-10898.4</v>
      </c>
      <c r="M320" s="17">
        <v>1818069.28</v>
      </c>
      <c r="N320" s="19">
        <v>-3774.85</v>
      </c>
      <c r="O320" s="17">
        <v>185840.43</v>
      </c>
      <c r="P320" s="17">
        <v>3634.32</v>
      </c>
      <c r="Q320" s="17">
        <v>10594.32</v>
      </c>
      <c r="R320" s="19">
        <v>-1.0900000000000001</v>
      </c>
      <c r="S320" s="17">
        <v>1540</v>
      </c>
      <c r="T320" s="17">
        <v>171906.07</v>
      </c>
      <c r="U320" s="17">
        <v>288411.42</v>
      </c>
      <c r="V320" s="17">
        <v>9023.31</v>
      </c>
      <c r="W320" s="17">
        <v>1270.76</v>
      </c>
      <c r="X320" s="17">
        <v>5539.81</v>
      </c>
      <c r="Y320" s="17">
        <v>2205.7600000000002</v>
      </c>
      <c r="Z320" s="17">
        <v>1775.62</v>
      </c>
      <c r="AA320" s="17">
        <v>677965.88</v>
      </c>
      <c r="AB320" s="17">
        <v>1140103.3999999999</v>
      </c>
    </row>
    <row r="321" spans="1:28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3">
        <f>AB320+W320</f>
        <v>1141374.1599999999</v>
      </c>
    </row>
    <row r="322" spans="1:28" x14ac:dyDescent="0.25">
      <c r="A322" s="2"/>
      <c r="B322" s="174" t="s">
        <v>3998</v>
      </c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  <c r="AA322" s="174"/>
      <c r="AB322" s="174"/>
    </row>
    <row r="323" spans="1:28" x14ac:dyDescent="0.25">
      <c r="A323" s="2" t="s">
        <v>282</v>
      </c>
      <c r="B323" s="1" t="s">
        <v>282</v>
      </c>
      <c r="C323" s="1"/>
      <c r="D323" s="1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</row>
    <row r="324" spans="1:28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</sheetData>
  <mergeCells count="4">
    <mergeCell ref="B1:E1"/>
    <mergeCell ref="B3:E3"/>
    <mergeCell ref="B322:AB322"/>
    <mergeCell ref="Q8:Z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33" sqref="J3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29.7109375" style="1" bestFit="1" customWidth="1"/>
    <col min="4" max="4" width="17.140625" style="1" bestFit="1" customWidth="1"/>
    <col min="5" max="24" width="15.7109375" style="1" customWidth="1"/>
    <col min="25" max="16384" width="11.42578125" style="1"/>
  </cols>
  <sheetData>
    <row r="1" spans="1:24" ht="18" customHeight="1" x14ac:dyDescent="0.25">
      <c r="A1" s="3" t="s">
        <v>0</v>
      </c>
      <c r="B1" s="22" t="s">
        <v>282</v>
      </c>
      <c r="C1" s="22"/>
      <c r="D1" s="22"/>
      <c r="E1" s="23"/>
      <c r="F1" s="23"/>
      <c r="G1" s="23"/>
      <c r="H1" s="23"/>
    </row>
    <row r="2" spans="1:24" ht="24.95" customHeight="1" x14ac:dyDescent="0.2">
      <c r="A2" s="4" t="s">
        <v>1</v>
      </c>
      <c r="B2" s="24" t="s">
        <v>2</v>
      </c>
      <c r="C2" s="24"/>
      <c r="D2" s="24"/>
      <c r="E2" s="25"/>
      <c r="F2" s="25"/>
      <c r="G2" s="25"/>
      <c r="H2" s="25"/>
    </row>
    <row r="3" spans="1:24" ht="15.75" x14ac:dyDescent="0.25">
      <c r="B3" s="26" t="s">
        <v>3</v>
      </c>
      <c r="C3" s="26"/>
      <c r="D3" s="26"/>
      <c r="E3" s="23"/>
      <c r="F3" s="23"/>
      <c r="G3" s="23"/>
      <c r="H3" s="23"/>
      <c r="I3" s="7" t="s">
        <v>7</v>
      </c>
    </row>
    <row r="4" spans="1:24" ht="15" x14ac:dyDescent="0.25">
      <c r="B4" s="27" t="s">
        <v>4</v>
      </c>
      <c r="C4" s="27"/>
      <c r="D4" s="27"/>
      <c r="E4" s="23"/>
      <c r="F4" s="23"/>
      <c r="G4" s="23"/>
      <c r="H4" s="23"/>
      <c r="I4" s="7" t="s">
        <v>8</v>
      </c>
    </row>
    <row r="5" spans="1:24" x14ac:dyDescent="0.2">
      <c r="B5" s="6" t="s">
        <v>5</v>
      </c>
      <c r="C5" s="6"/>
      <c r="D5" s="6"/>
    </row>
    <row r="6" spans="1:24" x14ac:dyDescent="0.2">
      <c r="B6" s="6" t="s">
        <v>6</v>
      </c>
      <c r="C6" s="6"/>
      <c r="D6" s="6"/>
    </row>
    <row r="8" spans="1:24" s="5" customFormat="1" ht="35.25" customHeight="1" thickBot="1" x14ac:dyDescent="0.25">
      <c r="A8" s="8" t="s">
        <v>9</v>
      </c>
      <c r="B8" s="9" t="s">
        <v>10</v>
      </c>
      <c r="C8" s="9" t="s">
        <v>283</v>
      </c>
      <c r="D8" s="9" t="s">
        <v>284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0" t="s">
        <v>20</v>
      </c>
      <c r="O8" s="9" t="s">
        <v>21</v>
      </c>
      <c r="P8" s="9" t="s">
        <v>22</v>
      </c>
      <c r="Q8" s="9" t="s">
        <v>23</v>
      </c>
      <c r="R8" s="9" t="s">
        <v>24</v>
      </c>
      <c r="S8" s="28" t="s">
        <v>326</v>
      </c>
      <c r="T8" s="29"/>
      <c r="U8" s="29"/>
      <c r="V8" s="30"/>
      <c r="W8" s="10" t="s">
        <v>25</v>
      </c>
      <c r="X8" s="11" t="s">
        <v>26</v>
      </c>
    </row>
    <row r="9" spans="1:24" ht="12" thickTop="1" x14ac:dyDescent="0.2"/>
    <row r="11" spans="1:24" x14ac:dyDescent="0.2">
      <c r="A11" s="12" t="s">
        <v>27</v>
      </c>
    </row>
    <row r="13" spans="1:24" ht="15" x14ac:dyDescent="0.25">
      <c r="A13" s="2" t="s">
        <v>28</v>
      </c>
      <c r="B13" s="1" t="s">
        <v>29</v>
      </c>
      <c r="C13" t="s">
        <v>285</v>
      </c>
      <c r="D13" t="s">
        <v>286</v>
      </c>
      <c r="E13" s="13">
        <v>12071.56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f>+E13+F13+G13+H13+I13+J13+K13+L13+M13</f>
        <v>12071.56</v>
      </c>
      <c r="O13" s="13">
        <v>0</v>
      </c>
      <c r="P13" s="13">
        <v>0</v>
      </c>
      <c r="Q13" s="13">
        <v>2070.6</v>
      </c>
      <c r="R13" s="13">
        <v>0.13</v>
      </c>
      <c r="S13" s="13">
        <v>1388.23</v>
      </c>
      <c r="T13" s="13">
        <v>5851</v>
      </c>
      <c r="U13" s="13">
        <v>0</v>
      </c>
      <c r="V13" s="13">
        <v>0</v>
      </c>
      <c r="W13" s="13">
        <f>+O13+P13+Q13+R13+S13+T13+U13+V13</f>
        <v>9309.9599999999991</v>
      </c>
      <c r="X13" s="13">
        <v>2761.6</v>
      </c>
    </row>
    <row r="14" spans="1:24" ht="15" x14ac:dyDescent="0.25">
      <c r="A14" s="2" t="s">
        <v>30</v>
      </c>
      <c r="B14" s="1" t="s">
        <v>31</v>
      </c>
      <c r="C14" t="s">
        <v>287</v>
      </c>
      <c r="D14" t="s">
        <v>286</v>
      </c>
      <c r="E14" s="13">
        <v>928.8</v>
      </c>
      <c r="F14" s="13">
        <v>0</v>
      </c>
      <c r="G14" s="13">
        <v>0</v>
      </c>
      <c r="H14" s="13">
        <v>0</v>
      </c>
      <c r="I14" s="13">
        <v>58.2</v>
      </c>
      <c r="J14" s="13">
        <v>32.880000000000003</v>
      </c>
      <c r="K14" s="13">
        <v>0</v>
      </c>
      <c r="L14" s="13">
        <v>0</v>
      </c>
      <c r="M14" s="13">
        <v>0</v>
      </c>
      <c r="N14" s="13">
        <f t="shared" ref="N14:N77" si="0">+E14+F14+G14+H14+I14+J14+K14+L14+M14</f>
        <v>1019.88</v>
      </c>
      <c r="O14" s="13">
        <v>0</v>
      </c>
      <c r="P14" s="13">
        <v>0</v>
      </c>
      <c r="Q14" s="13">
        <v>0</v>
      </c>
      <c r="R14" s="14">
        <v>-0.13</v>
      </c>
      <c r="S14" s="13">
        <v>106.81</v>
      </c>
      <c r="T14" s="13">
        <v>0</v>
      </c>
      <c r="U14" s="13">
        <v>0</v>
      </c>
      <c r="V14" s="13">
        <v>0</v>
      </c>
      <c r="W14" s="13">
        <f t="shared" ref="W14:W77" si="1">+O14+P14+Q14+R14+S14+T14+U14+V14</f>
        <v>106.68</v>
      </c>
      <c r="X14" s="13">
        <v>913.2</v>
      </c>
    </row>
    <row r="15" spans="1:24" ht="15" x14ac:dyDescent="0.25">
      <c r="A15" s="2" t="s">
        <v>32</v>
      </c>
      <c r="B15" s="1" t="s">
        <v>33</v>
      </c>
      <c r="C15" t="s">
        <v>285</v>
      </c>
      <c r="D15" t="s">
        <v>286</v>
      </c>
      <c r="E15" s="13">
        <v>12071.56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f t="shared" si="0"/>
        <v>12071.56</v>
      </c>
      <c r="O15" s="13">
        <v>0</v>
      </c>
      <c r="P15" s="13">
        <v>0</v>
      </c>
      <c r="Q15" s="13">
        <v>2070.6</v>
      </c>
      <c r="R15" s="14">
        <v>-0.01</v>
      </c>
      <c r="S15" s="13">
        <v>1388.23</v>
      </c>
      <c r="T15" s="13">
        <v>5002.74</v>
      </c>
      <c r="U15" s="13">
        <v>0</v>
      </c>
      <c r="V15" s="13">
        <v>0</v>
      </c>
      <c r="W15" s="13">
        <f t="shared" si="1"/>
        <v>8461.56</v>
      </c>
      <c r="X15" s="13">
        <v>3610</v>
      </c>
    </row>
    <row r="16" spans="1:24" ht="15" x14ac:dyDescent="0.25">
      <c r="A16" s="2" t="s">
        <v>34</v>
      </c>
      <c r="B16" s="1" t="s">
        <v>35</v>
      </c>
      <c r="C16" t="s">
        <v>288</v>
      </c>
      <c r="D16" t="s">
        <v>289</v>
      </c>
      <c r="E16" s="13">
        <v>8558.2999999999993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f t="shared" si="0"/>
        <v>8558.2999999999993</v>
      </c>
      <c r="O16" s="13">
        <v>0</v>
      </c>
      <c r="P16" s="13">
        <v>0</v>
      </c>
      <c r="Q16" s="13">
        <v>1280.79</v>
      </c>
      <c r="R16" s="13">
        <v>0.09</v>
      </c>
      <c r="S16" s="13">
        <v>984.2</v>
      </c>
      <c r="T16" s="13">
        <v>3249.82</v>
      </c>
      <c r="U16" s="13">
        <v>0</v>
      </c>
      <c r="V16" s="13">
        <v>0</v>
      </c>
      <c r="W16" s="13">
        <f t="shared" si="1"/>
        <v>5514.9</v>
      </c>
      <c r="X16" s="13">
        <v>3043.4</v>
      </c>
    </row>
    <row r="17" spans="1:24" ht="15" x14ac:dyDescent="0.25">
      <c r="A17" s="2" t="s">
        <v>36</v>
      </c>
      <c r="B17" s="1" t="s">
        <v>37</v>
      </c>
      <c r="C17" t="s">
        <v>290</v>
      </c>
      <c r="D17" t="s">
        <v>289</v>
      </c>
      <c r="E17" s="13">
        <v>3181.15</v>
      </c>
      <c r="F17" s="13">
        <v>0</v>
      </c>
      <c r="G17" s="13">
        <v>0</v>
      </c>
      <c r="H17" s="13">
        <v>0</v>
      </c>
      <c r="I17" s="13">
        <v>465.5</v>
      </c>
      <c r="J17" s="13">
        <v>0</v>
      </c>
      <c r="K17" s="13">
        <v>0</v>
      </c>
      <c r="L17" s="13">
        <v>0</v>
      </c>
      <c r="M17" s="13">
        <v>0</v>
      </c>
      <c r="N17" s="13">
        <f t="shared" si="0"/>
        <v>3646.65</v>
      </c>
      <c r="O17" s="13">
        <v>0</v>
      </c>
      <c r="P17" s="13">
        <v>0</v>
      </c>
      <c r="Q17" s="13">
        <v>116.97</v>
      </c>
      <c r="R17" s="13">
        <v>0.02</v>
      </c>
      <c r="S17" s="13">
        <v>365.83</v>
      </c>
      <c r="T17" s="13">
        <v>1341.22</v>
      </c>
      <c r="U17" s="13">
        <v>31.81</v>
      </c>
      <c r="V17" s="13">
        <v>0</v>
      </c>
      <c r="W17" s="13">
        <f t="shared" si="1"/>
        <v>1855.85</v>
      </c>
      <c r="X17" s="13">
        <v>1790.8</v>
      </c>
    </row>
    <row r="18" spans="1:24" ht="15" x14ac:dyDescent="0.25">
      <c r="A18" s="2" t="s">
        <v>38</v>
      </c>
      <c r="B18" s="1" t="s">
        <v>39</v>
      </c>
      <c r="C18" t="s">
        <v>291</v>
      </c>
      <c r="D18" t="s">
        <v>292</v>
      </c>
      <c r="E18" s="13">
        <v>3685.27</v>
      </c>
      <c r="F18" s="13">
        <v>0</v>
      </c>
      <c r="G18" s="13">
        <v>0</v>
      </c>
      <c r="H18" s="13">
        <v>0</v>
      </c>
      <c r="I18" s="13">
        <v>465.5</v>
      </c>
      <c r="J18" s="13">
        <v>0</v>
      </c>
      <c r="K18" s="13">
        <v>0</v>
      </c>
      <c r="L18" s="13">
        <v>0</v>
      </c>
      <c r="M18" s="13">
        <v>0</v>
      </c>
      <c r="N18" s="13">
        <f t="shared" si="0"/>
        <v>4150.7700000000004</v>
      </c>
      <c r="O18" s="13">
        <v>0</v>
      </c>
      <c r="P18" s="13">
        <v>0</v>
      </c>
      <c r="Q18" s="13">
        <v>298.67</v>
      </c>
      <c r="R18" s="13">
        <v>0.04</v>
      </c>
      <c r="S18" s="13">
        <v>423.81</v>
      </c>
      <c r="T18" s="13">
        <v>1229</v>
      </c>
      <c r="U18" s="13">
        <v>36.85</v>
      </c>
      <c r="V18" s="13">
        <v>0</v>
      </c>
      <c r="W18" s="13">
        <f t="shared" si="1"/>
        <v>1988.37</v>
      </c>
      <c r="X18" s="13">
        <v>2162.4</v>
      </c>
    </row>
    <row r="19" spans="1:24" ht="15" x14ac:dyDescent="0.25">
      <c r="A19" s="2" t="s">
        <v>40</v>
      </c>
      <c r="B19" s="1" t="s">
        <v>41</v>
      </c>
      <c r="C19" t="s">
        <v>293</v>
      </c>
      <c r="D19" t="s">
        <v>294</v>
      </c>
      <c r="E19" s="13">
        <v>3873.09</v>
      </c>
      <c r="F19" s="13">
        <v>0</v>
      </c>
      <c r="G19" s="13">
        <v>0</v>
      </c>
      <c r="H19" s="13">
        <v>0</v>
      </c>
      <c r="I19" s="13">
        <v>465.5</v>
      </c>
      <c r="J19" s="13">
        <v>0</v>
      </c>
      <c r="K19" s="13">
        <v>0</v>
      </c>
      <c r="L19" s="13">
        <v>0</v>
      </c>
      <c r="M19" s="13">
        <v>0</v>
      </c>
      <c r="N19" s="13">
        <f t="shared" si="0"/>
        <v>4338.59</v>
      </c>
      <c r="O19" s="13">
        <v>0</v>
      </c>
      <c r="P19" s="13">
        <v>0</v>
      </c>
      <c r="Q19" s="13">
        <v>328.72</v>
      </c>
      <c r="R19" s="14">
        <v>-7.0000000000000007E-2</v>
      </c>
      <c r="S19" s="13">
        <v>445.41</v>
      </c>
      <c r="T19" s="13">
        <v>0</v>
      </c>
      <c r="U19" s="13">
        <v>38.729999999999997</v>
      </c>
      <c r="V19" s="13">
        <v>0</v>
      </c>
      <c r="W19" s="13">
        <f t="shared" si="1"/>
        <v>812.79000000000008</v>
      </c>
      <c r="X19" s="13">
        <v>3525.8</v>
      </c>
    </row>
    <row r="20" spans="1:24" ht="15" x14ac:dyDescent="0.25">
      <c r="A20" s="2" t="s">
        <v>42</v>
      </c>
      <c r="B20" s="1" t="s">
        <v>43</v>
      </c>
      <c r="C20" t="s">
        <v>295</v>
      </c>
      <c r="D20" t="s">
        <v>289</v>
      </c>
      <c r="E20" s="13">
        <v>3507.37</v>
      </c>
      <c r="F20" s="13">
        <v>0</v>
      </c>
      <c r="G20" s="13">
        <v>0</v>
      </c>
      <c r="H20" s="13">
        <v>0</v>
      </c>
      <c r="I20" s="13">
        <v>465.5</v>
      </c>
      <c r="J20" s="13">
        <v>0</v>
      </c>
      <c r="K20" s="13">
        <v>0</v>
      </c>
      <c r="L20" s="13">
        <v>0</v>
      </c>
      <c r="M20" s="13">
        <v>0</v>
      </c>
      <c r="N20" s="13">
        <f t="shared" si="0"/>
        <v>3972.87</v>
      </c>
      <c r="O20" s="13">
        <v>0</v>
      </c>
      <c r="P20" s="13">
        <v>0</v>
      </c>
      <c r="Q20" s="13">
        <v>152.46</v>
      </c>
      <c r="R20" s="14">
        <v>-0.01</v>
      </c>
      <c r="S20" s="13">
        <v>403.35</v>
      </c>
      <c r="T20" s="13">
        <v>1097</v>
      </c>
      <c r="U20" s="13">
        <v>35.07</v>
      </c>
      <c r="V20" s="13">
        <v>0</v>
      </c>
      <c r="W20" s="13">
        <f t="shared" si="1"/>
        <v>1687.8700000000001</v>
      </c>
      <c r="X20" s="13">
        <v>2285</v>
      </c>
    </row>
    <row r="21" spans="1:24" ht="15" x14ac:dyDescent="0.25">
      <c r="A21" s="2" t="s">
        <v>44</v>
      </c>
      <c r="B21" s="1" t="s">
        <v>45</v>
      </c>
      <c r="C21" t="s">
        <v>296</v>
      </c>
      <c r="D21" t="s">
        <v>294</v>
      </c>
      <c r="E21" s="13">
        <v>2265.08</v>
      </c>
      <c r="F21" s="13">
        <v>0</v>
      </c>
      <c r="G21" s="13">
        <v>0</v>
      </c>
      <c r="H21" s="13">
        <v>0</v>
      </c>
      <c r="I21" s="13">
        <v>465.5</v>
      </c>
      <c r="J21" s="13">
        <v>0</v>
      </c>
      <c r="K21" s="13">
        <v>0</v>
      </c>
      <c r="L21" s="13">
        <v>0</v>
      </c>
      <c r="M21" s="13">
        <v>0</v>
      </c>
      <c r="N21" s="13">
        <f t="shared" si="0"/>
        <v>2730.58</v>
      </c>
      <c r="O21" s="14">
        <v>-32.380000000000003</v>
      </c>
      <c r="P21" s="13">
        <v>0</v>
      </c>
      <c r="Q21" s="13">
        <v>0</v>
      </c>
      <c r="R21" s="13">
        <v>0.03</v>
      </c>
      <c r="S21" s="13">
        <v>260.48</v>
      </c>
      <c r="T21" s="13">
        <v>732</v>
      </c>
      <c r="U21" s="13">
        <v>22.65</v>
      </c>
      <c r="V21" s="13">
        <v>0</v>
      </c>
      <c r="W21" s="13">
        <f t="shared" si="1"/>
        <v>982.78</v>
      </c>
      <c r="X21" s="13">
        <v>1747.8</v>
      </c>
    </row>
    <row r="22" spans="1:24" ht="15" x14ac:dyDescent="0.25">
      <c r="A22" s="2" t="s">
        <v>46</v>
      </c>
      <c r="B22" s="1" t="s">
        <v>47</v>
      </c>
      <c r="C22" t="s">
        <v>296</v>
      </c>
      <c r="D22" t="s">
        <v>294</v>
      </c>
      <c r="E22" s="13">
        <v>2265.08</v>
      </c>
      <c r="F22" s="13">
        <v>0</v>
      </c>
      <c r="G22" s="13">
        <v>0</v>
      </c>
      <c r="H22" s="13">
        <v>0</v>
      </c>
      <c r="I22" s="13">
        <v>465.5</v>
      </c>
      <c r="J22" s="13">
        <v>0</v>
      </c>
      <c r="K22" s="13">
        <v>0</v>
      </c>
      <c r="L22" s="13">
        <v>0</v>
      </c>
      <c r="M22" s="13">
        <v>0</v>
      </c>
      <c r="N22" s="13">
        <f t="shared" si="0"/>
        <v>2730.58</v>
      </c>
      <c r="O22" s="14">
        <v>-32.380000000000003</v>
      </c>
      <c r="P22" s="13">
        <v>0</v>
      </c>
      <c r="Q22" s="13">
        <v>0</v>
      </c>
      <c r="R22" s="13">
        <v>0.03</v>
      </c>
      <c r="S22" s="13">
        <v>260.48</v>
      </c>
      <c r="T22" s="13">
        <v>732</v>
      </c>
      <c r="U22" s="13">
        <v>22.65</v>
      </c>
      <c r="V22" s="13">
        <v>0</v>
      </c>
      <c r="W22" s="13">
        <f t="shared" si="1"/>
        <v>982.78</v>
      </c>
      <c r="X22" s="13">
        <v>1747.8</v>
      </c>
    </row>
    <row r="23" spans="1:24" ht="15" x14ac:dyDescent="0.25">
      <c r="A23" s="2" t="s">
        <v>48</v>
      </c>
      <c r="B23" s="1" t="s">
        <v>49</v>
      </c>
      <c r="C23" t="s">
        <v>297</v>
      </c>
      <c r="D23" t="s">
        <v>294</v>
      </c>
      <c r="E23" s="13">
        <v>2369.71</v>
      </c>
      <c r="F23" s="13">
        <v>0</v>
      </c>
      <c r="G23" s="13">
        <v>0</v>
      </c>
      <c r="H23" s="13">
        <v>0</v>
      </c>
      <c r="I23" s="13">
        <v>465.5</v>
      </c>
      <c r="J23" s="13">
        <v>0</v>
      </c>
      <c r="K23" s="13">
        <v>0</v>
      </c>
      <c r="L23" s="13">
        <v>0</v>
      </c>
      <c r="M23" s="13">
        <v>0</v>
      </c>
      <c r="N23" s="13">
        <f t="shared" si="0"/>
        <v>2835.21</v>
      </c>
      <c r="O23" s="14">
        <v>-6.51</v>
      </c>
      <c r="P23" s="13">
        <v>0</v>
      </c>
      <c r="Q23" s="13">
        <v>0</v>
      </c>
      <c r="R23" s="14">
        <v>-0.1</v>
      </c>
      <c r="S23" s="13">
        <v>272.52</v>
      </c>
      <c r="T23" s="13">
        <v>766</v>
      </c>
      <c r="U23" s="13">
        <v>23.7</v>
      </c>
      <c r="V23" s="13">
        <v>0</v>
      </c>
      <c r="W23" s="13">
        <f t="shared" si="1"/>
        <v>1055.6099999999999</v>
      </c>
      <c r="X23" s="13">
        <v>1779.6</v>
      </c>
    </row>
    <row r="24" spans="1:24" ht="15" x14ac:dyDescent="0.25">
      <c r="A24" s="2" t="s">
        <v>50</v>
      </c>
      <c r="B24" s="1" t="s">
        <v>51</v>
      </c>
      <c r="C24" t="s">
        <v>298</v>
      </c>
      <c r="D24" t="s">
        <v>294</v>
      </c>
      <c r="E24" s="13">
        <v>2369.71</v>
      </c>
      <c r="F24" s="13">
        <v>0</v>
      </c>
      <c r="G24" s="13">
        <v>0</v>
      </c>
      <c r="H24" s="13">
        <v>0</v>
      </c>
      <c r="I24" s="13">
        <v>465.5</v>
      </c>
      <c r="J24" s="13">
        <v>0</v>
      </c>
      <c r="K24" s="13">
        <v>0</v>
      </c>
      <c r="L24" s="13">
        <v>0</v>
      </c>
      <c r="M24" s="13">
        <v>0</v>
      </c>
      <c r="N24" s="13">
        <f t="shared" si="0"/>
        <v>2835.21</v>
      </c>
      <c r="O24" s="14">
        <v>-6.51</v>
      </c>
      <c r="P24" s="13">
        <v>0</v>
      </c>
      <c r="Q24" s="13">
        <v>0</v>
      </c>
      <c r="R24" s="14">
        <v>-0.1</v>
      </c>
      <c r="S24" s="13">
        <v>272.52</v>
      </c>
      <c r="T24" s="13">
        <v>766</v>
      </c>
      <c r="U24" s="13">
        <v>23.7</v>
      </c>
      <c r="V24" s="13">
        <v>0</v>
      </c>
      <c r="W24" s="13">
        <f t="shared" si="1"/>
        <v>1055.6099999999999</v>
      </c>
      <c r="X24" s="13">
        <v>1779.6</v>
      </c>
    </row>
    <row r="25" spans="1:24" ht="15" x14ac:dyDescent="0.25">
      <c r="A25" s="2" t="s">
        <v>52</v>
      </c>
      <c r="B25" s="1" t="s">
        <v>53</v>
      </c>
      <c r="C25" t="s">
        <v>298</v>
      </c>
      <c r="D25" t="s">
        <v>294</v>
      </c>
      <c r="E25" s="13">
        <v>2369.71</v>
      </c>
      <c r="F25" s="13">
        <v>0</v>
      </c>
      <c r="G25" s="13">
        <v>0</v>
      </c>
      <c r="H25" s="13">
        <v>0</v>
      </c>
      <c r="I25" s="13">
        <v>465.5</v>
      </c>
      <c r="J25" s="13">
        <v>0</v>
      </c>
      <c r="K25" s="13">
        <v>0</v>
      </c>
      <c r="L25" s="13">
        <v>0</v>
      </c>
      <c r="M25" s="13">
        <v>0</v>
      </c>
      <c r="N25" s="13">
        <f t="shared" si="0"/>
        <v>2835.21</v>
      </c>
      <c r="O25" s="14">
        <v>-6.51</v>
      </c>
      <c r="P25" s="13">
        <v>0</v>
      </c>
      <c r="Q25" s="13">
        <v>0</v>
      </c>
      <c r="R25" s="13">
        <v>0.05</v>
      </c>
      <c r="S25" s="13">
        <v>272.52</v>
      </c>
      <c r="T25" s="13">
        <v>1034.05</v>
      </c>
      <c r="U25" s="13">
        <v>23.7</v>
      </c>
      <c r="V25" s="13">
        <v>0</v>
      </c>
      <c r="W25" s="13">
        <f t="shared" si="1"/>
        <v>1323.81</v>
      </c>
      <c r="X25" s="13">
        <v>1511.4</v>
      </c>
    </row>
    <row r="26" spans="1:24" ht="15" x14ac:dyDescent="0.25">
      <c r="A26" s="2" t="s">
        <v>54</v>
      </c>
      <c r="B26" s="1" t="s">
        <v>55</v>
      </c>
      <c r="C26" t="s">
        <v>288</v>
      </c>
      <c r="D26" t="s">
        <v>294</v>
      </c>
      <c r="E26" s="13">
        <v>8558.27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f t="shared" si="0"/>
        <v>8558.27</v>
      </c>
      <c r="O26" s="13">
        <v>0</v>
      </c>
      <c r="P26" s="13">
        <v>0</v>
      </c>
      <c r="Q26" s="13">
        <v>1280.78</v>
      </c>
      <c r="R26" s="14">
        <v>-0.11</v>
      </c>
      <c r="S26" s="13">
        <v>984.2</v>
      </c>
      <c r="T26" s="13">
        <v>0</v>
      </c>
      <c r="U26" s="13">
        <v>0</v>
      </c>
      <c r="V26" s="13">
        <v>500</v>
      </c>
      <c r="W26" s="13">
        <f t="shared" si="1"/>
        <v>2764.87</v>
      </c>
      <c r="X26" s="13">
        <v>5793.4</v>
      </c>
    </row>
    <row r="27" spans="1:24" ht="15" x14ac:dyDescent="0.25">
      <c r="A27" s="2" t="s">
        <v>56</v>
      </c>
      <c r="B27" s="1" t="s">
        <v>57</v>
      </c>
      <c r="C27" t="s">
        <v>299</v>
      </c>
      <c r="D27" t="s">
        <v>286</v>
      </c>
      <c r="E27" s="13">
        <v>3507.37</v>
      </c>
      <c r="F27" s="13">
        <v>0</v>
      </c>
      <c r="G27" s="13">
        <v>0</v>
      </c>
      <c r="H27" s="13">
        <v>0</v>
      </c>
      <c r="I27" s="13">
        <v>465.5</v>
      </c>
      <c r="J27" s="13">
        <v>0</v>
      </c>
      <c r="K27" s="13">
        <v>0</v>
      </c>
      <c r="L27" s="13">
        <v>0</v>
      </c>
      <c r="M27" s="13">
        <v>0</v>
      </c>
      <c r="N27" s="13">
        <f t="shared" si="0"/>
        <v>3972.87</v>
      </c>
      <c r="O27" s="13">
        <v>0</v>
      </c>
      <c r="P27" s="13">
        <v>0</v>
      </c>
      <c r="Q27" s="13">
        <v>152.46</v>
      </c>
      <c r="R27" s="13">
        <v>0.09</v>
      </c>
      <c r="S27" s="13">
        <v>403.35</v>
      </c>
      <c r="T27" s="13">
        <v>524.29999999999995</v>
      </c>
      <c r="U27" s="13">
        <v>35.07</v>
      </c>
      <c r="V27" s="13">
        <v>0</v>
      </c>
      <c r="W27" s="13">
        <f t="shared" si="1"/>
        <v>1115.27</v>
      </c>
      <c r="X27" s="13">
        <v>2857.6</v>
      </c>
    </row>
    <row r="28" spans="1:24" ht="15" x14ac:dyDescent="0.25">
      <c r="A28" s="2" t="s">
        <v>58</v>
      </c>
      <c r="B28" s="1" t="s">
        <v>59</v>
      </c>
      <c r="C28" t="s">
        <v>296</v>
      </c>
      <c r="D28" t="s">
        <v>294</v>
      </c>
      <c r="E28" s="13">
        <v>2265.08</v>
      </c>
      <c r="F28" s="13">
        <v>0</v>
      </c>
      <c r="G28" s="13">
        <v>0</v>
      </c>
      <c r="H28" s="13">
        <v>0</v>
      </c>
      <c r="I28" s="13">
        <v>465.5</v>
      </c>
      <c r="J28" s="13">
        <v>0</v>
      </c>
      <c r="K28" s="13">
        <v>0</v>
      </c>
      <c r="L28" s="13">
        <v>0</v>
      </c>
      <c r="M28" s="13">
        <v>0</v>
      </c>
      <c r="N28" s="13">
        <f t="shared" si="0"/>
        <v>2730.58</v>
      </c>
      <c r="O28" s="14">
        <v>-32.380000000000003</v>
      </c>
      <c r="P28" s="13">
        <v>0</v>
      </c>
      <c r="Q28" s="13">
        <v>0</v>
      </c>
      <c r="R28" s="13">
        <v>0.03</v>
      </c>
      <c r="S28" s="13">
        <v>260.48</v>
      </c>
      <c r="T28" s="13">
        <v>708</v>
      </c>
      <c r="U28" s="13">
        <v>22.65</v>
      </c>
      <c r="V28" s="13">
        <v>0</v>
      </c>
      <c r="W28" s="13">
        <f t="shared" si="1"/>
        <v>958.78</v>
      </c>
      <c r="X28" s="13">
        <v>1771.8</v>
      </c>
    </row>
    <row r="29" spans="1:24" ht="15" x14ac:dyDescent="0.25">
      <c r="A29" s="2" t="s">
        <v>60</v>
      </c>
      <c r="B29" s="1" t="s">
        <v>61</v>
      </c>
      <c r="C29" t="s">
        <v>290</v>
      </c>
      <c r="D29" t="s">
        <v>289</v>
      </c>
      <c r="E29" s="13">
        <v>3181.15</v>
      </c>
      <c r="F29" s="13">
        <v>0</v>
      </c>
      <c r="G29" s="13">
        <v>0</v>
      </c>
      <c r="H29" s="13">
        <v>0</v>
      </c>
      <c r="I29" s="13">
        <v>465.5</v>
      </c>
      <c r="J29" s="13">
        <v>0</v>
      </c>
      <c r="K29" s="13">
        <v>0</v>
      </c>
      <c r="L29" s="13">
        <v>0</v>
      </c>
      <c r="M29" s="13">
        <v>0</v>
      </c>
      <c r="N29" s="13">
        <f t="shared" si="0"/>
        <v>3646.65</v>
      </c>
      <c r="O29" s="13">
        <v>0</v>
      </c>
      <c r="P29" s="13">
        <v>0</v>
      </c>
      <c r="Q29" s="13">
        <v>116.97</v>
      </c>
      <c r="R29" s="13">
        <v>0.04</v>
      </c>
      <c r="S29" s="13">
        <v>365.83</v>
      </c>
      <c r="T29" s="13">
        <v>1028</v>
      </c>
      <c r="U29" s="13">
        <v>31.81</v>
      </c>
      <c r="V29" s="13">
        <v>0</v>
      </c>
      <c r="W29" s="13">
        <f t="shared" si="1"/>
        <v>1542.6499999999999</v>
      </c>
      <c r="X29" s="13">
        <v>2104</v>
      </c>
    </row>
    <row r="30" spans="1:24" ht="15" x14ac:dyDescent="0.25">
      <c r="A30" s="2" t="s">
        <v>62</v>
      </c>
      <c r="B30" s="1" t="s">
        <v>63</v>
      </c>
      <c r="C30" t="s">
        <v>296</v>
      </c>
      <c r="D30" t="s">
        <v>294</v>
      </c>
      <c r="E30" s="13">
        <v>2265.08</v>
      </c>
      <c r="F30" s="13">
        <v>0</v>
      </c>
      <c r="G30" s="13">
        <v>0</v>
      </c>
      <c r="H30" s="13">
        <v>0</v>
      </c>
      <c r="I30" s="13">
        <v>465.5</v>
      </c>
      <c r="J30" s="13">
        <v>0</v>
      </c>
      <c r="K30" s="13">
        <v>0</v>
      </c>
      <c r="L30" s="13">
        <v>0</v>
      </c>
      <c r="M30" s="13">
        <v>0</v>
      </c>
      <c r="N30" s="13">
        <f t="shared" si="0"/>
        <v>2730.58</v>
      </c>
      <c r="O30" s="14">
        <v>-32.380000000000003</v>
      </c>
      <c r="P30" s="13">
        <v>0</v>
      </c>
      <c r="Q30" s="13">
        <v>0</v>
      </c>
      <c r="R30" s="13">
        <v>0.03</v>
      </c>
      <c r="S30" s="13">
        <v>260.48</v>
      </c>
      <c r="T30" s="13">
        <v>0</v>
      </c>
      <c r="U30" s="13">
        <v>22.65</v>
      </c>
      <c r="V30" s="13">
        <v>0</v>
      </c>
      <c r="W30" s="13">
        <f t="shared" si="1"/>
        <v>250.78000000000003</v>
      </c>
      <c r="X30" s="13">
        <v>2479.8000000000002</v>
      </c>
    </row>
    <row r="31" spans="1:24" ht="15" x14ac:dyDescent="0.25">
      <c r="A31" s="2" t="s">
        <v>64</v>
      </c>
      <c r="B31" s="1" t="s">
        <v>65</v>
      </c>
      <c r="C31" t="s">
        <v>288</v>
      </c>
      <c r="D31" t="s">
        <v>286</v>
      </c>
      <c r="E31" s="13">
        <v>8558.27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f t="shared" si="0"/>
        <v>8558.27</v>
      </c>
      <c r="O31" s="13">
        <v>0</v>
      </c>
      <c r="P31" s="13">
        <v>0</v>
      </c>
      <c r="Q31" s="13">
        <v>1280.78</v>
      </c>
      <c r="R31" s="14">
        <v>-0.11</v>
      </c>
      <c r="S31" s="13">
        <v>984.2</v>
      </c>
      <c r="T31" s="13">
        <v>2766</v>
      </c>
      <c r="U31" s="13">
        <v>0</v>
      </c>
      <c r="V31" s="13">
        <v>0</v>
      </c>
      <c r="W31" s="13">
        <f t="shared" si="1"/>
        <v>5030.87</v>
      </c>
      <c r="X31" s="13">
        <v>3527.4</v>
      </c>
    </row>
    <row r="32" spans="1:24" ht="15" x14ac:dyDescent="0.25">
      <c r="A32" s="2" t="s">
        <v>66</v>
      </c>
      <c r="B32" s="1" t="s">
        <v>67</v>
      </c>
      <c r="C32" t="s">
        <v>300</v>
      </c>
      <c r="D32" t="s">
        <v>289</v>
      </c>
      <c r="E32" s="13">
        <v>13967.07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f t="shared" si="0"/>
        <v>13967.07</v>
      </c>
      <c r="O32" s="13">
        <v>0</v>
      </c>
      <c r="P32" s="13">
        <v>0</v>
      </c>
      <c r="Q32" s="13">
        <v>2516.4299999999998</v>
      </c>
      <c r="R32" s="13">
        <v>0.03</v>
      </c>
      <c r="S32" s="13">
        <v>1606.21</v>
      </c>
      <c r="T32" s="13">
        <v>4656</v>
      </c>
      <c r="U32" s="13">
        <v>0</v>
      </c>
      <c r="V32" s="13">
        <v>0</v>
      </c>
      <c r="W32" s="13">
        <f t="shared" si="1"/>
        <v>8778.67</v>
      </c>
      <c r="X32" s="13">
        <v>5188.3999999999996</v>
      </c>
    </row>
    <row r="33" spans="1:24" ht="15" x14ac:dyDescent="0.25">
      <c r="A33" s="2" t="s">
        <v>68</v>
      </c>
      <c r="B33" s="1" t="s">
        <v>69</v>
      </c>
      <c r="C33" t="s">
        <v>288</v>
      </c>
      <c r="D33" t="s">
        <v>294</v>
      </c>
      <c r="E33" s="13">
        <v>8558.27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f t="shared" si="0"/>
        <v>8558.27</v>
      </c>
      <c r="O33" s="13">
        <v>0</v>
      </c>
      <c r="P33" s="13">
        <v>0</v>
      </c>
      <c r="Q33" s="13">
        <v>1280.78</v>
      </c>
      <c r="R33" s="13">
        <v>0.09</v>
      </c>
      <c r="S33" s="13">
        <v>984.2</v>
      </c>
      <c r="T33" s="13">
        <v>900</v>
      </c>
      <c r="U33" s="13">
        <v>0</v>
      </c>
      <c r="V33" s="13">
        <v>500</v>
      </c>
      <c r="W33" s="13">
        <f t="shared" si="1"/>
        <v>3665.0699999999997</v>
      </c>
      <c r="X33" s="13">
        <v>4893.2</v>
      </c>
    </row>
    <row r="34" spans="1:24" ht="15" x14ac:dyDescent="0.25">
      <c r="A34" s="2" t="s">
        <v>70</v>
      </c>
      <c r="B34" s="1" t="s">
        <v>71</v>
      </c>
      <c r="C34" t="s">
        <v>301</v>
      </c>
      <c r="D34" t="s">
        <v>286</v>
      </c>
      <c r="E34" s="13">
        <v>2741.11</v>
      </c>
      <c r="F34" s="13">
        <v>0</v>
      </c>
      <c r="G34" s="13">
        <v>0</v>
      </c>
      <c r="H34" s="13">
        <v>0</v>
      </c>
      <c r="I34" s="13">
        <v>465.5</v>
      </c>
      <c r="J34" s="13">
        <v>0</v>
      </c>
      <c r="K34" s="13">
        <v>0</v>
      </c>
      <c r="L34" s="13">
        <v>0</v>
      </c>
      <c r="M34" s="13">
        <v>0</v>
      </c>
      <c r="N34" s="13">
        <f t="shared" si="0"/>
        <v>3206.61</v>
      </c>
      <c r="O34" s="13">
        <v>0</v>
      </c>
      <c r="P34" s="13">
        <v>0</v>
      </c>
      <c r="Q34" s="13">
        <v>48.82</v>
      </c>
      <c r="R34" s="13">
        <v>0.15</v>
      </c>
      <c r="S34" s="13">
        <v>315.23</v>
      </c>
      <c r="T34" s="13">
        <v>0</v>
      </c>
      <c r="U34" s="13">
        <v>27.41</v>
      </c>
      <c r="V34" s="13">
        <v>0</v>
      </c>
      <c r="W34" s="13">
        <f t="shared" si="1"/>
        <v>391.61000000000007</v>
      </c>
      <c r="X34" s="13">
        <v>2815</v>
      </c>
    </row>
    <row r="35" spans="1:24" ht="15" x14ac:dyDescent="0.25">
      <c r="A35" s="2" t="s">
        <v>72</v>
      </c>
      <c r="B35" s="1" t="s">
        <v>73</v>
      </c>
      <c r="C35" t="s">
        <v>296</v>
      </c>
      <c r="D35" t="s">
        <v>294</v>
      </c>
      <c r="E35" s="13">
        <v>2265.08</v>
      </c>
      <c r="F35" s="13">
        <v>0</v>
      </c>
      <c r="G35" s="13">
        <v>0</v>
      </c>
      <c r="H35" s="13">
        <v>0</v>
      </c>
      <c r="I35" s="13">
        <v>465.5</v>
      </c>
      <c r="J35" s="13">
        <v>0</v>
      </c>
      <c r="K35" s="13">
        <v>0</v>
      </c>
      <c r="L35" s="13">
        <v>521.5</v>
      </c>
      <c r="M35" s="13">
        <v>0</v>
      </c>
      <c r="N35" s="13">
        <f t="shared" si="0"/>
        <v>3252.08</v>
      </c>
      <c r="O35" s="14">
        <v>-32.380000000000003</v>
      </c>
      <c r="P35" s="13">
        <v>0</v>
      </c>
      <c r="Q35" s="13">
        <v>0</v>
      </c>
      <c r="R35" s="13">
        <v>0.13</v>
      </c>
      <c r="S35" s="13">
        <v>260.48</v>
      </c>
      <c r="T35" s="13">
        <v>684</v>
      </c>
      <c r="U35" s="13">
        <v>22.65</v>
      </c>
      <c r="V35" s="13">
        <v>0</v>
      </c>
      <c r="W35" s="13">
        <f t="shared" si="1"/>
        <v>934.88</v>
      </c>
      <c r="X35" s="13">
        <v>2317.1999999999998</v>
      </c>
    </row>
    <row r="36" spans="1:24" ht="15" x14ac:dyDescent="0.25">
      <c r="A36" s="2" t="s">
        <v>74</v>
      </c>
      <c r="B36" s="1" t="s">
        <v>75</v>
      </c>
      <c r="C36" t="s">
        <v>288</v>
      </c>
      <c r="D36" t="s">
        <v>294</v>
      </c>
      <c r="E36" s="13">
        <v>8558.27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f t="shared" si="0"/>
        <v>8558.27</v>
      </c>
      <c r="O36" s="13">
        <v>0</v>
      </c>
      <c r="P36" s="13">
        <v>0</v>
      </c>
      <c r="Q36" s="13">
        <v>1280.78</v>
      </c>
      <c r="R36" s="14">
        <v>-0.11</v>
      </c>
      <c r="S36" s="13">
        <v>984.2</v>
      </c>
      <c r="T36" s="13">
        <v>0</v>
      </c>
      <c r="U36" s="13">
        <v>0</v>
      </c>
      <c r="V36" s="13">
        <v>0</v>
      </c>
      <c r="W36" s="13">
        <f t="shared" si="1"/>
        <v>2264.87</v>
      </c>
      <c r="X36" s="13">
        <v>6293.4</v>
      </c>
    </row>
    <row r="37" spans="1:24" ht="15" x14ac:dyDescent="0.25">
      <c r="A37" s="2" t="s">
        <v>76</v>
      </c>
      <c r="B37" s="1" t="s">
        <v>77</v>
      </c>
      <c r="C37" t="s">
        <v>297</v>
      </c>
      <c r="D37" t="s">
        <v>286</v>
      </c>
      <c r="E37" s="13">
        <v>2369.71</v>
      </c>
      <c r="F37" s="13">
        <v>0</v>
      </c>
      <c r="G37" s="13">
        <v>0</v>
      </c>
      <c r="H37" s="13">
        <v>0</v>
      </c>
      <c r="I37" s="13">
        <v>465.5</v>
      </c>
      <c r="J37" s="13">
        <v>0</v>
      </c>
      <c r="K37" s="13">
        <v>0</v>
      </c>
      <c r="L37" s="13">
        <v>0</v>
      </c>
      <c r="M37" s="13">
        <v>0</v>
      </c>
      <c r="N37" s="13">
        <f t="shared" si="0"/>
        <v>2835.21</v>
      </c>
      <c r="O37" s="14">
        <v>-6.51</v>
      </c>
      <c r="P37" s="13">
        <v>0</v>
      </c>
      <c r="Q37" s="13">
        <v>0</v>
      </c>
      <c r="R37" s="13">
        <v>0.1</v>
      </c>
      <c r="S37" s="13">
        <v>272.52</v>
      </c>
      <c r="T37" s="13">
        <v>766</v>
      </c>
      <c r="U37" s="13">
        <v>23.7</v>
      </c>
      <c r="V37" s="13">
        <v>0</v>
      </c>
      <c r="W37" s="13">
        <f t="shared" si="1"/>
        <v>1055.81</v>
      </c>
      <c r="X37" s="13">
        <v>1779.4</v>
      </c>
    </row>
    <row r="38" spans="1:24" ht="15" x14ac:dyDescent="0.25">
      <c r="A38" s="2" t="s">
        <v>78</v>
      </c>
      <c r="B38" s="1" t="s">
        <v>79</v>
      </c>
      <c r="C38" t="s">
        <v>302</v>
      </c>
      <c r="D38" t="s">
        <v>294</v>
      </c>
      <c r="E38" s="13">
        <v>2101.5700000000002</v>
      </c>
      <c r="F38" s="13">
        <v>0</v>
      </c>
      <c r="G38" s="13">
        <v>0</v>
      </c>
      <c r="H38" s="13">
        <v>0</v>
      </c>
      <c r="I38" s="13">
        <v>465.5</v>
      </c>
      <c r="J38" s="13">
        <v>0</v>
      </c>
      <c r="K38" s="13">
        <v>0</v>
      </c>
      <c r="L38" s="13">
        <v>0</v>
      </c>
      <c r="M38" s="13">
        <v>0</v>
      </c>
      <c r="N38" s="13">
        <f t="shared" si="0"/>
        <v>2567.0700000000002</v>
      </c>
      <c r="O38" s="14">
        <v>-64.099999999999994</v>
      </c>
      <c r="P38" s="13">
        <v>0</v>
      </c>
      <c r="Q38" s="13">
        <v>0</v>
      </c>
      <c r="R38" s="14">
        <v>-0.13</v>
      </c>
      <c r="S38" s="13">
        <v>241.68</v>
      </c>
      <c r="T38" s="13">
        <v>0</v>
      </c>
      <c r="U38" s="13">
        <v>21.02</v>
      </c>
      <c r="V38" s="13">
        <v>0</v>
      </c>
      <c r="W38" s="13">
        <f t="shared" si="1"/>
        <v>198.47000000000003</v>
      </c>
      <c r="X38" s="13">
        <v>2368.6</v>
      </c>
    </row>
    <row r="39" spans="1:24" ht="15" x14ac:dyDescent="0.25">
      <c r="A39" s="2" t="s">
        <v>80</v>
      </c>
      <c r="B39" s="1" t="s">
        <v>81</v>
      </c>
      <c r="C39" t="s">
        <v>303</v>
      </c>
      <c r="D39" t="s">
        <v>294</v>
      </c>
      <c r="E39" s="13">
        <v>4277.38</v>
      </c>
      <c r="F39" s="13">
        <v>0</v>
      </c>
      <c r="G39" s="13">
        <v>0</v>
      </c>
      <c r="H39" s="13">
        <v>0</v>
      </c>
      <c r="I39" s="13">
        <v>465.5</v>
      </c>
      <c r="J39" s="13">
        <v>0</v>
      </c>
      <c r="K39" s="13">
        <v>0</v>
      </c>
      <c r="L39" s="13">
        <v>0</v>
      </c>
      <c r="M39" s="13">
        <v>0</v>
      </c>
      <c r="N39" s="13">
        <f t="shared" si="0"/>
        <v>4742.88</v>
      </c>
      <c r="O39" s="13">
        <v>0</v>
      </c>
      <c r="P39" s="13">
        <v>0</v>
      </c>
      <c r="Q39" s="13">
        <v>394.05</v>
      </c>
      <c r="R39" s="13">
        <v>7.0000000000000007E-2</v>
      </c>
      <c r="S39" s="13">
        <v>491.9</v>
      </c>
      <c r="T39" s="13">
        <v>512.29</v>
      </c>
      <c r="U39" s="13">
        <v>42.77</v>
      </c>
      <c r="V39" s="13">
        <v>0</v>
      </c>
      <c r="W39" s="13">
        <f t="shared" si="1"/>
        <v>1441.08</v>
      </c>
      <c r="X39" s="13">
        <v>3301.8</v>
      </c>
    </row>
    <row r="40" spans="1:24" ht="15" x14ac:dyDescent="0.25">
      <c r="A40" s="2" t="s">
        <v>82</v>
      </c>
      <c r="B40" s="1" t="s">
        <v>83</v>
      </c>
      <c r="C40" t="s">
        <v>288</v>
      </c>
      <c r="D40" t="s">
        <v>289</v>
      </c>
      <c r="E40" s="13">
        <v>8558.27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f t="shared" si="0"/>
        <v>8558.27</v>
      </c>
      <c r="O40" s="13">
        <v>0</v>
      </c>
      <c r="P40" s="13">
        <v>0</v>
      </c>
      <c r="Q40" s="13">
        <v>1280.78</v>
      </c>
      <c r="R40" s="14">
        <v>-0.11</v>
      </c>
      <c r="S40" s="13">
        <v>984.2</v>
      </c>
      <c r="T40" s="13">
        <v>0</v>
      </c>
      <c r="U40" s="13">
        <v>0</v>
      </c>
      <c r="V40" s="13">
        <v>0</v>
      </c>
      <c r="W40" s="13">
        <f t="shared" si="1"/>
        <v>2264.87</v>
      </c>
      <c r="X40" s="13">
        <v>6293.4</v>
      </c>
    </row>
    <row r="41" spans="1:24" ht="15" x14ac:dyDescent="0.25">
      <c r="A41" s="2" t="s">
        <v>84</v>
      </c>
      <c r="B41" s="1" t="s">
        <v>85</v>
      </c>
      <c r="C41" t="s">
        <v>304</v>
      </c>
      <c r="D41" t="s">
        <v>286</v>
      </c>
      <c r="E41" s="13">
        <v>2881.66</v>
      </c>
      <c r="F41" s="13">
        <v>0</v>
      </c>
      <c r="G41" s="13">
        <v>0</v>
      </c>
      <c r="H41" s="13">
        <v>0</v>
      </c>
      <c r="I41" s="13">
        <v>465.5</v>
      </c>
      <c r="J41" s="13">
        <v>0</v>
      </c>
      <c r="K41" s="13">
        <v>0</v>
      </c>
      <c r="L41" s="13">
        <v>0</v>
      </c>
      <c r="M41" s="13">
        <v>0</v>
      </c>
      <c r="N41" s="13">
        <f t="shared" si="0"/>
        <v>3347.16</v>
      </c>
      <c r="O41" s="13">
        <v>0</v>
      </c>
      <c r="P41" s="13">
        <v>0</v>
      </c>
      <c r="Q41" s="13">
        <v>64.11</v>
      </c>
      <c r="R41" s="14">
        <v>-7.0000000000000007E-2</v>
      </c>
      <c r="S41" s="13">
        <v>331.39</v>
      </c>
      <c r="T41" s="13">
        <v>1317.51</v>
      </c>
      <c r="U41" s="13">
        <v>28.82</v>
      </c>
      <c r="V41" s="13">
        <v>0</v>
      </c>
      <c r="W41" s="13">
        <f t="shared" si="1"/>
        <v>1741.76</v>
      </c>
      <c r="X41" s="13">
        <v>1605.4</v>
      </c>
    </row>
    <row r="42" spans="1:24" ht="15" x14ac:dyDescent="0.25">
      <c r="A42" s="2" t="s">
        <v>86</v>
      </c>
      <c r="B42" s="1" t="s">
        <v>87</v>
      </c>
      <c r="C42" t="s">
        <v>302</v>
      </c>
      <c r="D42" t="s">
        <v>294</v>
      </c>
      <c r="E42" s="13">
        <v>2265.08</v>
      </c>
      <c r="F42" s="13">
        <v>0</v>
      </c>
      <c r="G42" s="13">
        <v>0</v>
      </c>
      <c r="H42" s="13">
        <v>0</v>
      </c>
      <c r="I42" s="13">
        <v>465.5</v>
      </c>
      <c r="J42" s="13">
        <v>0</v>
      </c>
      <c r="K42" s="13">
        <v>0</v>
      </c>
      <c r="L42" s="13">
        <v>0</v>
      </c>
      <c r="M42" s="13">
        <v>0</v>
      </c>
      <c r="N42" s="13">
        <f t="shared" si="0"/>
        <v>2730.58</v>
      </c>
      <c r="O42" s="14">
        <v>-32.380000000000003</v>
      </c>
      <c r="P42" s="13">
        <v>0</v>
      </c>
      <c r="Q42" s="13">
        <v>0</v>
      </c>
      <c r="R42" s="14">
        <v>-0.17</v>
      </c>
      <c r="S42" s="13">
        <v>260.48</v>
      </c>
      <c r="T42" s="13">
        <v>0</v>
      </c>
      <c r="U42" s="13">
        <v>22.65</v>
      </c>
      <c r="V42" s="13">
        <v>0</v>
      </c>
      <c r="W42" s="13">
        <f t="shared" si="1"/>
        <v>250.58</v>
      </c>
      <c r="X42" s="13">
        <v>2480</v>
      </c>
    </row>
    <row r="43" spans="1:24" ht="15" x14ac:dyDescent="0.25">
      <c r="A43" s="2" t="s">
        <v>88</v>
      </c>
      <c r="B43" s="1" t="s">
        <v>89</v>
      </c>
      <c r="C43" t="s">
        <v>305</v>
      </c>
      <c r="D43" t="s">
        <v>294</v>
      </c>
      <c r="E43" s="13">
        <v>2741.19</v>
      </c>
      <c r="F43" s="13">
        <v>0</v>
      </c>
      <c r="G43" s="13">
        <v>0</v>
      </c>
      <c r="H43" s="13">
        <v>0</v>
      </c>
      <c r="I43" s="13">
        <v>465.5</v>
      </c>
      <c r="J43" s="13">
        <v>0</v>
      </c>
      <c r="K43" s="13">
        <v>0</v>
      </c>
      <c r="L43" s="13">
        <v>0</v>
      </c>
      <c r="M43" s="13">
        <v>0</v>
      </c>
      <c r="N43" s="13">
        <f t="shared" si="0"/>
        <v>3206.69</v>
      </c>
      <c r="O43" s="13">
        <v>0</v>
      </c>
      <c r="P43" s="13">
        <v>0</v>
      </c>
      <c r="Q43" s="13">
        <v>48.83</v>
      </c>
      <c r="R43" s="13">
        <v>0.01</v>
      </c>
      <c r="S43" s="13">
        <v>315.24</v>
      </c>
      <c r="T43" s="13">
        <v>914</v>
      </c>
      <c r="U43" s="13">
        <v>27.41</v>
      </c>
      <c r="V43" s="13">
        <v>0</v>
      </c>
      <c r="W43" s="13">
        <f t="shared" si="1"/>
        <v>1305.49</v>
      </c>
      <c r="X43" s="13">
        <v>1901.2</v>
      </c>
    </row>
    <row r="44" spans="1:24" ht="15" x14ac:dyDescent="0.25">
      <c r="A44" s="2" t="s">
        <v>90</v>
      </c>
      <c r="B44" s="1" t="s">
        <v>91</v>
      </c>
      <c r="C44" t="s">
        <v>301</v>
      </c>
      <c r="D44" t="s">
        <v>289</v>
      </c>
      <c r="E44" s="13">
        <v>2741.11</v>
      </c>
      <c r="F44" s="13">
        <v>0</v>
      </c>
      <c r="G44" s="13">
        <v>0</v>
      </c>
      <c r="H44" s="13">
        <v>0</v>
      </c>
      <c r="I44" s="13">
        <v>465.5</v>
      </c>
      <c r="J44" s="13">
        <v>0</v>
      </c>
      <c r="K44" s="13">
        <v>0</v>
      </c>
      <c r="L44" s="13">
        <v>0</v>
      </c>
      <c r="M44" s="13">
        <v>0</v>
      </c>
      <c r="N44" s="13">
        <f t="shared" si="0"/>
        <v>3206.61</v>
      </c>
      <c r="O44" s="13">
        <v>0</v>
      </c>
      <c r="P44" s="13">
        <v>0</v>
      </c>
      <c r="Q44" s="13">
        <v>48.82</v>
      </c>
      <c r="R44" s="13">
        <v>0.15</v>
      </c>
      <c r="S44" s="13">
        <v>315.23</v>
      </c>
      <c r="T44" s="13">
        <v>0</v>
      </c>
      <c r="U44" s="13">
        <v>27.41</v>
      </c>
      <c r="V44" s="13">
        <v>0</v>
      </c>
      <c r="W44" s="13">
        <f t="shared" si="1"/>
        <v>391.61000000000007</v>
      </c>
      <c r="X44" s="13">
        <v>2815</v>
      </c>
    </row>
    <row r="45" spans="1:24" ht="15" x14ac:dyDescent="0.25">
      <c r="A45" s="2" t="s">
        <v>92</v>
      </c>
      <c r="B45" s="1" t="s">
        <v>93</v>
      </c>
      <c r="C45" t="s">
        <v>306</v>
      </c>
      <c r="D45" t="s">
        <v>294</v>
      </c>
      <c r="E45" s="13">
        <v>2609.37</v>
      </c>
      <c r="F45" s="13">
        <v>0</v>
      </c>
      <c r="G45" s="13">
        <v>0</v>
      </c>
      <c r="H45" s="13">
        <v>0</v>
      </c>
      <c r="I45" s="13">
        <v>465.5</v>
      </c>
      <c r="J45" s="13">
        <v>0</v>
      </c>
      <c r="K45" s="13">
        <v>0</v>
      </c>
      <c r="L45" s="13">
        <v>0</v>
      </c>
      <c r="M45" s="13">
        <v>0</v>
      </c>
      <c r="N45" s="13">
        <f t="shared" si="0"/>
        <v>3074.87</v>
      </c>
      <c r="O45" s="13">
        <v>0</v>
      </c>
      <c r="P45" s="13">
        <v>0</v>
      </c>
      <c r="Q45" s="13">
        <v>19.559999999999999</v>
      </c>
      <c r="R45" s="13">
        <v>0.14000000000000001</v>
      </c>
      <c r="S45" s="13">
        <v>300.08</v>
      </c>
      <c r="T45" s="13">
        <v>0</v>
      </c>
      <c r="U45" s="13">
        <v>26.09</v>
      </c>
      <c r="V45" s="13">
        <v>0</v>
      </c>
      <c r="W45" s="13">
        <f t="shared" si="1"/>
        <v>345.86999999999995</v>
      </c>
      <c r="X45" s="13">
        <v>2729</v>
      </c>
    </row>
    <row r="46" spans="1:24" ht="15" x14ac:dyDescent="0.25">
      <c r="A46" s="2" t="s">
        <v>94</v>
      </c>
      <c r="B46" s="1" t="s">
        <v>95</v>
      </c>
      <c r="C46" t="s">
        <v>307</v>
      </c>
      <c r="D46" t="s">
        <v>294</v>
      </c>
      <c r="E46" s="13">
        <v>2265.08</v>
      </c>
      <c r="F46" s="13">
        <v>0</v>
      </c>
      <c r="G46" s="13">
        <v>0</v>
      </c>
      <c r="H46" s="13">
        <v>0</v>
      </c>
      <c r="I46" s="13">
        <v>465.5</v>
      </c>
      <c r="J46" s="13">
        <v>0</v>
      </c>
      <c r="K46" s="13">
        <v>0</v>
      </c>
      <c r="L46" s="13">
        <v>0</v>
      </c>
      <c r="M46" s="13">
        <v>0</v>
      </c>
      <c r="N46" s="13">
        <f t="shared" si="0"/>
        <v>2730.58</v>
      </c>
      <c r="O46" s="14">
        <v>-32.380000000000003</v>
      </c>
      <c r="P46" s="13">
        <v>0</v>
      </c>
      <c r="Q46" s="13">
        <v>0</v>
      </c>
      <c r="R46" s="13">
        <v>0.03</v>
      </c>
      <c r="S46" s="13">
        <v>260.48</v>
      </c>
      <c r="T46" s="13">
        <v>732</v>
      </c>
      <c r="U46" s="13">
        <v>22.65</v>
      </c>
      <c r="V46" s="13">
        <v>0</v>
      </c>
      <c r="W46" s="13">
        <f t="shared" si="1"/>
        <v>982.78</v>
      </c>
      <c r="X46" s="13">
        <v>1747.8</v>
      </c>
    </row>
    <row r="47" spans="1:24" ht="15" x14ac:dyDescent="0.25">
      <c r="A47" s="2" t="s">
        <v>96</v>
      </c>
      <c r="B47" s="1" t="s">
        <v>97</v>
      </c>
      <c r="C47" t="s">
        <v>306</v>
      </c>
      <c r="D47" t="s">
        <v>289</v>
      </c>
      <c r="E47" s="13">
        <v>2609.37</v>
      </c>
      <c r="F47" s="13">
        <v>0</v>
      </c>
      <c r="G47" s="13">
        <v>0</v>
      </c>
      <c r="H47" s="13">
        <v>0</v>
      </c>
      <c r="I47" s="13">
        <v>465.5</v>
      </c>
      <c r="J47" s="13">
        <v>0</v>
      </c>
      <c r="K47" s="13">
        <v>0</v>
      </c>
      <c r="L47" s="13">
        <v>0</v>
      </c>
      <c r="M47" s="13">
        <v>0</v>
      </c>
      <c r="N47" s="13">
        <f t="shared" si="0"/>
        <v>3074.87</v>
      </c>
      <c r="O47" s="13">
        <v>0</v>
      </c>
      <c r="P47" s="13">
        <v>0</v>
      </c>
      <c r="Q47" s="13">
        <v>19.559999999999999</v>
      </c>
      <c r="R47" s="14">
        <v>-0.06</v>
      </c>
      <c r="S47" s="13">
        <v>300.08</v>
      </c>
      <c r="T47" s="13">
        <v>870</v>
      </c>
      <c r="U47" s="13">
        <v>26.09</v>
      </c>
      <c r="V47" s="13">
        <v>0</v>
      </c>
      <c r="W47" s="13">
        <f t="shared" si="1"/>
        <v>1215.6699999999998</v>
      </c>
      <c r="X47" s="13">
        <v>1859.2</v>
      </c>
    </row>
    <row r="48" spans="1:24" ht="15" x14ac:dyDescent="0.25">
      <c r="A48" s="2" t="s">
        <v>98</v>
      </c>
      <c r="B48" s="1" t="s">
        <v>99</v>
      </c>
      <c r="C48" t="s">
        <v>302</v>
      </c>
      <c r="D48" t="s">
        <v>294</v>
      </c>
      <c r="E48" s="13">
        <v>2101.5700000000002</v>
      </c>
      <c r="F48" s="13">
        <v>0</v>
      </c>
      <c r="G48" s="13">
        <v>0</v>
      </c>
      <c r="H48" s="13">
        <v>0</v>
      </c>
      <c r="I48" s="13">
        <v>465.5</v>
      </c>
      <c r="J48" s="13">
        <v>0</v>
      </c>
      <c r="K48" s="13">
        <v>0</v>
      </c>
      <c r="L48" s="13">
        <v>0</v>
      </c>
      <c r="M48" s="13">
        <v>0</v>
      </c>
      <c r="N48" s="13">
        <f t="shared" si="0"/>
        <v>2567.0700000000002</v>
      </c>
      <c r="O48" s="14">
        <v>-64.099999999999994</v>
      </c>
      <c r="P48" s="13">
        <v>0</v>
      </c>
      <c r="Q48" s="13">
        <v>0</v>
      </c>
      <c r="R48" s="13">
        <v>0.09</v>
      </c>
      <c r="S48" s="13">
        <v>241.68</v>
      </c>
      <c r="T48" s="13">
        <v>566</v>
      </c>
      <c r="U48" s="13">
        <v>0</v>
      </c>
      <c r="V48" s="13">
        <v>0</v>
      </c>
      <c r="W48" s="13">
        <f t="shared" si="1"/>
        <v>743.67000000000007</v>
      </c>
      <c r="X48" s="13">
        <v>1823.4</v>
      </c>
    </row>
    <row r="49" spans="1:24" ht="15" x14ac:dyDescent="0.25">
      <c r="A49" s="2" t="s">
        <v>100</v>
      </c>
      <c r="B49" s="1" t="s">
        <v>101</v>
      </c>
      <c r="C49" t="s">
        <v>308</v>
      </c>
      <c r="D49" t="s">
        <v>294</v>
      </c>
      <c r="E49" s="13">
        <v>2486.34</v>
      </c>
      <c r="F49" s="13">
        <v>0</v>
      </c>
      <c r="G49" s="13">
        <v>0</v>
      </c>
      <c r="H49" s="13">
        <v>0</v>
      </c>
      <c r="I49" s="13">
        <v>465.5</v>
      </c>
      <c r="J49" s="13">
        <v>0</v>
      </c>
      <c r="K49" s="13">
        <v>0</v>
      </c>
      <c r="L49" s="13">
        <v>0</v>
      </c>
      <c r="M49" s="13">
        <v>0</v>
      </c>
      <c r="N49" s="13">
        <f t="shared" si="0"/>
        <v>2951.84</v>
      </c>
      <c r="O49" s="13">
        <v>0</v>
      </c>
      <c r="P49" s="13">
        <v>0</v>
      </c>
      <c r="Q49" s="13">
        <v>6.18</v>
      </c>
      <c r="R49" s="14">
        <v>-0.13</v>
      </c>
      <c r="S49" s="13">
        <v>285.93</v>
      </c>
      <c r="T49" s="13">
        <v>0</v>
      </c>
      <c r="U49" s="13">
        <v>24.86</v>
      </c>
      <c r="V49" s="13">
        <v>0</v>
      </c>
      <c r="W49" s="13">
        <f t="shared" si="1"/>
        <v>316.84000000000003</v>
      </c>
      <c r="X49" s="13">
        <v>2635</v>
      </c>
    </row>
    <row r="50" spans="1:24" ht="15" x14ac:dyDescent="0.25">
      <c r="A50" s="2" t="s">
        <v>102</v>
      </c>
      <c r="B50" s="1" t="s">
        <v>103</v>
      </c>
      <c r="C50" t="s">
        <v>309</v>
      </c>
      <c r="D50" t="s">
        <v>294</v>
      </c>
      <c r="E50" s="13">
        <v>2486.34</v>
      </c>
      <c r="F50" s="13">
        <v>0</v>
      </c>
      <c r="G50" s="13">
        <v>0</v>
      </c>
      <c r="H50" s="13">
        <v>0</v>
      </c>
      <c r="I50" s="13">
        <v>465.5</v>
      </c>
      <c r="J50" s="13">
        <v>0</v>
      </c>
      <c r="K50" s="13">
        <v>0</v>
      </c>
      <c r="L50" s="13">
        <v>0</v>
      </c>
      <c r="M50" s="13">
        <v>0</v>
      </c>
      <c r="N50" s="13">
        <f t="shared" si="0"/>
        <v>2951.84</v>
      </c>
      <c r="O50" s="13">
        <v>0</v>
      </c>
      <c r="P50" s="13">
        <v>0</v>
      </c>
      <c r="Q50" s="13">
        <v>6.18</v>
      </c>
      <c r="R50" s="13">
        <v>7.0000000000000007E-2</v>
      </c>
      <c r="S50" s="13">
        <v>285.93</v>
      </c>
      <c r="T50" s="13">
        <v>691</v>
      </c>
      <c r="U50" s="13">
        <v>24.86</v>
      </c>
      <c r="V50" s="13">
        <v>0</v>
      </c>
      <c r="W50" s="13">
        <f t="shared" si="1"/>
        <v>1008.0400000000001</v>
      </c>
      <c r="X50" s="13">
        <v>1943.8</v>
      </c>
    </row>
    <row r="51" spans="1:24" ht="15" x14ac:dyDescent="0.25">
      <c r="A51" s="2" t="s">
        <v>104</v>
      </c>
      <c r="B51" s="1" t="s">
        <v>105</v>
      </c>
      <c r="C51" t="s">
        <v>310</v>
      </c>
      <c r="D51" t="s">
        <v>286</v>
      </c>
      <c r="E51" s="13">
        <v>3685.27</v>
      </c>
      <c r="F51" s="13">
        <v>0</v>
      </c>
      <c r="G51" s="13">
        <v>0</v>
      </c>
      <c r="H51" s="13">
        <v>0</v>
      </c>
      <c r="I51" s="13">
        <v>465.5</v>
      </c>
      <c r="J51" s="13">
        <v>0</v>
      </c>
      <c r="K51" s="13">
        <v>0</v>
      </c>
      <c r="L51" s="13">
        <v>0</v>
      </c>
      <c r="M51" s="13">
        <v>0</v>
      </c>
      <c r="N51" s="13">
        <f t="shared" si="0"/>
        <v>4150.7700000000004</v>
      </c>
      <c r="O51" s="13">
        <v>0</v>
      </c>
      <c r="P51" s="13">
        <v>0</v>
      </c>
      <c r="Q51" s="13">
        <v>298.67</v>
      </c>
      <c r="R51" s="14">
        <v>-0.11</v>
      </c>
      <c r="S51" s="13">
        <v>423.81</v>
      </c>
      <c r="T51" s="13">
        <v>794</v>
      </c>
      <c r="U51" s="13">
        <v>0</v>
      </c>
      <c r="V51" s="13">
        <v>0</v>
      </c>
      <c r="W51" s="13">
        <f t="shared" si="1"/>
        <v>1516.37</v>
      </c>
      <c r="X51" s="13">
        <v>2634.4</v>
      </c>
    </row>
    <row r="52" spans="1:24" ht="15" x14ac:dyDescent="0.25">
      <c r="A52" s="2" t="s">
        <v>106</v>
      </c>
      <c r="B52" s="1" t="s">
        <v>107</v>
      </c>
      <c r="C52" t="s">
        <v>302</v>
      </c>
      <c r="D52" t="s">
        <v>294</v>
      </c>
      <c r="E52" s="13">
        <v>2101.5700000000002</v>
      </c>
      <c r="F52" s="13">
        <v>0</v>
      </c>
      <c r="G52" s="13">
        <v>0</v>
      </c>
      <c r="H52" s="13">
        <v>0</v>
      </c>
      <c r="I52" s="13">
        <v>465.5</v>
      </c>
      <c r="J52" s="13">
        <v>0</v>
      </c>
      <c r="K52" s="13">
        <v>0</v>
      </c>
      <c r="L52" s="13">
        <v>521.5</v>
      </c>
      <c r="M52" s="13">
        <v>0</v>
      </c>
      <c r="N52" s="13">
        <f t="shared" si="0"/>
        <v>3088.57</v>
      </c>
      <c r="O52" s="14">
        <v>-64.099999999999994</v>
      </c>
      <c r="P52" s="13">
        <v>0</v>
      </c>
      <c r="Q52" s="13">
        <v>0</v>
      </c>
      <c r="R52" s="14">
        <v>-0.03</v>
      </c>
      <c r="S52" s="13">
        <v>241.68</v>
      </c>
      <c r="T52" s="13">
        <v>566</v>
      </c>
      <c r="U52" s="13">
        <v>21.02</v>
      </c>
      <c r="V52" s="13">
        <v>0</v>
      </c>
      <c r="W52" s="13">
        <f t="shared" si="1"/>
        <v>764.56999999999994</v>
      </c>
      <c r="X52" s="13">
        <v>2324</v>
      </c>
    </row>
    <row r="53" spans="1:24" ht="15" x14ac:dyDescent="0.25">
      <c r="A53" s="2" t="s">
        <v>108</v>
      </c>
      <c r="B53" s="1" t="s">
        <v>109</v>
      </c>
      <c r="C53" t="s">
        <v>285</v>
      </c>
      <c r="D53" t="s">
        <v>286</v>
      </c>
      <c r="E53" s="13">
        <v>12071.56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f t="shared" si="0"/>
        <v>12071.56</v>
      </c>
      <c r="O53" s="13">
        <v>0</v>
      </c>
      <c r="P53" s="13">
        <v>0</v>
      </c>
      <c r="Q53" s="13">
        <v>2070.6</v>
      </c>
      <c r="R53" s="13">
        <v>0.13</v>
      </c>
      <c r="S53" s="13">
        <v>1388.23</v>
      </c>
      <c r="T53" s="13">
        <v>3251</v>
      </c>
      <c r="U53" s="13">
        <v>0</v>
      </c>
      <c r="V53" s="13">
        <v>0</v>
      </c>
      <c r="W53" s="13">
        <f t="shared" si="1"/>
        <v>6709.96</v>
      </c>
      <c r="X53" s="13">
        <v>5361.6</v>
      </c>
    </row>
    <row r="54" spans="1:24" ht="15" x14ac:dyDescent="0.25">
      <c r="A54" s="2" t="s">
        <v>110</v>
      </c>
      <c r="B54" s="1" t="s">
        <v>111</v>
      </c>
      <c r="C54" t="s">
        <v>302</v>
      </c>
      <c r="D54" t="s">
        <v>294</v>
      </c>
      <c r="E54" s="13">
        <v>2101.5700000000002</v>
      </c>
      <c r="F54" s="13">
        <v>0</v>
      </c>
      <c r="G54" s="13">
        <v>0</v>
      </c>
      <c r="H54" s="13">
        <v>0</v>
      </c>
      <c r="I54" s="13">
        <v>465.5</v>
      </c>
      <c r="J54" s="13">
        <v>0</v>
      </c>
      <c r="K54" s="13">
        <v>0</v>
      </c>
      <c r="L54" s="13">
        <v>0</v>
      </c>
      <c r="M54" s="13">
        <v>0</v>
      </c>
      <c r="N54" s="13">
        <f t="shared" si="0"/>
        <v>2567.0700000000002</v>
      </c>
      <c r="O54" s="14">
        <v>-64.099999999999994</v>
      </c>
      <c r="P54" s="13">
        <v>0</v>
      </c>
      <c r="Q54" s="13">
        <v>0</v>
      </c>
      <c r="R54" s="14">
        <v>-0.13</v>
      </c>
      <c r="S54" s="13">
        <v>241.68</v>
      </c>
      <c r="T54" s="13">
        <v>453</v>
      </c>
      <c r="U54" s="13">
        <v>21.02</v>
      </c>
      <c r="V54" s="13">
        <v>0</v>
      </c>
      <c r="W54" s="13">
        <f t="shared" si="1"/>
        <v>651.47</v>
      </c>
      <c r="X54" s="13">
        <v>1915.6</v>
      </c>
    </row>
    <row r="55" spans="1:24" ht="15" x14ac:dyDescent="0.25">
      <c r="A55" s="2" t="s">
        <v>112</v>
      </c>
      <c r="B55" s="1" t="s">
        <v>113</v>
      </c>
      <c r="C55" t="s">
        <v>302</v>
      </c>
      <c r="D55" t="s">
        <v>294</v>
      </c>
      <c r="E55" s="13">
        <v>2101.5700000000002</v>
      </c>
      <c r="F55" s="13">
        <v>0</v>
      </c>
      <c r="G55" s="13">
        <v>0</v>
      </c>
      <c r="H55" s="13">
        <v>0</v>
      </c>
      <c r="I55" s="13">
        <v>465.5</v>
      </c>
      <c r="J55" s="13">
        <v>0</v>
      </c>
      <c r="K55" s="13">
        <v>0</v>
      </c>
      <c r="L55" s="13">
        <v>0</v>
      </c>
      <c r="M55" s="13">
        <v>0</v>
      </c>
      <c r="N55" s="13">
        <f t="shared" si="0"/>
        <v>2567.0700000000002</v>
      </c>
      <c r="O55" s="14">
        <v>-64.099999999999994</v>
      </c>
      <c r="P55" s="13">
        <v>0</v>
      </c>
      <c r="Q55" s="13">
        <v>0</v>
      </c>
      <c r="R55" s="13">
        <v>7.0000000000000007E-2</v>
      </c>
      <c r="S55" s="13">
        <v>241.68</v>
      </c>
      <c r="T55" s="13">
        <v>453</v>
      </c>
      <c r="U55" s="13">
        <v>21.02</v>
      </c>
      <c r="V55" s="13">
        <v>0</v>
      </c>
      <c r="W55" s="13">
        <f t="shared" si="1"/>
        <v>651.66999999999996</v>
      </c>
      <c r="X55" s="13">
        <v>1915.4</v>
      </c>
    </row>
    <row r="56" spans="1:24" ht="15" x14ac:dyDescent="0.25">
      <c r="A56" s="2" t="s">
        <v>114</v>
      </c>
      <c r="B56" s="1" t="s">
        <v>115</v>
      </c>
      <c r="C56" t="s">
        <v>296</v>
      </c>
      <c r="D56" t="s">
        <v>294</v>
      </c>
      <c r="E56" s="13">
        <v>2265.08</v>
      </c>
      <c r="F56" s="13">
        <v>0</v>
      </c>
      <c r="G56" s="13">
        <v>0</v>
      </c>
      <c r="H56" s="13">
        <v>0</v>
      </c>
      <c r="I56" s="13">
        <v>465.5</v>
      </c>
      <c r="J56" s="13">
        <v>0</v>
      </c>
      <c r="K56" s="13">
        <v>0</v>
      </c>
      <c r="L56" s="13">
        <v>0</v>
      </c>
      <c r="M56" s="13">
        <v>0</v>
      </c>
      <c r="N56" s="13">
        <f t="shared" si="0"/>
        <v>2730.58</v>
      </c>
      <c r="O56" s="14">
        <v>-32.380000000000003</v>
      </c>
      <c r="P56" s="13">
        <v>0</v>
      </c>
      <c r="Q56" s="13">
        <v>0</v>
      </c>
      <c r="R56" s="13">
        <v>0.03</v>
      </c>
      <c r="S56" s="13">
        <v>260.48</v>
      </c>
      <c r="T56" s="13">
        <v>488</v>
      </c>
      <c r="U56" s="13">
        <v>22.65</v>
      </c>
      <c r="V56" s="13">
        <v>0</v>
      </c>
      <c r="W56" s="13">
        <f t="shared" si="1"/>
        <v>738.78</v>
      </c>
      <c r="X56" s="13">
        <v>1991.8</v>
      </c>
    </row>
    <row r="57" spans="1:24" ht="15" x14ac:dyDescent="0.25">
      <c r="A57" s="2" t="s">
        <v>116</v>
      </c>
      <c r="B57" s="1" t="s">
        <v>117</v>
      </c>
      <c r="C57" t="s">
        <v>285</v>
      </c>
      <c r="D57" t="s">
        <v>286</v>
      </c>
      <c r="E57" s="13">
        <v>12071.56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f t="shared" si="0"/>
        <v>12071.56</v>
      </c>
      <c r="O57" s="13">
        <v>0</v>
      </c>
      <c r="P57" s="13">
        <v>0</v>
      </c>
      <c r="Q57" s="13">
        <v>2070.6</v>
      </c>
      <c r="R57" s="14">
        <v>-7.0000000000000007E-2</v>
      </c>
      <c r="S57" s="13">
        <v>1388.23</v>
      </c>
      <c r="T57" s="13">
        <v>0</v>
      </c>
      <c r="U57" s="13">
        <v>0</v>
      </c>
      <c r="V57" s="13">
        <v>0</v>
      </c>
      <c r="W57" s="13">
        <f t="shared" si="1"/>
        <v>3458.7599999999998</v>
      </c>
      <c r="X57" s="13">
        <v>8612.7999999999993</v>
      </c>
    </row>
    <row r="58" spans="1:24" ht="15" x14ac:dyDescent="0.25">
      <c r="A58" s="2" t="s">
        <v>118</v>
      </c>
      <c r="B58" s="1" t="s">
        <v>119</v>
      </c>
      <c r="C58" t="s">
        <v>309</v>
      </c>
      <c r="D58" t="s">
        <v>294</v>
      </c>
      <c r="E58" s="13">
        <v>2486.4299999999998</v>
      </c>
      <c r="F58" s="13">
        <v>0</v>
      </c>
      <c r="G58" s="13">
        <v>0</v>
      </c>
      <c r="H58" s="13">
        <v>0</v>
      </c>
      <c r="I58" s="13">
        <v>465.5</v>
      </c>
      <c r="J58" s="13">
        <v>0</v>
      </c>
      <c r="K58" s="13">
        <v>0</v>
      </c>
      <c r="L58" s="13">
        <v>0</v>
      </c>
      <c r="M58" s="13">
        <v>0</v>
      </c>
      <c r="N58" s="13">
        <f t="shared" si="0"/>
        <v>2951.93</v>
      </c>
      <c r="O58" s="13">
        <v>0</v>
      </c>
      <c r="P58" s="13">
        <v>0</v>
      </c>
      <c r="Q58" s="13">
        <v>6.19</v>
      </c>
      <c r="R58" s="13">
        <v>0</v>
      </c>
      <c r="S58" s="13">
        <v>285.94</v>
      </c>
      <c r="T58" s="13">
        <v>553</v>
      </c>
      <c r="U58" s="13">
        <v>0</v>
      </c>
      <c r="V58" s="13">
        <v>0</v>
      </c>
      <c r="W58" s="13">
        <f t="shared" si="1"/>
        <v>845.13</v>
      </c>
      <c r="X58" s="13">
        <v>2106.8000000000002</v>
      </c>
    </row>
    <row r="59" spans="1:24" ht="15" x14ac:dyDescent="0.25">
      <c r="A59" s="2" t="s">
        <v>120</v>
      </c>
      <c r="B59" s="1" t="s">
        <v>121</v>
      </c>
      <c r="C59" t="s">
        <v>311</v>
      </c>
      <c r="D59" t="s">
        <v>292</v>
      </c>
      <c r="E59" s="13">
        <v>23553</v>
      </c>
      <c r="F59" s="13">
        <v>0</v>
      </c>
      <c r="G59" s="13">
        <v>0</v>
      </c>
      <c r="H59" s="13">
        <v>0</v>
      </c>
      <c r="I59" s="13">
        <v>960</v>
      </c>
      <c r="J59" s="13">
        <v>0</v>
      </c>
      <c r="K59" s="13">
        <v>0</v>
      </c>
      <c r="L59" s="13">
        <v>0</v>
      </c>
      <c r="M59" s="13">
        <v>688</v>
      </c>
      <c r="N59" s="13">
        <f t="shared" si="0"/>
        <v>25201</v>
      </c>
      <c r="O59" s="13">
        <v>0</v>
      </c>
      <c r="P59" s="13">
        <v>0</v>
      </c>
      <c r="Q59" s="13">
        <v>5250.55</v>
      </c>
      <c r="R59" s="13">
        <v>7.0000000000000007E-2</v>
      </c>
      <c r="S59" s="13">
        <v>2708.6</v>
      </c>
      <c r="T59" s="13">
        <v>1542.58</v>
      </c>
      <c r="U59" s="13">
        <v>0</v>
      </c>
      <c r="V59" s="13">
        <v>0</v>
      </c>
      <c r="W59" s="13">
        <f t="shared" si="1"/>
        <v>9501.7999999999993</v>
      </c>
      <c r="X59" s="13">
        <v>15699.2</v>
      </c>
    </row>
    <row r="60" spans="1:24" ht="15" x14ac:dyDescent="0.25">
      <c r="A60" s="2" t="s">
        <v>122</v>
      </c>
      <c r="B60" s="1" t="s">
        <v>123</v>
      </c>
      <c r="C60" t="s">
        <v>312</v>
      </c>
      <c r="D60" t="s">
        <v>294</v>
      </c>
      <c r="E60" s="13">
        <v>2486.4299999999998</v>
      </c>
      <c r="F60" s="13">
        <v>0</v>
      </c>
      <c r="G60" s="13">
        <v>0</v>
      </c>
      <c r="H60" s="13">
        <v>0</v>
      </c>
      <c r="I60" s="13">
        <v>465.5</v>
      </c>
      <c r="J60" s="13">
        <v>0</v>
      </c>
      <c r="K60" s="13">
        <v>0</v>
      </c>
      <c r="L60" s="13">
        <v>0</v>
      </c>
      <c r="M60" s="13">
        <v>0</v>
      </c>
      <c r="N60" s="13">
        <f t="shared" si="0"/>
        <v>2951.93</v>
      </c>
      <c r="O60" s="13">
        <v>0</v>
      </c>
      <c r="P60" s="13">
        <v>0</v>
      </c>
      <c r="Q60" s="13">
        <v>6.19</v>
      </c>
      <c r="R60" s="13">
        <v>0.14000000000000001</v>
      </c>
      <c r="S60" s="13">
        <v>285.94</v>
      </c>
      <c r="T60" s="13">
        <v>0</v>
      </c>
      <c r="U60" s="13">
        <v>24.86</v>
      </c>
      <c r="V60" s="13">
        <v>0</v>
      </c>
      <c r="W60" s="13">
        <f t="shared" si="1"/>
        <v>317.13</v>
      </c>
      <c r="X60" s="13">
        <v>2634.8</v>
      </c>
    </row>
    <row r="61" spans="1:24" ht="15" x14ac:dyDescent="0.25">
      <c r="A61" s="2" t="s">
        <v>124</v>
      </c>
      <c r="B61" s="1" t="s">
        <v>125</v>
      </c>
      <c r="C61" t="s">
        <v>288</v>
      </c>
      <c r="D61" t="s">
        <v>289</v>
      </c>
      <c r="E61" s="13">
        <v>8558.15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f t="shared" si="0"/>
        <v>8558.15</v>
      </c>
      <c r="O61" s="13">
        <v>0</v>
      </c>
      <c r="P61" s="13">
        <v>0</v>
      </c>
      <c r="Q61" s="13">
        <v>1280.76</v>
      </c>
      <c r="R61" s="13">
        <v>0</v>
      </c>
      <c r="S61" s="13">
        <v>984.19</v>
      </c>
      <c r="T61" s="13">
        <v>0</v>
      </c>
      <c r="U61" s="13">
        <v>0</v>
      </c>
      <c r="V61" s="13">
        <v>0</v>
      </c>
      <c r="W61" s="13">
        <f t="shared" si="1"/>
        <v>2264.9499999999998</v>
      </c>
      <c r="X61" s="13">
        <v>6293.2</v>
      </c>
    </row>
    <row r="62" spans="1:24" ht="15" x14ac:dyDescent="0.25">
      <c r="A62" s="2" t="s">
        <v>126</v>
      </c>
      <c r="B62" s="1" t="s">
        <v>127</v>
      </c>
      <c r="C62" t="s">
        <v>300</v>
      </c>
      <c r="D62" t="s">
        <v>294</v>
      </c>
      <c r="E62" s="13">
        <v>13967.03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f t="shared" si="0"/>
        <v>13967.03</v>
      </c>
      <c r="O62" s="13">
        <v>0</v>
      </c>
      <c r="P62" s="13">
        <v>0</v>
      </c>
      <c r="Q62" s="13">
        <v>2516.42</v>
      </c>
      <c r="R62" s="13">
        <v>0</v>
      </c>
      <c r="S62" s="13">
        <v>1606.21</v>
      </c>
      <c r="T62" s="13">
        <v>0</v>
      </c>
      <c r="U62" s="13">
        <v>0</v>
      </c>
      <c r="V62" s="13">
        <v>0</v>
      </c>
      <c r="W62" s="13">
        <f t="shared" si="1"/>
        <v>4122.63</v>
      </c>
      <c r="X62" s="13">
        <v>9844.4</v>
      </c>
    </row>
    <row r="63" spans="1:24" ht="15" x14ac:dyDescent="0.25">
      <c r="A63" s="2" t="s">
        <v>128</v>
      </c>
      <c r="B63" s="1" t="s">
        <v>129</v>
      </c>
      <c r="C63" t="s">
        <v>306</v>
      </c>
      <c r="D63" t="s">
        <v>286</v>
      </c>
      <c r="E63" s="13">
        <v>2609.44</v>
      </c>
      <c r="F63" s="13">
        <v>0</v>
      </c>
      <c r="G63" s="13">
        <v>0</v>
      </c>
      <c r="H63" s="13">
        <v>0</v>
      </c>
      <c r="I63" s="13">
        <v>465.5</v>
      </c>
      <c r="J63" s="13">
        <v>0</v>
      </c>
      <c r="K63" s="13">
        <v>0</v>
      </c>
      <c r="L63" s="13">
        <v>0</v>
      </c>
      <c r="M63" s="13">
        <v>0</v>
      </c>
      <c r="N63" s="13">
        <f t="shared" si="0"/>
        <v>3074.94</v>
      </c>
      <c r="O63" s="13">
        <v>0</v>
      </c>
      <c r="P63" s="13">
        <v>0</v>
      </c>
      <c r="Q63" s="13">
        <v>19.57</v>
      </c>
      <c r="R63" s="14">
        <v>-0.01</v>
      </c>
      <c r="S63" s="13">
        <v>300.08999999999997</v>
      </c>
      <c r="T63" s="13">
        <v>435</v>
      </c>
      <c r="U63" s="13">
        <v>26.09</v>
      </c>
      <c r="V63" s="13">
        <v>0</v>
      </c>
      <c r="W63" s="13">
        <f t="shared" si="1"/>
        <v>780.74</v>
      </c>
      <c r="X63" s="13">
        <v>2294.1999999999998</v>
      </c>
    </row>
    <row r="64" spans="1:24" ht="15" x14ac:dyDescent="0.25">
      <c r="A64" s="2" t="s">
        <v>130</v>
      </c>
      <c r="B64" s="1" t="s">
        <v>131</v>
      </c>
      <c r="C64" t="s">
        <v>306</v>
      </c>
      <c r="D64" t="s">
        <v>286</v>
      </c>
      <c r="E64" s="13">
        <v>2609.44</v>
      </c>
      <c r="F64" s="13">
        <v>0</v>
      </c>
      <c r="G64" s="13">
        <v>0</v>
      </c>
      <c r="H64" s="13">
        <v>0</v>
      </c>
      <c r="I64" s="13">
        <v>465.5</v>
      </c>
      <c r="J64" s="13">
        <v>0</v>
      </c>
      <c r="K64" s="13">
        <v>0</v>
      </c>
      <c r="L64" s="13">
        <v>0</v>
      </c>
      <c r="M64" s="13">
        <v>0</v>
      </c>
      <c r="N64" s="13">
        <f t="shared" si="0"/>
        <v>3074.94</v>
      </c>
      <c r="O64" s="13">
        <v>0</v>
      </c>
      <c r="P64" s="13">
        <v>0</v>
      </c>
      <c r="Q64" s="13">
        <v>19.57</v>
      </c>
      <c r="R64" s="14">
        <v>-0.01</v>
      </c>
      <c r="S64" s="13">
        <v>300.08999999999997</v>
      </c>
      <c r="T64" s="13">
        <v>0</v>
      </c>
      <c r="U64" s="13">
        <v>26.09</v>
      </c>
      <c r="V64" s="13">
        <v>0</v>
      </c>
      <c r="W64" s="13">
        <f t="shared" si="1"/>
        <v>345.73999999999995</v>
      </c>
      <c r="X64" s="13">
        <v>2729.2</v>
      </c>
    </row>
    <row r="65" spans="1:24" ht="15" x14ac:dyDescent="0.25">
      <c r="A65" s="2" t="s">
        <v>132</v>
      </c>
      <c r="B65" s="1" t="s">
        <v>133</v>
      </c>
      <c r="C65" t="s">
        <v>301</v>
      </c>
      <c r="D65" t="s">
        <v>294</v>
      </c>
      <c r="E65" s="13">
        <v>2741.1</v>
      </c>
      <c r="F65" s="13">
        <v>0</v>
      </c>
      <c r="G65" s="13">
        <v>0</v>
      </c>
      <c r="H65" s="13">
        <v>0</v>
      </c>
      <c r="I65" s="13">
        <v>465.5</v>
      </c>
      <c r="J65" s="13">
        <v>0</v>
      </c>
      <c r="K65" s="13">
        <v>0</v>
      </c>
      <c r="L65" s="13">
        <v>0</v>
      </c>
      <c r="M65" s="13">
        <v>0</v>
      </c>
      <c r="N65" s="13">
        <f t="shared" si="0"/>
        <v>3206.6</v>
      </c>
      <c r="O65" s="13">
        <v>0</v>
      </c>
      <c r="P65" s="13">
        <v>0</v>
      </c>
      <c r="Q65" s="13">
        <v>48.82</v>
      </c>
      <c r="R65" s="14">
        <v>-0.05</v>
      </c>
      <c r="S65" s="13">
        <v>315.23</v>
      </c>
      <c r="T65" s="13">
        <v>0</v>
      </c>
      <c r="U65" s="13">
        <v>0</v>
      </c>
      <c r="V65" s="13">
        <v>0</v>
      </c>
      <c r="W65" s="13">
        <f t="shared" si="1"/>
        <v>364</v>
      </c>
      <c r="X65" s="13">
        <v>2842.6</v>
      </c>
    </row>
    <row r="66" spans="1:24" ht="15" x14ac:dyDescent="0.25">
      <c r="A66" s="2" t="s">
        <v>134</v>
      </c>
      <c r="B66" s="1" t="s">
        <v>135</v>
      </c>
      <c r="C66" t="s">
        <v>309</v>
      </c>
      <c r="D66" t="s">
        <v>286</v>
      </c>
      <c r="E66" s="13">
        <v>2486.4</v>
      </c>
      <c r="F66" s="13">
        <v>0</v>
      </c>
      <c r="G66" s="13">
        <v>0</v>
      </c>
      <c r="H66" s="13">
        <v>0</v>
      </c>
      <c r="I66" s="13">
        <v>465.5</v>
      </c>
      <c r="J66" s="13">
        <v>0</v>
      </c>
      <c r="K66" s="13">
        <v>0</v>
      </c>
      <c r="L66" s="13">
        <v>0</v>
      </c>
      <c r="M66" s="13">
        <v>0</v>
      </c>
      <c r="N66" s="13">
        <f t="shared" si="0"/>
        <v>2951.9</v>
      </c>
      <c r="O66" s="13">
        <v>0</v>
      </c>
      <c r="P66" s="13">
        <v>0</v>
      </c>
      <c r="Q66" s="13">
        <v>6.18</v>
      </c>
      <c r="R66" s="14">
        <v>-0.02</v>
      </c>
      <c r="S66" s="13">
        <v>285.94</v>
      </c>
      <c r="T66" s="13">
        <v>0</v>
      </c>
      <c r="U66" s="13">
        <v>0</v>
      </c>
      <c r="V66" s="13">
        <v>0</v>
      </c>
      <c r="W66" s="13">
        <f t="shared" si="1"/>
        <v>292.10000000000002</v>
      </c>
      <c r="X66" s="13">
        <v>2659.8</v>
      </c>
    </row>
    <row r="67" spans="1:24" ht="15" x14ac:dyDescent="0.25">
      <c r="A67" s="2" t="s">
        <v>136</v>
      </c>
      <c r="B67" s="1" t="s">
        <v>137</v>
      </c>
      <c r="C67" t="s">
        <v>287</v>
      </c>
      <c r="D67" t="s">
        <v>286</v>
      </c>
      <c r="E67" s="13">
        <v>2971.95</v>
      </c>
      <c r="F67" s="13">
        <v>0</v>
      </c>
      <c r="G67" s="13">
        <v>0</v>
      </c>
      <c r="H67" s="13">
        <v>0</v>
      </c>
      <c r="I67" s="13">
        <v>186.24</v>
      </c>
      <c r="J67" s="13">
        <v>105.2</v>
      </c>
      <c r="K67" s="13">
        <v>0</v>
      </c>
      <c r="L67" s="13">
        <v>0</v>
      </c>
      <c r="M67" s="13">
        <v>0</v>
      </c>
      <c r="N67" s="13">
        <f t="shared" si="0"/>
        <v>3263.3899999999994</v>
      </c>
      <c r="O67" s="13">
        <v>0</v>
      </c>
      <c r="P67" s="13">
        <v>0</v>
      </c>
      <c r="Q67" s="13">
        <v>73.930000000000007</v>
      </c>
      <c r="R67" s="14">
        <v>-0.03</v>
      </c>
      <c r="S67" s="13">
        <v>341.77</v>
      </c>
      <c r="T67" s="13">
        <v>0</v>
      </c>
      <c r="U67" s="13">
        <v>29.72</v>
      </c>
      <c r="V67" s="13">
        <v>0</v>
      </c>
      <c r="W67" s="13">
        <f t="shared" si="1"/>
        <v>445.39</v>
      </c>
      <c r="X67" s="13">
        <v>2818</v>
      </c>
    </row>
    <row r="68" spans="1:24" ht="15" x14ac:dyDescent="0.25">
      <c r="A68" s="2" t="s">
        <v>138</v>
      </c>
      <c r="B68" s="1" t="s">
        <v>139</v>
      </c>
      <c r="C68" t="s">
        <v>285</v>
      </c>
      <c r="D68" t="s">
        <v>286</v>
      </c>
      <c r="E68" s="13">
        <v>12071.56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f t="shared" si="0"/>
        <v>12071.56</v>
      </c>
      <c r="O68" s="13">
        <v>0</v>
      </c>
      <c r="P68" s="13">
        <v>0</v>
      </c>
      <c r="Q68" s="13">
        <v>2070.6</v>
      </c>
      <c r="R68" s="14">
        <v>-0.05</v>
      </c>
      <c r="S68" s="13">
        <v>1388.23</v>
      </c>
      <c r="T68" s="13">
        <v>449.78</v>
      </c>
      <c r="U68" s="13">
        <v>0</v>
      </c>
      <c r="V68" s="13">
        <v>200</v>
      </c>
      <c r="W68" s="13">
        <f t="shared" si="1"/>
        <v>4108.5599999999995</v>
      </c>
      <c r="X68" s="13">
        <v>7963</v>
      </c>
    </row>
    <row r="69" spans="1:24" ht="15" x14ac:dyDescent="0.25">
      <c r="A69" s="2" t="s">
        <v>140</v>
      </c>
      <c r="B69" s="1" t="s">
        <v>141</v>
      </c>
      <c r="C69" t="s">
        <v>313</v>
      </c>
      <c r="D69" t="s">
        <v>286</v>
      </c>
      <c r="E69" s="13">
        <v>7198.55</v>
      </c>
      <c r="F69" s="13">
        <v>0</v>
      </c>
      <c r="G69" s="13">
        <v>0</v>
      </c>
      <c r="H69" s="13">
        <v>0</v>
      </c>
      <c r="I69" s="13">
        <v>465.5</v>
      </c>
      <c r="J69" s="13">
        <v>261.2</v>
      </c>
      <c r="K69" s="13">
        <v>0</v>
      </c>
      <c r="L69" s="13">
        <v>0</v>
      </c>
      <c r="M69" s="13">
        <v>0</v>
      </c>
      <c r="N69" s="13">
        <f t="shared" si="0"/>
        <v>7925.25</v>
      </c>
      <c r="O69" s="13">
        <v>0</v>
      </c>
      <c r="P69" s="13">
        <v>0</v>
      </c>
      <c r="Q69" s="13">
        <v>990.35</v>
      </c>
      <c r="R69" s="14">
        <v>-0.12</v>
      </c>
      <c r="S69" s="13">
        <v>827.83</v>
      </c>
      <c r="T69" s="13">
        <v>0</v>
      </c>
      <c r="U69" s="13">
        <v>71.989999999999995</v>
      </c>
      <c r="V69" s="13">
        <v>0</v>
      </c>
      <c r="W69" s="13">
        <f t="shared" si="1"/>
        <v>1890.05</v>
      </c>
      <c r="X69" s="13">
        <v>6035.2</v>
      </c>
    </row>
    <row r="70" spans="1:24" ht="15" x14ac:dyDescent="0.25">
      <c r="A70" s="2" t="s">
        <v>142</v>
      </c>
      <c r="B70" s="1" t="s">
        <v>143</v>
      </c>
      <c r="C70" t="s">
        <v>288</v>
      </c>
      <c r="D70" t="s">
        <v>289</v>
      </c>
      <c r="E70" s="13">
        <v>8558.27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f t="shared" si="0"/>
        <v>8558.27</v>
      </c>
      <c r="O70" s="13">
        <v>0</v>
      </c>
      <c r="P70" s="13">
        <v>0</v>
      </c>
      <c r="Q70" s="13">
        <v>1280.78</v>
      </c>
      <c r="R70" s="14">
        <v>-0.11</v>
      </c>
      <c r="S70" s="13">
        <v>984.2</v>
      </c>
      <c r="T70" s="13">
        <v>0</v>
      </c>
      <c r="U70" s="13">
        <v>0</v>
      </c>
      <c r="V70" s="13">
        <v>0</v>
      </c>
      <c r="W70" s="13">
        <f t="shared" si="1"/>
        <v>2264.87</v>
      </c>
      <c r="X70" s="13">
        <v>6293.4</v>
      </c>
    </row>
    <row r="71" spans="1:24" ht="15" x14ac:dyDescent="0.25">
      <c r="A71" s="2" t="s">
        <v>144</v>
      </c>
      <c r="B71" s="1" t="s">
        <v>145</v>
      </c>
      <c r="C71" t="s">
        <v>287</v>
      </c>
      <c r="D71" t="s">
        <v>286</v>
      </c>
      <c r="E71" s="13">
        <v>7244.25</v>
      </c>
      <c r="F71" s="13">
        <v>0</v>
      </c>
      <c r="G71" s="13">
        <v>0</v>
      </c>
      <c r="H71" s="13">
        <v>0</v>
      </c>
      <c r="I71" s="13">
        <v>453.96</v>
      </c>
      <c r="J71" s="13">
        <v>256.43</v>
      </c>
      <c r="K71" s="13">
        <v>0</v>
      </c>
      <c r="L71" s="13">
        <v>0</v>
      </c>
      <c r="M71" s="13">
        <v>0</v>
      </c>
      <c r="N71" s="13">
        <f t="shared" si="0"/>
        <v>7954.64</v>
      </c>
      <c r="O71" s="13">
        <v>0</v>
      </c>
      <c r="P71" s="13">
        <v>0</v>
      </c>
      <c r="Q71" s="13">
        <v>1000.11</v>
      </c>
      <c r="R71" s="13">
        <v>0.04</v>
      </c>
      <c r="S71" s="13">
        <v>833.09</v>
      </c>
      <c r="T71" s="13">
        <v>302.36</v>
      </c>
      <c r="U71" s="13">
        <v>72.44</v>
      </c>
      <c r="V71" s="13">
        <v>0</v>
      </c>
      <c r="W71" s="13">
        <f t="shared" si="1"/>
        <v>2208.04</v>
      </c>
      <c r="X71" s="13">
        <v>5746.6</v>
      </c>
    </row>
    <row r="72" spans="1:24" ht="15" x14ac:dyDescent="0.25">
      <c r="A72" s="2" t="s">
        <v>146</v>
      </c>
      <c r="B72" s="1" t="s">
        <v>147</v>
      </c>
      <c r="C72" t="s">
        <v>287</v>
      </c>
      <c r="D72" t="s">
        <v>286</v>
      </c>
      <c r="E72" s="13">
        <v>3343.5</v>
      </c>
      <c r="F72" s="13">
        <v>0</v>
      </c>
      <c r="G72" s="13">
        <v>0</v>
      </c>
      <c r="H72" s="13">
        <v>0</v>
      </c>
      <c r="I72" s="13">
        <v>209.52</v>
      </c>
      <c r="J72" s="13">
        <v>118.35</v>
      </c>
      <c r="K72" s="13">
        <v>0</v>
      </c>
      <c r="L72" s="13">
        <v>0</v>
      </c>
      <c r="M72" s="13">
        <v>0</v>
      </c>
      <c r="N72" s="13">
        <f t="shared" si="0"/>
        <v>3671.37</v>
      </c>
      <c r="O72" s="13">
        <v>0</v>
      </c>
      <c r="P72" s="13">
        <v>0</v>
      </c>
      <c r="Q72" s="13">
        <v>134.63</v>
      </c>
      <c r="R72" s="14">
        <v>-0.14000000000000001</v>
      </c>
      <c r="S72" s="13">
        <v>384.5</v>
      </c>
      <c r="T72" s="13">
        <v>440.94</v>
      </c>
      <c r="U72" s="13">
        <v>33.44</v>
      </c>
      <c r="V72" s="13">
        <v>0</v>
      </c>
      <c r="W72" s="13">
        <f t="shared" si="1"/>
        <v>993.37000000000012</v>
      </c>
      <c r="X72" s="13">
        <v>2678</v>
      </c>
    </row>
    <row r="73" spans="1:24" ht="15" x14ac:dyDescent="0.25">
      <c r="A73" s="2" t="s">
        <v>148</v>
      </c>
      <c r="B73" s="1" t="s">
        <v>149</v>
      </c>
      <c r="C73" t="s">
        <v>287</v>
      </c>
      <c r="D73" t="s">
        <v>286</v>
      </c>
      <c r="E73" s="13">
        <v>6872.7</v>
      </c>
      <c r="F73" s="13">
        <v>0</v>
      </c>
      <c r="G73" s="13">
        <v>0</v>
      </c>
      <c r="H73" s="13">
        <v>0</v>
      </c>
      <c r="I73" s="13">
        <v>430.68</v>
      </c>
      <c r="J73" s="13">
        <v>243.28</v>
      </c>
      <c r="K73" s="13">
        <v>0</v>
      </c>
      <c r="L73" s="13">
        <v>0</v>
      </c>
      <c r="M73" s="13">
        <v>0</v>
      </c>
      <c r="N73" s="13">
        <f t="shared" si="0"/>
        <v>7546.66</v>
      </c>
      <c r="O73" s="13">
        <v>0</v>
      </c>
      <c r="P73" s="13">
        <v>0</v>
      </c>
      <c r="Q73" s="13">
        <v>920.75</v>
      </c>
      <c r="R73" s="13">
        <v>0.02</v>
      </c>
      <c r="S73" s="13">
        <v>790.36</v>
      </c>
      <c r="T73" s="13">
        <v>2291</v>
      </c>
      <c r="U73" s="13">
        <v>68.73</v>
      </c>
      <c r="V73" s="13">
        <v>0</v>
      </c>
      <c r="W73" s="13">
        <f t="shared" si="1"/>
        <v>4070.86</v>
      </c>
      <c r="X73" s="13">
        <v>3475.8</v>
      </c>
    </row>
    <row r="74" spans="1:24" ht="15" x14ac:dyDescent="0.25">
      <c r="A74" s="2" t="s">
        <v>150</v>
      </c>
      <c r="B74" s="1" t="s">
        <v>151</v>
      </c>
      <c r="C74" t="s">
        <v>314</v>
      </c>
      <c r="D74" t="s">
        <v>286</v>
      </c>
      <c r="E74" s="13">
        <v>7198.55</v>
      </c>
      <c r="F74" s="13">
        <v>0</v>
      </c>
      <c r="G74" s="13">
        <v>0</v>
      </c>
      <c r="H74" s="13">
        <v>0</v>
      </c>
      <c r="I74" s="13">
        <v>465.5</v>
      </c>
      <c r="J74" s="13">
        <v>261.2</v>
      </c>
      <c r="K74" s="13">
        <v>0</v>
      </c>
      <c r="L74" s="13">
        <v>0</v>
      </c>
      <c r="M74" s="13">
        <v>0</v>
      </c>
      <c r="N74" s="13">
        <f t="shared" si="0"/>
        <v>7925.25</v>
      </c>
      <c r="O74" s="13">
        <v>0</v>
      </c>
      <c r="P74" s="13">
        <v>0</v>
      </c>
      <c r="Q74" s="13">
        <v>990.35</v>
      </c>
      <c r="R74" s="13">
        <v>0.08</v>
      </c>
      <c r="S74" s="13">
        <v>827.83</v>
      </c>
      <c r="T74" s="13">
        <v>0</v>
      </c>
      <c r="U74" s="13">
        <v>71.989999999999995</v>
      </c>
      <c r="V74" s="13">
        <v>0</v>
      </c>
      <c r="W74" s="13">
        <f t="shared" si="1"/>
        <v>1890.2500000000002</v>
      </c>
      <c r="X74" s="13">
        <v>6035</v>
      </c>
    </row>
    <row r="75" spans="1:24" ht="15" x14ac:dyDescent="0.25">
      <c r="A75" s="2" t="s">
        <v>152</v>
      </c>
      <c r="B75" s="1" t="s">
        <v>153</v>
      </c>
      <c r="C75" t="s">
        <v>287</v>
      </c>
      <c r="D75" t="s">
        <v>286</v>
      </c>
      <c r="E75" s="13">
        <v>2786.25</v>
      </c>
      <c r="F75" s="13">
        <v>464.4</v>
      </c>
      <c r="G75" s="13">
        <v>0</v>
      </c>
      <c r="H75" s="13">
        <v>0</v>
      </c>
      <c r="I75" s="13">
        <v>174.6</v>
      </c>
      <c r="J75" s="13">
        <v>98.63</v>
      </c>
      <c r="K75" s="13">
        <v>0</v>
      </c>
      <c r="L75" s="13">
        <v>0</v>
      </c>
      <c r="M75" s="13">
        <v>0</v>
      </c>
      <c r="N75" s="13">
        <f t="shared" si="0"/>
        <v>3523.88</v>
      </c>
      <c r="O75" s="13">
        <v>0</v>
      </c>
      <c r="P75" s="13">
        <v>0</v>
      </c>
      <c r="Q75" s="13">
        <v>124.53</v>
      </c>
      <c r="R75" s="13">
        <v>7.0000000000000007E-2</v>
      </c>
      <c r="S75" s="13">
        <v>320.42</v>
      </c>
      <c r="T75" s="13">
        <v>824</v>
      </c>
      <c r="U75" s="13">
        <v>27.86</v>
      </c>
      <c r="V75" s="13">
        <v>0</v>
      </c>
      <c r="W75" s="13">
        <f t="shared" si="1"/>
        <v>1296.8799999999999</v>
      </c>
      <c r="X75" s="13">
        <v>2227</v>
      </c>
    </row>
    <row r="76" spans="1:24" ht="15" x14ac:dyDescent="0.25">
      <c r="A76" s="2" t="s">
        <v>154</v>
      </c>
      <c r="B76" s="1" t="s">
        <v>155</v>
      </c>
      <c r="C76" t="s">
        <v>287</v>
      </c>
      <c r="D76" t="s">
        <v>286</v>
      </c>
      <c r="E76" s="13">
        <v>928.8</v>
      </c>
      <c r="F76" s="13">
        <v>0</v>
      </c>
      <c r="G76" s="13">
        <v>0</v>
      </c>
      <c r="H76" s="13">
        <v>0</v>
      </c>
      <c r="I76" s="13">
        <v>58.2</v>
      </c>
      <c r="J76" s="13">
        <v>32.880000000000003</v>
      </c>
      <c r="K76" s="13">
        <v>0</v>
      </c>
      <c r="L76" s="13">
        <v>0</v>
      </c>
      <c r="M76" s="13">
        <v>0</v>
      </c>
      <c r="N76" s="13">
        <f t="shared" si="0"/>
        <v>1019.88</v>
      </c>
      <c r="O76" s="13">
        <v>0</v>
      </c>
      <c r="P76" s="13">
        <v>0</v>
      </c>
      <c r="Q76" s="13">
        <v>0</v>
      </c>
      <c r="R76" s="14">
        <v>-0.02</v>
      </c>
      <c r="S76" s="13">
        <v>106.81</v>
      </c>
      <c r="T76" s="13">
        <v>381</v>
      </c>
      <c r="U76" s="13">
        <v>9.2899999999999991</v>
      </c>
      <c r="V76" s="13">
        <v>0</v>
      </c>
      <c r="W76" s="13">
        <f t="shared" si="1"/>
        <v>497.08000000000004</v>
      </c>
      <c r="X76" s="13">
        <v>522.79999999999995</v>
      </c>
    </row>
    <row r="77" spans="1:24" ht="15" x14ac:dyDescent="0.25">
      <c r="A77" s="2" t="s">
        <v>156</v>
      </c>
      <c r="B77" s="1" t="s">
        <v>157</v>
      </c>
      <c r="C77" t="s">
        <v>317</v>
      </c>
      <c r="D77" t="s">
        <v>286</v>
      </c>
      <c r="E77" s="13">
        <v>9323.85</v>
      </c>
      <c r="F77" s="13">
        <v>0</v>
      </c>
      <c r="G77" s="13">
        <v>1230.75</v>
      </c>
      <c r="H77" s="13">
        <v>15508.67</v>
      </c>
      <c r="I77" s="13">
        <v>465.5</v>
      </c>
      <c r="J77" s="13">
        <v>315.43</v>
      </c>
      <c r="K77" s="13">
        <v>3062.64</v>
      </c>
      <c r="L77" s="13">
        <v>0</v>
      </c>
      <c r="M77" s="13">
        <v>0</v>
      </c>
      <c r="N77" s="13">
        <f t="shared" si="0"/>
        <v>29906.84</v>
      </c>
      <c r="O77" s="13">
        <v>0</v>
      </c>
      <c r="P77" s="13">
        <v>3062.64</v>
      </c>
      <c r="Q77" s="13">
        <v>1444.31</v>
      </c>
      <c r="R77" s="13">
        <v>0.01</v>
      </c>
      <c r="S77" s="13">
        <v>1072.24</v>
      </c>
      <c r="T77" s="13">
        <v>0</v>
      </c>
      <c r="U77" s="13">
        <v>93.24</v>
      </c>
      <c r="V77" s="13">
        <v>0</v>
      </c>
      <c r="W77" s="13">
        <f t="shared" si="1"/>
        <v>5672.44</v>
      </c>
      <c r="X77" s="13">
        <v>24234.400000000001</v>
      </c>
    </row>
    <row r="78" spans="1:24" ht="15" x14ac:dyDescent="0.25">
      <c r="A78" s="2" t="s">
        <v>158</v>
      </c>
      <c r="B78" s="1" t="s">
        <v>159</v>
      </c>
      <c r="C78" t="s">
        <v>287</v>
      </c>
      <c r="D78" t="s">
        <v>286</v>
      </c>
      <c r="E78" s="13">
        <v>2971.95</v>
      </c>
      <c r="F78" s="13">
        <v>0</v>
      </c>
      <c r="G78" s="13">
        <v>0</v>
      </c>
      <c r="H78" s="13">
        <v>0</v>
      </c>
      <c r="I78" s="13">
        <v>186.24</v>
      </c>
      <c r="J78" s="13">
        <v>105.2</v>
      </c>
      <c r="K78" s="13">
        <v>0</v>
      </c>
      <c r="L78" s="13">
        <v>0</v>
      </c>
      <c r="M78" s="13">
        <v>0</v>
      </c>
      <c r="N78" s="13">
        <f t="shared" ref="N78:N138" si="2">+E78+F78+G78+H78+I78+J78+K78+L78+M78</f>
        <v>3263.3899999999994</v>
      </c>
      <c r="O78" s="13">
        <v>0</v>
      </c>
      <c r="P78" s="13">
        <v>0</v>
      </c>
      <c r="Q78" s="13">
        <v>73.930000000000007</v>
      </c>
      <c r="R78" s="14">
        <v>-0.03</v>
      </c>
      <c r="S78" s="13">
        <v>341.77</v>
      </c>
      <c r="T78" s="13">
        <v>0</v>
      </c>
      <c r="U78" s="13">
        <v>29.72</v>
      </c>
      <c r="V78" s="13">
        <v>0</v>
      </c>
      <c r="W78" s="13">
        <f t="shared" ref="W78:W138" si="3">+O78+P78+Q78+R78+S78+T78+U78+V78</f>
        <v>445.39</v>
      </c>
      <c r="X78" s="13">
        <v>2818</v>
      </c>
    </row>
    <row r="79" spans="1:24" ht="15" x14ac:dyDescent="0.25">
      <c r="A79" s="2" t="s">
        <v>160</v>
      </c>
      <c r="B79" s="1" t="s">
        <v>161</v>
      </c>
      <c r="C79" t="s">
        <v>287</v>
      </c>
      <c r="D79" t="s">
        <v>286</v>
      </c>
      <c r="E79" s="13">
        <v>6687</v>
      </c>
      <c r="F79" s="13">
        <v>0</v>
      </c>
      <c r="G79" s="13">
        <v>0</v>
      </c>
      <c r="H79" s="13">
        <v>0</v>
      </c>
      <c r="I79" s="13">
        <v>419.04</v>
      </c>
      <c r="J79" s="13">
        <v>236.7</v>
      </c>
      <c r="K79" s="13">
        <v>0</v>
      </c>
      <c r="L79" s="13">
        <v>0</v>
      </c>
      <c r="M79" s="13">
        <v>0</v>
      </c>
      <c r="N79" s="13">
        <f t="shared" si="2"/>
        <v>7342.74</v>
      </c>
      <c r="O79" s="13">
        <v>0</v>
      </c>
      <c r="P79" s="13">
        <v>0</v>
      </c>
      <c r="Q79" s="13">
        <v>881.08</v>
      </c>
      <c r="R79" s="14">
        <v>-0.02</v>
      </c>
      <c r="S79" s="13">
        <v>769</v>
      </c>
      <c r="T79" s="13">
        <v>3283.21</v>
      </c>
      <c r="U79" s="13">
        <v>66.87</v>
      </c>
      <c r="V79" s="13">
        <v>0</v>
      </c>
      <c r="W79" s="13">
        <f t="shared" si="3"/>
        <v>5000.1400000000003</v>
      </c>
      <c r="X79" s="13">
        <v>2342.6</v>
      </c>
    </row>
    <row r="80" spans="1:24" ht="15" x14ac:dyDescent="0.25">
      <c r="A80" s="2" t="s">
        <v>162</v>
      </c>
      <c r="B80" s="1" t="s">
        <v>163</v>
      </c>
      <c r="C80" t="s">
        <v>314</v>
      </c>
      <c r="D80" t="s">
        <v>286</v>
      </c>
      <c r="E80" s="13">
        <v>7198.65</v>
      </c>
      <c r="F80" s="13">
        <v>0</v>
      </c>
      <c r="G80" s="13">
        <v>0</v>
      </c>
      <c r="H80" s="13">
        <v>0</v>
      </c>
      <c r="I80" s="13">
        <v>465.5</v>
      </c>
      <c r="J80" s="13">
        <v>261.2</v>
      </c>
      <c r="K80" s="13">
        <v>0</v>
      </c>
      <c r="L80" s="13">
        <v>1043</v>
      </c>
      <c r="M80" s="13">
        <v>0</v>
      </c>
      <c r="N80" s="13">
        <f t="shared" si="2"/>
        <v>8968.3499999999985</v>
      </c>
      <c r="O80" s="13">
        <v>0</v>
      </c>
      <c r="P80" s="13">
        <v>0</v>
      </c>
      <c r="Q80" s="13">
        <v>990.37</v>
      </c>
      <c r="R80" s="14">
        <v>-0.05</v>
      </c>
      <c r="S80" s="13">
        <v>827.84</v>
      </c>
      <c r="T80" s="13">
        <v>0</v>
      </c>
      <c r="U80" s="13">
        <v>71.989999999999995</v>
      </c>
      <c r="V80" s="13">
        <v>0</v>
      </c>
      <c r="W80" s="13">
        <f t="shared" si="3"/>
        <v>1890.15</v>
      </c>
      <c r="X80" s="13">
        <v>7078.2</v>
      </c>
    </row>
    <row r="81" spans="1:24" ht="15" x14ac:dyDescent="0.25">
      <c r="A81" s="2" t="s">
        <v>164</v>
      </c>
      <c r="B81" s="1" t="s">
        <v>165</v>
      </c>
      <c r="C81" t="s">
        <v>287</v>
      </c>
      <c r="D81" t="s">
        <v>286</v>
      </c>
      <c r="E81" s="13">
        <v>2971.95</v>
      </c>
      <c r="F81" s="13">
        <v>0</v>
      </c>
      <c r="G81" s="13">
        <v>0</v>
      </c>
      <c r="H81" s="13">
        <v>0</v>
      </c>
      <c r="I81" s="13">
        <v>186.24</v>
      </c>
      <c r="J81" s="13">
        <v>105.2</v>
      </c>
      <c r="K81" s="13">
        <v>0</v>
      </c>
      <c r="L81" s="13">
        <v>0</v>
      </c>
      <c r="M81" s="13">
        <v>0</v>
      </c>
      <c r="N81" s="13">
        <f t="shared" si="2"/>
        <v>3263.3899999999994</v>
      </c>
      <c r="O81" s="13">
        <v>0</v>
      </c>
      <c r="P81" s="13">
        <v>0</v>
      </c>
      <c r="Q81" s="13">
        <v>73.930000000000007</v>
      </c>
      <c r="R81" s="14">
        <v>-0.03</v>
      </c>
      <c r="S81" s="13">
        <v>341.77</v>
      </c>
      <c r="T81" s="13">
        <v>0</v>
      </c>
      <c r="U81" s="13">
        <v>29.72</v>
      </c>
      <c r="V81" s="13">
        <v>0</v>
      </c>
      <c r="W81" s="13">
        <f t="shared" si="3"/>
        <v>445.39</v>
      </c>
      <c r="X81" s="13">
        <v>2818</v>
      </c>
    </row>
    <row r="82" spans="1:24" ht="15" x14ac:dyDescent="0.25">
      <c r="A82" s="2" t="s">
        <v>166</v>
      </c>
      <c r="B82" s="1" t="s">
        <v>167</v>
      </c>
      <c r="C82" t="s">
        <v>287</v>
      </c>
      <c r="D82" t="s">
        <v>286</v>
      </c>
      <c r="E82" s="13">
        <v>1466.4</v>
      </c>
      <c r="F82" s="13">
        <v>0</v>
      </c>
      <c r="G82" s="13">
        <v>0</v>
      </c>
      <c r="H82" s="13">
        <v>0</v>
      </c>
      <c r="I82" s="13">
        <v>104.76</v>
      </c>
      <c r="J82" s="13">
        <v>54.23</v>
      </c>
      <c r="K82" s="13">
        <v>0</v>
      </c>
      <c r="L82" s="13">
        <v>0</v>
      </c>
      <c r="M82" s="13">
        <v>0</v>
      </c>
      <c r="N82" s="13">
        <f t="shared" si="2"/>
        <v>1625.39</v>
      </c>
      <c r="O82" s="13">
        <v>0</v>
      </c>
      <c r="P82" s="13">
        <v>0</v>
      </c>
      <c r="Q82" s="13">
        <v>0</v>
      </c>
      <c r="R82" s="13">
        <v>0.09</v>
      </c>
      <c r="S82" s="13">
        <v>168.64</v>
      </c>
      <c r="T82" s="13">
        <v>0</v>
      </c>
      <c r="U82" s="13">
        <v>14.66</v>
      </c>
      <c r="V82" s="13">
        <v>0</v>
      </c>
      <c r="W82" s="13">
        <f t="shared" si="3"/>
        <v>183.39</v>
      </c>
      <c r="X82" s="13">
        <v>1442</v>
      </c>
    </row>
    <row r="83" spans="1:24" ht="15" x14ac:dyDescent="0.25">
      <c r="A83" s="2" t="s">
        <v>168</v>
      </c>
      <c r="B83" s="1" t="s">
        <v>169</v>
      </c>
      <c r="C83" t="s">
        <v>287</v>
      </c>
      <c r="D83" t="s">
        <v>286</v>
      </c>
      <c r="E83" s="13">
        <v>5758.2</v>
      </c>
      <c r="F83" s="13">
        <v>0</v>
      </c>
      <c r="G83" s="13">
        <v>0</v>
      </c>
      <c r="H83" s="13">
        <v>0</v>
      </c>
      <c r="I83" s="13">
        <v>360.84</v>
      </c>
      <c r="J83" s="13">
        <v>203.83</v>
      </c>
      <c r="K83" s="13">
        <v>0</v>
      </c>
      <c r="L83" s="13">
        <v>404.16</v>
      </c>
      <c r="M83" s="13">
        <v>0</v>
      </c>
      <c r="N83" s="13">
        <f t="shared" si="2"/>
        <v>6727.03</v>
      </c>
      <c r="O83" s="13">
        <v>0</v>
      </c>
      <c r="P83" s="13">
        <v>0</v>
      </c>
      <c r="Q83" s="13">
        <v>682.69</v>
      </c>
      <c r="R83" s="13">
        <v>0.17</v>
      </c>
      <c r="S83" s="13">
        <v>662.19</v>
      </c>
      <c r="T83" s="13">
        <v>1934</v>
      </c>
      <c r="U83" s="13">
        <v>57.58</v>
      </c>
      <c r="V83" s="13">
        <v>0</v>
      </c>
      <c r="W83" s="13">
        <f t="shared" si="3"/>
        <v>3336.63</v>
      </c>
      <c r="X83" s="13">
        <v>3390.4</v>
      </c>
    </row>
    <row r="84" spans="1:24" ht="15" x14ac:dyDescent="0.25">
      <c r="A84" s="2" t="s">
        <v>170</v>
      </c>
      <c r="B84" s="1" t="s">
        <v>171</v>
      </c>
      <c r="C84" t="s">
        <v>287</v>
      </c>
      <c r="D84" t="s">
        <v>286</v>
      </c>
      <c r="E84" s="13">
        <v>2769.58</v>
      </c>
      <c r="F84" s="13">
        <v>0</v>
      </c>
      <c r="G84" s="13">
        <v>0</v>
      </c>
      <c r="H84" s="13">
        <v>0</v>
      </c>
      <c r="I84" s="13">
        <v>197.88</v>
      </c>
      <c r="J84" s="13">
        <v>102.43</v>
      </c>
      <c r="K84" s="13">
        <v>0</v>
      </c>
      <c r="L84" s="13">
        <v>0</v>
      </c>
      <c r="M84" s="13">
        <v>0</v>
      </c>
      <c r="N84" s="13">
        <f t="shared" si="2"/>
        <v>3069.89</v>
      </c>
      <c r="O84" s="13">
        <v>0</v>
      </c>
      <c r="P84" s="13">
        <v>0</v>
      </c>
      <c r="Q84" s="13">
        <v>51.91</v>
      </c>
      <c r="R84" s="13">
        <v>0.18</v>
      </c>
      <c r="S84" s="13">
        <v>318.5</v>
      </c>
      <c r="T84" s="13">
        <v>0</v>
      </c>
      <c r="U84" s="13">
        <v>27.7</v>
      </c>
      <c r="V84" s="13">
        <v>0</v>
      </c>
      <c r="W84" s="13">
        <f t="shared" si="3"/>
        <v>398.28999999999996</v>
      </c>
      <c r="X84" s="13">
        <v>2671.6</v>
      </c>
    </row>
    <row r="85" spans="1:24" ht="15" x14ac:dyDescent="0.25">
      <c r="A85" s="2" t="s">
        <v>172</v>
      </c>
      <c r="B85" s="1" t="s">
        <v>173</v>
      </c>
      <c r="C85" t="s">
        <v>287</v>
      </c>
      <c r="D85" t="s">
        <v>286</v>
      </c>
      <c r="E85" s="13">
        <v>6872.7</v>
      </c>
      <c r="F85" s="13">
        <v>0</v>
      </c>
      <c r="G85" s="13">
        <v>0</v>
      </c>
      <c r="H85" s="13">
        <v>0</v>
      </c>
      <c r="I85" s="13">
        <v>430.68</v>
      </c>
      <c r="J85" s="13">
        <v>243.28</v>
      </c>
      <c r="K85" s="13">
        <v>0</v>
      </c>
      <c r="L85" s="13">
        <v>0</v>
      </c>
      <c r="M85" s="13">
        <v>0</v>
      </c>
      <c r="N85" s="13">
        <f t="shared" si="2"/>
        <v>7546.66</v>
      </c>
      <c r="O85" s="13">
        <v>0</v>
      </c>
      <c r="P85" s="13">
        <v>0</v>
      </c>
      <c r="Q85" s="13">
        <v>920.75</v>
      </c>
      <c r="R85" s="13">
        <v>0.02</v>
      </c>
      <c r="S85" s="13">
        <v>790.36</v>
      </c>
      <c r="T85" s="13">
        <v>0</v>
      </c>
      <c r="U85" s="13">
        <v>68.73</v>
      </c>
      <c r="V85" s="13">
        <v>0</v>
      </c>
      <c r="W85" s="13">
        <f t="shared" si="3"/>
        <v>1779.8600000000001</v>
      </c>
      <c r="X85" s="13">
        <v>5766.8</v>
      </c>
    </row>
    <row r="86" spans="1:24" ht="15" x14ac:dyDescent="0.25">
      <c r="A86" s="2" t="s">
        <v>174</v>
      </c>
      <c r="B86" s="1" t="s">
        <v>175</v>
      </c>
      <c r="C86" t="s">
        <v>314</v>
      </c>
      <c r="D86" t="s">
        <v>286</v>
      </c>
      <c r="E86" s="13">
        <v>7198.55</v>
      </c>
      <c r="F86" s="13">
        <v>0</v>
      </c>
      <c r="G86" s="13">
        <v>0</v>
      </c>
      <c r="H86" s="13">
        <v>0</v>
      </c>
      <c r="I86" s="13">
        <v>465.5</v>
      </c>
      <c r="J86" s="13">
        <v>261.2</v>
      </c>
      <c r="K86" s="13">
        <v>0</v>
      </c>
      <c r="L86" s="13">
        <v>0</v>
      </c>
      <c r="M86" s="13">
        <v>0</v>
      </c>
      <c r="N86" s="13">
        <f t="shared" si="2"/>
        <v>7925.25</v>
      </c>
      <c r="O86" s="13">
        <v>0</v>
      </c>
      <c r="P86" s="13">
        <v>0</v>
      </c>
      <c r="Q86" s="13">
        <v>990.35</v>
      </c>
      <c r="R86" s="14">
        <v>-0.02</v>
      </c>
      <c r="S86" s="13">
        <v>827.83</v>
      </c>
      <c r="T86" s="13">
        <v>903.5</v>
      </c>
      <c r="U86" s="13">
        <v>71.989999999999995</v>
      </c>
      <c r="V86" s="13">
        <v>0</v>
      </c>
      <c r="W86" s="13">
        <f t="shared" si="3"/>
        <v>2793.6499999999996</v>
      </c>
      <c r="X86" s="13">
        <v>5131.6000000000004</v>
      </c>
    </row>
    <row r="87" spans="1:24" ht="15" x14ac:dyDescent="0.25">
      <c r="A87" s="2" t="s">
        <v>176</v>
      </c>
      <c r="B87" s="1" t="s">
        <v>177</v>
      </c>
      <c r="C87" t="s">
        <v>302</v>
      </c>
      <c r="D87" t="s">
        <v>286</v>
      </c>
      <c r="E87" s="13">
        <v>2101.5700000000002</v>
      </c>
      <c r="F87" s="13">
        <v>0</v>
      </c>
      <c r="G87" s="13">
        <v>0</v>
      </c>
      <c r="H87" s="13">
        <v>0</v>
      </c>
      <c r="I87" s="13">
        <v>465.5</v>
      </c>
      <c r="J87" s="13">
        <v>0</v>
      </c>
      <c r="K87" s="13">
        <v>0</v>
      </c>
      <c r="L87" s="13">
        <v>0</v>
      </c>
      <c r="M87" s="13">
        <v>0</v>
      </c>
      <c r="N87" s="13">
        <f t="shared" si="2"/>
        <v>2567.0700000000002</v>
      </c>
      <c r="O87" s="14">
        <v>-64.099999999999994</v>
      </c>
      <c r="P87" s="13">
        <v>0</v>
      </c>
      <c r="Q87" s="13">
        <v>0</v>
      </c>
      <c r="R87" s="14">
        <v>-0.13</v>
      </c>
      <c r="S87" s="13">
        <v>241.68</v>
      </c>
      <c r="T87" s="13">
        <v>0</v>
      </c>
      <c r="U87" s="13">
        <v>21.02</v>
      </c>
      <c r="V87" s="13">
        <v>0</v>
      </c>
      <c r="W87" s="13">
        <f t="shared" si="3"/>
        <v>198.47000000000003</v>
      </c>
      <c r="X87" s="13">
        <v>2368.6</v>
      </c>
    </row>
    <row r="88" spans="1:24" ht="15" x14ac:dyDescent="0.25">
      <c r="A88" s="2" t="s">
        <v>178</v>
      </c>
      <c r="B88" s="1" t="s">
        <v>179</v>
      </c>
      <c r="C88" t="s">
        <v>304</v>
      </c>
      <c r="D88" t="s">
        <v>292</v>
      </c>
      <c r="E88" s="13">
        <v>2881.66</v>
      </c>
      <c r="F88" s="13">
        <v>0</v>
      </c>
      <c r="G88" s="13">
        <v>0</v>
      </c>
      <c r="H88" s="13">
        <v>0</v>
      </c>
      <c r="I88" s="13">
        <v>465.5</v>
      </c>
      <c r="J88" s="13">
        <v>0</v>
      </c>
      <c r="K88" s="13">
        <v>0</v>
      </c>
      <c r="L88" s="13">
        <v>0</v>
      </c>
      <c r="M88" s="13">
        <v>0</v>
      </c>
      <c r="N88" s="13">
        <f t="shared" si="2"/>
        <v>3347.16</v>
      </c>
      <c r="O88" s="13">
        <v>0</v>
      </c>
      <c r="P88" s="13">
        <v>0</v>
      </c>
      <c r="Q88" s="13">
        <v>64.11</v>
      </c>
      <c r="R88" s="13">
        <v>0.04</v>
      </c>
      <c r="S88" s="13">
        <v>331.39</v>
      </c>
      <c r="T88" s="13">
        <v>948</v>
      </c>
      <c r="U88" s="13">
        <v>28.82</v>
      </c>
      <c r="V88" s="13">
        <v>0</v>
      </c>
      <c r="W88" s="13">
        <f t="shared" si="3"/>
        <v>1372.36</v>
      </c>
      <c r="X88" s="13">
        <v>1974.8</v>
      </c>
    </row>
    <row r="89" spans="1:24" ht="15" x14ac:dyDescent="0.25">
      <c r="A89" s="2" t="s">
        <v>180</v>
      </c>
      <c r="B89" s="1" t="s">
        <v>181</v>
      </c>
      <c r="C89" t="s">
        <v>287</v>
      </c>
      <c r="D89" t="s">
        <v>286</v>
      </c>
      <c r="E89" s="13">
        <v>928.8</v>
      </c>
      <c r="F89" s="13">
        <v>0</v>
      </c>
      <c r="G89" s="13">
        <v>0</v>
      </c>
      <c r="H89" s="13">
        <v>0</v>
      </c>
      <c r="I89" s="13">
        <v>58.2</v>
      </c>
      <c r="J89" s="13">
        <v>32.880000000000003</v>
      </c>
      <c r="K89" s="13">
        <v>0</v>
      </c>
      <c r="L89" s="13">
        <v>0</v>
      </c>
      <c r="M89" s="13">
        <v>0</v>
      </c>
      <c r="N89" s="13">
        <f t="shared" si="2"/>
        <v>1019.88</v>
      </c>
      <c r="O89" s="13">
        <v>0</v>
      </c>
      <c r="P89" s="13">
        <v>0</v>
      </c>
      <c r="Q89" s="13">
        <v>0</v>
      </c>
      <c r="R89" s="14">
        <v>-0.02</v>
      </c>
      <c r="S89" s="13">
        <v>106.81</v>
      </c>
      <c r="T89" s="13">
        <v>0</v>
      </c>
      <c r="U89" s="13">
        <v>9.2899999999999991</v>
      </c>
      <c r="V89" s="13">
        <v>0</v>
      </c>
      <c r="W89" s="13">
        <f t="shared" si="3"/>
        <v>116.08000000000001</v>
      </c>
      <c r="X89" s="13">
        <v>903.8</v>
      </c>
    </row>
    <row r="90" spans="1:24" ht="15" x14ac:dyDescent="0.25">
      <c r="A90" s="2" t="s">
        <v>182</v>
      </c>
      <c r="B90" s="1" t="s">
        <v>183</v>
      </c>
      <c r="C90" t="s">
        <v>287</v>
      </c>
      <c r="D90" t="s">
        <v>286</v>
      </c>
      <c r="E90" s="13">
        <v>7429.95</v>
      </c>
      <c r="F90" s="13">
        <v>0</v>
      </c>
      <c r="G90" s="13">
        <v>0</v>
      </c>
      <c r="H90" s="13">
        <v>0</v>
      </c>
      <c r="I90" s="13">
        <v>465.5</v>
      </c>
      <c r="J90" s="13">
        <v>263</v>
      </c>
      <c r="K90" s="13">
        <v>0</v>
      </c>
      <c r="L90" s="13">
        <v>0</v>
      </c>
      <c r="M90" s="13">
        <v>0</v>
      </c>
      <c r="N90" s="13">
        <f t="shared" si="2"/>
        <v>8158.45</v>
      </c>
      <c r="O90" s="13">
        <v>0</v>
      </c>
      <c r="P90" s="13">
        <v>0</v>
      </c>
      <c r="Q90" s="13">
        <v>1039.77</v>
      </c>
      <c r="R90" s="14">
        <v>-0.06</v>
      </c>
      <c r="S90" s="13">
        <v>854.44</v>
      </c>
      <c r="T90" s="13">
        <v>2408</v>
      </c>
      <c r="U90" s="13">
        <v>74.3</v>
      </c>
      <c r="V90" s="13">
        <v>0</v>
      </c>
      <c r="W90" s="13">
        <f t="shared" si="3"/>
        <v>4376.45</v>
      </c>
      <c r="X90" s="13">
        <v>3782</v>
      </c>
    </row>
    <row r="91" spans="1:24" ht="15" x14ac:dyDescent="0.25">
      <c r="A91" s="2" t="s">
        <v>184</v>
      </c>
      <c r="B91" s="1" t="s">
        <v>185</v>
      </c>
      <c r="C91" t="s">
        <v>287</v>
      </c>
      <c r="D91" t="s">
        <v>286</v>
      </c>
      <c r="E91" s="13">
        <v>4643.7</v>
      </c>
      <c r="F91" s="13">
        <v>0</v>
      </c>
      <c r="G91" s="13">
        <v>0</v>
      </c>
      <c r="H91" s="13">
        <v>0</v>
      </c>
      <c r="I91" s="13">
        <v>291</v>
      </c>
      <c r="J91" s="13">
        <v>164.38</v>
      </c>
      <c r="K91" s="13">
        <v>0</v>
      </c>
      <c r="L91" s="13">
        <v>0</v>
      </c>
      <c r="M91" s="13">
        <v>0</v>
      </c>
      <c r="N91" s="13">
        <f t="shared" si="2"/>
        <v>5099.08</v>
      </c>
      <c r="O91" s="13">
        <v>0</v>
      </c>
      <c r="P91" s="13">
        <v>0</v>
      </c>
      <c r="Q91" s="13">
        <v>459.69</v>
      </c>
      <c r="R91" s="13">
        <v>0.12</v>
      </c>
      <c r="S91" s="13">
        <v>534.03</v>
      </c>
      <c r="T91" s="13">
        <v>1734</v>
      </c>
      <c r="U91" s="13">
        <v>46.44</v>
      </c>
      <c r="V91" s="13">
        <v>0</v>
      </c>
      <c r="W91" s="13">
        <f t="shared" si="3"/>
        <v>2774.28</v>
      </c>
      <c r="X91" s="13">
        <v>2324.8000000000002</v>
      </c>
    </row>
    <row r="92" spans="1:24" ht="15" x14ac:dyDescent="0.25">
      <c r="A92" s="2" t="s">
        <v>186</v>
      </c>
      <c r="B92" s="1" t="s">
        <v>187</v>
      </c>
      <c r="C92" t="s">
        <v>316</v>
      </c>
      <c r="D92" t="s">
        <v>286</v>
      </c>
      <c r="E92" s="13">
        <v>6419.7</v>
      </c>
      <c r="F92" s="13">
        <v>0</v>
      </c>
      <c r="G92" s="13">
        <v>0</v>
      </c>
      <c r="H92" s="13">
        <v>0</v>
      </c>
      <c r="I92" s="13">
        <v>465.5</v>
      </c>
      <c r="J92" s="13">
        <v>229.8</v>
      </c>
      <c r="K92" s="13">
        <v>0</v>
      </c>
      <c r="L92" s="13">
        <v>0</v>
      </c>
      <c r="M92" s="13">
        <v>0</v>
      </c>
      <c r="N92" s="13">
        <f t="shared" si="2"/>
        <v>7115</v>
      </c>
      <c r="O92" s="13">
        <v>0</v>
      </c>
      <c r="P92" s="13">
        <v>0</v>
      </c>
      <c r="Q92" s="13">
        <v>823.98</v>
      </c>
      <c r="R92" s="14">
        <v>-0.01</v>
      </c>
      <c r="S92" s="13">
        <v>738.27</v>
      </c>
      <c r="T92" s="13">
        <v>2435.16</v>
      </c>
      <c r="U92" s="13">
        <v>64.2</v>
      </c>
      <c r="V92" s="13">
        <v>0</v>
      </c>
      <c r="W92" s="13">
        <f t="shared" si="3"/>
        <v>4061.5999999999995</v>
      </c>
      <c r="X92" s="13">
        <v>3053.4</v>
      </c>
    </row>
    <row r="93" spans="1:24" ht="15" x14ac:dyDescent="0.25">
      <c r="A93" s="2" t="s">
        <v>188</v>
      </c>
      <c r="B93" s="1" t="s">
        <v>189</v>
      </c>
      <c r="C93" t="s">
        <v>315</v>
      </c>
      <c r="D93" t="s">
        <v>289</v>
      </c>
      <c r="E93" s="13">
        <v>3685.27</v>
      </c>
      <c r="F93" s="13">
        <v>0</v>
      </c>
      <c r="G93" s="13">
        <v>0</v>
      </c>
      <c r="H93" s="13">
        <v>0</v>
      </c>
      <c r="I93" s="13">
        <v>465.5</v>
      </c>
      <c r="J93" s="13">
        <v>0</v>
      </c>
      <c r="K93" s="13">
        <v>0</v>
      </c>
      <c r="L93" s="13">
        <v>0</v>
      </c>
      <c r="M93" s="13">
        <v>0</v>
      </c>
      <c r="N93" s="13">
        <f t="shared" si="2"/>
        <v>4150.7700000000004</v>
      </c>
      <c r="O93" s="13">
        <v>0</v>
      </c>
      <c r="P93" s="13">
        <v>0</v>
      </c>
      <c r="Q93" s="13">
        <v>298.67</v>
      </c>
      <c r="R93" s="13">
        <v>0.05</v>
      </c>
      <c r="S93" s="13">
        <v>423.81</v>
      </c>
      <c r="T93" s="13">
        <v>999.99</v>
      </c>
      <c r="U93" s="13">
        <v>36.85</v>
      </c>
      <c r="V93" s="13">
        <v>0</v>
      </c>
      <c r="W93" s="13">
        <f t="shared" si="3"/>
        <v>1759.37</v>
      </c>
      <c r="X93" s="13">
        <v>2391.4</v>
      </c>
    </row>
    <row r="94" spans="1:24" ht="15" x14ac:dyDescent="0.25">
      <c r="A94" s="2" t="s">
        <v>190</v>
      </c>
      <c r="B94" s="1" t="s">
        <v>191</v>
      </c>
      <c r="C94" t="s">
        <v>287</v>
      </c>
      <c r="D94" t="s">
        <v>286</v>
      </c>
      <c r="E94" s="13">
        <v>7061.55</v>
      </c>
      <c r="F94" s="13">
        <v>0</v>
      </c>
      <c r="G94" s="13">
        <v>0</v>
      </c>
      <c r="H94" s="13">
        <v>0</v>
      </c>
      <c r="I94" s="13">
        <v>442.32</v>
      </c>
      <c r="J94" s="13">
        <v>249.85</v>
      </c>
      <c r="K94" s="13">
        <v>0</v>
      </c>
      <c r="L94" s="13">
        <v>0</v>
      </c>
      <c r="M94" s="13">
        <v>0</v>
      </c>
      <c r="N94" s="13">
        <f t="shared" si="2"/>
        <v>7753.72</v>
      </c>
      <c r="O94" s="13">
        <v>0</v>
      </c>
      <c r="P94" s="13">
        <v>0</v>
      </c>
      <c r="Q94" s="13">
        <v>961.08</v>
      </c>
      <c r="R94" s="14">
        <v>-0.06</v>
      </c>
      <c r="S94" s="13">
        <v>812.08</v>
      </c>
      <c r="T94" s="13">
        <v>0</v>
      </c>
      <c r="U94" s="13">
        <v>70.62</v>
      </c>
      <c r="V94" s="13">
        <v>0</v>
      </c>
      <c r="W94" s="13">
        <f t="shared" si="3"/>
        <v>1843.7200000000003</v>
      </c>
      <c r="X94" s="13">
        <v>5910</v>
      </c>
    </row>
    <row r="95" spans="1:24" ht="15" x14ac:dyDescent="0.25">
      <c r="A95" s="2" t="s">
        <v>192</v>
      </c>
      <c r="B95" s="1" t="s">
        <v>193</v>
      </c>
      <c r="C95" t="s">
        <v>287</v>
      </c>
      <c r="D95" t="s">
        <v>286</v>
      </c>
      <c r="E95" s="13">
        <v>6315.45</v>
      </c>
      <c r="F95" s="13">
        <v>0</v>
      </c>
      <c r="G95" s="13">
        <v>0</v>
      </c>
      <c r="H95" s="13">
        <v>0</v>
      </c>
      <c r="I95" s="13">
        <v>395.76</v>
      </c>
      <c r="J95" s="13">
        <v>223.55</v>
      </c>
      <c r="K95" s="13">
        <v>0</v>
      </c>
      <c r="L95" s="13">
        <v>0</v>
      </c>
      <c r="M95" s="13">
        <v>0</v>
      </c>
      <c r="N95" s="13">
        <f t="shared" si="2"/>
        <v>6934.76</v>
      </c>
      <c r="O95" s="13">
        <v>0</v>
      </c>
      <c r="P95" s="13">
        <v>0</v>
      </c>
      <c r="Q95" s="13">
        <v>801.72</v>
      </c>
      <c r="R95" s="13">
        <v>0.01</v>
      </c>
      <c r="S95" s="13">
        <v>726.28</v>
      </c>
      <c r="T95" s="13">
        <v>1200</v>
      </c>
      <c r="U95" s="13">
        <v>63.15</v>
      </c>
      <c r="V95" s="13">
        <v>0</v>
      </c>
      <c r="W95" s="13">
        <f t="shared" si="3"/>
        <v>2791.1600000000003</v>
      </c>
      <c r="X95" s="13">
        <v>4143.6000000000004</v>
      </c>
    </row>
    <row r="96" spans="1:24" ht="15" x14ac:dyDescent="0.25">
      <c r="A96" s="2" t="s">
        <v>194</v>
      </c>
      <c r="B96" s="1" t="s">
        <v>195</v>
      </c>
      <c r="C96" t="s">
        <v>287</v>
      </c>
      <c r="D96" t="s">
        <v>286</v>
      </c>
      <c r="E96" s="13">
        <v>7058.55</v>
      </c>
      <c r="F96" s="13">
        <v>0</v>
      </c>
      <c r="G96" s="13">
        <v>0</v>
      </c>
      <c r="H96" s="13">
        <v>0</v>
      </c>
      <c r="I96" s="13">
        <v>442.32</v>
      </c>
      <c r="J96" s="13">
        <v>249.85</v>
      </c>
      <c r="K96" s="13">
        <v>0</v>
      </c>
      <c r="L96" s="13">
        <v>495.43</v>
      </c>
      <c r="M96" s="13">
        <v>0</v>
      </c>
      <c r="N96" s="13">
        <f t="shared" si="2"/>
        <v>8246.15</v>
      </c>
      <c r="O96" s="13">
        <v>0</v>
      </c>
      <c r="P96" s="13">
        <v>0</v>
      </c>
      <c r="Q96" s="13">
        <v>960.44</v>
      </c>
      <c r="R96" s="14">
        <v>-0.01</v>
      </c>
      <c r="S96" s="13">
        <v>811.73</v>
      </c>
      <c r="T96" s="13">
        <v>0</v>
      </c>
      <c r="U96" s="13">
        <v>70.59</v>
      </c>
      <c r="V96" s="13">
        <v>0</v>
      </c>
      <c r="W96" s="13">
        <f t="shared" si="3"/>
        <v>1842.75</v>
      </c>
      <c r="X96" s="13">
        <v>6403.4</v>
      </c>
    </row>
    <row r="97" spans="1:24" ht="15" x14ac:dyDescent="0.25">
      <c r="A97" s="2" t="s">
        <v>196</v>
      </c>
      <c r="B97" s="1" t="s">
        <v>197</v>
      </c>
      <c r="C97" t="s">
        <v>287</v>
      </c>
      <c r="D97" t="s">
        <v>286</v>
      </c>
      <c r="E97" s="13">
        <v>3715.05</v>
      </c>
      <c r="F97" s="13">
        <v>0</v>
      </c>
      <c r="G97" s="13">
        <v>0</v>
      </c>
      <c r="H97" s="13">
        <v>0</v>
      </c>
      <c r="I97" s="13">
        <v>232.8</v>
      </c>
      <c r="J97" s="13">
        <v>131.5</v>
      </c>
      <c r="K97" s="13">
        <v>0</v>
      </c>
      <c r="L97" s="13">
        <v>0</v>
      </c>
      <c r="M97" s="13">
        <v>0</v>
      </c>
      <c r="N97" s="13">
        <f t="shared" si="2"/>
        <v>4079.3500000000004</v>
      </c>
      <c r="O97" s="13">
        <v>0</v>
      </c>
      <c r="P97" s="13">
        <v>0</v>
      </c>
      <c r="Q97" s="13">
        <v>303.44</v>
      </c>
      <c r="R97" s="14">
        <v>-7.0000000000000007E-2</v>
      </c>
      <c r="S97" s="13">
        <v>427.23</v>
      </c>
      <c r="T97" s="13">
        <v>1711</v>
      </c>
      <c r="U97" s="13">
        <v>37.15</v>
      </c>
      <c r="V97" s="13">
        <v>0</v>
      </c>
      <c r="W97" s="13">
        <f t="shared" si="3"/>
        <v>2478.75</v>
      </c>
      <c r="X97" s="13">
        <v>1600.6</v>
      </c>
    </row>
    <row r="98" spans="1:24" ht="15" x14ac:dyDescent="0.25">
      <c r="A98" s="2" t="s">
        <v>198</v>
      </c>
      <c r="B98" s="1" t="s">
        <v>199</v>
      </c>
      <c r="C98" t="s">
        <v>287</v>
      </c>
      <c r="D98" t="s">
        <v>286</v>
      </c>
      <c r="E98" s="13">
        <v>977.55</v>
      </c>
      <c r="F98" s="13">
        <v>0</v>
      </c>
      <c r="G98" s="13">
        <v>0</v>
      </c>
      <c r="H98" s="13">
        <v>0</v>
      </c>
      <c r="I98" s="13">
        <v>69.84</v>
      </c>
      <c r="J98" s="13">
        <v>36.15</v>
      </c>
      <c r="K98" s="13">
        <v>0</v>
      </c>
      <c r="L98" s="13">
        <v>0</v>
      </c>
      <c r="M98" s="13">
        <v>0</v>
      </c>
      <c r="N98" s="13">
        <f t="shared" si="2"/>
        <v>1083.54</v>
      </c>
      <c r="O98" s="13">
        <v>0</v>
      </c>
      <c r="P98" s="13">
        <v>0</v>
      </c>
      <c r="Q98" s="13">
        <v>0</v>
      </c>
      <c r="R98" s="13">
        <v>0.14000000000000001</v>
      </c>
      <c r="S98" s="13">
        <v>112.42</v>
      </c>
      <c r="T98" s="13">
        <v>0</v>
      </c>
      <c r="U98" s="13">
        <v>9.7799999999999994</v>
      </c>
      <c r="V98" s="13">
        <v>0</v>
      </c>
      <c r="W98" s="13">
        <f t="shared" si="3"/>
        <v>122.34</v>
      </c>
      <c r="X98" s="13">
        <v>961.2</v>
      </c>
    </row>
    <row r="99" spans="1:24" ht="15" x14ac:dyDescent="0.25">
      <c r="A99" s="2" t="s">
        <v>200</v>
      </c>
      <c r="B99" s="1" t="s">
        <v>201</v>
      </c>
      <c r="C99" t="s">
        <v>287</v>
      </c>
      <c r="D99" t="s">
        <v>286</v>
      </c>
      <c r="E99" s="13">
        <v>977.55</v>
      </c>
      <c r="F99" s="13">
        <v>0</v>
      </c>
      <c r="G99" s="13">
        <v>0</v>
      </c>
      <c r="H99" s="13">
        <v>0</v>
      </c>
      <c r="I99" s="13">
        <v>69.84</v>
      </c>
      <c r="J99" s="13">
        <v>36.15</v>
      </c>
      <c r="K99" s="13">
        <v>0</v>
      </c>
      <c r="L99" s="13">
        <v>0</v>
      </c>
      <c r="M99" s="13">
        <v>0</v>
      </c>
      <c r="N99" s="13">
        <f t="shared" si="2"/>
        <v>1083.54</v>
      </c>
      <c r="O99" s="13">
        <v>0</v>
      </c>
      <c r="P99" s="13">
        <v>0</v>
      </c>
      <c r="Q99" s="13">
        <v>0</v>
      </c>
      <c r="R99" s="14">
        <v>-0.06</v>
      </c>
      <c r="S99" s="13">
        <v>112.42</v>
      </c>
      <c r="T99" s="13">
        <v>0</v>
      </c>
      <c r="U99" s="13">
        <v>9.7799999999999994</v>
      </c>
      <c r="V99" s="13">
        <v>0</v>
      </c>
      <c r="W99" s="13">
        <f t="shared" si="3"/>
        <v>122.14</v>
      </c>
      <c r="X99" s="13">
        <v>961.4</v>
      </c>
    </row>
    <row r="100" spans="1:24" ht="15" x14ac:dyDescent="0.25">
      <c r="A100" s="2" t="s">
        <v>202</v>
      </c>
      <c r="B100" s="1" t="s">
        <v>203</v>
      </c>
      <c r="C100" t="s">
        <v>287</v>
      </c>
      <c r="D100" t="s">
        <v>286</v>
      </c>
      <c r="E100" s="13">
        <v>1303.3499999999999</v>
      </c>
      <c r="F100" s="13">
        <v>0</v>
      </c>
      <c r="G100" s="13">
        <v>0</v>
      </c>
      <c r="H100" s="13">
        <v>0</v>
      </c>
      <c r="I100" s="13">
        <v>93.12</v>
      </c>
      <c r="J100" s="13">
        <v>48.2</v>
      </c>
      <c r="K100" s="13">
        <v>0</v>
      </c>
      <c r="L100" s="13">
        <v>0</v>
      </c>
      <c r="M100" s="13">
        <v>0</v>
      </c>
      <c r="N100" s="13">
        <f t="shared" si="2"/>
        <v>1444.6699999999998</v>
      </c>
      <c r="O100" s="13">
        <v>0</v>
      </c>
      <c r="P100" s="13">
        <v>0</v>
      </c>
      <c r="Q100" s="13">
        <v>0</v>
      </c>
      <c r="R100" s="14">
        <v>-0.05</v>
      </c>
      <c r="S100" s="13">
        <v>149.88999999999999</v>
      </c>
      <c r="T100" s="13">
        <v>0</v>
      </c>
      <c r="U100" s="13">
        <v>13.03</v>
      </c>
      <c r="V100" s="13">
        <v>0</v>
      </c>
      <c r="W100" s="13">
        <f t="shared" si="3"/>
        <v>162.86999999999998</v>
      </c>
      <c r="X100" s="13">
        <v>1281.8</v>
      </c>
    </row>
    <row r="101" spans="1:24" ht="15" x14ac:dyDescent="0.25">
      <c r="A101" s="2" t="s">
        <v>204</v>
      </c>
      <c r="B101" s="1" t="s">
        <v>205</v>
      </c>
      <c r="C101" t="s">
        <v>287</v>
      </c>
      <c r="D101" t="s">
        <v>286</v>
      </c>
      <c r="E101" s="13">
        <v>651.75</v>
      </c>
      <c r="F101" s="13">
        <v>0</v>
      </c>
      <c r="G101" s="13">
        <v>0</v>
      </c>
      <c r="H101" s="13">
        <v>0</v>
      </c>
      <c r="I101" s="13">
        <v>46.56</v>
      </c>
      <c r="J101" s="13">
        <v>24.1</v>
      </c>
      <c r="K101" s="13">
        <v>0</v>
      </c>
      <c r="L101" s="13">
        <v>0</v>
      </c>
      <c r="M101" s="13">
        <v>0</v>
      </c>
      <c r="N101" s="13">
        <f t="shared" si="2"/>
        <v>722.41</v>
      </c>
      <c r="O101" s="13">
        <v>0</v>
      </c>
      <c r="P101" s="13">
        <v>0</v>
      </c>
      <c r="Q101" s="13">
        <v>0</v>
      </c>
      <c r="R101" s="14">
        <v>-0.06</v>
      </c>
      <c r="S101" s="13">
        <v>74.95</v>
      </c>
      <c r="T101" s="13">
        <v>0</v>
      </c>
      <c r="U101" s="13">
        <v>6.52</v>
      </c>
      <c r="V101" s="13">
        <v>0</v>
      </c>
      <c r="W101" s="13">
        <f t="shared" si="3"/>
        <v>81.41</v>
      </c>
      <c r="X101" s="13">
        <v>641</v>
      </c>
    </row>
    <row r="102" spans="1:24" ht="15" x14ac:dyDescent="0.25">
      <c r="A102" s="2" t="s">
        <v>206</v>
      </c>
      <c r="B102" s="1" t="s">
        <v>207</v>
      </c>
      <c r="C102" t="s">
        <v>287</v>
      </c>
      <c r="D102" t="s">
        <v>286</v>
      </c>
      <c r="E102" s="13">
        <v>2600.5500000000002</v>
      </c>
      <c r="F102" s="13">
        <v>0</v>
      </c>
      <c r="G102" s="13">
        <v>0</v>
      </c>
      <c r="H102" s="13">
        <v>0</v>
      </c>
      <c r="I102" s="13">
        <v>162.96</v>
      </c>
      <c r="J102" s="13">
        <v>92.05</v>
      </c>
      <c r="K102" s="13">
        <v>0</v>
      </c>
      <c r="L102" s="13">
        <v>0</v>
      </c>
      <c r="M102" s="13">
        <v>0</v>
      </c>
      <c r="N102" s="13">
        <f t="shared" si="2"/>
        <v>2855.5600000000004</v>
      </c>
      <c r="O102" s="13">
        <v>0</v>
      </c>
      <c r="P102" s="13">
        <v>0</v>
      </c>
      <c r="Q102" s="13">
        <v>18.600000000000001</v>
      </c>
      <c r="R102" s="14">
        <v>-0.11</v>
      </c>
      <c r="S102" s="13">
        <v>299.06</v>
      </c>
      <c r="T102" s="13">
        <v>1078</v>
      </c>
      <c r="U102" s="13">
        <v>26.01</v>
      </c>
      <c r="V102" s="13">
        <v>0</v>
      </c>
      <c r="W102" s="13">
        <f t="shared" si="3"/>
        <v>1421.56</v>
      </c>
      <c r="X102" s="13">
        <v>1434</v>
      </c>
    </row>
    <row r="103" spans="1:24" ht="15" x14ac:dyDescent="0.25">
      <c r="A103" s="2" t="s">
        <v>208</v>
      </c>
      <c r="B103" s="1" t="s">
        <v>209</v>
      </c>
      <c r="C103" t="s">
        <v>287</v>
      </c>
      <c r="D103" t="s">
        <v>286</v>
      </c>
      <c r="E103" s="13">
        <v>6687</v>
      </c>
      <c r="F103" s="13">
        <v>0</v>
      </c>
      <c r="G103" s="13">
        <v>0</v>
      </c>
      <c r="H103" s="13">
        <v>0</v>
      </c>
      <c r="I103" s="13">
        <v>419.04</v>
      </c>
      <c r="J103" s="13">
        <v>236.7</v>
      </c>
      <c r="K103" s="13">
        <v>0</v>
      </c>
      <c r="L103" s="13">
        <v>0</v>
      </c>
      <c r="M103" s="13">
        <v>0</v>
      </c>
      <c r="N103" s="13">
        <f t="shared" si="2"/>
        <v>7342.74</v>
      </c>
      <c r="O103" s="13">
        <v>0</v>
      </c>
      <c r="P103" s="13">
        <v>0</v>
      </c>
      <c r="Q103" s="13">
        <v>881.08</v>
      </c>
      <c r="R103" s="14">
        <v>-0.01</v>
      </c>
      <c r="S103" s="13">
        <v>769</v>
      </c>
      <c r="T103" s="13">
        <v>889</v>
      </c>
      <c r="U103" s="13">
        <v>66.87</v>
      </c>
      <c r="V103" s="13">
        <v>0</v>
      </c>
      <c r="W103" s="13">
        <f t="shared" si="3"/>
        <v>2605.94</v>
      </c>
      <c r="X103" s="13">
        <v>4736.8</v>
      </c>
    </row>
    <row r="104" spans="1:24" ht="15" x14ac:dyDescent="0.25">
      <c r="A104" s="2" t="s">
        <v>210</v>
      </c>
      <c r="B104" s="1" t="s">
        <v>211</v>
      </c>
      <c r="C104" t="s">
        <v>316</v>
      </c>
      <c r="D104" t="s">
        <v>286</v>
      </c>
      <c r="E104" s="13">
        <v>6419.58</v>
      </c>
      <c r="F104" s="13">
        <v>0</v>
      </c>
      <c r="G104" s="13">
        <v>0</v>
      </c>
      <c r="H104" s="13">
        <v>0</v>
      </c>
      <c r="I104" s="13">
        <v>465.5</v>
      </c>
      <c r="J104" s="13">
        <v>229.8</v>
      </c>
      <c r="K104" s="13">
        <v>0</v>
      </c>
      <c r="L104" s="13">
        <v>0</v>
      </c>
      <c r="M104" s="13">
        <v>0</v>
      </c>
      <c r="N104" s="13">
        <f t="shared" si="2"/>
        <v>7114.88</v>
      </c>
      <c r="O104" s="13">
        <v>0</v>
      </c>
      <c r="P104" s="13">
        <v>0</v>
      </c>
      <c r="Q104" s="13">
        <v>823.96</v>
      </c>
      <c r="R104" s="14">
        <v>-0.13</v>
      </c>
      <c r="S104" s="13">
        <v>738.25</v>
      </c>
      <c r="T104" s="13">
        <v>2075</v>
      </c>
      <c r="U104" s="13">
        <v>64.2</v>
      </c>
      <c r="V104" s="13">
        <v>0</v>
      </c>
      <c r="W104" s="13">
        <f t="shared" si="3"/>
        <v>3701.2799999999997</v>
      </c>
      <c r="X104" s="13">
        <v>3413.6</v>
      </c>
    </row>
    <row r="105" spans="1:24" ht="15" x14ac:dyDescent="0.25">
      <c r="A105" s="2" t="s">
        <v>212</v>
      </c>
      <c r="B105" s="1" t="s">
        <v>213</v>
      </c>
      <c r="C105" t="s">
        <v>287</v>
      </c>
      <c r="D105" t="s">
        <v>286</v>
      </c>
      <c r="E105" s="13">
        <v>2414.6999999999998</v>
      </c>
      <c r="F105" s="13">
        <v>0</v>
      </c>
      <c r="G105" s="13">
        <v>0</v>
      </c>
      <c r="H105" s="13">
        <v>0</v>
      </c>
      <c r="I105" s="13">
        <v>151.32</v>
      </c>
      <c r="J105" s="13">
        <v>85.48</v>
      </c>
      <c r="K105" s="13">
        <v>0</v>
      </c>
      <c r="L105" s="13">
        <v>0</v>
      </c>
      <c r="M105" s="13">
        <v>0</v>
      </c>
      <c r="N105" s="13">
        <f t="shared" si="2"/>
        <v>2651.5</v>
      </c>
      <c r="O105" s="13">
        <v>0</v>
      </c>
      <c r="P105" s="13">
        <v>0</v>
      </c>
      <c r="Q105" s="13">
        <v>0</v>
      </c>
      <c r="R105" s="13">
        <v>0.06</v>
      </c>
      <c r="S105" s="13">
        <v>277.69</v>
      </c>
      <c r="T105" s="13">
        <v>0</v>
      </c>
      <c r="U105" s="13">
        <v>24.15</v>
      </c>
      <c r="V105" s="13">
        <v>0</v>
      </c>
      <c r="W105" s="13">
        <f t="shared" si="3"/>
        <v>301.89999999999998</v>
      </c>
      <c r="X105" s="13">
        <v>2349.6</v>
      </c>
    </row>
    <row r="106" spans="1:24" ht="15" x14ac:dyDescent="0.25">
      <c r="A106" s="2" t="s">
        <v>214</v>
      </c>
      <c r="B106" s="1" t="s">
        <v>215</v>
      </c>
      <c r="C106" t="s">
        <v>287</v>
      </c>
      <c r="D106" t="s">
        <v>286</v>
      </c>
      <c r="E106" s="13">
        <v>1303.3499999999999</v>
      </c>
      <c r="F106" s="13">
        <v>0</v>
      </c>
      <c r="G106" s="13">
        <v>0</v>
      </c>
      <c r="H106" s="13">
        <v>0</v>
      </c>
      <c r="I106" s="13">
        <v>93.12</v>
      </c>
      <c r="J106" s="13">
        <v>48.2</v>
      </c>
      <c r="K106" s="13">
        <v>0</v>
      </c>
      <c r="L106" s="13">
        <v>0</v>
      </c>
      <c r="M106" s="13">
        <v>0</v>
      </c>
      <c r="N106" s="13">
        <f t="shared" si="2"/>
        <v>1444.6699999999998</v>
      </c>
      <c r="O106" s="13">
        <v>0</v>
      </c>
      <c r="P106" s="13">
        <v>0</v>
      </c>
      <c r="Q106" s="13">
        <v>0</v>
      </c>
      <c r="R106" s="13">
        <v>0.15</v>
      </c>
      <c r="S106" s="13">
        <v>149.88999999999999</v>
      </c>
      <c r="T106" s="13">
        <v>0</v>
      </c>
      <c r="U106" s="13">
        <v>13.03</v>
      </c>
      <c r="V106" s="13">
        <v>0</v>
      </c>
      <c r="W106" s="13">
        <f t="shared" si="3"/>
        <v>163.07</v>
      </c>
      <c r="X106" s="13">
        <v>1281.5999999999999</v>
      </c>
    </row>
    <row r="107" spans="1:24" ht="15" x14ac:dyDescent="0.25">
      <c r="A107" s="2" t="s">
        <v>216</v>
      </c>
      <c r="B107" s="1" t="s">
        <v>217</v>
      </c>
      <c r="C107" t="s">
        <v>287</v>
      </c>
      <c r="D107" t="s">
        <v>286</v>
      </c>
      <c r="E107" s="13">
        <v>1303.3499999999999</v>
      </c>
      <c r="F107" s="13">
        <v>0</v>
      </c>
      <c r="G107" s="13">
        <v>0</v>
      </c>
      <c r="H107" s="13">
        <v>0</v>
      </c>
      <c r="I107" s="13">
        <v>93.12</v>
      </c>
      <c r="J107" s="13">
        <v>48.2</v>
      </c>
      <c r="K107" s="13">
        <v>0</v>
      </c>
      <c r="L107" s="13">
        <v>0</v>
      </c>
      <c r="M107" s="13">
        <v>0</v>
      </c>
      <c r="N107" s="13">
        <f t="shared" si="2"/>
        <v>1444.6699999999998</v>
      </c>
      <c r="O107" s="13">
        <v>0</v>
      </c>
      <c r="P107" s="13">
        <v>0</v>
      </c>
      <c r="Q107" s="13">
        <v>0</v>
      </c>
      <c r="R107" s="14">
        <v>-0.05</v>
      </c>
      <c r="S107" s="13">
        <v>149.88999999999999</v>
      </c>
      <c r="T107" s="13">
        <v>422</v>
      </c>
      <c r="U107" s="13">
        <v>13.03</v>
      </c>
      <c r="V107" s="13">
        <v>0</v>
      </c>
      <c r="W107" s="13">
        <f t="shared" si="3"/>
        <v>584.86999999999989</v>
      </c>
      <c r="X107" s="13">
        <v>859.8</v>
      </c>
    </row>
    <row r="108" spans="1:24" ht="15" x14ac:dyDescent="0.25">
      <c r="A108" s="2" t="s">
        <v>218</v>
      </c>
      <c r="B108" s="1" t="s">
        <v>219</v>
      </c>
      <c r="C108" t="s">
        <v>287</v>
      </c>
      <c r="D108" t="s">
        <v>286</v>
      </c>
      <c r="E108" s="13">
        <v>5702.4</v>
      </c>
      <c r="F108" s="13">
        <v>0</v>
      </c>
      <c r="G108" s="13">
        <v>0</v>
      </c>
      <c r="H108" s="13">
        <v>0</v>
      </c>
      <c r="I108" s="13">
        <v>407.4</v>
      </c>
      <c r="J108" s="13">
        <v>210.88</v>
      </c>
      <c r="K108" s="13">
        <v>0</v>
      </c>
      <c r="L108" s="13">
        <v>0</v>
      </c>
      <c r="M108" s="13">
        <v>0</v>
      </c>
      <c r="N108" s="13">
        <f t="shared" si="2"/>
        <v>6320.6799999999994</v>
      </c>
      <c r="O108" s="13">
        <v>0</v>
      </c>
      <c r="P108" s="13">
        <v>0</v>
      </c>
      <c r="Q108" s="13">
        <v>670.77</v>
      </c>
      <c r="R108" s="13">
        <v>0.11</v>
      </c>
      <c r="S108" s="13">
        <v>655.78</v>
      </c>
      <c r="T108" s="13">
        <v>695</v>
      </c>
      <c r="U108" s="13">
        <v>57.02</v>
      </c>
      <c r="V108" s="13">
        <v>0</v>
      </c>
      <c r="W108" s="13">
        <f t="shared" si="3"/>
        <v>2078.6799999999998</v>
      </c>
      <c r="X108" s="13">
        <v>4242</v>
      </c>
    </row>
    <row r="109" spans="1:24" ht="15" x14ac:dyDescent="0.25">
      <c r="A109" s="2" t="s">
        <v>220</v>
      </c>
      <c r="B109" s="1" t="s">
        <v>221</v>
      </c>
      <c r="C109" t="s">
        <v>287</v>
      </c>
      <c r="D109" t="s">
        <v>286</v>
      </c>
      <c r="E109" s="13">
        <v>2786.25</v>
      </c>
      <c r="F109" s="13">
        <v>0</v>
      </c>
      <c r="G109" s="13">
        <v>0</v>
      </c>
      <c r="H109" s="13">
        <v>0</v>
      </c>
      <c r="I109" s="13">
        <v>174.6</v>
      </c>
      <c r="J109" s="13">
        <v>98.63</v>
      </c>
      <c r="K109" s="13">
        <v>0</v>
      </c>
      <c r="L109" s="13">
        <v>0</v>
      </c>
      <c r="M109" s="13">
        <v>0</v>
      </c>
      <c r="N109" s="13">
        <f t="shared" si="2"/>
        <v>3059.48</v>
      </c>
      <c r="O109" s="13">
        <v>0</v>
      </c>
      <c r="P109" s="13">
        <v>0</v>
      </c>
      <c r="Q109" s="13">
        <v>53.73</v>
      </c>
      <c r="R109" s="14">
        <v>-0.13</v>
      </c>
      <c r="S109" s="13">
        <v>320.42</v>
      </c>
      <c r="T109" s="13">
        <v>1004</v>
      </c>
      <c r="U109" s="13">
        <v>27.86</v>
      </c>
      <c r="V109" s="13">
        <v>0</v>
      </c>
      <c r="W109" s="13">
        <f t="shared" si="3"/>
        <v>1405.8799999999999</v>
      </c>
      <c r="X109" s="13">
        <v>1653.6</v>
      </c>
    </row>
    <row r="110" spans="1:24" ht="15" x14ac:dyDescent="0.25">
      <c r="A110" s="2" t="s">
        <v>222</v>
      </c>
      <c r="B110" s="1" t="s">
        <v>223</v>
      </c>
      <c r="C110" t="s">
        <v>287</v>
      </c>
      <c r="D110" t="s">
        <v>286</v>
      </c>
      <c r="E110" s="13">
        <v>2600.5500000000002</v>
      </c>
      <c r="F110" s="13">
        <v>0</v>
      </c>
      <c r="G110" s="13">
        <v>0</v>
      </c>
      <c r="H110" s="13">
        <v>0</v>
      </c>
      <c r="I110" s="13">
        <v>162.96</v>
      </c>
      <c r="J110" s="13">
        <v>92.05</v>
      </c>
      <c r="K110" s="13">
        <v>0</v>
      </c>
      <c r="L110" s="13">
        <v>0</v>
      </c>
      <c r="M110" s="13">
        <v>0</v>
      </c>
      <c r="N110" s="13">
        <f t="shared" si="2"/>
        <v>2855.5600000000004</v>
      </c>
      <c r="O110" s="13">
        <v>0</v>
      </c>
      <c r="P110" s="13">
        <v>0</v>
      </c>
      <c r="Q110" s="13">
        <v>18.600000000000001</v>
      </c>
      <c r="R110" s="14">
        <v>-0.11</v>
      </c>
      <c r="S110" s="13">
        <v>299.06</v>
      </c>
      <c r="T110" s="13">
        <v>0</v>
      </c>
      <c r="U110" s="13">
        <v>26.01</v>
      </c>
      <c r="V110" s="13">
        <v>0</v>
      </c>
      <c r="W110" s="13">
        <f t="shared" si="3"/>
        <v>343.56</v>
      </c>
      <c r="X110" s="13">
        <v>2512</v>
      </c>
    </row>
    <row r="111" spans="1:24" ht="15" x14ac:dyDescent="0.25">
      <c r="A111" s="2" t="s">
        <v>224</v>
      </c>
      <c r="B111" s="1" t="s">
        <v>225</v>
      </c>
      <c r="C111" t="s">
        <v>287</v>
      </c>
      <c r="D111" t="s">
        <v>286</v>
      </c>
      <c r="E111" s="13">
        <v>1857.45</v>
      </c>
      <c r="F111" s="13">
        <v>0</v>
      </c>
      <c r="G111" s="13">
        <v>0</v>
      </c>
      <c r="H111" s="13">
        <v>0</v>
      </c>
      <c r="I111" s="13">
        <v>116.4</v>
      </c>
      <c r="J111" s="13">
        <v>65.75</v>
      </c>
      <c r="K111" s="13">
        <v>0</v>
      </c>
      <c r="L111" s="13">
        <v>0</v>
      </c>
      <c r="M111" s="13">
        <v>0</v>
      </c>
      <c r="N111" s="13">
        <f t="shared" si="2"/>
        <v>2039.6000000000001</v>
      </c>
      <c r="O111" s="13">
        <v>0</v>
      </c>
      <c r="P111" s="13">
        <v>0</v>
      </c>
      <c r="Q111" s="13">
        <v>0</v>
      </c>
      <c r="R111" s="13">
        <v>0.02</v>
      </c>
      <c r="S111" s="13">
        <v>213.61</v>
      </c>
      <c r="T111" s="13">
        <v>0</v>
      </c>
      <c r="U111" s="13">
        <v>18.57</v>
      </c>
      <c r="V111" s="13">
        <v>0</v>
      </c>
      <c r="W111" s="13">
        <f t="shared" si="3"/>
        <v>232.20000000000002</v>
      </c>
      <c r="X111" s="13">
        <v>1807.4</v>
      </c>
    </row>
    <row r="112" spans="1:24" ht="15" x14ac:dyDescent="0.25">
      <c r="A112" s="2" t="s">
        <v>226</v>
      </c>
      <c r="B112" s="1" t="s">
        <v>227</v>
      </c>
      <c r="C112" t="s">
        <v>287</v>
      </c>
      <c r="D112" t="s">
        <v>286</v>
      </c>
      <c r="E112" s="13">
        <v>1300.2</v>
      </c>
      <c r="F112" s="13">
        <v>0</v>
      </c>
      <c r="G112" s="13">
        <v>0</v>
      </c>
      <c r="H112" s="13">
        <v>0</v>
      </c>
      <c r="I112" s="13">
        <v>81.48</v>
      </c>
      <c r="J112" s="13">
        <v>46.03</v>
      </c>
      <c r="K112" s="13">
        <v>0</v>
      </c>
      <c r="L112" s="13">
        <v>0</v>
      </c>
      <c r="M112" s="13">
        <v>0</v>
      </c>
      <c r="N112" s="13">
        <f t="shared" si="2"/>
        <v>1427.71</v>
      </c>
      <c r="O112" s="13">
        <v>0</v>
      </c>
      <c r="P112" s="13">
        <v>0</v>
      </c>
      <c r="Q112" s="13">
        <v>0</v>
      </c>
      <c r="R112" s="14">
        <v>-0.01</v>
      </c>
      <c r="S112" s="13">
        <v>149.52000000000001</v>
      </c>
      <c r="T112" s="13">
        <v>0</v>
      </c>
      <c r="U112" s="13">
        <v>13</v>
      </c>
      <c r="V112" s="13">
        <v>0</v>
      </c>
      <c r="W112" s="13">
        <f t="shared" si="3"/>
        <v>162.51000000000002</v>
      </c>
      <c r="X112" s="13">
        <v>1265.2</v>
      </c>
    </row>
    <row r="113" spans="1:24" ht="15" x14ac:dyDescent="0.25">
      <c r="A113" s="2" t="s">
        <v>228</v>
      </c>
      <c r="B113" s="1" t="s">
        <v>229</v>
      </c>
      <c r="C113" t="s">
        <v>287</v>
      </c>
      <c r="D113" t="s">
        <v>286</v>
      </c>
      <c r="E113" s="13">
        <v>325.8</v>
      </c>
      <c r="F113" s="13">
        <v>0</v>
      </c>
      <c r="G113" s="13">
        <v>0</v>
      </c>
      <c r="H113" s="13">
        <v>0</v>
      </c>
      <c r="I113" s="13">
        <v>23.28</v>
      </c>
      <c r="J113" s="13">
        <v>12.05</v>
      </c>
      <c r="K113" s="13">
        <v>0</v>
      </c>
      <c r="L113" s="13">
        <v>0</v>
      </c>
      <c r="M113" s="13">
        <v>0</v>
      </c>
      <c r="N113" s="13">
        <f t="shared" si="2"/>
        <v>361.13000000000005</v>
      </c>
      <c r="O113" s="13">
        <v>0</v>
      </c>
      <c r="P113" s="13">
        <v>0</v>
      </c>
      <c r="Q113" s="13">
        <v>0</v>
      </c>
      <c r="R113" s="13">
        <v>0</v>
      </c>
      <c r="S113" s="13">
        <v>37.47</v>
      </c>
      <c r="T113" s="13">
        <v>0</v>
      </c>
      <c r="U113" s="13">
        <v>3.26</v>
      </c>
      <c r="V113" s="13">
        <v>0</v>
      </c>
      <c r="W113" s="13">
        <f t="shared" si="3"/>
        <v>40.729999999999997</v>
      </c>
      <c r="X113" s="13">
        <v>320.39999999999998</v>
      </c>
    </row>
    <row r="114" spans="1:24" ht="15" x14ac:dyDescent="0.25">
      <c r="A114" s="2" t="s">
        <v>230</v>
      </c>
      <c r="B114" s="1" t="s">
        <v>231</v>
      </c>
      <c r="C114" t="s">
        <v>287</v>
      </c>
      <c r="D114" t="s">
        <v>286</v>
      </c>
      <c r="E114" s="13">
        <v>1140.45</v>
      </c>
      <c r="F114" s="13">
        <v>0</v>
      </c>
      <c r="G114" s="13">
        <v>0</v>
      </c>
      <c r="H114" s="13">
        <v>0</v>
      </c>
      <c r="I114" s="13">
        <v>81.48</v>
      </c>
      <c r="J114" s="13">
        <v>42.18</v>
      </c>
      <c r="K114" s="13">
        <v>0</v>
      </c>
      <c r="L114" s="13">
        <v>0</v>
      </c>
      <c r="M114" s="13">
        <v>0</v>
      </c>
      <c r="N114" s="13">
        <f t="shared" si="2"/>
        <v>1264.1100000000001</v>
      </c>
      <c r="O114" s="13">
        <v>0</v>
      </c>
      <c r="P114" s="13">
        <v>0</v>
      </c>
      <c r="Q114" s="13">
        <v>0</v>
      </c>
      <c r="R114" s="14">
        <v>-0.04</v>
      </c>
      <c r="S114" s="13">
        <v>131.15</v>
      </c>
      <c r="T114" s="13">
        <v>502</v>
      </c>
      <c r="U114" s="13">
        <v>11.4</v>
      </c>
      <c r="V114" s="13">
        <v>0</v>
      </c>
      <c r="W114" s="13">
        <f t="shared" si="3"/>
        <v>644.51</v>
      </c>
      <c r="X114" s="13">
        <v>619.6</v>
      </c>
    </row>
    <row r="115" spans="1:24" ht="15" x14ac:dyDescent="0.25">
      <c r="A115" s="2" t="s">
        <v>232</v>
      </c>
      <c r="B115" s="1" t="s">
        <v>233</v>
      </c>
      <c r="C115" t="s">
        <v>287</v>
      </c>
      <c r="D115" t="s">
        <v>286</v>
      </c>
      <c r="E115" s="13">
        <v>2932.65</v>
      </c>
      <c r="F115" s="13">
        <v>0</v>
      </c>
      <c r="G115" s="13">
        <v>0</v>
      </c>
      <c r="H115" s="13">
        <v>0</v>
      </c>
      <c r="I115" s="13">
        <v>209.52</v>
      </c>
      <c r="J115" s="13">
        <v>108.45</v>
      </c>
      <c r="K115" s="13">
        <v>0</v>
      </c>
      <c r="L115" s="13">
        <v>0</v>
      </c>
      <c r="M115" s="13">
        <v>0</v>
      </c>
      <c r="N115" s="13">
        <f t="shared" si="2"/>
        <v>3250.62</v>
      </c>
      <c r="O115" s="13">
        <v>0</v>
      </c>
      <c r="P115" s="13">
        <v>0</v>
      </c>
      <c r="Q115" s="13">
        <v>69.66</v>
      </c>
      <c r="R115" s="14">
        <v>-0.02</v>
      </c>
      <c r="S115" s="13">
        <v>337.25</v>
      </c>
      <c r="T115" s="13">
        <v>0</v>
      </c>
      <c r="U115" s="13">
        <v>29.33</v>
      </c>
      <c r="V115" s="13">
        <v>0</v>
      </c>
      <c r="W115" s="13">
        <f t="shared" si="3"/>
        <v>436.21999999999997</v>
      </c>
      <c r="X115" s="13">
        <v>2814.4</v>
      </c>
    </row>
    <row r="116" spans="1:24" ht="15" x14ac:dyDescent="0.25">
      <c r="A116" s="2" t="s">
        <v>234</v>
      </c>
      <c r="B116" s="1" t="s">
        <v>235</v>
      </c>
      <c r="C116" t="s">
        <v>287</v>
      </c>
      <c r="D116" t="s">
        <v>286</v>
      </c>
      <c r="E116" s="13">
        <v>3910.2</v>
      </c>
      <c r="F116" s="13">
        <v>0</v>
      </c>
      <c r="G116" s="13">
        <v>0</v>
      </c>
      <c r="H116" s="13">
        <v>0</v>
      </c>
      <c r="I116" s="13">
        <v>279.36</v>
      </c>
      <c r="J116" s="13">
        <v>144.6</v>
      </c>
      <c r="K116" s="13">
        <v>0</v>
      </c>
      <c r="L116" s="13">
        <v>0</v>
      </c>
      <c r="M116" s="13">
        <v>0</v>
      </c>
      <c r="N116" s="13">
        <f t="shared" si="2"/>
        <v>4334.16</v>
      </c>
      <c r="O116" s="13">
        <v>0</v>
      </c>
      <c r="P116" s="13">
        <v>0</v>
      </c>
      <c r="Q116" s="13">
        <v>334.66</v>
      </c>
      <c r="R116" s="13">
        <v>0.03</v>
      </c>
      <c r="S116" s="13">
        <v>449.67</v>
      </c>
      <c r="T116" s="13">
        <v>0</v>
      </c>
      <c r="U116" s="13">
        <v>0</v>
      </c>
      <c r="V116" s="13">
        <v>0</v>
      </c>
      <c r="W116" s="13">
        <f t="shared" si="3"/>
        <v>784.36</v>
      </c>
      <c r="X116" s="13">
        <v>3549.8</v>
      </c>
    </row>
    <row r="117" spans="1:24" ht="15" x14ac:dyDescent="0.25">
      <c r="A117" s="2" t="s">
        <v>236</v>
      </c>
      <c r="B117" s="1" t="s">
        <v>237</v>
      </c>
      <c r="C117" t="s">
        <v>287</v>
      </c>
      <c r="D117" t="s">
        <v>286</v>
      </c>
      <c r="E117" s="13">
        <v>928.8</v>
      </c>
      <c r="F117" s="13">
        <v>0</v>
      </c>
      <c r="G117" s="13">
        <v>0</v>
      </c>
      <c r="H117" s="13">
        <v>0</v>
      </c>
      <c r="I117" s="13">
        <v>58.2</v>
      </c>
      <c r="J117" s="13">
        <v>32.880000000000003</v>
      </c>
      <c r="K117" s="13">
        <v>0</v>
      </c>
      <c r="L117" s="13">
        <v>65.19</v>
      </c>
      <c r="M117" s="13">
        <v>0</v>
      </c>
      <c r="N117" s="13">
        <f t="shared" si="2"/>
        <v>1085.07</v>
      </c>
      <c r="O117" s="13">
        <v>0</v>
      </c>
      <c r="P117" s="13">
        <v>0</v>
      </c>
      <c r="Q117" s="13">
        <v>0</v>
      </c>
      <c r="R117" s="14">
        <v>-0.03</v>
      </c>
      <c r="S117" s="13">
        <v>106.81</v>
      </c>
      <c r="T117" s="13">
        <v>0</v>
      </c>
      <c r="U117" s="13">
        <v>9.2899999999999991</v>
      </c>
      <c r="V117" s="13">
        <v>0</v>
      </c>
      <c r="W117" s="13">
        <f t="shared" si="3"/>
        <v>116.07</v>
      </c>
      <c r="X117" s="13">
        <v>969</v>
      </c>
    </row>
    <row r="118" spans="1:24" ht="15" x14ac:dyDescent="0.25">
      <c r="A118" s="2" t="s">
        <v>238</v>
      </c>
      <c r="B118" s="1" t="s">
        <v>239</v>
      </c>
      <c r="C118" t="s">
        <v>317</v>
      </c>
      <c r="D118" t="s">
        <v>286</v>
      </c>
      <c r="E118" s="13">
        <v>9323.8799999999992</v>
      </c>
      <c r="F118" s="13">
        <v>0</v>
      </c>
      <c r="G118" s="13">
        <v>0</v>
      </c>
      <c r="H118" s="13">
        <v>0</v>
      </c>
      <c r="I118" s="13">
        <v>465.5</v>
      </c>
      <c r="J118" s="13">
        <v>315.43</v>
      </c>
      <c r="K118" s="13">
        <v>0</v>
      </c>
      <c r="L118" s="13">
        <v>0</v>
      </c>
      <c r="M118" s="13">
        <v>0</v>
      </c>
      <c r="N118" s="13">
        <f t="shared" si="2"/>
        <v>10104.81</v>
      </c>
      <c r="O118" s="13">
        <v>0</v>
      </c>
      <c r="P118" s="13">
        <v>0</v>
      </c>
      <c r="Q118" s="13">
        <v>1444.32</v>
      </c>
      <c r="R118" s="13">
        <v>0</v>
      </c>
      <c r="S118" s="13">
        <v>1072.25</v>
      </c>
      <c r="T118" s="13">
        <v>2072</v>
      </c>
      <c r="U118" s="13">
        <v>93.24</v>
      </c>
      <c r="V118" s="13">
        <v>0</v>
      </c>
      <c r="W118" s="13">
        <f t="shared" si="3"/>
        <v>4681.8099999999995</v>
      </c>
      <c r="X118" s="13">
        <v>5423</v>
      </c>
    </row>
    <row r="119" spans="1:24" ht="15" x14ac:dyDescent="0.25">
      <c r="A119" s="2" t="s">
        <v>240</v>
      </c>
      <c r="B119" s="1" t="s">
        <v>241</v>
      </c>
      <c r="C119" t="s">
        <v>317</v>
      </c>
      <c r="D119" t="s">
        <v>286</v>
      </c>
      <c r="E119" s="13">
        <v>9323.8799999999992</v>
      </c>
      <c r="F119" s="13">
        <v>0</v>
      </c>
      <c r="G119" s="13">
        <v>0</v>
      </c>
      <c r="H119" s="13">
        <v>0</v>
      </c>
      <c r="I119" s="13">
        <v>465.5</v>
      </c>
      <c r="J119" s="13">
        <v>315.43</v>
      </c>
      <c r="K119" s="13">
        <v>0</v>
      </c>
      <c r="L119" s="13">
        <v>0</v>
      </c>
      <c r="M119" s="13">
        <v>0</v>
      </c>
      <c r="N119" s="13">
        <f t="shared" si="2"/>
        <v>10104.81</v>
      </c>
      <c r="O119" s="13">
        <v>0</v>
      </c>
      <c r="P119" s="13">
        <v>0</v>
      </c>
      <c r="Q119" s="13">
        <v>1444.32</v>
      </c>
      <c r="R119" s="13">
        <v>0</v>
      </c>
      <c r="S119" s="13">
        <v>1072.25</v>
      </c>
      <c r="T119" s="13">
        <v>0</v>
      </c>
      <c r="U119" s="13">
        <v>93.24</v>
      </c>
      <c r="V119" s="13">
        <v>0</v>
      </c>
      <c r="W119" s="13">
        <f t="shared" si="3"/>
        <v>2609.8099999999995</v>
      </c>
      <c r="X119" s="13">
        <v>7495</v>
      </c>
    </row>
    <row r="120" spans="1:24" ht="15" x14ac:dyDescent="0.25">
      <c r="A120" s="2" t="s">
        <v>242</v>
      </c>
      <c r="B120" s="1" t="s">
        <v>243</v>
      </c>
      <c r="C120" t="s">
        <v>287</v>
      </c>
      <c r="D120" t="s">
        <v>286</v>
      </c>
      <c r="E120" s="13">
        <v>5539.5</v>
      </c>
      <c r="F120" s="13">
        <v>0</v>
      </c>
      <c r="G120" s="13">
        <v>0</v>
      </c>
      <c r="H120" s="13">
        <v>0</v>
      </c>
      <c r="I120" s="13">
        <v>395.76</v>
      </c>
      <c r="J120" s="13">
        <v>204.85</v>
      </c>
      <c r="K120" s="13">
        <v>0</v>
      </c>
      <c r="L120" s="13">
        <v>0</v>
      </c>
      <c r="M120" s="13">
        <v>0</v>
      </c>
      <c r="N120" s="13">
        <f t="shared" si="2"/>
        <v>6140.1100000000006</v>
      </c>
      <c r="O120" s="13">
        <v>0</v>
      </c>
      <c r="P120" s="13">
        <v>0</v>
      </c>
      <c r="Q120" s="13">
        <v>635.97</v>
      </c>
      <c r="R120" s="13">
        <v>0.1</v>
      </c>
      <c r="S120" s="13">
        <v>637.04</v>
      </c>
      <c r="T120" s="13">
        <v>0</v>
      </c>
      <c r="U120" s="13">
        <v>55.4</v>
      </c>
      <c r="V120" s="13">
        <v>0</v>
      </c>
      <c r="W120" s="13">
        <f t="shared" si="3"/>
        <v>1328.5100000000002</v>
      </c>
      <c r="X120" s="13">
        <v>4811.6000000000004</v>
      </c>
    </row>
    <row r="121" spans="1:24" ht="15" x14ac:dyDescent="0.25">
      <c r="A121" s="2" t="s">
        <v>244</v>
      </c>
      <c r="B121" s="1" t="s">
        <v>245</v>
      </c>
      <c r="C121" t="s">
        <v>287</v>
      </c>
      <c r="D121" t="s">
        <v>286</v>
      </c>
      <c r="E121" s="13">
        <v>1955.11</v>
      </c>
      <c r="F121" s="13">
        <v>0</v>
      </c>
      <c r="G121" s="13">
        <v>0</v>
      </c>
      <c r="H121" s="13">
        <v>0</v>
      </c>
      <c r="I121" s="13">
        <v>139.68</v>
      </c>
      <c r="J121" s="13">
        <v>72.3</v>
      </c>
      <c r="K121" s="13">
        <v>0</v>
      </c>
      <c r="L121" s="13">
        <v>0</v>
      </c>
      <c r="M121" s="13">
        <v>0</v>
      </c>
      <c r="N121" s="13">
        <f t="shared" si="2"/>
        <v>2167.09</v>
      </c>
      <c r="O121" s="13">
        <v>0</v>
      </c>
      <c r="P121" s="13">
        <v>0</v>
      </c>
      <c r="Q121" s="13">
        <v>0</v>
      </c>
      <c r="R121" s="13">
        <v>0.05</v>
      </c>
      <c r="S121" s="13">
        <v>224.84</v>
      </c>
      <c r="T121" s="13">
        <v>0</v>
      </c>
      <c r="U121" s="13">
        <v>0</v>
      </c>
      <c r="V121" s="13">
        <v>0</v>
      </c>
      <c r="W121" s="13">
        <f t="shared" si="3"/>
        <v>224.89000000000001</v>
      </c>
      <c r="X121" s="13">
        <v>1942.2</v>
      </c>
    </row>
    <row r="122" spans="1:24" ht="15" x14ac:dyDescent="0.25">
      <c r="A122" s="2" t="s">
        <v>246</v>
      </c>
      <c r="B122" s="1" t="s">
        <v>247</v>
      </c>
      <c r="C122" t="s">
        <v>287</v>
      </c>
      <c r="D122" t="s">
        <v>286</v>
      </c>
      <c r="E122" s="13">
        <v>3258.45</v>
      </c>
      <c r="F122" s="13">
        <v>0</v>
      </c>
      <c r="G122" s="13">
        <v>0</v>
      </c>
      <c r="H122" s="13">
        <v>0</v>
      </c>
      <c r="I122" s="13">
        <v>232.8</v>
      </c>
      <c r="J122" s="13">
        <v>120.5</v>
      </c>
      <c r="K122" s="13">
        <v>0</v>
      </c>
      <c r="L122" s="13">
        <v>0</v>
      </c>
      <c r="M122" s="13">
        <v>0</v>
      </c>
      <c r="N122" s="13">
        <f t="shared" si="2"/>
        <v>3611.75</v>
      </c>
      <c r="O122" s="13">
        <v>0</v>
      </c>
      <c r="P122" s="13">
        <v>0</v>
      </c>
      <c r="Q122" s="13">
        <v>125.38</v>
      </c>
      <c r="R122" s="13">
        <v>0.05</v>
      </c>
      <c r="S122" s="13">
        <v>374.72</v>
      </c>
      <c r="T122" s="13">
        <v>0</v>
      </c>
      <c r="U122" s="13">
        <v>0</v>
      </c>
      <c r="V122" s="13">
        <v>0</v>
      </c>
      <c r="W122" s="13">
        <f t="shared" si="3"/>
        <v>500.15000000000003</v>
      </c>
      <c r="X122" s="13">
        <v>3111.6</v>
      </c>
    </row>
    <row r="123" spans="1:24" ht="15" x14ac:dyDescent="0.25">
      <c r="A123" s="2" t="s">
        <v>248</v>
      </c>
      <c r="B123" s="1" t="s">
        <v>249</v>
      </c>
      <c r="C123" t="s">
        <v>287</v>
      </c>
      <c r="D123" t="s">
        <v>286</v>
      </c>
      <c r="E123" s="13">
        <v>651.70000000000005</v>
      </c>
      <c r="F123" s="13">
        <v>0</v>
      </c>
      <c r="G123" s="13">
        <v>0</v>
      </c>
      <c r="H123" s="13">
        <v>0</v>
      </c>
      <c r="I123" s="13">
        <v>46.56</v>
      </c>
      <c r="J123" s="13">
        <v>24.1</v>
      </c>
      <c r="K123" s="13">
        <v>0</v>
      </c>
      <c r="L123" s="13">
        <v>0</v>
      </c>
      <c r="M123" s="13">
        <v>0</v>
      </c>
      <c r="N123" s="13">
        <f t="shared" si="2"/>
        <v>722.36</v>
      </c>
      <c r="O123" s="13">
        <v>0</v>
      </c>
      <c r="P123" s="13">
        <v>0</v>
      </c>
      <c r="Q123" s="13">
        <v>0</v>
      </c>
      <c r="R123" s="13">
        <v>0.01</v>
      </c>
      <c r="S123" s="13">
        <v>74.95</v>
      </c>
      <c r="T123" s="13">
        <v>0</v>
      </c>
      <c r="U123" s="13">
        <v>0</v>
      </c>
      <c r="V123" s="13">
        <v>0</v>
      </c>
      <c r="W123" s="13">
        <f t="shared" si="3"/>
        <v>74.960000000000008</v>
      </c>
      <c r="X123" s="13">
        <v>647.4</v>
      </c>
    </row>
    <row r="124" spans="1:24" ht="15" x14ac:dyDescent="0.25">
      <c r="A124" s="2" t="s">
        <v>250</v>
      </c>
      <c r="B124" s="1" t="s">
        <v>251</v>
      </c>
      <c r="C124" t="s">
        <v>317</v>
      </c>
      <c r="D124" t="s">
        <v>286</v>
      </c>
      <c r="E124" s="13">
        <v>9323.8799999999992</v>
      </c>
      <c r="F124" s="13">
        <v>0</v>
      </c>
      <c r="G124" s="13">
        <v>0</v>
      </c>
      <c r="H124" s="13">
        <v>0</v>
      </c>
      <c r="I124" s="13">
        <v>465.5</v>
      </c>
      <c r="J124" s="13">
        <v>315.43</v>
      </c>
      <c r="K124" s="13">
        <v>0</v>
      </c>
      <c r="L124" s="13">
        <v>0</v>
      </c>
      <c r="M124" s="13">
        <v>0</v>
      </c>
      <c r="N124" s="13">
        <f t="shared" si="2"/>
        <v>10104.81</v>
      </c>
      <c r="O124" s="13">
        <v>0</v>
      </c>
      <c r="P124" s="13">
        <v>0</v>
      </c>
      <c r="Q124" s="13">
        <v>1444.32</v>
      </c>
      <c r="R124" s="13">
        <v>0</v>
      </c>
      <c r="S124" s="13">
        <v>1072.25</v>
      </c>
      <c r="T124" s="13">
        <v>3108</v>
      </c>
      <c r="U124" s="13">
        <v>93.24</v>
      </c>
      <c r="V124" s="13">
        <v>0</v>
      </c>
      <c r="W124" s="13">
        <f t="shared" si="3"/>
        <v>5717.8099999999995</v>
      </c>
      <c r="X124" s="13">
        <v>4387</v>
      </c>
    </row>
    <row r="125" spans="1:24" ht="15" x14ac:dyDescent="0.25">
      <c r="A125" s="2" t="s">
        <v>252</v>
      </c>
      <c r="B125" s="1" t="s">
        <v>253</v>
      </c>
      <c r="C125" t="s">
        <v>287</v>
      </c>
      <c r="D125" t="s">
        <v>286</v>
      </c>
      <c r="E125" s="13">
        <v>4399.05</v>
      </c>
      <c r="F125" s="13">
        <v>0</v>
      </c>
      <c r="G125" s="13">
        <v>0</v>
      </c>
      <c r="H125" s="13">
        <v>0</v>
      </c>
      <c r="I125" s="13">
        <v>314.27999999999997</v>
      </c>
      <c r="J125" s="13">
        <v>162.68</v>
      </c>
      <c r="K125" s="13">
        <v>0</v>
      </c>
      <c r="L125" s="13">
        <v>0</v>
      </c>
      <c r="M125" s="13">
        <v>0</v>
      </c>
      <c r="N125" s="13">
        <f t="shared" si="2"/>
        <v>4876.01</v>
      </c>
      <c r="O125" s="13">
        <v>0</v>
      </c>
      <c r="P125" s="13">
        <v>0</v>
      </c>
      <c r="Q125" s="13">
        <v>415.85</v>
      </c>
      <c r="R125" s="14">
        <v>-0.13</v>
      </c>
      <c r="S125" s="13">
        <v>505.89</v>
      </c>
      <c r="T125" s="13">
        <v>0</v>
      </c>
      <c r="U125" s="13">
        <v>0</v>
      </c>
      <c r="V125" s="13">
        <v>0</v>
      </c>
      <c r="W125" s="13">
        <f t="shared" si="3"/>
        <v>921.61</v>
      </c>
      <c r="X125" s="13">
        <v>3954.4</v>
      </c>
    </row>
    <row r="126" spans="1:24" ht="15" x14ac:dyDescent="0.25">
      <c r="A126" s="2" t="s">
        <v>254</v>
      </c>
      <c r="B126" s="1" t="s">
        <v>255</v>
      </c>
      <c r="C126" t="s">
        <v>287</v>
      </c>
      <c r="D126" t="s">
        <v>286</v>
      </c>
      <c r="E126" s="13">
        <v>814.65</v>
      </c>
      <c r="F126" s="13">
        <v>0</v>
      </c>
      <c r="G126" s="13">
        <v>0</v>
      </c>
      <c r="H126" s="13">
        <v>0</v>
      </c>
      <c r="I126" s="13">
        <v>58.2</v>
      </c>
      <c r="J126" s="13">
        <v>30.13</v>
      </c>
      <c r="K126" s="13">
        <v>0</v>
      </c>
      <c r="L126" s="13">
        <v>0</v>
      </c>
      <c r="M126" s="13">
        <v>0</v>
      </c>
      <c r="N126" s="13">
        <f t="shared" si="2"/>
        <v>902.98</v>
      </c>
      <c r="O126" s="13">
        <v>0</v>
      </c>
      <c r="P126" s="13">
        <v>0</v>
      </c>
      <c r="Q126" s="13">
        <v>0</v>
      </c>
      <c r="R126" s="14">
        <v>-0.1</v>
      </c>
      <c r="S126" s="13">
        <v>93.68</v>
      </c>
      <c r="T126" s="13">
        <v>0</v>
      </c>
      <c r="U126" s="13">
        <v>0</v>
      </c>
      <c r="V126" s="13">
        <v>0</v>
      </c>
      <c r="W126" s="13">
        <f t="shared" si="3"/>
        <v>93.580000000000013</v>
      </c>
      <c r="X126" s="13">
        <v>809.4</v>
      </c>
    </row>
    <row r="127" spans="1:24" ht="15" x14ac:dyDescent="0.25">
      <c r="A127" s="2" t="s">
        <v>256</v>
      </c>
      <c r="B127" s="1" t="s">
        <v>257</v>
      </c>
      <c r="C127" t="s">
        <v>287</v>
      </c>
      <c r="D127" t="s">
        <v>286</v>
      </c>
      <c r="E127" s="13">
        <v>814.65</v>
      </c>
      <c r="F127" s="13">
        <v>0</v>
      </c>
      <c r="G127" s="13">
        <v>0</v>
      </c>
      <c r="H127" s="13">
        <v>0</v>
      </c>
      <c r="I127" s="13">
        <v>58.2</v>
      </c>
      <c r="J127" s="13">
        <v>30.13</v>
      </c>
      <c r="K127" s="13">
        <v>0</v>
      </c>
      <c r="L127" s="13">
        <v>0</v>
      </c>
      <c r="M127" s="13">
        <v>0</v>
      </c>
      <c r="N127" s="13">
        <f t="shared" si="2"/>
        <v>902.98</v>
      </c>
      <c r="O127" s="13">
        <v>0</v>
      </c>
      <c r="P127" s="13">
        <v>0</v>
      </c>
      <c r="Q127" s="13">
        <v>0</v>
      </c>
      <c r="R127" s="13">
        <v>0.1</v>
      </c>
      <c r="S127" s="13">
        <v>93.68</v>
      </c>
      <c r="T127" s="13">
        <v>0</v>
      </c>
      <c r="U127" s="13">
        <v>0</v>
      </c>
      <c r="V127" s="13">
        <v>0</v>
      </c>
      <c r="W127" s="13">
        <f t="shared" si="3"/>
        <v>93.78</v>
      </c>
      <c r="X127" s="13">
        <v>809.2</v>
      </c>
    </row>
    <row r="128" spans="1:24" ht="15" x14ac:dyDescent="0.25">
      <c r="A128" s="2" t="s">
        <v>258</v>
      </c>
      <c r="B128" s="1" t="s">
        <v>259</v>
      </c>
      <c r="C128" t="s">
        <v>287</v>
      </c>
      <c r="D128" t="s">
        <v>286</v>
      </c>
      <c r="E128" s="13">
        <v>651.75</v>
      </c>
      <c r="F128" s="13">
        <v>0</v>
      </c>
      <c r="G128" s="13">
        <v>0</v>
      </c>
      <c r="H128" s="13">
        <v>0</v>
      </c>
      <c r="I128" s="13">
        <v>46.56</v>
      </c>
      <c r="J128" s="13">
        <v>24.1</v>
      </c>
      <c r="K128" s="13">
        <v>0</v>
      </c>
      <c r="L128" s="13">
        <v>0</v>
      </c>
      <c r="M128" s="13">
        <v>0</v>
      </c>
      <c r="N128" s="13">
        <f t="shared" si="2"/>
        <v>722.41</v>
      </c>
      <c r="O128" s="13">
        <v>0</v>
      </c>
      <c r="P128" s="13">
        <v>0</v>
      </c>
      <c r="Q128" s="13">
        <v>0</v>
      </c>
      <c r="R128" s="13">
        <v>0.06</v>
      </c>
      <c r="S128" s="13">
        <v>74.95</v>
      </c>
      <c r="T128" s="13">
        <v>0</v>
      </c>
      <c r="U128" s="13">
        <v>0</v>
      </c>
      <c r="V128" s="13">
        <v>0</v>
      </c>
      <c r="W128" s="13">
        <f t="shared" si="3"/>
        <v>75.010000000000005</v>
      </c>
      <c r="X128" s="13">
        <v>647.4</v>
      </c>
    </row>
    <row r="129" spans="1:24" ht="15" x14ac:dyDescent="0.25">
      <c r="A129" s="2" t="s">
        <v>260</v>
      </c>
      <c r="B129" s="1" t="s">
        <v>261</v>
      </c>
      <c r="C129" t="s">
        <v>287</v>
      </c>
      <c r="D129" t="s">
        <v>286</v>
      </c>
      <c r="E129" s="13">
        <v>2606.85</v>
      </c>
      <c r="F129" s="13">
        <v>0</v>
      </c>
      <c r="G129" s="13">
        <v>0</v>
      </c>
      <c r="H129" s="13">
        <v>0</v>
      </c>
      <c r="I129" s="13">
        <v>186.24</v>
      </c>
      <c r="J129" s="13">
        <v>96.4</v>
      </c>
      <c r="K129" s="13">
        <v>0</v>
      </c>
      <c r="L129" s="13">
        <v>0</v>
      </c>
      <c r="M129" s="13">
        <v>0</v>
      </c>
      <c r="N129" s="13">
        <f t="shared" si="2"/>
        <v>2889.4900000000002</v>
      </c>
      <c r="O129" s="13">
        <v>0</v>
      </c>
      <c r="P129" s="13">
        <v>0</v>
      </c>
      <c r="Q129" s="13">
        <v>19.29</v>
      </c>
      <c r="R129" s="14">
        <v>-0.19</v>
      </c>
      <c r="S129" s="13">
        <v>299.79000000000002</v>
      </c>
      <c r="T129" s="13">
        <v>0</v>
      </c>
      <c r="U129" s="13">
        <v>0</v>
      </c>
      <c r="V129" s="13">
        <v>0</v>
      </c>
      <c r="W129" s="13">
        <f t="shared" si="3"/>
        <v>318.89000000000004</v>
      </c>
      <c r="X129" s="13">
        <v>2570.6</v>
      </c>
    </row>
    <row r="130" spans="1:24" ht="15" x14ac:dyDescent="0.25">
      <c r="A130" s="2" t="s">
        <v>262</v>
      </c>
      <c r="B130" s="1" t="s">
        <v>263</v>
      </c>
      <c r="C130" t="s">
        <v>287</v>
      </c>
      <c r="D130" t="s">
        <v>286</v>
      </c>
      <c r="E130" s="13">
        <v>814.65</v>
      </c>
      <c r="F130" s="13">
        <v>0</v>
      </c>
      <c r="G130" s="13">
        <v>0</v>
      </c>
      <c r="H130" s="13">
        <v>0</v>
      </c>
      <c r="I130" s="13">
        <v>58.2</v>
      </c>
      <c r="J130" s="13">
        <v>30.13</v>
      </c>
      <c r="K130" s="13">
        <v>0</v>
      </c>
      <c r="L130" s="13">
        <v>0</v>
      </c>
      <c r="M130" s="13">
        <v>0</v>
      </c>
      <c r="N130" s="13">
        <f t="shared" si="2"/>
        <v>902.98</v>
      </c>
      <c r="O130" s="13">
        <v>0</v>
      </c>
      <c r="P130" s="13">
        <v>0</v>
      </c>
      <c r="Q130" s="13">
        <v>0</v>
      </c>
      <c r="R130" s="13">
        <v>0.1</v>
      </c>
      <c r="S130" s="13">
        <v>93.68</v>
      </c>
      <c r="T130" s="13">
        <v>0</v>
      </c>
      <c r="U130" s="13">
        <v>0</v>
      </c>
      <c r="V130" s="13">
        <v>0</v>
      </c>
      <c r="W130" s="13">
        <f t="shared" si="3"/>
        <v>93.78</v>
      </c>
      <c r="X130" s="13">
        <v>809.2</v>
      </c>
    </row>
    <row r="131" spans="1:24" ht="15" x14ac:dyDescent="0.25">
      <c r="A131" s="2" t="s">
        <v>264</v>
      </c>
      <c r="B131" s="1" t="s">
        <v>265</v>
      </c>
      <c r="C131" t="s">
        <v>287</v>
      </c>
      <c r="D131" t="s">
        <v>286</v>
      </c>
      <c r="E131" s="13">
        <v>977.55</v>
      </c>
      <c r="F131" s="13">
        <v>0</v>
      </c>
      <c r="G131" s="13">
        <v>0</v>
      </c>
      <c r="H131" s="13">
        <v>0</v>
      </c>
      <c r="I131" s="13">
        <v>69.84</v>
      </c>
      <c r="J131" s="13">
        <v>36.15</v>
      </c>
      <c r="K131" s="13">
        <v>0</v>
      </c>
      <c r="L131" s="13">
        <v>0</v>
      </c>
      <c r="M131" s="13">
        <v>0</v>
      </c>
      <c r="N131" s="13">
        <f t="shared" si="2"/>
        <v>1083.54</v>
      </c>
      <c r="O131" s="13">
        <v>0</v>
      </c>
      <c r="P131" s="13">
        <v>0</v>
      </c>
      <c r="Q131" s="13">
        <v>0</v>
      </c>
      <c r="R131" s="14">
        <v>-0.06</v>
      </c>
      <c r="S131" s="13">
        <v>112.42</v>
      </c>
      <c r="T131" s="13">
        <v>0</v>
      </c>
      <c r="U131" s="13">
        <v>9.7799999999999994</v>
      </c>
      <c r="V131" s="13">
        <v>0</v>
      </c>
      <c r="W131" s="13">
        <f t="shared" si="3"/>
        <v>122.14</v>
      </c>
      <c r="X131" s="13">
        <v>961.4</v>
      </c>
    </row>
    <row r="132" spans="1:24" ht="15" x14ac:dyDescent="0.25">
      <c r="A132" s="2" t="s">
        <v>266</v>
      </c>
      <c r="B132" s="1" t="s">
        <v>267</v>
      </c>
      <c r="C132" t="s">
        <v>287</v>
      </c>
      <c r="D132" t="s">
        <v>286</v>
      </c>
      <c r="E132" s="13">
        <v>977.55</v>
      </c>
      <c r="F132" s="13">
        <v>0</v>
      </c>
      <c r="G132" s="13">
        <v>0</v>
      </c>
      <c r="H132" s="13">
        <v>0</v>
      </c>
      <c r="I132" s="13">
        <v>69.84</v>
      </c>
      <c r="J132" s="13">
        <v>36.15</v>
      </c>
      <c r="K132" s="13">
        <v>0</v>
      </c>
      <c r="L132" s="13">
        <v>0</v>
      </c>
      <c r="M132" s="13">
        <v>0</v>
      </c>
      <c r="N132" s="13">
        <f t="shared" si="2"/>
        <v>1083.54</v>
      </c>
      <c r="O132" s="13">
        <v>0</v>
      </c>
      <c r="P132" s="13">
        <v>0</v>
      </c>
      <c r="Q132" s="13">
        <v>0</v>
      </c>
      <c r="R132" s="14">
        <v>-0.06</v>
      </c>
      <c r="S132" s="13">
        <v>112.42</v>
      </c>
      <c r="T132" s="13">
        <v>0</v>
      </c>
      <c r="U132" s="13">
        <v>9.7799999999999994</v>
      </c>
      <c r="V132" s="13">
        <v>0</v>
      </c>
      <c r="W132" s="13">
        <f t="shared" si="3"/>
        <v>122.14</v>
      </c>
      <c r="X132" s="13">
        <v>961.4</v>
      </c>
    </row>
    <row r="133" spans="1:24" ht="15" x14ac:dyDescent="0.25">
      <c r="A133" s="2" t="s">
        <v>268</v>
      </c>
      <c r="B133" s="1" t="s">
        <v>269</v>
      </c>
      <c r="C133" t="s">
        <v>287</v>
      </c>
      <c r="D133" t="s">
        <v>286</v>
      </c>
      <c r="E133" s="13">
        <v>3095.55</v>
      </c>
      <c r="F133" s="13">
        <v>0</v>
      </c>
      <c r="G133" s="13">
        <v>0</v>
      </c>
      <c r="H133" s="13">
        <v>0</v>
      </c>
      <c r="I133" s="13">
        <v>221.16</v>
      </c>
      <c r="J133" s="13">
        <v>114.48</v>
      </c>
      <c r="K133" s="13">
        <v>0</v>
      </c>
      <c r="L133" s="13">
        <v>0</v>
      </c>
      <c r="M133" s="13">
        <v>0</v>
      </c>
      <c r="N133" s="13">
        <f t="shared" si="2"/>
        <v>3431.19</v>
      </c>
      <c r="O133" s="13">
        <v>0</v>
      </c>
      <c r="P133" s="13">
        <v>0</v>
      </c>
      <c r="Q133" s="13">
        <v>107.65</v>
      </c>
      <c r="R133" s="14">
        <v>-0.01</v>
      </c>
      <c r="S133" s="13">
        <v>355.99</v>
      </c>
      <c r="T133" s="13">
        <v>0</v>
      </c>
      <c r="U133" s="13">
        <v>30.96</v>
      </c>
      <c r="V133" s="13">
        <v>0</v>
      </c>
      <c r="W133" s="13">
        <f t="shared" si="3"/>
        <v>494.59</v>
      </c>
      <c r="X133" s="13">
        <v>2936.6</v>
      </c>
    </row>
    <row r="134" spans="1:24" ht="15" x14ac:dyDescent="0.25">
      <c r="A134" s="2" t="s">
        <v>270</v>
      </c>
      <c r="B134" s="1" t="s">
        <v>271</v>
      </c>
      <c r="C134" t="s">
        <v>287</v>
      </c>
      <c r="D134" t="s">
        <v>286</v>
      </c>
      <c r="E134" s="13">
        <v>651.75</v>
      </c>
      <c r="F134" s="13">
        <v>0</v>
      </c>
      <c r="G134" s="13">
        <v>0</v>
      </c>
      <c r="H134" s="13">
        <v>0</v>
      </c>
      <c r="I134" s="13">
        <v>46.56</v>
      </c>
      <c r="J134" s="13">
        <v>24.1</v>
      </c>
      <c r="K134" s="13">
        <v>0</v>
      </c>
      <c r="L134" s="13">
        <v>0</v>
      </c>
      <c r="M134" s="13">
        <v>0</v>
      </c>
      <c r="N134" s="13">
        <f t="shared" si="2"/>
        <v>722.41</v>
      </c>
      <c r="O134" s="13">
        <v>0</v>
      </c>
      <c r="P134" s="13">
        <v>0</v>
      </c>
      <c r="Q134" s="13">
        <v>0</v>
      </c>
      <c r="R134" s="13">
        <v>0.06</v>
      </c>
      <c r="S134" s="13">
        <v>74.95</v>
      </c>
      <c r="T134" s="13">
        <v>0</v>
      </c>
      <c r="U134" s="13">
        <v>0</v>
      </c>
      <c r="V134" s="13">
        <v>0</v>
      </c>
      <c r="W134" s="13">
        <f t="shared" si="3"/>
        <v>75.010000000000005</v>
      </c>
      <c r="X134" s="13">
        <v>647.4</v>
      </c>
    </row>
    <row r="135" spans="1:24" ht="15" x14ac:dyDescent="0.25">
      <c r="A135" s="2" t="s">
        <v>272</v>
      </c>
      <c r="B135" s="1" t="s">
        <v>273</v>
      </c>
      <c r="C135" t="s">
        <v>287</v>
      </c>
      <c r="D135" t="s">
        <v>286</v>
      </c>
      <c r="E135" s="13">
        <v>651.75</v>
      </c>
      <c r="F135" s="13">
        <v>0</v>
      </c>
      <c r="G135" s="13">
        <v>0</v>
      </c>
      <c r="H135" s="13">
        <v>0</v>
      </c>
      <c r="I135" s="13">
        <v>46.56</v>
      </c>
      <c r="J135" s="13">
        <v>24.1</v>
      </c>
      <c r="K135" s="13">
        <v>0</v>
      </c>
      <c r="L135" s="13">
        <v>0</v>
      </c>
      <c r="M135" s="13">
        <v>0</v>
      </c>
      <c r="N135" s="13">
        <f t="shared" si="2"/>
        <v>722.41</v>
      </c>
      <c r="O135" s="13">
        <v>0</v>
      </c>
      <c r="P135" s="13">
        <v>0</v>
      </c>
      <c r="Q135" s="13">
        <v>0</v>
      </c>
      <c r="R135" s="13">
        <v>0.06</v>
      </c>
      <c r="S135" s="13">
        <v>74.95</v>
      </c>
      <c r="T135" s="13">
        <v>0</v>
      </c>
      <c r="U135" s="13">
        <v>0</v>
      </c>
      <c r="V135" s="13">
        <v>0</v>
      </c>
      <c r="W135" s="13">
        <f t="shared" si="3"/>
        <v>75.010000000000005</v>
      </c>
      <c r="X135" s="13">
        <v>647.4</v>
      </c>
    </row>
    <row r="136" spans="1:24" ht="15" x14ac:dyDescent="0.25">
      <c r="A136" s="2" t="s">
        <v>274</v>
      </c>
      <c r="B136" s="1" t="s">
        <v>275</v>
      </c>
      <c r="C136" t="s">
        <v>287</v>
      </c>
      <c r="D136" t="s">
        <v>286</v>
      </c>
      <c r="E136" s="13">
        <v>6517.05</v>
      </c>
      <c r="F136" s="13">
        <v>0</v>
      </c>
      <c r="G136" s="13">
        <v>0</v>
      </c>
      <c r="H136" s="13">
        <v>0</v>
      </c>
      <c r="I136" s="13">
        <v>465.5</v>
      </c>
      <c r="J136" s="13">
        <v>241</v>
      </c>
      <c r="K136" s="13">
        <v>0</v>
      </c>
      <c r="L136" s="13">
        <v>0</v>
      </c>
      <c r="M136" s="13">
        <v>0</v>
      </c>
      <c r="N136" s="13">
        <f t="shared" si="2"/>
        <v>7223.55</v>
      </c>
      <c r="O136" s="13">
        <v>0</v>
      </c>
      <c r="P136" s="13">
        <v>0</v>
      </c>
      <c r="Q136" s="13">
        <v>844.78</v>
      </c>
      <c r="R136" s="14">
        <v>-0.09</v>
      </c>
      <c r="S136" s="13">
        <v>749.46</v>
      </c>
      <c r="T136" s="13">
        <v>0</v>
      </c>
      <c r="U136" s="13">
        <v>0</v>
      </c>
      <c r="V136" s="13">
        <v>0</v>
      </c>
      <c r="W136" s="13">
        <f t="shared" si="3"/>
        <v>1594.15</v>
      </c>
      <c r="X136" s="13">
        <v>5629.4</v>
      </c>
    </row>
    <row r="137" spans="1:24" ht="15" x14ac:dyDescent="0.25">
      <c r="A137" s="2" t="s">
        <v>276</v>
      </c>
      <c r="B137" s="1" t="s">
        <v>277</v>
      </c>
      <c r="C137" t="s">
        <v>318</v>
      </c>
      <c r="D137" t="s">
        <v>319</v>
      </c>
      <c r="E137" s="13">
        <v>5662.35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f t="shared" si="2"/>
        <v>5662.35</v>
      </c>
      <c r="O137" s="13">
        <v>0</v>
      </c>
      <c r="P137" s="13">
        <v>0</v>
      </c>
      <c r="Q137" s="13">
        <v>662.21</v>
      </c>
      <c r="R137" s="14">
        <v>-0.06</v>
      </c>
      <c r="S137" s="13">
        <v>0</v>
      </c>
      <c r="T137" s="13">
        <v>0</v>
      </c>
      <c r="U137" s="13">
        <v>0</v>
      </c>
      <c r="V137" s="13">
        <v>0</v>
      </c>
      <c r="W137" s="13">
        <f t="shared" si="3"/>
        <v>662.15000000000009</v>
      </c>
      <c r="X137" s="13">
        <v>5000.2</v>
      </c>
    </row>
    <row r="138" spans="1:24" ht="15" x14ac:dyDescent="0.25">
      <c r="A138" s="2" t="s">
        <v>278</v>
      </c>
      <c r="B138" s="1" t="s">
        <v>279</v>
      </c>
      <c r="C138" t="s">
        <v>318</v>
      </c>
      <c r="D138" t="s">
        <v>319</v>
      </c>
      <c r="E138" s="13">
        <v>5662.35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f t="shared" si="2"/>
        <v>5662.35</v>
      </c>
      <c r="O138" s="13">
        <v>0</v>
      </c>
      <c r="P138" s="13">
        <v>0</v>
      </c>
      <c r="Q138" s="13">
        <v>662.21</v>
      </c>
      <c r="R138" s="14">
        <v>-0.06</v>
      </c>
      <c r="S138" s="13">
        <v>0</v>
      </c>
      <c r="T138" s="13">
        <v>0</v>
      </c>
      <c r="U138" s="13">
        <v>0</v>
      </c>
      <c r="V138" s="13">
        <v>0</v>
      </c>
      <c r="W138" s="13">
        <f t="shared" si="3"/>
        <v>662.15000000000009</v>
      </c>
      <c r="X138" s="13">
        <v>5000.2</v>
      </c>
    </row>
    <row r="139" spans="1:24" ht="15" x14ac:dyDescent="0.25">
      <c r="B139" s="20" t="s">
        <v>320</v>
      </c>
      <c r="C139" s="21" t="s">
        <v>321</v>
      </c>
      <c r="D139" t="s">
        <v>286</v>
      </c>
    </row>
    <row r="140" spans="1:24" ht="15" x14ac:dyDescent="0.25">
      <c r="B140" s="20" t="s">
        <v>322</v>
      </c>
      <c r="C140" s="21" t="s">
        <v>321</v>
      </c>
      <c r="D140" t="s">
        <v>289</v>
      </c>
    </row>
    <row r="141" spans="1:24" ht="15" x14ac:dyDescent="0.25">
      <c r="B141" s="20" t="s">
        <v>323</v>
      </c>
      <c r="C141" s="21" t="s">
        <v>321</v>
      </c>
      <c r="D141" t="s">
        <v>286</v>
      </c>
    </row>
    <row r="142" spans="1:24" ht="15" x14ac:dyDescent="0.25">
      <c r="B142" s="20" t="s">
        <v>324</v>
      </c>
      <c r="C142" s="21" t="s">
        <v>325</v>
      </c>
      <c r="D142" t="s">
        <v>289</v>
      </c>
    </row>
    <row r="143" spans="1:24" s="7" customFormat="1" ht="15" x14ac:dyDescent="0.25">
      <c r="A143" s="15"/>
      <c r="D143"/>
      <c r="E143" s="7" t="s">
        <v>280</v>
      </c>
      <c r="F143" s="7" t="s">
        <v>280</v>
      </c>
      <c r="G143" s="7" t="s">
        <v>280</v>
      </c>
      <c r="H143" s="7" t="s">
        <v>280</v>
      </c>
      <c r="I143" s="7" t="s">
        <v>280</v>
      </c>
      <c r="J143" s="7" t="s">
        <v>280</v>
      </c>
      <c r="K143" s="7" t="s">
        <v>280</v>
      </c>
      <c r="L143" s="7" t="s">
        <v>280</v>
      </c>
      <c r="M143" s="7" t="s">
        <v>280</v>
      </c>
      <c r="N143" s="7" t="s">
        <v>280</v>
      </c>
      <c r="O143" s="7" t="s">
        <v>280</v>
      </c>
      <c r="P143" s="7" t="s">
        <v>280</v>
      </c>
      <c r="Q143" s="7" t="s">
        <v>280</v>
      </c>
      <c r="R143" s="7" t="s">
        <v>280</v>
      </c>
      <c r="S143" s="7" t="s">
        <v>280</v>
      </c>
      <c r="T143" s="7" t="s">
        <v>280</v>
      </c>
      <c r="U143" s="7" t="s">
        <v>280</v>
      </c>
      <c r="V143" s="7" t="s">
        <v>280</v>
      </c>
      <c r="W143" s="7" t="s">
        <v>280</v>
      </c>
      <c r="X143" s="7" t="s">
        <v>280</v>
      </c>
    </row>
    <row r="144" spans="1:24" x14ac:dyDescent="0.2">
      <c r="A144" s="18" t="s">
        <v>281</v>
      </c>
      <c r="E144" s="17">
        <f t="shared" ref="E144:N144" si="4">SUM(E13:E139)</f>
        <v>550762.89000000025</v>
      </c>
      <c r="F144" s="17">
        <f t="shared" si="4"/>
        <v>464.4</v>
      </c>
      <c r="G144" s="17">
        <f t="shared" si="4"/>
        <v>1230.75</v>
      </c>
      <c r="H144" s="17">
        <f t="shared" si="4"/>
        <v>15508.67</v>
      </c>
      <c r="I144" s="17">
        <f t="shared" si="4"/>
        <v>36200.519999999982</v>
      </c>
      <c r="J144" s="17">
        <f t="shared" si="4"/>
        <v>8799.68</v>
      </c>
      <c r="K144" s="17">
        <f t="shared" si="4"/>
        <v>3062.64</v>
      </c>
      <c r="L144" s="17">
        <f t="shared" si="4"/>
        <v>3050.7799999999997</v>
      </c>
      <c r="M144" s="17">
        <f t="shared" si="4"/>
        <v>688</v>
      </c>
      <c r="N144" s="17">
        <f t="shared" si="4"/>
        <v>619768.32999999996</v>
      </c>
      <c r="O144" s="19">
        <v>-669.68</v>
      </c>
      <c r="P144" s="17">
        <v>3062.64</v>
      </c>
      <c r="Q144" s="17">
        <v>59844.41</v>
      </c>
      <c r="R144" s="19">
        <v>-0.32</v>
      </c>
      <c r="S144" s="17">
        <v>62035.38</v>
      </c>
      <c r="T144" s="17">
        <v>82062.45</v>
      </c>
      <c r="U144" s="17">
        <v>3170.05</v>
      </c>
      <c r="V144" s="17">
        <v>1200</v>
      </c>
      <c r="W144" s="17">
        <f>SUM(W13:W139)</f>
        <v>210704.93000000008</v>
      </c>
      <c r="X144" s="17">
        <v>409063.4</v>
      </c>
    </row>
    <row r="145" spans="1:24" x14ac:dyDescent="0.2">
      <c r="N145" s="17"/>
      <c r="W145" s="17"/>
    </row>
    <row r="146" spans="1:24" x14ac:dyDescent="0.2">
      <c r="E146" s="1" t="s">
        <v>282</v>
      </c>
      <c r="F146" s="1" t="s">
        <v>282</v>
      </c>
      <c r="G146" s="1" t="s">
        <v>282</v>
      </c>
      <c r="H146" s="1" t="s">
        <v>282</v>
      </c>
      <c r="I146" s="1" t="s">
        <v>282</v>
      </c>
      <c r="J146" s="1" t="s">
        <v>282</v>
      </c>
      <c r="K146" s="1" t="s">
        <v>282</v>
      </c>
      <c r="L146" s="1" t="s">
        <v>282</v>
      </c>
      <c r="M146" s="1" t="s">
        <v>282</v>
      </c>
      <c r="N146" s="1" t="s">
        <v>282</v>
      </c>
      <c r="O146" s="1" t="s">
        <v>282</v>
      </c>
      <c r="P146" s="1" t="s">
        <v>282</v>
      </c>
      <c r="Q146" s="1" t="s">
        <v>282</v>
      </c>
      <c r="R146" s="1" t="s">
        <v>282</v>
      </c>
      <c r="S146" s="1" t="s">
        <v>282</v>
      </c>
      <c r="T146" s="1" t="s">
        <v>282</v>
      </c>
      <c r="U146" s="1" t="s">
        <v>282</v>
      </c>
      <c r="V146" s="1" t="s">
        <v>282</v>
      </c>
      <c r="W146" s="1" t="s">
        <v>282</v>
      </c>
      <c r="X146" s="1" t="s">
        <v>282</v>
      </c>
    </row>
    <row r="147" spans="1:24" x14ac:dyDescent="0.2">
      <c r="A147" s="2" t="s">
        <v>282</v>
      </c>
      <c r="B147" s="1" t="s">
        <v>282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</sheetData>
  <mergeCells count="5">
    <mergeCell ref="B1:H1"/>
    <mergeCell ref="B2:H2"/>
    <mergeCell ref="B3:H3"/>
    <mergeCell ref="B4:H4"/>
    <mergeCell ref="S8:V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B5169-85ED-4C84-918C-833AAE506345}">
  <dimension ref="A1:AB215"/>
  <sheetViews>
    <sheetView workbookViewId="0">
      <selection activeCell="T9" sqref="T9"/>
    </sheetView>
  </sheetViews>
  <sheetFormatPr baseColWidth="10" defaultRowHeight="15" x14ac:dyDescent="0.25"/>
  <sheetData>
    <row r="1" spans="1:28" x14ac:dyDescent="0.25">
      <c r="A1" s="3"/>
      <c r="B1" s="22" t="s">
        <v>282</v>
      </c>
      <c r="C1" s="22"/>
      <c r="D1" s="22"/>
      <c r="E1" s="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24" t="s">
        <v>327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5.75" x14ac:dyDescent="0.25">
      <c r="A3" s="2"/>
      <c r="B3" s="26"/>
      <c r="C3" s="26"/>
      <c r="D3" s="26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27" t="s">
        <v>328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x14ac:dyDescent="0.25">
      <c r="A5" s="2"/>
      <c r="B5" s="6" t="s">
        <v>329</v>
      </c>
      <c r="C5" s="6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2"/>
      <c r="B6" s="6" t="s">
        <v>6</v>
      </c>
      <c r="C6" s="6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2"/>
      <c r="B7" s="1"/>
      <c r="C7" s="1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4.5" x14ac:dyDescent="0.25">
      <c r="A8" s="33" t="s">
        <v>9</v>
      </c>
      <c r="B8" s="34" t="s">
        <v>10</v>
      </c>
      <c r="C8" s="34" t="s">
        <v>283</v>
      </c>
      <c r="D8" s="34" t="s">
        <v>330</v>
      </c>
      <c r="E8" s="34" t="s">
        <v>11</v>
      </c>
      <c r="F8" s="34" t="s">
        <v>331</v>
      </c>
      <c r="G8" s="34" t="s">
        <v>332</v>
      </c>
      <c r="H8" s="34" t="s">
        <v>333</v>
      </c>
      <c r="I8" s="34" t="s">
        <v>16</v>
      </c>
      <c r="J8" s="34" t="s">
        <v>334</v>
      </c>
      <c r="K8" s="34" t="s">
        <v>335</v>
      </c>
      <c r="L8" s="34" t="s">
        <v>19</v>
      </c>
      <c r="M8" s="34" t="s">
        <v>336</v>
      </c>
      <c r="N8" s="35" t="s">
        <v>337</v>
      </c>
      <c r="O8" s="34" t="s">
        <v>21</v>
      </c>
      <c r="P8" s="34" t="s">
        <v>338</v>
      </c>
      <c r="Q8" s="34" t="s">
        <v>339</v>
      </c>
      <c r="R8" s="34" t="s">
        <v>340</v>
      </c>
      <c r="S8" s="34" t="s">
        <v>24</v>
      </c>
      <c r="T8" s="40" t="s">
        <v>326</v>
      </c>
      <c r="U8" s="41"/>
      <c r="V8" s="41"/>
      <c r="W8" s="41"/>
      <c r="X8" s="41"/>
      <c r="Y8" s="41"/>
      <c r="Z8" s="42"/>
      <c r="AA8" s="35" t="s">
        <v>25</v>
      </c>
      <c r="AB8" s="36" t="s">
        <v>26</v>
      </c>
    </row>
    <row r="9" spans="1:28" x14ac:dyDescent="0.25">
      <c r="A9" s="2" t="s">
        <v>341</v>
      </c>
      <c r="B9" s="1" t="s">
        <v>342</v>
      </c>
      <c r="C9" s="5" t="s">
        <v>343</v>
      </c>
      <c r="D9" s="5" t="s">
        <v>344</v>
      </c>
      <c r="E9" s="13">
        <v>2486.4299999999998</v>
      </c>
      <c r="F9" s="13">
        <v>708.65</v>
      </c>
      <c r="G9" s="13">
        <v>465.5</v>
      </c>
      <c r="H9" s="1"/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3660.58</v>
      </c>
      <c r="O9" s="1"/>
      <c r="P9" s="13">
        <v>294.73</v>
      </c>
      <c r="Q9" s="1"/>
      <c r="R9" s="13">
        <v>24.86</v>
      </c>
      <c r="S9" s="1"/>
      <c r="T9" s="13">
        <v>0</v>
      </c>
      <c r="U9" s="13">
        <v>285.94</v>
      </c>
      <c r="V9" s="13">
        <v>829</v>
      </c>
      <c r="W9" s="13">
        <v>0</v>
      </c>
      <c r="X9" s="1"/>
      <c r="Y9" s="1"/>
      <c r="Z9" s="1"/>
      <c r="AA9" s="13">
        <v>1434.53</v>
      </c>
      <c r="AB9" s="13">
        <v>2226.0500000000002</v>
      </c>
    </row>
    <row r="10" spans="1:28" x14ac:dyDescent="0.25">
      <c r="A10" s="2" t="s">
        <v>345</v>
      </c>
      <c r="B10" s="1" t="s">
        <v>346</v>
      </c>
      <c r="C10" s="5" t="s">
        <v>347</v>
      </c>
      <c r="D10" s="5" t="s">
        <v>344</v>
      </c>
      <c r="E10" s="13">
        <v>2265.08</v>
      </c>
      <c r="F10" s="13">
        <v>0</v>
      </c>
      <c r="G10" s="13">
        <v>465.5</v>
      </c>
      <c r="H10" s="1"/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2730.58</v>
      </c>
      <c r="O10" s="1"/>
      <c r="P10" s="13">
        <v>47.67</v>
      </c>
      <c r="Q10" s="1"/>
      <c r="R10" s="13">
        <v>22.65</v>
      </c>
      <c r="S10" s="1"/>
      <c r="T10" s="13">
        <v>0</v>
      </c>
      <c r="U10" s="13">
        <v>260.48</v>
      </c>
      <c r="V10" s="13">
        <v>756</v>
      </c>
      <c r="W10" s="13">
        <v>0</v>
      </c>
      <c r="X10" s="1"/>
      <c r="Y10" s="1"/>
      <c r="Z10" s="1"/>
      <c r="AA10" s="13">
        <v>1086.8</v>
      </c>
      <c r="AB10" s="13">
        <v>1643.78</v>
      </c>
    </row>
    <row r="11" spans="1:28" x14ac:dyDescent="0.25">
      <c r="A11" s="2" t="s">
        <v>348</v>
      </c>
      <c r="B11" s="1" t="s">
        <v>349</v>
      </c>
      <c r="C11" s="5" t="s">
        <v>343</v>
      </c>
      <c r="D11" s="5" t="s">
        <v>350</v>
      </c>
      <c r="E11" s="13">
        <v>2486.54</v>
      </c>
      <c r="F11" s="13">
        <v>0</v>
      </c>
      <c r="G11" s="13">
        <v>465.5</v>
      </c>
      <c r="H11" s="1"/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2952.04</v>
      </c>
      <c r="O11" s="1"/>
      <c r="P11" s="13">
        <v>71.77</v>
      </c>
      <c r="Q11" s="1"/>
      <c r="R11" s="13">
        <v>24.87</v>
      </c>
      <c r="S11" s="1"/>
      <c r="T11" s="13">
        <v>0</v>
      </c>
      <c r="U11" s="13">
        <v>285.95</v>
      </c>
      <c r="V11" s="13">
        <v>691</v>
      </c>
      <c r="W11" s="13">
        <v>0</v>
      </c>
      <c r="X11" s="1"/>
      <c r="Y11" s="1"/>
      <c r="Z11" s="1"/>
      <c r="AA11" s="13">
        <v>1073.5899999999999</v>
      </c>
      <c r="AB11" s="13">
        <v>1878.45</v>
      </c>
    </row>
    <row r="12" spans="1:28" x14ac:dyDescent="0.25">
      <c r="A12" s="2" t="s">
        <v>351</v>
      </c>
      <c r="B12" s="1" t="s">
        <v>352</v>
      </c>
      <c r="C12" s="5" t="s">
        <v>353</v>
      </c>
      <c r="D12" s="5" t="s">
        <v>354</v>
      </c>
      <c r="E12" s="13">
        <v>8558.2999999999993</v>
      </c>
      <c r="F12" s="13">
        <v>0</v>
      </c>
      <c r="G12" s="13">
        <v>0</v>
      </c>
      <c r="H12" s="1"/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8558.2999999999993</v>
      </c>
      <c r="O12" s="1"/>
      <c r="P12" s="13">
        <v>1280.79</v>
      </c>
      <c r="Q12" s="1"/>
      <c r="R12" s="13">
        <v>0</v>
      </c>
      <c r="S12" s="1"/>
      <c r="T12" s="13">
        <v>0</v>
      </c>
      <c r="U12" s="13">
        <v>984.2</v>
      </c>
      <c r="V12" s="13">
        <v>1674</v>
      </c>
      <c r="W12" s="13">
        <v>519.42999999999995</v>
      </c>
      <c r="X12" s="1"/>
      <c r="Y12" s="1"/>
      <c r="Z12" s="1"/>
      <c r="AA12" s="13">
        <v>4458.42</v>
      </c>
      <c r="AB12" s="13">
        <v>4099.88</v>
      </c>
    </row>
    <row r="13" spans="1:28" x14ac:dyDescent="0.25">
      <c r="A13" s="2" t="s">
        <v>355</v>
      </c>
      <c r="B13" s="1" t="s">
        <v>356</v>
      </c>
      <c r="C13" s="5" t="s">
        <v>357</v>
      </c>
      <c r="D13" s="5" t="s">
        <v>354</v>
      </c>
      <c r="E13" s="13">
        <v>3685.27</v>
      </c>
      <c r="F13" s="13">
        <v>0</v>
      </c>
      <c r="G13" s="13">
        <v>465.5</v>
      </c>
      <c r="H13" s="1"/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4150.7700000000004</v>
      </c>
      <c r="O13" s="1"/>
      <c r="P13" s="13">
        <v>373.16</v>
      </c>
      <c r="Q13" s="1"/>
      <c r="R13" s="13">
        <v>36.85</v>
      </c>
      <c r="S13" s="1"/>
      <c r="T13" s="13">
        <v>0</v>
      </c>
      <c r="U13" s="13">
        <v>423.81</v>
      </c>
      <c r="V13" s="13">
        <v>412</v>
      </c>
      <c r="W13" s="13">
        <v>0</v>
      </c>
      <c r="X13" s="1"/>
      <c r="Y13" s="1"/>
      <c r="Z13" s="1"/>
      <c r="AA13" s="13">
        <v>1245.82</v>
      </c>
      <c r="AB13" s="13">
        <v>2904.95</v>
      </c>
    </row>
    <row r="14" spans="1:28" x14ac:dyDescent="0.25">
      <c r="A14" s="2" t="s">
        <v>358</v>
      </c>
      <c r="B14" s="1" t="s">
        <v>359</v>
      </c>
      <c r="C14" s="5" t="s">
        <v>360</v>
      </c>
      <c r="D14" s="5" t="s">
        <v>350</v>
      </c>
      <c r="E14" s="13">
        <v>8558.2999999999993</v>
      </c>
      <c r="F14" s="13">
        <v>0</v>
      </c>
      <c r="G14" s="13">
        <v>0</v>
      </c>
      <c r="H14" s="1"/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8558.2999999999993</v>
      </c>
      <c r="O14" s="1"/>
      <c r="P14" s="13">
        <v>1280.79</v>
      </c>
      <c r="Q14" s="1"/>
      <c r="R14" s="13">
        <v>0</v>
      </c>
      <c r="S14" s="1"/>
      <c r="T14" s="13">
        <v>0</v>
      </c>
      <c r="U14" s="13">
        <v>984.2</v>
      </c>
      <c r="V14" s="13">
        <v>2766</v>
      </c>
      <c r="W14" s="13">
        <v>138.5</v>
      </c>
      <c r="X14" s="1"/>
      <c r="Y14" s="1"/>
      <c r="Z14" s="1"/>
      <c r="AA14" s="13">
        <v>5169.49</v>
      </c>
      <c r="AB14" s="13">
        <v>3388.81</v>
      </c>
    </row>
    <row r="15" spans="1:28" x14ac:dyDescent="0.25">
      <c r="A15" s="2" t="s">
        <v>361</v>
      </c>
      <c r="B15" s="1" t="s">
        <v>362</v>
      </c>
      <c r="C15" s="5" t="s">
        <v>363</v>
      </c>
      <c r="D15" s="5" t="s">
        <v>364</v>
      </c>
      <c r="E15" s="13">
        <v>3507.32</v>
      </c>
      <c r="F15" s="13">
        <v>666.4</v>
      </c>
      <c r="G15" s="13">
        <v>465.5</v>
      </c>
      <c r="H15" s="1"/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4639.22</v>
      </c>
      <c r="O15" s="1"/>
      <c r="P15" s="13">
        <v>458.89</v>
      </c>
      <c r="Q15" s="1"/>
      <c r="R15" s="13">
        <v>35.07</v>
      </c>
      <c r="S15" s="1"/>
      <c r="T15" s="13">
        <v>100</v>
      </c>
      <c r="U15" s="13">
        <v>403.34</v>
      </c>
      <c r="V15" s="13">
        <v>1816.57</v>
      </c>
      <c r="W15" s="13">
        <v>110.43</v>
      </c>
      <c r="X15" s="1"/>
      <c r="Y15" s="1"/>
      <c r="Z15" s="1"/>
      <c r="AA15" s="13">
        <v>2924.3</v>
      </c>
      <c r="AB15" s="13">
        <v>1714.92</v>
      </c>
    </row>
    <row r="16" spans="1:28" x14ac:dyDescent="0.25">
      <c r="A16" s="2" t="s">
        <v>365</v>
      </c>
      <c r="B16" s="1" t="s">
        <v>366</v>
      </c>
      <c r="C16" s="5" t="s">
        <v>367</v>
      </c>
      <c r="D16" s="5" t="s">
        <v>350</v>
      </c>
      <c r="E16" s="13">
        <v>2609.44</v>
      </c>
      <c r="F16" s="13">
        <v>0</v>
      </c>
      <c r="G16" s="13">
        <v>465.5</v>
      </c>
      <c r="H16" s="1"/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3074.94</v>
      </c>
      <c r="O16" s="1"/>
      <c r="P16" s="13">
        <v>105.41</v>
      </c>
      <c r="Q16" s="1"/>
      <c r="R16" s="13">
        <v>26.09</v>
      </c>
      <c r="S16" s="1"/>
      <c r="T16" s="13">
        <v>0</v>
      </c>
      <c r="U16" s="13">
        <v>300.08999999999997</v>
      </c>
      <c r="V16" s="13">
        <v>742</v>
      </c>
      <c r="W16" s="13">
        <v>0</v>
      </c>
      <c r="X16" s="1"/>
      <c r="Y16" s="1"/>
      <c r="Z16" s="1"/>
      <c r="AA16" s="13">
        <v>1173.5899999999999</v>
      </c>
      <c r="AB16" s="13">
        <v>1901.35</v>
      </c>
    </row>
    <row r="17" spans="1:28" x14ac:dyDescent="0.25">
      <c r="A17" s="2" t="s">
        <v>368</v>
      </c>
      <c r="B17" s="1" t="s">
        <v>369</v>
      </c>
      <c r="C17" s="5" t="s">
        <v>370</v>
      </c>
      <c r="D17" s="5" t="s">
        <v>350</v>
      </c>
      <c r="E17" s="13">
        <v>2881.65</v>
      </c>
      <c r="F17" s="13">
        <v>547.51</v>
      </c>
      <c r="G17" s="13">
        <v>465.5</v>
      </c>
      <c r="H17" s="1"/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3894.66</v>
      </c>
      <c r="O17" s="1"/>
      <c r="P17" s="13">
        <v>332.17</v>
      </c>
      <c r="Q17" s="1"/>
      <c r="R17" s="13">
        <v>28.82</v>
      </c>
      <c r="S17" s="1"/>
      <c r="T17" s="13">
        <v>0</v>
      </c>
      <c r="U17" s="13">
        <v>331.39</v>
      </c>
      <c r="V17" s="13">
        <v>0</v>
      </c>
      <c r="W17" s="13">
        <v>341.05</v>
      </c>
      <c r="X17" s="1"/>
      <c r="Y17" s="1"/>
      <c r="Z17" s="1"/>
      <c r="AA17" s="13">
        <v>1033.43</v>
      </c>
      <c r="AB17" s="13">
        <v>2861.23</v>
      </c>
    </row>
    <row r="18" spans="1:28" x14ac:dyDescent="0.25">
      <c r="A18" s="2" t="s">
        <v>371</v>
      </c>
      <c r="B18" s="1" t="s">
        <v>372</v>
      </c>
      <c r="C18" s="5" t="s">
        <v>373</v>
      </c>
      <c r="D18" s="5" t="s">
        <v>350</v>
      </c>
      <c r="E18" s="13">
        <v>12071.65</v>
      </c>
      <c r="F18" s="13">
        <v>0</v>
      </c>
      <c r="G18" s="13">
        <v>0</v>
      </c>
      <c r="H18" s="1"/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12071.65</v>
      </c>
      <c r="O18" s="1"/>
      <c r="P18" s="13">
        <v>2070.63</v>
      </c>
      <c r="Q18" s="1"/>
      <c r="R18" s="13">
        <v>0</v>
      </c>
      <c r="S18" s="1"/>
      <c r="T18" s="13">
        <v>0</v>
      </c>
      <c r="U18" s="13">
        <v>1388.24</v>
      </c>
      <c r="V18" s="13">
        <v>5002.82</v>
      </c>
      <c r="W18" s="13">
        <v>122.67</v>
      </c>
      <c r="X18" s="1"/>
      <c r="Y18" s="1"/>
      <c r="Z18" s="1"/>
      <c r="AA18" s="13">
        <v>8584.36</v>
      </c>
      <c r="AB18" s="13">
        <v>3487.29</v>
      </c>
    </row>
    <row r="19" spans="1:28" x14ac:dyDescent="0.25">
      <c r="A19" s="2" t="s">
        <v>374</v>
      </c>
      <c r="B19" s="1" t="s">
        <v>375</v>
      </c>
      <c r="C19" s="5" t="s">
        <v>296</v>
      </c>
      <c r="D19" s="5" t="s">
        <v>344</v>
      </c>
      <c r="E19" s="13">
        <v>2265.12</v>
      </c>
      <c r="F19" s="13">
        <v>473.41</v>
      </c>
      <c r="G19" s="13">
        <v>465.5</v>
      </c>
      <c r="H19" s="1"/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3204.03</v>
      </c>
      <c r="O19" s="1"/>
      <c r="P19" s="13">
        <v>119.45</v>
      </c>
      <c r="Q19" s="1"/>
      <c r="R19" s="13">
        <v>22.65</v>
      </c>
      <c r="S19" s="1"/>
      <c r="T19" s="13">
        <v>0</v>
      </c>
      <c r="U19" s="13">
        <v>260.49</v>
      </c>
      <c r="V19" s="13">
        <v>1076.97</v>
      </c>
      <c r="W19" s="13">
        <v>0</v>
      </c>
      <c r="X19" s="1"/>
      <c r="Y19" s="1"/>
      <c r="Z19" s="1"/>
      <c r="AA19" s="13">
        <v>1479.56</v>
      </c>
      <c r="AB19" s="13">
        <v>1724.47</v>
      </c>
    </row>
    <row r="20" spans="1:28" x14ac:dyDescent="0.25">
      <c r="A20" s="2" t="s">
        <v>376</v>
      </c>
      <c r="B20" s="1" t="s">
        <v>377</v>
      </c>
      <c r="C20" s="5" t="s">
        <v>367</v>
      </c>
      <c r="D20" s="5" t="s">
        <v>344</v>
      </c>
      <c r="E20" s="13">
        <v>2609.5300000000002</v>
      </c>
      <c r="F20" s="13">
        <v>247.9</v>
      </c>
      <c r="G20" s="13">
        <v>465.5</v>
      </c>
      <c r="H20" s="1"/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3322.93</v>
      </c>
      <c r="O20" s="1"/>
      <c r="P20" s="13">
        <v>132.38999999999999</v>
      </c>
      <c r="Q20" s="1"/>
      <c r="R20" s="13">
        <v>26.1</v>
      </c>
      <c r="S20" s="1"/>
      <c r="T20" s="13">
        <v>0</v>
      </c>
      <c r="U20" s="13">
        <v>300.10000000000002</v>
      </c>
      <c r="V20" s="13">
        <v>0</v>
      </c>
      <c r="W20" s="13">
        <v>0</v>
      </c>
      <c r="X20" s="1"/>
      <c r="Y20" s="1"/>
      <c r="Z20" s="1"/>
      <c r="AA20" s="13">
        <v>458.59</v>
      </c>
      <c r="AB20" s="13">
        <v>2864.34</v>
      </c>
    </row>
    <row r="21" spans="1:28" x14ac:dyDescent="0.25">
      <c r="A21" s="2" t="s">
        <v>378</v>
      </c>
      <c r="B21" s="1" t="s">
        <v>379</v>
      </c>
      <c r="C21" s="5" t="s">
        <v>380</v>
      </c>
      <c r="D21" s="5" t="s">
        <v>344</v>
      </c>
      <c r="E21" s="13">
        <v>8558.2999999999993</v>
      </c>
      <c r="F21" s="13">
        <v>0</v>
      </c>
      <c r="G21" s="13">
        <v>0</v>
      </c>
      <c r="H21" s="1"/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8558.2999999999993</v>
      </c>
      <c r="O21" s="1"/>
      <c r="P21" s="13">
        <v>1280.79</v>
      </c>
      <c r="Q21" s="1"/>
      <c r="R21" s="13">
        <v>0</v>
      </c>
      <c r="S21" s="1"/>
      <c r="T21" s="13">
        <v>0</v>
      </c>
      <c r="U21" s="13">
        <v>984.2</v>
      </c>
      <c r="V21" s="13">
        <v>1389</v>
      </c>
      <c r="W21" s="13">
        <v>0</v>
      </c>
      <c r="X21" s="1"/>
      <c r="Y21" s="1"/>
      <c r="Z21" s="1"/>
      <c r="AA21" s="13">
        <v>3653.99</v>
      </c>
      <c r="AB21" s="13">
        <v>4904.3100000000004</v>
      </c>
    </row>
    <row r="22" spans="1:28" x14ac:dyDescent="0.25">
      <c r="A22" s="2" t="s">
        <v>381</v>
      </c>
      <c r="B22" s="1" t="s">
        <v>382</v>
      </c>
      <c r="C22" s="5" t="s">
        <v>383</v>
      </c>
      <c r="D22" s="5" t="s">
        <v>344</v>
      </c>
      <c r="E22" s="13">
        <v>3507.32</v>
      </c>
      <c r="F22" s="13">
        <v>466.48</v>
      </c>
      <c r="G22" s="13">
        <v>465.5</v>
      </c>
      <c r="H22" s="1"/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4439.3</v>
      </c>
      <c r="O22" s="1"/>
      <c r="P22" s="13">
        <v>423.07</v>
      </c>
      <c r="Q22" s="1"/>
      <c r="R22" s="13">
        <v>35.07</v>
      </c>
      <c r="S22" s="1"/>
      <c r="T22" s="13">
        <v>0</v>
      </c>
      <c r="U22" s="13">
        <v>403.34</v>
      </c>
      <c r="V22" s="13">
        <v>500</v>
      </c>
      <c r="W22" s="13">
        <v>125.84</v>
      </c>
      <c r="X22" s="1"/>
      <c r="Y22" s="1"/>
      <c r="Z22" s="1"/>
      <c r="AA22" s="13">
        <v>1487.32</v>
      </c>
      <c r="AB22" s="13">
        <v>2951.98</v>
      </c>
    </row>
    <row r="23" spans="1:28" x14ac:dyDescent="0.25">
      <c r="A23" s="2" t="s">
        <v>384</v>
      </c>
      <c r="B23" s="1" t="s">
        <v>385</v>
      </c>
      <c r="C23" s="5" t="s">
        <v>386</v>
      </c>
      <c r="D23" s="5" t="s">
        <v>364</v>
      </c>
      <c r="E23" s="13">
        <v>13967.03</v>
      </c>
      <c r="F23" s="13">
        <v>0</v>
      </c>
      <c r="G23" s="13">
        <v>0</v>
      </c>
      <c r="H23" s="1"/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13967.03</v>
      </c>
      <c r="O23" s="1"/>
      <c r="P23" s="13">
        <v>2516.41</v>
      </c>
      <c r="Q23" s="1"/>
      <c r="R23" s="13">
        <v>0</v>
      </c>
      <c r="S23" s="1"/>
      <c r="T23" s="13">
        <v>0</v>
      </c>
      <c r="U23" s="13">
        <v>1606.21</v>
      </c>
      <c r="V23" s="13">
        <v>6953.54</v>
      </c>
      <c r="W23" s="13">
        <v>0</v>
      </c>
      <c r="X23" s="1"/>
      <c r="Y23" s="1"/>
      <c r="Z23" s="1"/>
      <c r="AA23" s="13">
        <v>11076.16</v>
      </c>
      <c r="AB23" s="13">
        <v>2890.87</v>
      </c>
    </row>
    <row r="24" spans="1:28" x14ac:dyDescent="0.25">
      <c r="A24" s="2" t="s">
        <v>387</v>
      </c>
      <c r="B24" s="1" t="s">
        <v>388</v>
      </c>
      <c r="C24" s="1" t="s">
        <v>389</v>
      </c>
      <c r="D24" s="5" t="s">
        <v>350</v>
      </c>
      <c r="E24" s="13">
        <v>12071.64</v>
      </c>
      <c r="F24" s="13">
        <v>0</v>
      </c>
      <c r="G24" s="13">
        <v>0</v>
      </c>
      <c r="H24" s="1"/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12071.64</v>
      </c>
      <c r="O24" s="1"/>
      <c r="P24" s="13">
        <v>2070.62</v>
      </c>
      <c r="Q24" s="1"/>
      <c r="R24" s="13">
        <v>0</v>
      </c>
      <c r="S24" s="1"/>
      <c r="T24" s="13">
        <v>400</v>
      </c>
      <c r="U24" s="13">
        <v>1388.24</v>
      </c>
      <c r="V24" s="13">
        <v>4176.2299999999996</v>
      </c>
      <c r="W24" s="13">
        <v>0</v>
      </c>
      <c r="X24" s="1"/>
      <c r="Y24" s="1"/>
      <c r="Z24" s="1"/>
      <c r="AA24" s="13">
        <v>8035.09</v>
      </c>
      <c r="AB24" s="13">
        <v>4036.55</v>
      </c>
    </row>
    <row r="25" spans="1:28" x14ac:dyDescent="0.25">
      <c r="A25" s="2" t="s">
        <v>390</v>
      </c>
      <c r="B25" s="1" t="s">
        <v>391</v>
      </c>
      <c r="C25" s="5" t="s">
        <v>392</v>
      </c>
      <c r="D25" s="5" t="s">
        <v>344</v>
      </c>
      <c r="E25" s="13">
        <v>2741.21</v>
      </c>
      <c r="F25" s="13">
        <v>260.41000000000003</v>
      </c>
      <c r="G25" s="13">
        <v>465.5</v>
      </c>
      <c r="H25" s="1"/>
      <c r="I25" s="13">
        <v>0</v>
      </c>
      <c r="J25" s="13">
        <v>1043</v>
      </c>
      <c r="K25" s="13">
        <v>0</v>
      </c>
      <c r="L25" s="13">
        <v>0</v>
      </c>
      <c r="M25" s="13">
        <v>0</v>
      </c>
      <c r="N25" s="13">
        <v>4510.12</v>
      </c>
      <c r="O25" s="1"/>
      <c r="P25" s="13">
        <v>543.33000000000004</v>
      </c>
      <c r="Q25" s="1"/>
      <c r="R25" s="13">
        <v>27.41</v>
      </c>
      <c r="S25" s="1"/>
      <c r="T25" s="13">
        <v>0</v>
      </c>
      <c r="U25" s="13">
        <v>315.24</v>
      </c>
      <c r="V25" s="13">
        <v>0</v>
      </c>
      <c r="W25" s="13">
        <v>0</v>
      </c>
      <c r="X25" s="1"/>
      <c r="Y25" s="1"/>
      <c r="Z25" s="1"/>
      <c r="AA25" s="13">
        <v>885.98</v>
      </c>
      <c r="AB25" s="13">
        <v>3624.14</v>
      </c>
    </row>
    <row r="26" spans="1:28" x14ac:dyDescent="0.25">
      <c r="A26" s="2" t="s">
        <v>393</v>
      </c>
      <c r="B26" s="1" t="s">
        <v>394</v>
      </c>
      <c r="C26" s="5" t="s">
        <v>395</v>
      </c>
      <c r="D26" s="5" t="s">
        <v>350</v>
      </c>
      <c r="E26" s="13">
        <v>12071.64</v>
      </c>
      <c r="F26" s="13">
        <v>0</v>
      </c>
      <c r="G26" s="13">
        <v>0</v>
      </c>
      <c r="H26" s="1"/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12071.64</v>
      </c>
      <c r="O26" s="1"/>
      <c r="P26" s="13">
        <v>2070.62</v>
      </c>
      <c r="Q26" s="1"/>
      <c r="R26" s="13">
        <v>0</v>
      </c>
      <c r="S26" s="1"/>
      <c r="T26" s="13">
        <v>0</v>
      </c>
      <c r="U26" s="13">
        <v>1388.24</v>
      </c>
      <c r="V26" s="13">
        <v>0</v>
      </c>
      <c r="W26" s="13">
        <v>0</v>
      </c>
      <c r="X26" s="1"/>
      <c r="Y26" s="1"/>
      <c r="Z26" s="1"/>
      <c r="AA26" s="13">
        <v>3458.86</v>
      </c>
      <c r="AB26" s="13">
        <v>8612.7800000000007</v>
      </c>
    </row>
    <row r="27" spans="1:28" x14ac:dyDescent="0.25">
      <c r="A27" s="2" t="s">
        <v>396</v>
      </c>
      <c r="B27" s="1" t="s">
        <v>397</v>
      </c>
      <c r="C27" s="5" t="s">
        <v>296</v>
      </c>
      <c r="D27" s="5" t="s">
        <v>344</v>
      </c>
      <c r="E27" s="13">
        <v>2265.12</v>
      </c>
      <c r="F27" s="13">
        <v>559.48</v>
      </c>
      <c r="G27" s="13">
        <v>465.5</v>
      </c>
      <c r="H27" s="1"/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3290.1</v>
      </c>
      <c r="O27" s="1"/>
      <c r="P27" s="13">
        <v>128.82</v>
      </c>
      <c r="Q27" s="1"/>
      <c r="R27" s="13">
        <v>22.65</v>
      </c>
      <c r="S27" s="1"/>
      <c r="T27" s="13">
        <v>439</v>
      </c>
      <c r="U27" s="13">
        <v>260.49</v>
      </c>
      <c r="V27" s="13">
        <v>1046</v>
      </c>
      <c r="W27" s="13">
        <v>0</v>
      </c>
      <c r="X27" s="1"/>
      <c r="Y27" s="1"/>
      <c r="Z27" s="1"/>
      <c r="AA27" s="13">
        <v>1896.96</v>
      </c>
      <c r="AB27" s="13">
        <v>1393.14</v>
      </c>
    </row>
    <row r="28" spans="1:28" x14ac:dyDescent="0.25">
      <c r="A28" s="2" t="s">
        <v>398</v>
      </c>
      <c r="B28" s="1" t="s">
        <v>399</v>
      </c>
      <c r="C28" s="5" t="s">
        <v>400</v>
      </c>
      <c r="D28" s="5" t="s">
        <v>344</v>
      </c>
      <c r="E28" s="13">
        <v>2101.7199999999998</v>
      </c>
      <c r="F28" s="13">
        <v>359.39</v>
      </c>
      <c r="G28" s="13">
        <v>465.5</v>
      </c>
      <c r="H28" s="1"/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2926.61</v>
      </c>
      <c r="O28" s="1"/>
      <c r="P28" s="13">
        <v>69</v>
      </c>
      <c r="Q28" s="1"/>
      <c r="R28" s="13">
        <v>21.02</v>
      </c>
      <c r="S28" s="1"/>
      <c r="T28" s="13">
        <v>0</v>
      </c>
      <c r="U28" s="13">
        <v>241.7</v>
      </c>
      <c r="V28" s="13">
        <v>1051</v>
      </c>
      <c r="W28" s="13">
        <v>0</v>
      </c>
      <c r="X28" s="1"/>
      <c r="Y28" s="1"/>
      <c r="Z28" s="1"/>
      <c r="AA28" s="13">
        <v>1382.72</v>
      </c>
      <c r="AB28" s="13">
        <v>1543.89</v>
      </c>
    </row>
    <row r="29" spans="1:28" x14ac:dyDescent="0.25">
      <c r="A29" s="2" t="s">
        <v>401</v>
      </c>
      <c r="B29" s="1" t="s">
        <v>402</v>
      </c>
      <c r="C29" s="5" t="s">
        <v>403</v>
      </c>
      <c r="D29" s="5" t="s">
        <v>350</v>
      </c>
      <c r="E29" s="13">
        <v>12071.65</v>
      </c>
      <c r="F29" s="13">
        <v>0</v>
      </c>
      <c r="G29" s="13">
        <v>0</v>
      </c>
      <c r="H29" s="1"/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12071.65</v>
      </c>
      <c r="O29" s="1"/>
      <c r="P29" s="13">
        <v>2070.63</v>
      </c>
      <c r="Q29" s="1"/>
      <c r="R29" s="13">
        <v>0</v>
      </c>
      <c r="S29" s="1"/>
      <c r="T29" s="13">
        <v>0</v>
      </c>
      <c r="U29" s="13">
        <v>1388.24</v>
      </c>
      <c r="V29" s="13">
        <v>4024</v>
      </c>
      <c r="W29" s="13">
        <v>0</v>
      </c>
      <c r="X29" s="1"/>
      <c r="Y29" s="1"/>
      <c r="Z29" s="1"/>
      <c r="AA29" s="13">
        <v>7482.87</v>
      </c>
      <c r="AB29" s="13">
        <v>4588.78</v>
      </c>
    </row>
    <row r="30" spans="1:28" x14ac:dyDescent="0.25">
      <c r="A30" s="2" t="s">
        <v>404</v>
      </c>
      <c r="B30" s="1" t="s">
        <v>405</v>
      </c>
      <c r="C30" s="5" t="s">
        <v>367</v>
      </c>
      <c r="D30" s="5" t="s">
        <v>344</v>
      </c>
      <c r="E30" s="13">
        <v>2609.5500000000002</v>
      </c>
      <c r="F30" s="13">
        <v>0</v>
      </c>
      <c r="G30" s="13">
        <v>465.5</v>
      </c>
      <c r="H30" s="1"/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3075.05</v>
      </c>
      <c r="O30" s="1"/>
      <c r="P30" s="13">
        <v>105.42</v>
      </c>
      <c r="Q30" s="1"/>
      <c r="R30" s="13">
        <v>26.1</v>
      </c>
      <c r="S30" s="1"/>
      <c r="T30" s="13">
        <v>0</v>
      </c>
      <c r="U30" s="13">
        <v>300.10000000000002</v>
      </c>
      <c r="V30" s="13">
        <v>1163.1199999999999</v>
      </c>
      <c r="W30" s="13">
        <v>0</v>
      </c>
      <c r="X30" s="1"/>
      <c r="Y30" s="1"/>
      <c r="Z30" s="1"/>
      <c r="AA30" s="13">
        <v>1594.74</v>
      </c>
      <c r="AB30" s="13">
        <v>1480.31</v>
      </c>
    </row>
    <row r="31" spans="1:28" x14ac:dyDescent="0.25">
      <c r="A31" s="2" t="s">
        <v>406</v>
      </c>
      <c r="B31" s="1" t="s">
        <v>407</v>
      </c>
      <c r="C31" s="5" t="s">
        <v>408</v>
      </c>
      <c r="D31" s="5" t="s">
        <v>364</v>
      </c>
      <c r="E31" s="13">
        <v>13967.03</v>
      </c>
      <c r="F31" s="13">
        <v>0</v>
      </c>
      <c r="G31" s="13">
        <v>0</v>
      </c>
      <c r="H31" s="1"/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13967.03</v>
      </c>
      <c r="O31" s="1"/>
      <c r="P31" s="13">
        <v>2516.41</v>
      </c>
      <c r="Q31" s="1"/>
      <c r="R31" s="13">
        <v>0</v>
      </c>
      <c r="S31" s="1"/>
      <c r="T31" s="13">
        <v>0</v>
      </c>
      <c r="U31" s="13">
        <v>1606.21</v>
      </c>
      <c r="V31" s="13">
        <v>1798.8</v>
      </c>
      <c r="W31" s="13">
        <v>0</v>
      </c>
      <c r="X31" s="1"/>
      <c r="Y31" s="1"/>
      <c r="Z31" s="1"/>
      <c r="AA31" s="13">
        <v>5921.42</v>
      </c>
      <c r="AB31" s="13">
        <v>8045.61</v>
      </c>
    </row>
    <row r="32" spans="1:28" x14ac:dyDescent="0.25">
      <c r="A32" s="2" t="s">
        <v>409</v>
      </c>
      <c r="B32" s="1" t="s">
        <v>410</v>
      </c>
      <c r="C32" s="37" t="s">
        <v>411</v>
      </c>
      <c r="D32" s="5" t="s">
        <v>354</v>
      </c>
      <c r="E32" s="13">
        <v>8558.2999999999993</v>
      </c>
      <c r="F32" s="13">
        <v>0</v>
      </c>
      <c r="G32" s="13">
        <v>0</v>
      </c>
      <c r="H32" s="1"/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8558.2999999999993</v>
      </c>
      <c r="O32" s="1"/>
      <c r="P32" s="13">
        <v>1280.79</v>
      </c>
      <c r="Q32" s="1"/>
      <c r="R32" s="13">
        <v>0</v>
      </c>
      <c r="S32" s="1"/>
      <c r="T32" s="13">
        <v>0</v>
      </c>
      <c r="U32" s="13">
        <v>984.2</v>
      </c>
      <c r="V32" s="13">
        <v>2766</v>
      </c>
      <c r="W32" s="13">
        <v>0</v>
      </c>
      <c r="X32" s="1"/>
      <c r="Y32" s="1"/>
      <c r="Z32" s="1"/>
      <c r="AA32" s="13">
        <v>5030.99</v>
      </c>
      <c r="AB32" s="13">
        <v>3527.31</v>
      </c>
    </row>
    <row r="33" spans="1:28" x14ac:dyDescent="0.25">
      <c r="A33" s="2" t="s">
        <v>412</v>
      </c>
      <c r="B33" s="1" t="s">
        <v>413</v>
      </c>
      <c r="C33" s="5" t="s">
        <v>414</v>
      </c>
      <c r="D33" s="5" t="s">
        <v>344</v>
      </c>
      <c r="E33" s="13">
        <v>2369.77</v>
      </c>
      <c r="F33" s="13">
        <v>675.39</v>
      </c>
      <c r="G33" s="13">
        <v>465.5</v>
      </c>
      <c r="H33" s="1"/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3510.66</v>
      </c>
      <c r="O33" s="1"/>
      <c r="P33" s="13">
        <v>170.54</v>
      </c>
      <c r="Q33" s="1"/>
      <c r="R33" s="13">
        <v>23.7</v>
      </c>
      <c r="S33" s="1"/>
      <c r="T33" s="13">
        <v>200</v>
      </c>
      <c r="U33" s="13">
        <v>272.52</v>
      </c>
      <c r="V33" s="13">
        <v>0</v>
      </c>
      <c r="W33" s="13">
        <v>0</v>
      </c>
      <c r="X33" s="1"/>
      <c r="Y33" s="1"/>
      <c r="Z33" s="1"/>
      <c r="AA33" s="13">
        <v>666.76</v>
      </c>
      <c r="AB33" s="13">
        <v>2843.9</v>
      </c>
    </row>
    <row r="34" spans="1:28" ht="90.75" x14ac:dyDescent="0.25">
      <c r="A34" s="2" t="s">
        <v>415</v>
      </c>
      <c r="B34" s="1" t="s">
        <v>416</v>
      </c>
      <c r="C34" s="38" t="s">
        <v>417</v>
      </c>
      <c r="D34" s="5" t="s">
        <v>354</v>
      </c>
      <c r="E34" s="13">
        <v>8558.27</v>
      </c>
      <c r="F34" s="13">
        <v>0</v>
      </c>
      <c r="G34" s="13">
        <v>0</v>
      </c>
      <c r="H34" s="1"/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8558.27</v>
      </c>
      <c r="O34" s="1"/>
      <c r="P34" s="13">
        <v>1280.79</v>
      </c>
      <c r="Q34" s="1"/>
      <c r="R34" s="13">
        <v>0</v>
      </c>
      <c r="S34" s="1"/>
      <c r="T34" s="13">
        <v>0</v>
      </c>
      <c r="U34" s="13">
        <v>984.2</v>
      </c>
      <c r="V34" s="13">
        <v>1700</v>
      </c>
      <c r="W34" s="13">
        <v>0</v>
      </c>
      <c r="X34" s="1"/>
      <c r="Y34" s="1"/>
      <c r="Z34" s="1"/>
      <c r="AA34" s="13">
        <v>3964.99</v>
      </c>
      <c r="AB34" s="13">
        <v>4593.28</v>
      </c>
    </row>
    <row r="35" spans="1:28" x14ac:dyDescent="0.25">
      <c r="A35" s="2" t="s">
        <v>418</v>
      </c>
      <c r="B35" s="1" t="s">
        <v>419</v>
      </c>
      <c r="C35" s="5" t="s">
        <v>315</v>
      </c>
      <c r="D35" s="5" t="s">
        <v>354</v>
      </c>
      <c r="E35" s="13">
        <v>3685.26</v>
      </c>
      <c r="F35" s="13">
        <v>1050.3</v>
      </c>
      <c r="G35" s="13">
        <v>465.5</v>
      </c>
      <c r="H35" s="1"/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5201.0600000000004</v>
      </c>
      <c r="O35" s="1"/>
      <c r="P35" s="13">
        <v>563.69000000000005</v>
      </c>
      <c r="Q35" s="1"/>
      <c r="R35" s="13">
        <v>36.85</v>
      </c>
      <c r="S35" s="1"/>
      <c r="T35" s="13">
        <v>0</v>
      </c>
      <c r="U35" s="13">
        <v>423.8</v>
      </c>
      <c r="V35" s="13">
        <v>1947.05</v>
      </c>
      <c r="W35" s="13">
        <v>0</v>
      </c>
      <c r="X35" s="1"/>
      <c r="Y35" s="1"/>
      <c r="Z35" s="1"/>
      <c r="AA35" s="13">
        <v>2971.39</v>
      </c>
      <c r="AB35" s="13">
        <v>2229.67</v>
      </c>
    </row>
    <row r="36" spans="1:28" x14ac:dyDescent="0.25">
      <c r="A36" s="2" t="s">
        <v>420</v>
      </c>
      <c r="B36" s="1" t="s">
        <v>421</v>
      </c>
      <c r="C36" s="39" t="s">
        <v>296</v>
      </c>
      <c r="D36" s="5" t="s">
        <v>344</v>
      </c>
      <c r="E36" s="13">
        <v>2265.12</v>
      </c>
      <c r="F36" s="13">
        <v>387.33</v>
      </c>
      <c r="G36" s="13">
        <v>465.5</v>
      </c>
      <c r="H36" s="1"/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3117.95</v>
      </c>
      <c r="O36" s="1"/>
      <c r="P36" s="13">
        <v>110.09</v>
      </c>
      <c r="Q36" s="1"/>
      <c r="R36" s="13">
        <v>22.65</v>
      </c>
      <c r="S36" s="1"/>
      <c r="T36" s="13">
        <v>0</v>
      </c>
      <c r="U36" s="13">
        <v>260.49</v>
      </c>
      <c r="V36" s="13">
        <v>1087.27</v>
      </c>
      <c r="W36" s="13">
        <v>0</v>
      </c>
      <c r="X36" s="1"/>
      <c r="Y36" s="1"/>
      <c r="Z36" s="1"/>
      <c r="AA36" s="13">
        <v>1480.5</v>
      </c>
      <c r="AB36" s="13">
        <v>1637.45</v>
      </c>
    </row>
    <row r="37" spans="1:28" x14ac:dyDescent="0.25">
      <c r="A37" s="2" t="s">
        <v>422</v>
      </c>
      <c r="B37" s="1" t="s">
        <v>423</v>
      </c>
      <c r="C37" s="5" t="s">
        <v>307</v>
      </c>
      <c r="D37" s="5" t="s">
        <v>344</v>
      </c>
      <c r="E37" s="13">
        <v>2265</v>
      </c>
      <c r="F37" s="13">
        <v>0</v>
      </c>
      <c r="G37" s="13">
        <v>465.5</v>
      </c>
      <c r="H37" s="1"/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2730.5</v>
      </c>
      <c r="O37" s="1"/>
      <c r="P37" s="13">
        <v>47.66</v>
      </c>
      <c r="Q37" s="1"/>
      <c r="R37" s="13">
        <v>0</v>
      </c>
      <c r="S37" s="1"/>
      <c r="T37" s="13">
        <v>0</v>
      </c>
      <c r="U37" s="13">
        <v>260.48</v>
      </c>
      <c r="V37" s="13">
        <v>378</v>
      </c>
      <c r="W37" s="13">
        <v>0</v>
      </c>
      <c r="X37" s="1"/>
      <c r="Y37" s="1"/>
      <c r="Z37" s="1"/>
      <c r="AA37" s="13">
        <v>686.14</v>
      </c>
      <c r="AB37" s="13">
        <v>2044.36</v>
      </c>
    </row>
    <row r="38" spans="1:28" x14ac:dyDescent="0.25">
      <c r="A38" s="2" t="s">
        <v>424</v>
      </c>
      <c r="B38" s="1" t="s">
        <v>425</v>
      </c>
      <c r="C38" s="5" t="s">
        <v>293</v>
      </c>
      <c r="D38" s="5" t="s">
        <v>344</v>
      </c>
      <c r="E38" s="13">
        <v>3873.08</v>
      </c>
      <c r="F38" s="13">
        <v>0</v>
      </c>
      <c r="G38" s="13">
        <v>465.5</v>
      </c>
      <c r="H38" s="1"/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4338.58</v>
      </c>
      <c r="O38" s="1"/>
      <c r="P38" s="13">
        <v>405.02</v>
      </c>
      <c r="Q38" s="1"/>
      <c r="R38" s="13">
        <v>0</v>
      </c>
      <c r="S38" s="1"/>
      <c r="T38" s="13">
        <v>0</v>
      </c>
      <c r="U38" s="13">
        <v>445.4</v>
      </c>
      <c r="V38" s="13">
        <v>646</v>
      </c>
      <c r="W38" s="13">
        <v>0</v>
      </c>
      <c r="X38" s="1"/>
      <c r="Y38" s="1"/>
      <c r="Z38" s="1"/>
      <c r="AA38" s="13">
        <v>1496.42</v>
      </c>
      <c r="AB38" s="13">
        <v>2842.16</v>
      </c>
    </row>
    <row r="39" spans="1:28" x14ac:dyDescent="0.25">
      <c r="A39" s="2" t="s">
        <v>426</v>
      </c>
      <c r="B39" s="1" t="s">
        <v>427</v>
      </c>
      <c r="C39" s="5" t="s">
        <v>428</v>
      </c>
      <c r="D39" s="5" t="s">
        <v>354</v>
      </c>
      <c r="E39" s="13">
        <v>2369.7600000000002</v>
      </c>
      <c r="F39" s="13">
        <v>630.37</v>
      </c>
      <c r="G39" s="13">
        <v>465.5</v>
      </c>
      <c r="H39" s="1"/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3465.63</v>
      </c>
      <c r="O39" s="1"/>
      <c r="P39" s="13">
        <v>263.52999999999997</v>
      </c>
      <c r="Q39" s="1"/>
      <c r="R39" s="13">
        <v>23.7</v>
      </c>
      <c r="S39" s="1"/>
      <c r="T39" s="13">
        <v>0</v>
      </c>
      <c r="U39" s="13">
        <v>272.52</v>
      </c>
      <c r="V39" s="13">
        <v>1185</v>
      </c>
      <c r="W39" s="13">
        <v>0</v>
      </c>
      <c r="X39" s="1"/>
      <c r="Y39" s="1"/>
      <c r="Z39" s="1"/>
      <c r="AA39" s="13">
        <v>1744.75</v>
      </c>
      <c r="AB39" s="13">
        <v>1720.88</v>
      </c>
    </row>
    <row r="40" spans="1:28" x14ac:dyDescent="0.25">
      <c r="A40" s="2" t="s">
        <v>429</v>
      </c>
      <c r="B40" s="1" t="s">
        <v>430</v>
      </c>
      <c r="C40" s="5" t="s">
        <v>296</v>
      </c>
      <c r="D40" s="5" t="s">
        <v>344</v>
      </c>
      <c r="E40" s="13">
        <v>2265.12</v>
      </c>
      <c r="F40" s="13">
        <v>602.52</v>
      </c>
      <c r="G40" s="13">
        <v>465.5</v>
      </c>
      <c r="H40" s="1"/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3333.14</v>
      </c>
      <c r="O40" s="1"/>
      <c r="P40" s="13">
        <v>133.5</v>
      </c>
      <c r="Q40" s="1"/>
      <c r="R40" s="13">
        <v>22.65</v>
      </c>
      <c r="S40" s="1"/>
      <c r="T40" s="13">
        <v>0</v>
      </c>
      <c r="U40" s="13">
        <v>260.49</v>
      </c>
      <c r="V40" s="13">
        <v>1118.29</v>
      </c>
      <c r="W40" s="13">
        <v>0</v>
      </c>
      <c r="X40" s="1"/>
      <c r="Y40" s="1"/>
      <c r="Z40" s="1"/>
      <c r="AA40" s="13">
        <v>1534.93</v>
      </c>
      <c r="AB40" s="13">
        <v>1798.21</v>
      </c>
    </row>
    <row r="41" spans="1:28" x14ac:dyDescent="0.25">
      <c r="A41" s="2" t="s">
        <v>431</v>
      </c>
      <c r="B41" s="1" t="s">
        <v>432</v>
      </c>
      <c r="C41" s="5" t="s">
        <v>433</v>
      </c>
      <c r="D41" s="5" t="s">
        <v>344</v>
      </c>
      <c r="E41" s="13">
        <v>4277.3599999999997</v>
      </c>
      <c r="F41" s="13">
        <v>731.44</v>
      </c>
      <c r="G41" s="13">
        <v>465.5</v>
      </c>
      <c r="H41" s="1"/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5474.3</v>
      </c>
      <c r="O41" s="1"/>
      <c r="P41" s="13">
        <v>622.04999999999995</v>
      </c>
      <c r="Q41" s="1"/>
      <c r="R41" s="13">
        <v>42.77</v>
      </c>
      <c r="S41" s="1"/>
      <c r="T41" s="13">
        <v>0</v>
      </c>
      <c r="U41" s="13">
        <v>491.9</v>
      </c>
      <c r="V41" s="13">
        <v>2208.77</v>
      </c>
      <c r="W41" s="13">
        <v>0</v>
      </c>
      <c r="X41" s="1"/>
      <c r="Y41" s="1"/>
      <c r="Z41" s="1"/>
      <c r="AA41" s="13">
        <v>3365.49</v>
      </c>
      <c r="AB41" s="13">
        <v>2108.81</v>
      </c>
    </row>
    <row r="42" spans="1:28" x14ac:dyDescent="0.25">
      <c r="A42" s="2" t="s">
        <v>434</v>
      </c>
      <c r="B42" s="1" t="s">
        <v>435</v>
      </c>
      <c r="C42" s="5" t="s">
        <v>436</v>
      </c>
      <c r="D42" s="5" t="s">
        <v>344</v>
      </c>
      <c r="E42" s="13">
        <v>3181.3</v>
      </c>
      <c r="F42" s="13">
        <v>544</v>
      </c>
      <c r="G42" s="13">
        <v>465.5</v>
      </c>
      <c r="H42" s="1"/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4190.8</v>
      </c>
      <c r="O42" s="1"/>
      <c r="P42" s="13">
        <v>379.56</v>
      </c>
      <c r="Q42" s="1"/>
      <c r="R42" s="13">
        <v>31.81</v>
      </c>
      <c r="S42" s="1"/>
      <c r="T42" s="13">
        <v>0</v>
      </c>
      <c r="U42" s="13">
        <v>365.85</v>
      </c>
      <c r="V42" s="13">
        <v>1123</v>
      </c>
      <c r="W42" s="13">
        <v>0</v>
      </c>
      <c r="X42" s="1"/>
      <c r="Y42" s="1"/>
      <c r="Z42" s="1"/>
      <c r="AA42" s="13">
        <v>1900.22</v>
      </c>
      <c r="AB42" s="13">
        <v>2290.58</v>
      </c>
    </row>
    <row r="43" spans="1:28" x14ac:dyDescent="0.25">
      <c r="A43" s="2" t="s">
        <v>437</v>
      </c>
      <c r="B43" s="1" t="s">
        <v>438</v>
      </c>
      <c r="C43" s="5" t="s">
        <v>392</v>
      </c>
      <c r="D43" s="5" t="s">
        <v>344</v>
      </c>
      <c r="E43" s="13">
        <v>2741.11</v>
      </c>
      <c r="F43" s="13">
        <v>468.74</v>
      </c>
      <c r="G43" s="13">
        <v>465.5</v>
      </c>
      <c r="H43" s="1"/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3675.35</v>
      </c>
      <c r="O43" s="1"/>
      <c r="P43" s="13">
        <v>297.08</v>
      </c>
      <c r="Q43" s="1"/>
      <c r="R43" s="13">
        <v>27.41</v>
      </c>
      <c r="S43" s="1"/>
      <c r="T43" s="13">
        <v>0</v>
      </c>
      <c r="U43" s="13">
        <v>315.23</v>
      </c>
      <c r="V43" s="13">
        <v>914</v>
      </c>
      <c r="W43" s="13">
        <v>106.23</v>
      </c>
      <c r="X43" s="1"/>
      <c r="Y43" s="1"/>
      <c r="Z43" s="1"/>
      <c r="AA43" s="13">
        <v>1659.95</v>
      </c>
      <c r="AB43" s="13">
        <v>2015.4</v>
      </c>
    </row>
    <row r="44" spans="1:28" x14ac:dyDescent="0.25">
      <c r="A44" s="2" t="s">
        <v>439</v>
      </c>
      <c r="B44" s="1" t="s">
        <v>440</v>
      </c>
      <c r="C44" s="5" t="s">
        <v>367</v>
      </c>
      <c r="D44" s="5" t="s">
        <v>344</v>
      </c>
      <c r="E44" s="13">
        <v>2609.5300000000002</v>
      </c>
      <c r="F44" s="13">
        <v>0</v>
      </c>
      <c r="G44" s="13">
        <v>465.5</v>
      </c>
      <c r="H44" s="1"/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3075.03</v>
      </c>
      <c r="O44" s="1"/>
      <c r="P44" s="13">
        <v>105.42</v>
      </c>
      <c r="Q44" s="1"/>
      <c r="R44" s="13">
        <v>0</v>
      </c>
      <c r="S44" s="1"/>
      <c r="T44" s="13">
        <v>0</v>
      </c>
      <c r="U44" s="13">
        <v>300.10000000000002</v>
      </c>
      <c r="V44" s="13">
        <v>580</v>
      </c>
      <c r="W44" s="13">
        <v>0</v>
      </c>
      <c r="X44" s="1"/>
      <c r="Y44" s="1"/>
      <c r="Z44" s="1"/>
      <c r="AA44" s="13">
        <v>985.52</v>
      </c>
      <c r="AB44" s="13">
        <v>2089.5100000000002</v>
      </c>
    </row>
    <row r="45" spans="1:28" x14ac:dyDescent="0.25">
      <c r="A45" s="2" t="s">
        <v>441</v>
      </c>
      <c r="B45" s="1" t="s">
        <v>442</v>
      </c>
      <c r="C45" s="5" t="s">
        <v>443</v>
      </c>
      <c r="D45" s="5" t="s">
        <v>350</v>
      </c>
      <c r="E45" s="13">
        <v>3507.3</v>
      </c>
      <c r="F45" s="13">
        <v>599.76</v>
      </c>
      <c r="G45" s="13">
        <v>465.5</v>
      </c>
      <c r="H45" s="1"/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4572.5600000000004</v>
      </c>
      <c r="O45" s="1"/>
      <c r="P45" s="13">
        <v>446.95</v>
      </c>
      <c r="Q45" s="1"/>
      <c r="R45" s="13">
        <v>35.07</v>
      </c>
      <c r="S45" s="1"/>
      <c r="T45" s="13">
        <v>0</v>
      </c>
      <c r="U45" s="13">
        <v>403.34</v>
      </c>
      <c r="V45" s="13">
        <v>0</v>
      </c>
      <c r="W45" s="13">
        <v>0</v>
      </c>
      <c r="X45" s="1"/>
      <c r="Y45" s="1"/>
      <c r="Z45" s="1"/>
      <c r="AA45" s="13">
        <v>885.36</v>
      </c>
      <c r="AB45" s="13">
        <v>3687.2</v>
      </c>
    </row>
    <row r="46" spans="1:28" x14ac:dyDescent="0.25">
      <c r="A46" s="2" t="s">
        <v>444</v>
      </c>
      <c r="B46" s="1" t="s">
        <v>445</v>
      </c>
      <c r="C46" s="5" t="s">
        <v>400</v>
      </c>
      <c r="D46" s="5" t="s">
        <v>344</v>
      </c>
      <c r="E46" s="13">
        <v>2101.7199999999998</v>
      </c>
      <c r="F46" s="13">
        <v>439.26</v>
      </c>
      <c r="G46" s="13">
        <v>465.5</v>
      </c>
      <c r="H46" s="1"/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3006.48</v>
      </c>
      <c r="O46" s="1"/>
      <c r="P46" s="13">
        <v>77.69</v>
      </c>
      <c r="Q46" s="1"/>
      <c r="R46" s="13">
        <v>21.02</v>
      </c>
      <c r="S46" s="1"/>
      <c r="T46" s="13">
        <v>0</v>
      </c>
      <c r="U46" s="13">
        <v>241.7</v>
      </c>
      <c r="V46" s="13">
        <v>941</v>
      </c>
      <c r="W46" s="13">
        <v>0</v>
      </c>
      <c r="X46" s="1"/>
      <c r="Y46" s="1"/>
      <c r="Z46" s="1"/>
      <c r="AA46" s="13">
        <v>1281.4100000000001</v>
      </c>
      <c r="AB46" s="13">
        <v>1725.07</v>
      </c>
    </row>
    <row r="47" spans="1:28" x14ac:dyDescent="0.25">
      <c r="A47" s="2" t="s">
        <v>446</v>
      </c>
      <c r="B47" s="1" t="s">
        <v>447</v>
      </c>
      <c r="C47" s="5" t="s">
        <v>448</v>
      </c>
      <c r="D47" s="5" t="s">
        <v>344</v>
      </c>
      <c r="E47" s="13">
        <v>3685.37</v>
      </c>
      <c r="F47" s="13">
        <v>350.1</v>
      </c>
      <c r="G47" s="13">
        <v>465.5</v>
      </c>
      <c r="H47" s="1"/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4500.97</v>
      </c>
      <c r="O47" s="1"/>
      <c r="P47" s="13">
        <v>434.12</v>
      </c>
      <c r="Q47" s="1"/>
      <c r="R47" s="13">
        <v>36.85</v>
      </c>
      <c r="S47" s="1"/>
      <c r="T47" s="13">
        <v>100</v>
      </c>
      <c r="U47" s="13">
        <v>423.82</v>
      </c>
      <c r="V47" s="13">
        <v>1229</v>
      </c>
      <c r="W47" s="13">
        <v>0</v>
      </c>
      <c r="X47" s="1"/>
      <c r="Y47" s="1"/>
      <c r="Z47" s="1"/>
      <c r="AA47" s="13">
        <v>2223.79</v>
      </c>
      <c r="AB47" s="13">
        <v>2277.1799999999998</v>
      </c>
    </row>
    <row r="48" spans="1:28" ht="57" x14ac:dyDescent="0.25">
      <c r="A48" s="2" t="s">
        <v>449</v>
      </c>
      <c r="B48" s="1" t="s">
        <v>450</v>
      </c>
      <c r="C48" s="38" t="s">
        <v>451</v>
      </c>
      <c r="D48" s="5" t="s">
        <v>364</v>
      </c>
      <c r="E48" s="13">
        <v>18064.14</v>
      </c>
      <c r="F48" s="13">
        <v>0</v>
      </c>
      <c r="G48" s="13">
        <v>960</v>
      </c>
      <c r="H48" s="1"/>
      <c r="I48" s="13">
        <v>0</v>
      </c>
      <c r="J48" s="13">
        <v>0</v>
      </c>
      <c r="K48" s="13">
        <v>5488.78</v>
      </c>
      <c r="L48" s="13">
        <v>688</v>
      </c>
      <c r="M48" s="13">
        <v>0</v>
      </c>
      <c r="N48" s="13">
        <v>25200.92</v>
      </c>
      <c r="O48" s="1"/>
      <c r="P48" s="13">
        <v>5744.93</v>
      </c>
      <c r="Q48" s="1"/>
      <c r="R48" s="13">
        <v>0</v>
      </c>
      <c r="S48" s="1"/>
      <c r="T48" s="13">
        <v>0</v>
      </c>
      <c r="U48" s="13">
        <v>2708.6</v>
      </c>
      <c r="V48" s="13">
        <v>3222.56</v>
      </c>
      <c r="W48" s="13">
        <v>0</v>
      </c>
      <c r="X48" s="1"/>
      <c r="Y48" s="1"/>
      <c r="Z48" s="1"/>
      <c r="AA48" s="13">
        <v>11676.09</v>
      </c>
      <c r="AB48" s="13">
        <v>13524.83</v>
      </c>
    </row>
    <row r="49" spans="1:28" x14ac:dyDescent="0.25">
      <c r="A49" s="2" t="s">
        <v>452</v>
      </c>
      <c r="B49" s="1" t="s">
        <v>453</v>
      </c>
      <c r="C49" s="5" t="s">
        <v>392</v>
      </c>
      <c r="D49" s="5" t="s">
        <v>350</v>
      </c>
      <c r="E49" s="13">
        <v>2741.16</v>
      </c>
      <c r="F49" s="13">
        <v>416.66</v>
      </c>
      <c r="G49" s="13">
        <v>465.5</v>
      </c>
      <c r="H49" s="1"/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3623.32</v>
      </c>
      <c r="O49" s="1"/>
      <c r="P49" s="13">
        <v>182.8</v>
      </c>
      <c r="Q49" s="1"/>
      <c r="R49" s="13">
        <v>27.41</v>
      </c>
      <c r="S49" s="1"/>
      <c r="T49" s="13">
        <v>0</v>
      </c>
      <c r="U49" s="13">
        <v>315.23</v>
      </c>
      <c r="V49" s="13">
        <v>638</v>
      </c>
      <c r="W49" s="13">
        <v>0</v>
      </c>
      <c r="X49" s="1"/>
      <c r="Y49" s="1"/>
      <c r="Z49" s="1"/>
      <c r="AA49" s="13">
        <v>1163.44</v>
      </c>
      <c r="AB49" s="13">
        <v>2459.88</v>
      </c>
    </row>
    <row r="50" spans="1:28" x14ac:dyDescent="0.25">
      <c r="A50" s="2" t="s">
        <v>454</v>
      </c>
      <c r="B50" s="1" t="s">
        <v>455</v>
      </c>
      <c r="C50" s="5" t="s">
        <v>367</v>
      </c>
      <c r="D50" s="5" t="s">
        <v>344</v>
      </c>
      <c r="E50" s="13">
        <v>2609.5500000000002</v>
      </c>
      <c r="F50" s="13">
        <v>0</v>
      </c>
      <c r="G50" s="13">
        <v>465.5</v>
      </c>
      <c r="H50" s="1"/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3075.05</v>
      </c>
      <c r="O50" s="1"/>
      <c r="P50" s="13">
        <v>105.42</v>
      </c>
      <c r="Q50" s="1"/>
      <c r="R50" s="13">
        <v>0</v>
      </c>
      <c r="S50" s="1"/>
      <c r="T50" s="13">
        <v>0</v>
      </c>
      <c r="U50" s="13">
        <v>300.10000000000002</v>
      </c>
      <c r="V50" s="13">
        <v>0</v>
      </c>
      <c r="W50" s="13">
        <v>0</v>
      </c>
      <c r="X50" s="1"/>
      <c r="Y50" s="1"/>
      <c r="Z50" s="1"/>
      <c r="AA50" s="13">
        <v>405.52</v>
      </c>
      <c r="AB50" s="13">
        <v>2669.53</v>
      </c>
    </row>
    <row r="51" spans="1:28" x14ac:dyDescent="0.25">
      <c r="A51" s="2" t="s">
        <v>456</v>
      </c>
      <c r="B51" s="1" t="s">
        <v>457</v>
      </c>
      <c r="C51" s="5" t="s">
        <v>436</v>
      </c>
      <c r="D51" s="5" t="s">
        <v>354</v>
      </c>
      <c r="E51" s="13">
        <v>3181.23</v>
      </c>
      <c r="F51" s="13">
        <v>846.23</v>
      </c>
      <c r="G51" s="13">
        <v>465.5</v>
      </c>
      <c r="H51" s="1"/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4492.96</v>
      </c>
      <c r="O51" s="1"/>
      <c r="P51" s="13">
        <v>432.68</v>
      </c>
      <c r="Q51" s="1"/>
      <c r="R51" s="13">
        <v>31.81</v>
      </c>
      <c r="S51" s="1"/>
      <c r="T51" s="13">
        <v>0</v>
      </c>
      <c r="U51" s="13">
        <v>365.84</v>
      </c>
      <c r="V51" s="13">
        <v>1650.47</v>
      </c>
      <c r="W51" s="13">
        <v>0</v>
      </c>
      <c r="X51" s="1"/>
      <c r="Y51" s="1"/>
      <c r="Z51" s="1"/>
      <c r="AA51" s="13">
        <v>2480.8000000000002</v>
      </c>
      <c r="AB51" s="13">
        <v>2012.16</v>
      </c>
    </row>
    <row r="52" spans="1:28" x14ac:dyDescent="0.25">
      <c r="A52" s="2" t="s">
        <v>458</v>
      </c>
      <c r="B52" s="1" t="s">
        <v>459</v>
      </c>
      <c r="C52" s="5" t="s">
        <v>343</v>
      </c>
      <c r="D52" s="5" t="s">
        <v>354</v>
      </c>
      <c r="E52" s="13">
        <v>2486.5</v>
      </c>
      <c r="F52" s="13">
        <v>0</v>
      </c>
      <c r="G52" s="13">
        <v>465.5</v>
      </c>
      <c r="H52" s="1"/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2952</v>
      </c>
      <c r="O52" s="1"/>
      <c r="P52" s="13">
        <v>71.760000000000005</v>
      </c>
      <c r="Q52" s="1"/>
      <c r="R52" s="13">
        <v>0</v>
      </c>
      <c r="S52" s="1"/>
      <c r="T52" s="13">
        <v>0</v>
      </c>
      <c r="U52" s="13">
        <v>285.95</v>
      </c>
      <c r="V52" s="13">
        <v>402</v>
      </c>
      <c r="W52" s="13">
        <v>0</v>
      </c>
      <c r="X52" s="1"/>
      <c r="Y52" s="1"/>
      <c r="Z52" s="1"/>
      <c r="AA52" s="13">
        <v>759.71</v>
      </c>
      <c r="AB52" s="13">
        <v>2192.29</v>
      </c>
    </row>
    <row r="53" spans="1:28" x14ac:dyDescent="0.25">
      <c r="A53" s="2" t="s">
        <v>460</v>
      </c>
      <c r="B53" s="1" t="s">
        <v>461</v>
      </c>
      <c r="C53" s="5" t="s">
        <v>392</v>
      </c>
      <c r="D53" s="5" t="s">
        <v>354</v>
      </c>
      <c r="E53" s="13">
        <v>2741.21</v>
      </c>
      <c r="F53" s="13">
        <v>468.74</v>
      </c>
      <c r="G53" s="13">
        <v>465.5</v>
      </c>
      <c r="H53" s="1"/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3675.45</v>
      </c>
      <c r="O53" s="1"/>
      <c r="P53" s="13">
        <v>297.10000000000002</v>
      </c>
      <c r="Q53" s="1"/>
      <c r="R53" s="13">
        <v>27.41</v>
      </c>
      <c r="S53" s="1"/>
      <c r="T53" s="13">
        <v>0</v>
      </c>
      <c r="U53" s="13">
        <v>315.24</v>
      </c>
      <c r="V53" s="13">
        <v>886</v>
      </c>
      <c r="W53" s="13">
        <v>0</v>
      </c>
      <c r="X53" s="1"/>
      <c r="Y53" s="1"/>
      <c r="Z53" s="1"/>
      <c r="AA53" s="13">
        <v>1525.75</v>
      </c>
      <c r="AB53" s="13">
        <v>2149.6999999999998</v>
      </c>
    </row>
    <row r="54" spans="1:28" x14ac:dyDescent="0.25">
      <c r="A54" s="2" t="s">
        <v>462</v>
      </c>
      <c r="B54" s="1" t="s">
        <v>463</v>
      </c>
      <c r="C54" s="5" t="s">
        <v>343</v>
      </c>
      <c r="D54" s="5" t="s">
        <v>344</v>
      </c>
      <c r="E54" s="13">
        <v>2486.5</v>
      </c>
      <c r="F54" s="13">
        <v>0</v>
      </c>
      <c r="G54" s="13">
        <v>465.5</v>
      </c>
      <c r="H54" s="1"/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2952</v>
      </c>
      <c r="O54" s="1"/>
      <c r="P54" s="13">
        <v>71.760000000000005</v>
      </c>
      <c r="Q54" s="1"/>
      <c r="R54" s="13">
        <v>0</v>
      </c>
      <c r="S54" s="1"/>
      <c r="T54" s="13">
        <v>0</v>
      </c>
      <c r="U54" s="13">
        <v>285.95</v>
      </c>
      <c r="V54" s="13">
        <v>466</v>
      </c>
      <c r="W54" s="13">
        <v>0</v>
      </c>
      <c r="X54" s="1"/>
      <c r="Y54" s="1"/>
      <c r="Z54" s="1"/>
      <c r="AA54" s="13">
        <v>823.71</v>
      </c>
      <c r="AB54" s="13">
        <v>2128.29</v>
      </c>
    </row>
    <row r="55" spans="1:28" x14ac:dyDescent="0.25">
      <c r="A55" s="2" t="s">
        <v>464</v>
      </c>
      <c r="B55" s="1" t="s">
        <v>465</v>
      </c>
      <c r="C55" s="5" t="s">
        <v>315</v>
      </c>
      <c r="D55" s="5" t="s">
        <v>354</v>
      </c>
      <c r="E55" s="13">
        <v>3685.26</v>
      </c>
      <c r="F55" s="13">
        <v>630.17999999999995</v>
      </c>
      <c r="G55" s="13">
        <v>465.5</v>
      </c>
      <c r="H55" s="1"/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4780.9399999999996</v>
      </c>
      <c r="O55" s="1"/>
      <c r="P55" s="13">
        <v>484.28</v>
      </c>
      <c r="Q55" s="1"/>
      <c r="R55" s="13">
        <v>36.85</v>
      </c>
      <c r="S55" s="1"/>
      <c r="T55" s="13">
        <v>350</v>
      </c>
      <c r="U55" s="13">
        <v>423.8</v>
      </c>
      <c r="V55" s="13">
        <v>1915.96</v>
      </c>
      <c r="W55" s="13">
        <v>0</v>
      </c>
      <c r="X55" s="1"/>
      <c r="Y55" s="1"/>
      <c r="Z55" s="1"/>
      <c r="AA55" s="13">
        <v>3210.89</v>
      </c>
      <c r="AB55" s="13">
        <v>1570.05</v>
      </c>
    </row>
    <row r="56" spans="1:28" x14ac:dyDescent="0.25">
      <c r="A56" s="2" t="s">
        <v>466</v>
      </c>
      <c r="B56" s="1" t="s">
        <v>467</v>
      </c>
      <c r="C56" s="5" t="s">
        <v>436</v>
      </c>
      <c r="D56" s="5" t="s">
        <v>344</v>
      </c>
      <c r="E56" s="13">
        <v>3181.23</v>
      </c>
      <c r="F56" s="13">
        <v>544</v>
      </c>
      <c r="G56" s="13">
        <v>465.5</v>
      </c>
      <c r="H56" s="1"/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4190.7299999999996</v>
      </c>
      <c r="O56" s="1"/>
      <c r="P56" s="13">
        <v>379.54</v>
      </c>
      <c r="Q56" s="1"/>
      <c r="R56" s="13">
        <v>31.81</v>
      </c>
      <c r="S56" s="1"/>
      <c r="T56" s="13">
        <v>0</v>
      </c>
      <c r="U56" s="13">
        <v>365.84</v>
      </c>
      <c r="V56" s="13">
        <v>1364</v>
      </c>
      <c r="W56" s="13">
        <v>0</v>
      </c>
      <c r="X56" s="1"/>
      <c r="Y56" s="1"/>
      <c r="Z56" s="1"/>
      <c r="AA56" s="13">
        <v>2141.19</v>
      </c>
      <c r="AB56" s="13">
        <v>2049.54</v>
      </c>
    </row>
    <row r="57" spans="1:28" x14ac:dyDescent="0.25">
      <c r="A57" s="2" t="s">
        <v>468</v>
      </c>
      <c r="B57" s="1" t="s">
        <v>469</v>
      </c>
      <c r="C57" s="5" t="s">
        <v>470</v>
      </c>
      <c r="D57" s="5" t="s">
        <v>364</v>
      </c>
      <c r="E57" s="13">
        <v>13967.03</v>
      </c>
      <c r="F57" s="13">
        <v>0</v>
      </c>
      <c r="G57" s="13">
        <v>0</v>
      </c>
      <c r="H57" s="1"/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13967.03</v>
      </c>
      <c r="O57" s="1"/>
      <c r="P57" s="13">
        <v>2516.41</v>
      </c>
      <c r="Q57" s="1"/>
      <c r="R57" s="13">
        <v>0</v>
      </c>
      <c r="S57" s="1"/>
      <c r="T57" s="13">
        <v>0</v>
      </c>
      <c r="U57" s="13">
        <v>1606.21</v>
      </c>
      <c r="V57" s="13">
        <v>4570.09</v>
      </c>
      <c r="W57" s="13">
        <v>0</v>
      </c>
      <c r="X57" s="1"/>
      <c r="Y57" s="1"/>
      <c r="Z57" s="1"/>
      <c r="AA57" s="13">
        <v>8692.7099999999991</v>
      </c>
      <c r="AB57" s="13">
        <v>5274.32</v>
      </c>
    </row>
    <row r="58" spans="1:28" x14ac:dyDescent="0.25">
      <c r="A58" s="2" t="s">
        <v>471</v>
      </c>
      <c r="B58" s="1" t="s">
        <v>472</v>
      </c>
      <c r="C58" s="5" t="s">
        <v>370</v>
      </c>
      <c r="D58" s="5" t="s">
        <v>344</v>
      </c>
      <c r="E58" s="13">
        <v>2881.6</v>
      </c>
      <c r="F58" s="13">
        <v>273.76</v>
      </c>
      <c r="G58" s="13">
        <v>465.5</v>
      </c>
      <c r="H58" s="1"/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3620.86</v>
      </c>
      <c r="O58" s="1"/>
      <c r="P58" s="13">
        <v>182.53</v>
      </c>
      <c r="Q58" s="1"/>
      <c r="R58" s="13">
        <v>28.82</v>
      </c>
      <c r="S58" s="1"/>
      <c r="T58" s="13">
        <v>100</v>
      </c>
      <c r="U58" s="13">
        <v>331.38</v>
      </c>
      <c r="V58" s="13">
        <v>1441</v>
      </c>
      <c r="W58" s="13">
        <v>0</v>
      </c>
      <c r="X58" s="1"/>
      <c r="Y58" s="1"/>
      <c r="Z58" s="1"/>
      <c r="AA58" s="13">
        <v>2083.73</v>
      </c>
      <c r="AB58" s="13">
        <v>1537.13</v>
      </c>
    </row>
    <row r="59" spans="1:28" x14ac:dyDescent="0.25">
      <c r="A59" s="2" t="s">
        <v>473</v>
      </c>
      <c r="B59" s="1" t="s">
        <v>474</v>
      </c>
      <c r="C59" s="5" t="s">
        <v>400</v>
      </c>
      <c r="D59" s="5" t="s">
        <v>344</v>
      </c>
      <c r="E59" s="13">
        <v>2101.7199999999998</v>
      </c>
      <c r="F59" s="13">
        <v>0</v>
      </c>
      <c r="G59" s="13">
        <v>465.5</v>
      </c>
      <c r="H59" s="1"/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2567.2199999999998</v>
      </c>
      <c r="O59" s="1"/>
      <c r="P59" s="13">
        <v>14.98</v>
      </c>
      <c r="Q59" s="1"/>
      <c r="R59" s="13">
        <v>21.02</v>
      </c>
      <c r="S59" s="1"/>
      <c r="T59" s="13">
        <v>0</v>
      </c>
      <c r="U59" s="13">
        <v>241.7</v>
      </c>
      <c r="V59" s="13">
        <v>1051</v>
      </c>
      <c r="W59" s="13">
        <v>0</v>
      </c>
      <c r="X59" s="1"/>
      <c r="Y59" s="1"/>
      <c r="Z59" s="1"/>
      <c r="AA59" s="13">
        <v>1328.7</v>
      </c>
      <c r="AB59" s="13">
        <v>1238.52</v>
      </c>
    </row>
    <row r="60" spans="1:28" x14ac:dyDescent="0.25">
      <c r="A60" s="2" t="s">
        <v>475</v>
      </c>
      <c r="B60" s="1" t="s">
        <v>476</v>
      </c>
      <c r="C60" s="5" t="s">
        <v>293</v>
      </c>
      <c r="D60" s="5" t="s">
        <v>354</v>
      </c>
      <c r="E60" s="13">
        <v>3873.08</v>
      </c>
      <c r="F60" s="13">
        <v>1177.45</v>
      </c>
      <c r="G60" s="13">
        <v>465.5</v>
      </c>
      <c r="H60" s="1"/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5516.03</v>
      </c>
      <c r="O60" s="1"/>
      <c r="P60" s="13">
        <v>630.96</v>
      </c>
      <c r="Q60" s="1"/>
      <c r="R60" s="13">
        <v>0</v>
      </c>
      <c r="S60" s="1"/>
      <c r="T60" s="13">
        <v>0</v>
      </c>
      <c r="U60" s="13">
        <v>445.4</v>
      </c>
      <c r="V60" s="13">
        <v>1292</v>
      </c>
      <c r="W60" s="13">
        <v>0</v>
      </c>
      <c r="X60" s="1"/>
      <c r="Y60" s="1"/>
      <c r="Z60" s="1"/>
      <c r="AA60" s="13">
        <v>2368.36</v>
      </c>
      <c r="AB60" s="13">
        <v>3147.67</v>
      </c>
    </row>
    <row r="61" spans="1:28" x14ac:dyDescent="0.25">
      <c r="A61" s="2" t="s">
        <v>477</v>
      </c>
      <c r="B61" s="1" t="s">
        <v>478</v>
      </c>
      <c r="C61" s="5" t="s">
        <v>400</v>
      </c>
      <c r="D61" s="5" t="s">
        <v>344</v>
      </c>
      <c r="E61" s="13">
        <v>2101.6799999999998</v>
      </c>
      <c r="F61" s="13">
        <v>0</v>
      </c>
      <c r="G61" s="13">
        <v>465.5</v>
      </c>
      <c r="H61" s="1"/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2567.1799999999998</v>
      </c>
      <c r="O61" s="1"/>
      <c r="P61" s="13">
        <v>14.97</v>
      </c>
      <c r="Q61" s="1"/>
      <c r="R61" s="13">
        <v>21.02</v>
      </c>
      <c r="S61" s="1"/>
      <c r="T61" s="13">
        <v>100</v>
      </c>
      <c r="U61" s="13">
        <v>241.69</v>
      </c>
      <c r="V61" s="13">
        <v>701</v>
      </c>
      <c r="W61" s="13">
        <v>0</v>
      </c>
      <c r="X61" s="1"/>
      <c r="Y61" s="1"/>
      <c r="Z61" s="1"/>
      <c r="AA61" s="13">
        <v>1078.68</v>
      </c>
      <c r="AB61" s="13">
        <v>1488.5</v>
      </c>
    </row>
    <row r="62" spans="1:28" x14ac:dyDescent="0.25">
      <c r="A62" s="2" t="s">
        <v>479</v>
      </c>
      <c r="B62" s="1" t="s">
        <v>480</v>
      </c>
      <c r="C62" s="5" t="s">
        <v>481</v>
      </c>
      <c r="D62" s="5" t="s">
        <v>344</v>
      </c>
      <c r="E62" s="13">
        <v>8558.2999999999993</v>
      </c>
      <c r="F62" s="13">
        <v>0</v>
      </c>
      <c r="G62" s="13">
        <v>0</v>
      </c>
      <c r="H62" s="1"/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8558.2999999999993</v>
      </c>
      <c r="O62" s="1"/>
      <c r="P62" s="13">
        <v>1280.79</v>
      </c>
      <c r="Q62" s="1"/>
      <c r="R62" s="13">
        <v>0</v>
      </c>
      <c r="S62" s="1"/>
      <c r="T62" s="13">
        <v>200</v>
      </c>
      <c r="U62" s="13">
        <v>984.2</v>
      </c>
      <c r="V62" s="13">
        <v>2853</v>
      </c>
      <c r="W62" s="13">
        <v>333.51</v>
      </c>
      <c r="X62" s="1"/>
      <c r="Y62" s="1"/>
      <c r="Z62" s="1"/>
      <c r="AA62" s="13">
        <v>5651.5</v>
      </c>
      <c r="AB62" s="13">
        <v>2906.8</v>
      </c>
    </row>
    <row r="63" spans="1:28" x14ac:dyDescent="0.25">
      <c r="A63" s="2" t="s">
        <v>482</v>
      </c>
      <c r="B63" s="1" t="s">
        <v>483</v>
      </c>
      <c r="C63" s="5" t="s">
        <v>343</v>
      </c>
      <c r="D63" s="5" t="s">
        <v>344</v>
      </c>
      <c r="E63" s="13">
        <v>2486.1</v>
      </c>
      <c r="F63" s="13">
        <v>0</v>
      </c>
      <c r="G63" s="13">
        <v>465.5</v>
      </c>
      <c r="H63" s="1"/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2951.6</v>
      </c>
      <c r="O63" s="1"/>
      <c r="P63" s="13">
        <v>71.73</v>
      </c>
      <c r="Q63" s="1"/>
      <c r="R63" s="13">
        <v>24.86</v>
      </c>
      <c r="S63" s="1"/>
      <c r="T63" s="13">
        <v>0</v>
      </c>
      <c r="U63" s="13">
        <v>285.89999999999998</v>
      </c>
      <c r="V63" s="13">
        <v>1005</v>
      </c>
      <c r="W63" s="13">
        <v>0</v>
      </c>
      <c r="X63" s="1"/>
      <c r="Y63" s="1"/>
      <c r="Z63" s="1"/>
      <c r="AA63" s="13">
        <v>1387.49</v>
      </c>
      <c r="AB63" s="13">
        <v>1564.11</v>
      </c>
    </row>
    <row r="64" spans="1:28" x14ac:dyDescent="0.25">
      <c r="A64" s="2" t="s">
        <v>484</v>
      </c>
      <c r="B64" s="1" t="s">
        <v>485</v>
      </c>
      <c r="C64" s="5" t="s">
        <v>486</v>
      </c>
      <c r="D64" s="5" t="s">
        <v>364</v>
      </c>
      <c r="E64" s="13">
        <v>2741.11</v>
      </c>
      <c r="F64" s="13">
        <v>416.66</v>
      </c>
      <c r="G64" s="13">
        <v>465.5</v>
      </c>
      <c r="H64" s="1"/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3623.27</v>
      </c>
      <c r="O64" s="1"/>
      <c r="P64" s="13">
        <v>182.8</v>
      </c>
      <c r="Q64" s="1"/>
      <c r="R64" s="13">
        <v>27.41</v>
      </c>
      <c r="S64" s="1"/>
      <c r="T64" s="13">
        <v>0</v>
      </c>
      <c r="U64" s="13">
        <v>315.23</v>
      </c>
      <c r="V64" s="13">
        <v>713</v>
      </c>
      <c r="W64" s="13">
        <v>0</v>
      </c>
      <c r="X64" s="1"/>
      <c r="Y64" s="1"/>
      <c r="Z64" s="1"/>
      <c r="AA64" s="13">
        <v>1238.44</v>
      </c>
      <c r="AB64" s="13">
        <v>2384.83</v>
      </c>
    </row>
    <row r="65" spans="1:28" x14ac:dyDescent="0.25">
      <c r="A65" s="2" t="s">
        <v>487</v>
      </c>
      <c r="B65" s="1" t="s">
        <v>488</v>
      </c>
      <c r="C65" s="5" t="s">
        <v>414</v>
      </c>
      <c r="D65" s="5" t="s">
        <v>344</v>
      </c>
      <c r="E65" s="13">
        <v>2369.7600000000002</v>
      </c>
      <c r="F65" s="13">
        <v>450.26</v>
      </c>
      <c r="G65" s="13">
        <v>465.5</v>
      </c>
      <c r="H65" s="1"/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3285.52</v>
      </c>
      <c r="O65" s="1"/>
      <c r="P65" s="13">
        <v>128.33000000000001</v>
      </c>
      <c r="Q65" s="1"/>
      <c r="R65" s="13">
        <v>23.7</v>
      </c>
      <c r="S65" s="1"/>
      <c r="T65" s="13">
        <v>0</v>
      </c>
      <c r="U65" s="13">
        <v>272.52</v>
      </c>
      <c r="V65" s="13">
        <v>1185</v>
      </c>
      <c r="W65" s="13">
        <v>0</v>
      </c>
      <c r="X65" s="1"/>
      <c r="Y65" s="1"/>
      <c r="Z65" s="1"/>
      <c r="AA65" s="13">
        <v>1609.55</v>
      </c>
      <c r="AB65" s="13">
        <v>1675.97</v>
      </c>
    </row>
    <row r="66" spans="1:28" x14ac:dyDescent="0.25">
      <c r="A66" s="2" t="s">
        <v>489</v>
      </c>
      <c r="B66" s="1" t="s">
        <v>490</v>
      </c>
      <c r="C66" s="5" t="s">
        <v>491</v>
      </c>
      <c r="D66" s="5" t="s">
        <v>350</v>
      </c>
      <c r="E66" s="13">
        <v>2414.62</v>
      </c>
      <c r="F66" s="13">
        <v>434.63</v>
      </c>
      <c r="G66" s="13">
        <v>151.32</v>
      </c>
      <c r="H66" s="1"/>
      <c r="I66" s="13">
        <v>85.54</v>
      </c>
      <c r="J66" s="13">
        <v>0</v>
      </c>
      <c r="K66" s="13">
        <v>0</v>
      </c>
      <c r="L66" s="13">
        <v>0</v>
      </c>
      <c r="M66" s="13">
        <v>0</v>
      </c>
      <c r="N66" s="13">
        <v>3086.11</v>
      </c>
      <c r="O66" s="1"/>
      <c r="P66" s="13">
        <v>231.73</v>
      </c>
      <c r="Q66" s="1"/>
      <c r="R66" s="13">
        <v>24.15</v>
      </c>
      <c r="S66" s="1"/>
      <c r="T66" s="13">
        <v>0</v>
      </c>
      <c r="U66" s="13">
        <v>277.68</v>
      </c>
      <c r="V66" s="13">
        <v>805</v>
      </c>
      <c r="W66" s="13">
        <v>0</v>
      </c>
      <c r="X66" s="1"/>
      <c r="Y66" s="1"/>
      <c r="Z66" s="1"/>
      <c r="AA66" s="13">
        <v>1338.56</v>
      </c>
      <c r="AB66" s="13">
        <v>1747.55</v>
      </c>
    </row>
    <row r="67" spans="1:28" x14ac:dyDescent="0.25">
      <c r="A67" s="2" t="s">
        <v>492</v>
      </c>
      <c r="B67" s="1" t="s">
        <v>493</v>
      </c>
      <c r="C67" s="5" t="s">
        <v>316</v>
      </c>
      <c r="D67" s="5" t="s">
        <v>350</v>
      </c>
      <c r="E67" s="13">
        <v>6419.55</v>
      </c>
      <c r="F67" s="13">
        <v>1027.1300000000001</v>
      </c>
      <c r="G67" s="13">
        <v>465.5</v>
      </c>
      <c r="H67" s="1"/>
      <c r="I67" s="13">
        <v>229.8</v>
      </c>
      <c r="J67" s="13">
        <v>0</v>
      </c>
      <c r="K67" s="13">
        <v>0</v>
      </c>
      <c r="L67" s="13">
        <v>0</v>
      </c>
      <c r="M67" s="13">
        <v>2191.1999999999998</v>
      </c>
      <c r="N67" s="13">
        <v>10333.18</v>
      </c>
      <c r="O67" s="1"/>
      <c r="P67" s="13">
        <v>1659.91</v>
      </c>
      <c r="Q67" s="1"/>
      <c r="R67" s="13">
        <v>64.2</v>
      </c>
      <c r="S67" s="1"/>
      <c r="T67" s="13">
        <v>0</v>
      </c>
      <c r="U67" s="13">
        <v>738.25</v>
      </c>
      <c r="V67" s="13">
        <v>2140</v>
      </c>
      <c r="W67" s="13">
        <v>243.89</v>
      </c>
      <c r="X67" s="1"/>
      <c r="Y67" s="1"/>
      <c r="Z67" s="1"/>
      <c r="AA67" s="13">
        <v>4846.25</v>
      </c>
      <c r="AB67" s="13">
        <v>5486.93</v>
      </c>
    </row>
    <row r="68" spans="1:28" x14ac:dyDescent="0.25">
      <c r="A68" s="2" t="s">
        <v>494</v>
      </c>
      <c r="B68" s="1" t="s">
        <v>495</v>
      </c>
      <c r="C68" s="5" t="s">
        <v>491</v>
      </c>
      <c r="D68" s="5" t="s">
        <v>350</v>
      </c>
      <c r="E68" s="13">
        <v>742.96</v>
      </c>
      <c r="F68" s="13">
        <v>0</v>
      </c>
      <c r="G68" s="13">
        <v>46.56</v>
      </c>
      <c r="H68" s="1"/>
      <c r="I68" s="13">
        <v>26.32</v>
      </c>
      <c r="J68" s="13">
        <v>0</v>
      </c>
      <c r="K68" s="13">
        <v>0</v>
      </c>
      <c r="L68" s="13">
        <v>0</v>
      </c>
      <c r="M68" s="13">
        <v>0</v>
      </c>
      <c r="N68" s="13">
        <v>815.84</v>
      </c>
      <c r="O68" s="1"/>
      <c r="P68" s="13">
        <v>41.24</v>
      </c>
      <c r="Q68" s="1"/>
      <c r="R68" s="13">
        <v>0</v>
      </c>
      <c r="S68" s="1"/>
      <c r="T68" s="13">
        <v>0</v>
      </c>
      <c r="U68" s="13">
        <v>85.44</v>
      </c>
      <c r="V68" s="13">
        <v>0</v>
      </c>
      <c r="W68" s="13">
        <v>0</v>
      </c>
      <c r="X68" s="1"/>
      <c r="Y68" s="1"/>
      <c r="Z68" s="1"/>
      <c r="AA68" s="13">
        <v>126.68</v>
      </c>
      <c r="AB68" s="13">
        <v>689.16</v>
      </c>
    </row>
    <row r="69" spans="1:28" x14ac:dyDescent="0.25">
      <c r="A69" s="2" t="s">
        <v>496</v>
      </c>
      <c r="B69" s="1" t="s">
        <v>497</v>
      </c>
      <c r="C69" s="5" t="s">
        <v>491</v>
      </c>
      <c r="D69" s="5" t="s">
        <v>350</v>
      </c>
      <c r="E69" s="13">
        <v>814.6</v>
      </c>
      <c r="F69" s="13">
        <v>0</v>
      </c>
      <c r="G69" s="13">
        <v>58.2</v>
      </c>
      <c r="H69" s="1"/>
      <c r="I69" s="13">
        <v>30.1</v>
      </c>
      <c r="J69" s="13">
        <v>0</v>
      </c>
      <c r="K69" s="13">
        <v>0</v>
      </c>
      <c r="L69" s="13">
        <v>0</v>
      </c>
      <c r="M69" s="13">
        <v>0</v>
      </c>
      <c r="N69" s="13">
        <v>902.9</v>
      </c>
      <c r="O69" s="1"/>
      <c r="P69" s="13">
        <v>46.81</v>
      </c>
      <c r="Q69" s="1"/>
      <c r="R69" s="13">
        <v>0</v>
      </c>
      <c r="S69" s="1"/>
      <c r="T69" s="13">
        <v>0</v>
      </c>
      <c r="U69" s="13">
        <v>93.68</v>
      </c>
      <c r="V69" s="13">
        <v>0</v>
      </c>
      <c r="W69" s="13">
        <v>0</v>
      </c>
      <c r="X69" s="1"/>
      <c r="Y69" s="1"/>
      <c r="Z69" s="1"/>
      <c r="AA69" s="13">
        <v>140.49</v>
      </c>
      <c r="AB69" s="13">
        <v>762.41</v>
      </c>
    </row>
    <row r="70" spans="1:28" x14ac:dyDescent="0.25">
      <c r="A70" s="2" t="s">
        <v>498</v>
      </c>
      <c r="B70" s="1" t="s">
        <v>499</v>
      </c>
      <c r="C70" s="5" t="s">
        <v>491</v>
      </c>
      <c r="D70" s="5" t="s">
        <v>350</v>
      </c>
      <c r="E70" s="13">
        <v>2091.96</v>
      </c>
      <c r="F70" s="13">
        <v>0</v>
      </c>
      <c r="G70" s="13">
        <v>139.68</v>
      </c>
      <c r="H70" s="1"/>
      <c r="I70" s="13">
        <v>75.599999999999994</v>
      </c>
      <c r="J70" s="13">
        <v>0</v>
      </c>
      <c r="K70" s="13">
        <v>0</v>
      </c>
      <c r="L70" s="13">
        <v>0</v>
      </c>
      <c r="M70" s="13">
        <v>0</v>
      </c>
      <c r="N70" s="13">
        <v>2307.2399999999998</v>
      </c>
      <c r="O70" s="1"/>
      <c r="P70" s="13">
        <v>146.99</v>
      </c>
      <c r="Q70" s="1"/>
      <c r="R70" s="13">
        <v>20.92</v>
      </c>
      <c r="S70" s="1"/>
      <c r="T70" s="13">
        <v>0</v>
      </c>
      <c r="U70" s="13">
        <v>240.58</v>
      </c>
      <c r="V70" s="13">
        <v>0</v>
      </c>
      <c r="W70" s="13">
        <v>0</v>
      </c>
      <c r="X70" s="1"/>
      <c r="Y70" s="1"/>
      <c r="Z70" s="1"/>
      <c r="AA70" s="13">
        <v>408.49</v>
      </c>
      <c r="AB70" s="13">
        <v>1898.75</v>
      </c>
    </row>
    <row r="71" spans="1:28" x14ac:dyDescent="0.25">
      <c r="A71" s="2" t="s">
        <v>500</v>
      </c>
      <c r="B71" s="1" t="s">
        <v>501</v>
      </c>
      <c r="C71" s="5" t="s">
        <v>491</v>
      </c>
      <c r="D71" s="5" t="s">
        <v>350</v>
      </c>
      <c r="E71" s="13">
        <v>2326.52</v>
      </c>
      <c r="F71" s="13">
        <v>0</v>
      </c>
      <c r="G71" s="13">
        <v>162.96</v>
      </c>
      <c r="H71" s="1"/>
      <c r="I71" s="13">
        <v>85.4</v>
      </c>
      <c r="J71" s="13">
        <v>0</v>
      </c>
      <c r="K71" s="13">
        <v>0</v>
      </c>
      <c r="L71" s="13">
        <v>0</v>
      </c>
      <c r="M71" s="13">
        <v>0</v>
      </c>
      <c r="N71" s="13">
        <v>2574.88</v>
      </c>
      <c r="O71" s="1"/>
      <c r="P71" s="13">
        <v>176.1</v>
      </c>
      <c r="Q71" s="1"/>
      <c r="R71" s="13">
        <v>0</v>
      </c>
      <c r="S71" s="1"/>
      <c r="T71" s="13">
        <v>0</v>
      </c>
      <c r="U71" s="13">
        <v>267.55</v>
      </c>
      <c r="V71" s="13">
        <v>0</v>
      </c>
      <c r="W71" s="13">
        <v>0</v>
      </c>
      <c r="X71" s="1"/>
      <c r="Y71" s="1"/>
      <c r="Z71" s="1"/>
      <c r="AA71" s="13">
        <v>443.65</v>
      </c>
      <c r="AB71" s="13">
        <v>2131.23</v>
      </c>
    </row>
    <row r="72" spans="1:28" x14ac:dyDescent="0.25">
      <c r="A72" s="2" t="s">
        <v>502</v>
      </c>
      <c r="B72" s="1" t="s">
        <v>503</v>
      </c>
      <c r="C72" s="5" t="s">
        <v>491</v>
      </c>
      <c r="D72" s="5" t="s">
        <v>350</v>
      </c>
      <c r="E72" s="13">
        <v>977.52</v>
      </c>
      <c r="F72" s="13">
        <v>0</v>
      </c>
      <c r="G72" s="13">
        <v>69.84</v>
      </c>
      <c r="H72" s="1"/>
      <c r="I72" s="13">
        <v>36.119999999999997</v>
      </c>
      <c r="J72" s="13">
        <v>0</v>
      </c>
      <c r="K72" s="13">
        <v>0</v>
      </c>
      <c r="L72" s="13">
        <v>0</v>
      </c>
      <c r="M72" s="13">
        <v>0</v>
      </c>
      <c r="N72" s="13">
        <v>1083.48</v>
      </c>
      <c r="O72" s="1"/>
      <c r="P72" s="13">
        <v>58.38</v>
      </c>
      <c r="Q72" s="1"/>
      <c r="R72" s="13">
        <v>0</v>
      </c>
      <c r="S72" s="1"/>
      <c r="T72" s="13">
        <v>0</v>
      </c>
      <c r="U72" s="13">
        <v>112.41</v>
      </c>
      <c r="V72" s="13">
        <v>0</v>
      </c>
      <c r="W72" s="13">
        <v>0</v>
      </c>
      <c r="X72" s="1"/>
      <c r="Y72" s="1"/>
      <c r="Z72" s="1"/>
      <c r="AA72" s="13">
        <v>170.79</v>
      </c>
      <c r="AB72" s="13">
        <v>912.69</v>
      </c>
    </row>
    <row r="73" spans="1:28" x14ac:dyDescent="0.25">
      <c r="A73" s="2" t="s">
        <v>504</v>
      </c>
      <c r="B73" s="1" t="s">
        <v>505</v>
      </c>
      <c r="C73" s="5" t="s">
        <v>491</v>
      </c>
      <c r="D73" s="5" t="s">
        <v>350</v>
      </c>
      <c r="E73" s="13">
        <v>4653.04</v>
      </c>
      <c r="F73" s="13">
        <v>0</v>
      </c>
      <c r="G73" s="13">
        <v>325.92</v>
      </c>
      <c r="H73" s="1"/>
      <c r="I73" s="13">
        <v>170.8</v>
      </c>
      <c r="J73" s="13">
        <v>0</v>
      </c>
      <c r="K73" s="13">
        <v>0</v>
      </c>
      <c r="L73" s="13">
        <v>0</v>
      </c>
      <c r="M73" s="13">
        <v>0</v>
      </c>
      <c r="N73" s="13">
        <v>5149.76</v>
      </c>
      <c r="O73" s="1"/>
      <c r="P73" s="13">
        <v>552.72</v>
      </c>
      <c r="Q73" s="1"/>
      <c r="R73" s="13">
        <v>0</v>
      </c>
      <c r="S73" s="1"/>
      <c r="T73" s="13">
        <v>0</v>
      </c>
      <c r="U73" s="13">
        <v>535.1</v>
      </c>
      <c r="V73" s="13">
        <v>0</v>
      </c>
      <c r="W73" s="13">
        <v>0</v>
      </c>
      <c r="X73" s="1"/>
      <c r="Y73" s="1"/>
      <c r="Z73" s="1"/>
      <c r="AA73" s="13">
        <v>1087.82</v>
      </c>
      <c r="AB73" s="13">
        <v>4061.94</v>
      </c>
    </row>
    <row r="74" spans="1:28" x14ac:dyDescent="0.25">
      <c r="A74" s="2" t="s">
        <v>506</v>
      </c>
      <c r="B74" s="1" t="s">
        <v>507</v>
      </c>
      <c r="C74" s="5" t="s">
        <v>491</v>
      </c>
      <c r="D74" s="5" t="s">
        <v>350</v>
      </c>
      <c r="E74" s="13">
        <v>7429.6</v>
      </c>
      <c r="F74" s="13">
        <v>0</v>
      </c>
      <c r="G74" s="13">
        <v>465.6</v>
      </c>
      <c r="H74" s="1"/>
      <c r="I74" s="13">
        <v>263.2</v>
      </c>
      <c r="J74" s="13">
        <v>0</v>
      </c>
      <c r="K74" s="13">
        <v>0</v>
      </c>
      <c r="L74" s="13">
        <v>0</v>
      </c>
      <c r="M74" s="13">
        <v>0</v>
      </c>
      <c r="N74" s="13">
        <v>8158.4</v>
      </c>
      <c r="O74" s="1"/>
      <c r="P74" s="13">
        <v>1195.3699999999999</v>
      </c>
      <c r="Q74" s="1"/>
      <c r="R74" s="13">
        <v>0</v>
      </c>
      <c r="S74" s="1"/>
      <c r="T74" s="13">
        <v>0</v>
      </c>
      <c r="U74" s="13">
        <v>854.4</v>
      </c>
      <c r="V74" s="13">
        <v>0</v>
      </c>
      <c r="W74" s="13">
        <v>0</v>
      </c>
      <c r="X74" s="1"/>
      <c r="Y74" s="1"/>
      <c r="Z74" s="1"/>
      <c r="AA74" s="13">
        <v>2049.77</v>
      </c>
      <c r="AB74" s="13">
        <v>6108.63</v>
      </c>
    </row>
    <row r="75" spans="1:28" x14ac:dyDescent="0.25">
      <c r="A75" s="2" t="s">
        <v>508</v>
      </c>
      <c r="B75" s="1" t="s">
        <v>509</v>
      </c>
      <c r="C75" s="5" t="s">
        <v>491</v>
      </c>
      <c r="D75" s="5" t="s">
        <v>350</v>
      </c>
      <c r="E75" s="13">
        <v>325.83999999999997</v>
      </c>
      <c r="F75" s="13">
        <v>0</v>
      </c>
      <c r="G75" s="13">
        <v>23.28</v>
      </c>
      <c r="H75" s="1"/>
      <c r="I75" s="13">
        <v>12.04</v>
      </c>
      <c r="J75" s="13">
        <v>0</v>
      </c>
      <c r="K75" s="13">
        <v>0</v>
      </c>
      <c r="L75" s="13">
        <v>0</v>
      </c>
      <c r="M75" s="13">
        <v>0</v>
      </c>
      <c r="N75" s="13">
        <v>361.16</v>
      </c>
      <c r="O75" s="1"/>
      <c r="P75" s="13">
        <v>12.14</v>
      </c>
      <c r="Q75" s="1"/>
      <c r="R75" s="13">
        <v>0</v>
      </c>
      <c r="S75" s="1"/>
      <c r="T75" s="13">
        <v>0</v>
      </c>
      <c r="U75" s="13">
        <v>37.47</v>
      </c>
      <c r="V75" s="13">
        <v>0</v>
      </c>
      <c r="W75" s="13">
        <v>0</v>
      </c>
      <c r="X75" s="1"/>
      <c r="Y75" s="1"/>
      <c r="Z75" s="1"/>
      <c r="AA75" s="13">
        <v>49.61</v>
      </c>
      <c r="AB75" s="13">
        <v>311.55</v>
      </c>
    </row>
    <row r="76" spans="1:28" x14ac:dyDescent="0.25">
      <c r="A76" s="2" t="s">
        <v>510</v>
      </c>
      <c r="B76" s="1" t="s">
        <v>511</v>
      </c>
      <c r="C76" s="5" t="s">
        <v>491</v>
      </c>
      <c r="D76" s="5" t="s">
        <v>350</v>
      </c>
      <c r="E76" s="13">
        <v>977.52</v>
      </c>
      <c r="F76" s="13">
        <v>0</v>
      </c>
      <c r="G76" s="13">
        <v>69.84</v>
      </c>
      <c r="H76" s="1"/>
      <c r="I76" s="13">
        <v>36.119999999999997</v>
      </c>
      <c r="J76" s="13">
        <v>0</v>
      </c>
      <c r="K76" s="13">
        <v>0</v>
      </c>
      <c r="L76" s="13">
        <v>0</v>
      </c>
      <c r="M76" s="13">
        <v>0</v>
      </c>
      <c r="N76" s="13">
        <v>1083.48</v>
      </c>
      <c r="O76" s="1"/>
      <c r="P76" s="13">
        <v>58.38</v>
      </c>
      <c r="Q76" s="1"/>
      <c r="R76" s="13">
        <v>0</v>
      </c>
      <c r="S76" s="1"/>
      <c r="T76" s="13">
        <v>0</v>
      </c>
      <c r="U76" s="13">
        <v>112.41</v>
      </c>
      <c r="V76" s="13">
        <v>0</v>
      </c>
      <c r="W76" s="13">
        <v>0</v>
      </c>
      <c r="X76" s="1"/>
      <c r="Y76" s="1"/>
      <c r="Z76" s="1"/>
      <c r="AA76" s="13">
        <v>170.79</v>
      </c>
      <c r="AB76" s="13">
        <v>912.69</v>
      </c>
    </row>
    <row r="77" spans="1:28" x14ac:dyDescent="0.25">
      <c r="A77" s="2" t="s">
        <v>512</v>
      </c>
      <c r="B77" s="1" t="s">
        <v>513</v>
      </c>
      <c r="C77" s="5" t="s">
        <v>491</v>
      </c>
      <c r="D77" s="5" t="s">
        <v>350</v>
      </c>
      <c r="E77" s="13">
        <v>977.52</v>
      </c>
      <c r="F77" s="13">
        <v>0</v>
      </c>
      <c r="G77" s="13">
        <v>69.84</v>
      </c>
      <c r="H77" s="1"/>
      <c r="I77" s="13">
        <v>36.119999999999997</v>
      </c>
      <c r="J77" s="13">
        <v>0</v>
      </c>
      <c r="K77" s="13">
        <v>0</v>
      </c>
      <c r="L77" s="13">
        <v>0</v>
      </c>
      <c r="M77" s="13">
        <v>0</v>
      </c>
      <c r="N77" s="13">
        <v>1083.48</v>
      </c>
      <c r="O77" s="1"/>
      <c r="P77" s="13">
        <v>58.38</v>
      </c>
      <c r="Q77" s="1"/>
      <c r="R77" s="13">
        <v>0</v>
      </c>
      <c r="S77" s="1"/>
      <c r="T77" s="13">
        <v>0</v>
      </c>
      <c r="U77" s="13">
        <v>112.41</v>
      </c>
      <c r="V77" s="13">
        <v>0</v>
      </c>
      <c r="W77" s="13">
        <v>0</v>
      </c>
      <c r="X77" s="1"/>
      <c r="Y77" s="1"/>
      <c r="Z77" s="1"/>
      <c r="AA77" s="13">
        <v>170.79</v>
      </c>
      <c r="AB77" s="13">
        <v>912.69</v>
      </c>
    </row>
    <row r="78" spans="1:28" x14ac:dyDescent="0.25">
      <c r="A78" s="2" t="s">
        <v>514</v>
      </c>
      <c r="B78" s="1" t="s">
        <v>515</v>
      </c>
      <c r="C78" s="5" t="s">
        <v>491</v>
      </c>
      <c r="D78" s="5" t="s">
        <v>350</v>
      </c>
      <c r="E78" s="13">
        <v>2443.8000000000002</v>
      </c>
      <c r="F78" s="13">
        <v>0</v>
      </c>
      <c r="G78" s="13">
        <v>174.6</v>
      </c>
      <c r="H78" s="1"/>
      <c r="I78" s="13">
        <v>90.3</v>
      </c>
      <c r="J78" s="13">
        <v>0</v>
      </c>
      <c r="K78" s="13">
        <v>0</v>
      </c>
      <c r="L78" s="13">
        <v>0</v>
      </c>
      <c r="M78" s="13">
        <v>0</v>
      </c>
      <c r="N78" s="13">
        <v>2708.7</v>
      </c>
      <c r="O78" s="1"/>
      <c r="P78" s="13">
        <v>190.66</v>
      </c>
      <c r="Q78" s="1"/>
      <c r="R78" s="13">
        <v>0</v>
      </c>
      <c r="S78" s="1"/>
      <c r="T78" s="13">
        <v>0</v>
      </c>
      <c r="U78" s="13">
        <v>281.04000000000002</v>
      </c>
      <c r="V78" s="13">
        <v>0</v>
      </c>
      <c r="W78" s="13">
        <v>0</v>
      </c>
      <c r="X78" s="1"/>
      <c r="Y78" s="1"/>
      <c r="Z78" s="1"/>
      <c r="AA78" s="13">
        <v>471.7</v>
      </c>
      <c r="AB78" s="13">
        <v>2237</v>
      </c>
    </row>
    <row r="79" spans="1:28" x14ac:dyDescent="0.25">
      <c r="A79" s="2" t="s">
        <v>516</v>
      </c>
      <c r="B79" s="1" t="s">
        <v>517</v>
      </c>
      <c r="C79" s="5" t="s">
        <v>491</v>
      </c>
      <c r="D79" s="5" t="s">
        <v>350</v>
      </c>
      <c r="E79" s="13">
        <v>5200.72</v>
      </c>
      <c r="F79" s="13">
        <v>520.07000000000005</v>
      </c>
      <c r="G79" s="13">
        <v>325.92</v>
      </c>
      <c r="H79" s="1"/>
      <c r="I79" s="13">
        <v>184.24</v>
      </c>
      <c r="J79" s="13">
        <v>0</v>
      </c>
      <c r="K79" s="13">
        <v>0</v>
      </c>
      <c r="L79" s="13">
        <v>0</v>
      </c>
      <c r="M79" s="13">
        <v>0</v>
      </c>
      <c r="N79" s="13">
        <v>6230.95</v>
      </c>
      <c r="O79" s="1"/>
      <c r="P79" s="13">
        <v>783.67</v>
      </c>
      <c r="Q79" s="1"/>
      <c r="R79" s="13">
        <v>52.01</v>
      </c>
      <c r="S79" s="1"/>
      <c r="T79" s="13">
        <v>0</v>
      </c>
      <c r="U79" s="13">
        <v>598.08000000000004</v>
      </c>
      <c r="V79" s="13">
        <v>0</v>
      </c>
      <c r="W79" s="13">
        <v>0</v>
      </c>
      <c r="X79" s="1"/>
      <c r="Y79" s="1"/>
      <c r="Z79" s="1"/>
      <c r="AA79" s="13">
        <v>1433.76</v>
      </c>
      <c r="AB79" s="13">
        <v>4797.1899999999996</v>
      </c>
    </row>
    <row r="80" spans="1:28" x14ac:dyDescent="0.25">
      <c r="A80" s="2" t="s">
        <v>518</v>
      </c>
      <c r="B80" s="1" t="s">
        <v>519</v>
      </c>
      <c r="C80" s="5" t="s">
        <v>491</v>
      </c>
      <c r="D80" s="5" t="s">
        <v>350</v>
      </c>
      <c r="E80" s="13">
        <v>2857.7400000000002</v>
      </c>
      <c r="F80" s="13">
        <v>0</v>
      </c>
      <c r="G80" s="13">
        <v>186.24</v>
      </c>
      <c r="H80" s="1"/>
      <c r="I80" s="13">
        <v>102.48</v>
      </c>
      <c r="J80" s="13">
        <v>0</v>
      </c>
      <c r="K80" s="13">
        <v>0</v>
      </c>
      <c r="L80" s="13">
        <v>0</v>
      </c>
      <c r="M80" s="13">
        <v>0</v>
      </c>
      <c r="N80" s="13">
        <v>3146.46</v>
      </c>
      <c r="O80" s="1"/>
      <c r="P80" s="13">
        <v>238.29</v>
      </c>
      <c r="Q80" s="1"/>
      <c r="R80" s="13">
        <v>28.58</v>
      </c>
      <c r="S80" s="1"/>
      <c r="T80" s="13">
        <v>0</v>
      </c>
      <c r="U80" s="13">
        <v>328.64</v>
      </c>
      <c r="V80" s="13">
        <v>1428.51</v>
      </c>
      <c r="W80" s="13">
        <v>0</v>
      </c>
      <c r="X80" s="1"/>
      <c r="Y80" s="1"/>
      <c r="Z80" s="1"/>
      <c r="AA80" s="13">
        <v>2024.02</v>
      </c>
      <c r="AB80" s="13">
        <v>1122.44</v>
      </c>
    </row>
    <row r="81" spans="1:28" x14ac:dyDescent="0.25">
      <c r="A81" s="2" t="s">
        <v>520</v>
      </c>
      <c r="B81" s="1" t="s">
        <v>521</v>
      </c>
      <c r="C81" s="5" t="s">
        <v>316</v>
      </c>
      <c r="D81" s="5" t="s">
        <v>350</v>
      </c>
      <c r="E81" s="13">
        <v>6419.54</v>
      </c>
      <c r="F81" s="13">
        <v>641.96</v>
      </c>
      <c r="G81" s="13">
        <v>465.5</v>
      </c>
      <c r="H81" s="1"/>
      <c r="I81" s="13">
        <v>229.8</v>
      </c>
      <c r="J81" s="13">
        <v>0</v>
      </c>
      <c r="K81" s="13">
        <v>0</v>
      </c>
      <c r="L81" s="13">
        <v>0</v>
      </c>
      <c r="M81" s="13">
        <v>6573.6</v>
      </c>
      <c r="N81" s="13">
        <v>14330.4</v>
      </c>
      <c r="O81" s="1"/>
      <c r="P81" s="13">
        <v>2549.46</v>
      </c>
      <c r="Q81" s="1"/>
      <c r="R81" s="13">
        <v>64.2</v>
      </c>
      <c r="S81" s="1"/>
      <c r="T81" s="13">
        <v>0</v>
      </c>
      <c r="U81" s="13">
        <v>738.25</v>
      </c>
      <c r="V81" s="13">
        <v>2900.28</v>
      </c>
      <c r="W81" s="13">
        <v>0</v>
      </c>
      <c r="X81" s="1"/>
      <c r="Y81" s="1"/>
      <c r="Z81" s="1"/>
      <c r="AA81" s="13">
        <v>6252.19</v>
      </c>
      <c r="AB81" s="13">
        <v>8078.21</v>
      </c>
    </row>
    <row r="82" spans="1:28" x14ac:dyDescent="0.25">
      <c r="A82" s="2" t="s">
        <v>522</v>
      </c>
      <c r="B82" s="1" t="s">
        <v>523</v>
      </c>
      <c r="C82" s="5" t="s">
        <v>491</v>
      </c>
      <c r="D82" s="5" t="s">
        <v>350</v>
      </c>
      <c r="E82" s="13">
        <v>5969.68</v>
      </c>
      <c r="F82" s="13">
        <v>1671.51</v>
      </c>
      <c r="G82" s="13">
        <v>384.12</v>
      </c>
      <c r="H82" s="1"/>
      <c r="I82" s="13">
        <v>213.22</v>
      </c>
      <c r="J82" s="13">
        <v>0</v>
      </c>
      <c r="K82" s="13">
        <v>0</v>
      </c>
      <c r="L82" s="13">
        <v>0</v>
      </c>
      <c r="M82" s="13">
        <v>2191.1999999999998</v>
      </c>
      <c r="N82" s="13">
        <v>10429.73</v>
      </c>
      <c r="O82" s="1"/>
      <c r="P82" s="13">
        <v>1680.52</v>
      </c>
      <c r="Q82" s="1"/>
      <c r="R82" s="13">
        <v>59.7</v>
      </c>
      <c r="S82" s="1"/>
      <c r="T82" s="13">
        <v>0</v>
      </c>
      <c r="U82" s="13">
        <v>686.51</v>
      </c>
      <c r="V82" s="13">
        <v>2488</v>
      </c>
      <c r="W82" s="13">
        <v>0</v>
      </c>
      <c r="X82" s="1"/>
      <c r="Y82" s="1"/>
      <c r="Z82" s="1"/>
      <c r="AA82" s="13">
        <v>4914.7299999999996</v>
      </c>
      <c r="AB82" s="13">
        <v>5515</v>
      </c>
    </row>
    <row r="83" spans="1:28" x14ac:dyDescent="0.25">
      <c r="A83" s="2" t="s">
        <v>524</v>
      </c>
      <c r="B83" s="1" t="s">
        <v>525</v>
      </c>
      <c r="C83" s="5" t="s">
        <v>526</v>
      </c>
      <c r="D83" s="5" t="s">
        <v>350</v>
      </c>
      <c r="E83" s="13">
        <v>9323.8799999999992</v>
      </c>
      <c r="F83" s="13">
        <v>1864.78</v>
      </c>
      <c r="G83" s="13">
        <v>465.5</v>
      </c>
      <c r="H83" s="1"/>
      <c r="I83" s="13">
        <v>315.42</v>
      </c>
      <c r="J83" s="13">
        <v>0</v>
      </c>
      <c r="K83" s="13">
        <v>0</v>
      </c>
      <c r="L83" s="13">
        <v>0</v>
      </c>
      <c r="M83" s="13">
        <v>8764.7999999999993</v>
      </c>
      <c r="N83" s="13">
        <v>20734.38</v>
      </c>
      <c r="O83" s="1"/>
      <c r="P83" s="13">
        <v>4140.92</v>
      </c>
      <c r="Q83" s="1"/>
      <c r="R83" s="13">
        <v>93.24</v>
      </c>
      <c r="S83" s="1"/>
      <c r="T83" s="13">
        <v>0</v>
      </c>
      <c r="U83" s="13">
        <v>1072.25</v>
      </c>
      <c r="V83" s="13">
        <v>0</v>
      </c>
      <c r="W83" s="13">
        <v>243.79</v>
      </c>
      <c r="X83" s="1"/>
      <c r="Y83" s="1"/>
      <c r="Z83" s="1"/>
      <c r="AA83" s="13">
        <v>5550.2</v>
      </c>
      <c r="AB83" s="13">
        <v>15184.18</v>
      </c>
    </row>
    <row r="84" spans="1:28" x14ac:dyDescent="0.25">
      <c r="A84" s="2" t="s">
        <v>527</v>
      </c>
      <c r="B84" s="1" t="s">
        <v>528</v>
      </c>
      <c r="C84" s="5" t="s">
        <v>491</v>
      </c>
      <c r="D84" s="5" t="s">
        <v>350</v>
      </c>
      <c r="E84" s="13">
        <v>325.83999999999997</v>
      </c>
      <c r="F84" s="13">
        <v>0</v>
      </c>
      <c r="G84" s="13">
        <v>23.28</v>
      </c>
      <c r="H84" s="1"/>
      <c r="I84" s="13">
        <v>12.04</v>
      </c>
      <c r="J84" s="13">
        <v>0</v>
      </c>
      <c r="K84" s="13">
        <v>0</v>
      </c>
      <c r="L84" s="13">
        <v>0</v>
      </c>
      <c r="M84" s="13">
        <v>0</v>
      </c>
      <c r="N84" s="13">
        <v>361.16</v>
      </c>
      <c r="O84" s="1"/>
      <c r="P84" s="13">
        <v>12.14</v>
      </c>
      <c r="Q84" s="1"/>
      <c r="R84" s="13">
        <v>0</v>
      </c>
      <c r="S84" s="1"/>
      <c r="T84" s="13">
        <v>0</v>
      </c>
      <c r="U84" s="13">
        <v>37.47</v>
      </c>
      <c r="V84" s="13">
        <v>0</v>
      </c>
      <c r="W84" s="13">
        <v>0</v>
      </c>
      <c r="X84" s="1"/>
      <c r="Y84" s="1"/>
      <c r="Z84" s="1"/>
      <c r="AA84" s="13">
        <v>49.61</v>
      </c>
      <c r="AB84" s="13">
        <v>311.55</v>
      </c>
    </row>
    <row r="85" spans="1:28" x14ac:dyDescent="0.25">
      <c r="A85" s="2" t="s">
        <v>529</v>
      </c>
      <c r="B85" s="1" t="s">
        <v>530</v>
      </c>
      <c r="C85" s="5" t="s">
        <v>491</v>
      </c>
      <c r="D85" s="5" t="s">
        <v>350</v>
      </c>
      <c r="E85" s="13">
        <v>4972.5200000000004</v>
      </c>
      <c r="F85" s="13">
        <v>0</v>
      </c>
      <c r="G85" s="13">
        <v>325.92</v>
      </c>
      <c r="H85" s="1"/>
      <c r="I85" s="13">
        <v>178.64</v>
      </c>
      <c r="J85" s="13">
        <v>0</v>
      </c>
      <c r="K85" s="13">
        <v>0</v>
      </c>
      <c r="L85" s="13">
        <v>0</v>
      </c>
      <c r="M85" s="13">
        <v>0</v>
      </c>
      <c r="N85" s="13">
        <v>5477.08</v>
      </c>
      <c r="O85" s="1"/>
      <c r="P85" s="13">
        <v>622.64</v>
      </c>
      <c r="Q85" s="1"/>
      <c r="R85" s="13">
        <v>0</v>
      </c>
      <c r="S85" s="1"/>
      <c r="T85" s="13">
        <v>0</v>
      </c>
      <c r="U85" s="13">
        <v>571.84</v>
      </c>
      <c r="V85" s="13">
        <v>0</v>
      </c>
      <c r="W85" s="13">
        <v>0</v>
      </c>
      <c r="X85" s="1"/>
      <c r="Y85" s="1"/>
      <c r="Z85" s="1"/>
      <c r="AA85" s="13">
        <v>1194.48</v>
      </c>
      <c r="AB85" s="13">
        <v>4282.6000000000004</v>
      </c>
    </row>
    <row r="86" spans="1:28" x14ac:dyDescent="0.25">
      <c r="A86" s="2" t="s">
        <v>531</v>
      </c>
      <c r="B86" s="1" t="s">
        <v>532</v>
      </c>
      <c r="C86" s="5" t="s">
        <v>491</v>
      </c>
      <c r="D86" s="5" t="s">
        <v>350</v>
      </c>
      <c r="E86" s="13">
        <v>814.6</v>
      </c>
      <c r="F86" s="13">
        <v>0</v>
      </c>
      <c r="G86" s="13">
        <v>58.2</v>
      </c>
      <c r="H86" s="1"/>
      <c r="I86" s="13">
        <v>30.1</v>
      </c>
      <c r="J86" s="13">
        <v>0</v>
      </c>
      <c r="K86" s="13">
        <v>0</v>
      </c>
      <c r="L86" s="13">
        <v>0</v>
      </c>
      <c r="M86" s="13">
        <v>0</v>
      </c>
      <c r="N86" s="13">
        <v>902.9</v>
      </c>
      <c r="O86" s="1"/>
      <c r="P86" s="13">
        <v>46.81</v>
      </c>
      <c r="Q86" s="1"/>
      <c r="R86" s="13">
        <v>0</v>
      </c>
      <c r="S86" s="1"/>
      <c r="T86" s="13">
        <v>0</v>
      </c>
      <c r="U86" s="13">
        <v>93.68</v>
      </c>
      <c r="V86" s="13">
        <v>0</v>
      </c>
      <c r="W86" s="13">
        <v>0</v>
      </c>
      <c r="X86" s="1"/>
      <c r="Y86" s="1"/>
      <c r="Z86" s="1"/>
      <c r="AA86" s="13">
        <v>140.49</v>
      </c>
      <c r="AB86" s="13">
        <v>762.41</v>
      </c>
    </row>
    <row r="87" spans="1:28" x14ac:dyDescent="0.25">
      <c r="A87" s="2" t="s">
        <v>533</v>
      </c>
      <c r="B87" s="1" t="s">
        <v>534</v>
      </c>
      <c r="C87" s="5" t="s">
        <v>491</v>
      </c>
      <c r="D87" s="5" t="s">
        <v>350</v>
      </c>
      <c r="E87" s="13">
        <v>4643.5</v>
      </c>
      <c r="F87" s="13">
        <v>742.96</v>
      </c>
      <c r="G87" s="13">
        <v>291</v>
      </c>
      <c r="H87" s="1"/>
      <c r="I87" s="13">
        <v>164.5</v>
      </c>
      <c r="J87" s="13">
        <v>0</v>
      </c>
      <c r="K87" s="13">
        <v>0</v>
      </c>
      <c r="L87" s="13">
        <v>0</v>
      </c>
      <c r="M87" s="13">
        <v>0</v>
      </c>
      <c r="N87" s="13">
        <v>5841.96</v>
      </c>
      <c r="O87" s="1"/>
      <c r="P87" s="13">
        <v>700.58</v>
      </c>
      <c r="Q87" s="1"/>
      <c r="R87" s="13">
        <v>46.44</v>
      </c>
      <c r="S87" s="1"/>
      <c r="T87" s="13">
        <v>0</v>
      </c>
      <c r="U87" s="13">
        <v>534</v>
      </c>
      <c r="V87" s="13">
        <v>1495</v>
      </c>
      <c r="W87" s="13">
        <v>0</v>
      </c>
      <c r="X87" s="1"/>
      <c r="Y87" s="1"/>
      <c r="Z87" s="1"/>
      <c r="AA87" s="13">
        <v>2776.02</v>
      </c>
      <c r="AB87" s="13">
        <v>3065.94</v>
      </c>
    </row>
    <row r="88" spans="1:28" x14ac:dyDescent="0.25">
      <c r="A88" s="2" t="s">
        <v>535</v>
      </c>
      <c r="B88" s="1" t="s">
        <v>536</v>
      </c>
      <c r="C88" s="5" t="s">
        <v>316</v>
      </c>
      <c r="D88" s="5" t="s">
        <v>350</v>
      </c>
      <c r="E88" s="13">
        <v>6419.55</v>
      </c>
      <c r="F88" s="13">
        <v>1027.1300000000001</v>
      </c>
      <c r="G88" s="13">
        <v>465.5</v>
      </c>
      <c r="H88" s="1"/>
      <c r="I88" s="13">
        <v>229.8</v>
      </c>
      <c r="J88" s="13">
        <v>0</v>
      </c>
      <c r="K88" s="13">
        <v>0</v>
      </c>
      <c r="L88" s="13">
        <v>0</v>
      </c>
      <c r="M88" s="13">
        <v>2191.1999999999998</v>
      </c>
      <c r="N88" s="13">
        <v>10333.18</v>
      </c>
      <c r="O88" s="1"/>
      <c r="P88" s="13">
        <v>1659.91</v>
      </c>
      <c r="Q88" s="1"/>
      <c r="R88" s="13">
        <v>64.2</v>
      </c>
      <c r="S88" s="1"/>
      <c r="T88" s="13">
        <v>0</v>
      </c>
      <c r="U88" s="13">
        <v>738.25</v>
      </c>
      <c r="V88" s="13">
        <v>2509.63</v>
      </c>
      <c r="W88" s="13">
        <v>0</v>
      </c>
      <c r="X88" s="1"/>
      <c r="Y88" s="1"/>
      <c r="Z88" s="1"/>
      <c r="AA88" s="13">
        <v>4971.99</v>
      </c>
      <c r="AB88" s="13">
        <v>5361.19</v>
      </c>
    </row>
    <row r="89" spans="1:28" x14ac:dyDescent="0.25">
      <c r="A89" s="2" t="s">
        <v>537</v>
      </c>
      <c r="B89" s="1" t="s">
        <v>538</v>
      </c>
      <c r="C89" s="5" t="s">
        <v>491</v>
      </c>
      <c r="D89" s="5" t="s">
        <v>350</v>
      </c>
      <c r="E89" s="13">
        <v>7429.6</v>
      </c>
      <c r="F89" s="13">
        <v>0</v>
      </c>
      <c r="G89" s="13">
        <v>465.6</v>
      </c>
      <c r="H89" s="1"/>
      <c r="I89" s="13">
        <v>263.2</v>
      </c>
      <c r="J89" s="13">
        <v>0</v>
      </c>
      <c r="K89" s="13">
        <v>0</v>
      </c>
      <c r="L89" s="13">
        <v>0</v>
      </c>
      <c r="M89" s="13">
        <v>0</v>
      </c>
      <c r="N89" s="13">
        <v>8158.4</v>
      </c>
      <c r="O89" s="1"/>
      <c r="P89" s="13">
        <v>1195.3699999999999</v>
      </c>
      <c r="Q89" s="1"/>
      <c r="R89" s="13">
        <v>0</v>
      </c>
      <c r="S89" s="1"/>
      <c r="T89" s="13">
        <v>0</v>
      </c>
      <c r="U89" s="13">
        <v>854.4</v>
      </c>
      <c r="V89" s="13">
        <v>2817.08</v>
      </c>
      <c r="W89" s="13">
        <v>0</v>
      </c>
      <c r="X89" s="1"/>
      <c r="Y89" s="1"/>
      <c r="Z89" s="1"/>
      <c r="AA89" s="13">
        <v>4866.8500000000004</v>
      </c>
      <c r="AB89" s="13">
        <v>3291.55</v>
      </c>
    </row>
    <row r="90" spans="1:28" x14ac:dyDescent="0.25">
      <c r="A90" s="2" t="s">
        <v>539</v>
      </c>
      <c r="B90" s="1" t="s">
        <v>540</v>
      </c>
      <c r="C90" s="5" t="s">
        <v>316</v>
      </c>
      <c r="D90" s="5" t="s">
        <v>350</v>
      </c>
      <c r="E90" s="13">
        <v>6419.54</v>
      </c>
      <c r="F90" s="13">
        <v>1925.87</v>
      </c>
      <c r="G90" s="13">
        <v>465.5</v>
      </c>
      <c r="H90" s="1"/>
      <c r="I90" s="13">
        <v>229.8</v>
      </c>
      <c r="J90" s="13">
        <v>0</v>
      </c>
      <c r="K90" s="13">
        <v>0</v>
      </c>
      <c r="L90" s="13">
        <v>0</v>
      </c>
      <c r="M90" s="13">
        <v>0</v>
      </c>
      <c r="N90" s="13">
        <v>9040.7099999999991</v>
      </c>
      <c r="O90" s="1"/>
      <c r="P90" s="13">
        <v>1383.84</v>
      </c>
      <c r="Q90" s="1"/>
      <c r="R90" s="13">
        <v>64.2</v>
      </c>
      <c r="S90" s="1"/>
      <c r="T90" s="13">
        <v>250</v>
      </c>
      <c r="U90" s="13">
        <v>738.25</v>
      </c>
      <c r="V90" s="13">
        <v>2075</v>
      </c>
      <c r="W90" s="13">
        <v>0</v>
      </c>
      <c r="X90" s="1"/>
      <c r="Y90" s="1"/>
      <c r="Z90" s="1"/>
      <c r="AA90" s="13">
        <v>4511.29</v>
      </c>
      <c r="AB90" s="13">
        <v>4529.42</v>
      </c>
    </row>
    <row r="91" spans="1:28" x14ac:dyDescent="0.25">
      <c r="A91" s="2" t="s">
        <v>541</v>
      </c>
      <c r="B91" s="1" t="s">
        <v>542</v>
      </c>
      <c r="C91" s="5" t="s">
        <v>316</v>
      </c>
      <c r="D91" s="5" t="s">
        <v>350</v>
      </c>
      <c r="E91" s="13">
        <v>6419.54</v>
      </c>
      <c r="F91" s="13">
        <v>1669.08</v>
      </c>
      <c r="G91" s="13">
        <v>465.5</v>
      </c>
      <c r="H91" s="1"/>
      <c r="I91" s="13">
        <v>229.8</v>
      </c>
      <c r="J91" s="13">
        <v>0</v>
      </c>
      <c r="K91" s="13">
        <v>0</v>
      </c>
      <c r="L91" s="13">
        <v>0</v>
      </c>
      <c r="M91" s="13">
        <v>0</v>
      </c>
      <c r="N91" s="13">
        <v>8783.92</v>
      </c>
      <c r="O91" s="1"/>
      <c r="P91" s="13">
        <v>1328.98</v>
      </c>
      <c r="Q91" s="1"/>
      <c r="R91" s="13">
        <v>64.2</v>
      </c>
      <c r="S91" s="1"/>
      <c r="T91" s="13">
        <v>0</v>
      </c>
      <c r="U91" s="13">
        <v>738.25</v>
      </c>
      <c r="V91" s="13">
        <v>1072</v>
      </c>
      <c r="W91" s="13">
        <v>265.08</v>
      </c>
      <c r="X91" s="1"/>
      <c r="Y91" s="1"/>
      <c r="Z91" s="1"/>
      <c r="AA91" s="13">
        <v>3468.51</v>
      </c>
      <c r="AB91" s="13">
        <v>5315.41</v>
      </c>
    </row>
    <row r="92" spans="1:28" x14ac:dyDescent="0.25">
      <c r="A92" s="2" t="s">
        <v>543</v>
      </c>
      <c r="B92" s="1" t="s">
        <v>544</v>
      </c>
      <c r="C92" s="5" t="s">
        <v>545</v>
      </c>
      <c r="D92" s="5" t="s">
        <v>350</v>
      </c>
      <c r="E92" s="13">
        <v>7198.58</v>
      </c>
      <c r="F92" s="13">
        <v>1151.77</v>
      </c>
      <c r="G92" s="13">
        <v>465.5</v>
      </c>
      <c r="H92" s="1"/>
      <c r="I92" s="13">
        <v>261.2</v>
      </c>
      <c r="J92" s="13">
        <v>0</v>
      </c>
      <c r="K92" s="13">
        <v>0</v>
      </c>
      <c r="L92" s="13">
        <v>0</v>
      </c>
      <c r="M92" s="13">
        <v>6573.6</v>
      </c>
      <c r="N92" s="13">
        <v>15650.65</v>
      </c>
      <c r="O92" s="1"/>
      <c r="P92" s="13">
        <v>2887.76</v>
      </c>
      <c r="Q92" s="1"/>
      <c r="R92" s="13">
        <v>71.989999999999995</v>
      </c>
      <c r="S92" s="1"/>
      <c r="T92" s="13">
        <v>0</v>
      </c>
      <c r="U92" s="13">
        <v>827.84</v>
      </c>
      <c r="V92" s="13">
        <v>2989.24</v>
      </c>
      <c r="W92" s="13">
        <v>0</v>
      </c>
      <c r="X92" s="1"/>
      <c r="Y92" s="1"/>
      <c r="Z92" s="1"/>
      <c r="AA92" s="13">
        <v>6776.83</v>
      </c>
      <c r="AB92" s="13">
        <v>8873.82</v>
      </c>
    </row>
    <row r="93" spans="1:28" x14ac:dyDescent="0.25">
      <c r="A93" s="2" t="s">
        <v>546</v>
      </c>
      <c r="B93" s="1" t="s">
        <v>547</v>
      </c>
      <c r="C93" s="5" t="s">
        <v>316</v>
      </c>
      <c r="D93" s="5" t="s">
        <v>350</v>
      </c>
      <c r="E93" s="13">
        <v>6419.54</v>
      </c>
      <c r="F93" s="13">
        <v>1155.52</v>
      </c>
      <c r="G93" s="13">
        <v>465.5</v>
      </c>
      <c r="H93" s="1"/>
      <c r="I93" s="13">
        <v>229.8</v>
      </c>
      <c r="J93" s="13">
        <v>0</v>
      </c>
      <c r="K93" s="13">
        <v>0</v>
      </c>
      <c r="L93" s="13">
        <v>0</v>
      </c>
      <c r="M93" s="13">
        <v>2191.1999999999998</v>
      </c>
      <c r="N93" s="13">
        <v>10461.56</v>
      </c>
      <c r="O93" s="1"/>
      <c r="P93" s="13">
        <v>1687.32</v>
      </c>
      <c r="Q93" s="1"/>
      <c r="R93" s="13">
        <v>64.2</v>
      </c>
      <c r="S93" s="1"/>
      <c r="T93" s="13">
        <v>200</v>
      </c>
      <c r="U93" s="13">
        <v>738.25</v>
      </c>
      <c r="V93" s="13">
        <v>3359.21</v>
      </c>
      <c r="W93" s="13">
        <v>0</v>
      </c>
      <c r="X93" s="1"/>
      <c r="Y93" s="1"/>
      <c r="Z93" s="1"/>
      <c r="AA93" s="13">
        <v>6048.98</v>
      </c>
      <c r="AB93" s="13">
        <v>4412.58</v>
      </c>
    </row>
    <row r="94" spans="1:28" x14ac:dyDescent="0.25">
      <c r="A94" s="2" t="s">
        <v>548</v>
      </c>
      <c r="B94" s="1" t="s">
        <v>549</v>
      </c>
      <c r="C94" s="5" t="s">
        <v>491</v>
      </c>
      <c r="D94" s="5" t="s">
        <v>350</v>
      </c>
      <c r="E94" s="13">
        <v>1303.3599999999999</v>
      </c>
      <c r="F94" s="13">
        <v>0</v>
      </c>
      <c r="G94" s="13">
        <v>93.12</v>
      </c>
      <c r="H94" s="1"/>
      <c r="I94" s="13">
        <v>48.16</v>
      </c>
      <c r="J94" s="13">
        <v>0</v>
      </c>
      <c r="K94" s="13">
        <v>0</v>
      </c>
      <c r="L94" s="13">
        <v>0</v>
      </c>
      <c r="M94" s="13">
        <v>0</v>
      </c>
      <c r="N94" s="13">
        <v>1444.64</v>
      </c>
      <c r="O94" s="1"/>
      <c r="P94" s="13">
        <v>81.489999999999995</v>
      </c>
      <c r="Q94" s="1"/>
      <c r="R94" s="13">
        <v>0</v>
      </c>
      <c r="S94" s="1"/>
      <c r="T94" s="13">
        <v>0</v>
      </c>
      <c r="U94" s="13">
        <v>149.88999999999999</v>
      </c>
      <c r="V94" s="13">
        <v>290</v>
      </c>
      <c r="W94" s="13">
        <v>0</v>
      </c>
      <c r="X94" s="1"/>
      <c r="Y94" s="1"/>
      <c r="Z94" s="1"/>
      <c r="AA94" s="13">
        <v>521.38</v>
      </c>
      <c r="AB94" s="13">
        <v>923.26</v>
      </c>
    </row>
    <row r="95" spans="1:28" x14ac:dyDescent="0.25">
      <c r="A95" s="2" t="s">
        <v>550</v>
      </c>
      <c r="B95" s="1" t="s">
        <v>551</v>
      </c>
      <c r="C95" s="5" t="s">
        <v>491</v>
      </c>
      <c r="D95" s="5" t="s">
        <v>350</v>
      </c>
      <c r="E95" s="13">
        <v>488.76</v>
      </c>
      <c r="F95" s="13">
        <v>0</v>
      </c>
      <c r="G95" s="13">
        <v>34.92</v>
      </c>
      <c r="H95" s="1"/>
      <c r="I95" s="13">
        <v>18.059999999999999</v>
      </c>
      <c r="J95" s="13">
        <v>0</v>
      </c>
      <c r="K95" s="13">
        <v>0</v>
      </c>
      <c r="L95" s="13">
        <v>0</v>
      </c>
      <c r="M95" s="13">
        <v>0</v>
      </c>
      <c r="N95" s="13">
        <v>541.74</v>
      </c>
      <c r="O95" s="1"/>
      <c r="P95" s="13">
        <v>23.71</v>
      </c>
      <c r="Q95" s="1"/>
      <c r="R95" s="13">
        <v>0</v>
      </c>
      <c r="S95" s="1"/>
      <c r="T95" s="13">
        <v>0</v>
      </c>
      <c r="U95" s="13">
        <v>56.21</v>
      </c>
      <c r="V95" s="13">
        <v>0</v>
      </c>
      <c r="W95" s="13">
        <v>0</v>
      </c>
      <c r="X95" s="1"/>
      <c r="Y95" s="1"/>
      <c r="Z95" s="1"/>
      <c r="AA95" s="13">
        <v>79.92</v>
      </c>
      <c r="AB95" s="13">
        <v>461.82</v>
      </c>
    </row>
    <row r="96" spans="1:28" x14ac:dyDescent="0.25">
      <c r="A96" s="2" t="s">
        <v>552</v>
      </c>
      <c r="B96" s="1" t="s">
        <v>553</v>
      </c>
      <c r="C96" s="5" t="s">
        <v>491</v>
      </c>
      <c r="D96" s="5" t="s">
        <v>350</v>
      </c>
      <c r="E96" s="13">
        <v>977.52</v>
      </c>
      <c r="F96" s="13">
        <v>0</v>
      </c>
      <c r="G96" s="13">
        <v>69.84</v>
      </c>
      <c r="H96" s="1"/>
      <c r="I96" s="13">
        <v>36.119999999999997</v>
      </c>
      <c r="J96" s="13">
        <v>0</v>
      </c>
      <c r="K96" s="13">
        <v>0</v>
      </c>
      <c r="L96" s="13">
        <v>0</v>
      </c>
      <c r="M96" s="13">
        <v>0</v>
      </c>
      <c r="N96" s="13">
        <v>1083.48</v>
      </c>
      <c r="O96" s="1"/>
      <c r="P96" s="13">
        <v>58.38</v>
      </c>
      <c r="Q96" s="1"/>
      <c r="R96" s="13">
        <v>0</v>
      </c>
      <c r="S96" s="1"/>
      <c r="T96" s="13">
        <v>0</v>
      </c>
      <c r="U96" s="13">
        <v>112.41</v>
      </c>
      <c r="V96" s="13">
        <v>0</v>
      </c>
      <c r="W96" s="13">
        <v>0</v>
      </c>
      <c r="X96" s="1"/>
      <c r="Y96" s="1"/>
      <c r="Z96" s="1"/>
      <c r="AA96" s="13">
        <v>170.79</v>
      </c>
      <c r="AB96" s="13">
        <v>912.69</v>
      </c>
    </row>
    <row r="97" spans="1:28" x14ac:dyDescent="0.25">
      <c r="A97" s="2" t="s">
        <v>554</v>
      </c>
      <c r="B97" s="1" t="s">
        <v>555</v>
      </c>
      <c r="C97" s="5" t="s">
        <v>526</v>
      </c>
      <c r="D97" s="5" t="s">
        <v>350</v>
      </c>
      <c r="E97" s="13">
        <v>9323.8799999999992</v>
      </c>
      <c r="F97" s="13">
        <v>0</v>
      </c>
      <c r="G97" s="13">
        <v>465.5</v>
      </c>
      <c r="H97" s="1"/>
      <c r="I97" s="13">
        <v>315.42</v>
      </c>
      <c r="J97" s="13">
        <v>0</v>
      </c>
      <c r="K97" s="13">
        <v>0</v>
      </c>
      <c r="L97" s="13">
        <v>0</v>
      </c>
      <c r="M97" s="13">
        <v>2191.1999999999998</v>
      </c>
      <c r="N97" s="13">
        <v>12296</v>
      </c>
      <c r="O97" s="1"/>
      <c r="P97" s="13">
        <v>2120.37</v>
      </c>
      <c r="Q97" s="1"/>
      <c r="R97" s="13">
        <v>0</v>
      </c>
      <c r="S97" s="1"/>
      <c r="T97" s="13">
        <v>0</v>
      </c>
      <c r="U97" s="13">
        <v>1072.25</v>
      </c>
      <c r="V97" s="13">
        <v>2200</v>
      </c>
      <c r="W97" s="13">
        <v>0</v>
      </c>
      <c r="X97" s="1"/>
      <c r="Y97" s="1"/>
      <c r="Z97" s="1"/>
      <c r="AA97" s="13">
        <v>5392.62</v>
      </c>
      <c r="AB97" s="13">
        <v>6903.38</v>
      </c>
    </row>
    <row r="98" spans="1:28" x14ac:dyDescent="0.25">
      <c r="A98" s="2" t="s">
        <v>556</v>
      </c>
      <c r="B98" s="1" t="s">
        <v>557</v>
      </c>
      <c r="C98" s="5" t="s">
        <v>526</v>
      </c>
      <c r="D98" s="5" t="s">
        <v>350</v>
      </c>
      <c r="E98" s="13">
        <v>9323.8799999999992</v>
      </c>
      <c r="F98" s="13">
        <v>0</v>
      </c>
      <c r="G98" s="13">
        <v>465.5</v>
      </c>
      <c r="H98" s="1"/>
      <c r="I98" s="13">
        <v>315.42</v>
      </c>
      <c r="J98" s="13">
        <v>0</v>
      </c>
      <c r="K98" s="13">
        <v>0</v>
      </c>
      <c r="L98" s="13">
        <v>0</v>
      </c>
      <c r="M98" s="13">
        <v>0</v>
      </c>
      <c r="N98" s="13">
        <v>10104.799999999999</v>
      </c>
      <c r="O98" s="1"/>
      <c r="P98" s="13">
        <v>1611.12</v>
      </c>
      <c r="Q98" s="1"/>
      <c r="R98" s="13">
        <v>0</v>
      </c>
      <c r="S98" s="1"/>
      <c r="T98" s="13">
        <v>0</v>
      </c>
      <c r="U98" s="13">
        <v>1072.25</v>
      </c>
      <c r="V98" s="13">
        <v>0</v>
      </c>
      <c r="W98" s="13">
        <v>0</v>
      </c>
      <c r="X98" s="1"/>
      <c r="Y98" s="1"/>
      <c r="Z98" s="1"/>
      <c r="AA98" s="13">
        <v>2683.37</v>
      </c>
      <c r="AB98" s="13">
        <v>7421.43</v>
      </c>
    </row>
    <row r="99" spans="1:28" x14ac:dyDescent="0.25">
      <c r="A99" s="2" t="s">
        <v>558</v>
      </c>
      <c r="B99" s="1" t="s">
        <v>559</v>
      </c>
      <c r="C99" s="5" t="s">
        <v>491</v>
      </c>
      <c r="D99" s="5" t="s">
        <v>350</v>
      </c>
      <c r="E99" s="13">
        <v>1837.76</v>
      </c>
      <c r="F99" s="13">
        <v>0</v>
      </c>
      <c r="G99" s="13">
        <v>128.04</v>
      </c>
      <c r="H99" s="1"/>
      <c r="I99" s="13">
        <v>67.34</v>
      </c>
      <c r="J99" s="13">
        <v>0</v>
      </c>
      <c r="K99" s="13">
        <v>0</v>
      </c>
      <c r="L99" s="13">
        <v>0</v>
      </c>
      <c r="M99" s="13">
        <v>0</v>
      </c>
      <c r="N99" s="13">
        <v>2033.14</v>
      </c>
      <c r="O99" s="1"/>
      <c r="P99" s="13">
        <v>119.16</v>
      </c>
      <c r="Q99" s="1"/>
      <c r="R99" s="13">
        <v>0</v>
      </c>
      <c r="S99" s="1"/>
      <c r="T99" s="13">
        <v>0</v>
      </c>
      <c r="U99" s="13">
        <v>211.34</v>
      </c>
      <c r="V99" s="13">
        <v>0</v>
      </c>
      <c r="W99" s="13">
        <v>0</v>
      </c>
      <c r="X99" s="1"/>
      <c r="Y99" s="1"/>
      <c r="Z99" s="1"/>
      <c r="AA99" s="13">
        <v>330.5</v>
      </c>
      <c r="AB99" s="13">
        <v>1702.64</v>
      </c>
    </row>
    <row r="100" spans="1:28" x14ac:dyDescent="0.25">
      <c r="A100" s="2" t="s">
        <v>560</v>
      </c>
      <c r="B100" s="1" t="s">
        <v>561</v>
      </c>
      <c r="C100" s="5" t="s">
        <v>491</v>
      </c>
      <c r="D100" s="5" t="s">
        <v>350</v>
      </c>
      <c r="E100" s="13">
        <v>5992.5</v>
      </c>
      <c r="F100" s="13">
        <v>838.95</v>
      </c>
      <c r="G100" s="13">
        <v>384.12</v>
      </c>
      <c r="H100" s="1"/>
      <c r="I100" s="13">
        <v>213.78</v>
      </c>
      <c r="J100" s="13">
        <v>0</v>
      </c>
      <c r="K100" s="13">
        <v>0</v>
      </c>
      <c r="L100" s="13">
        <v>0</v>
      </c>
      <c r="M100" s="13">
        <v>0</v>
      </c>
      <c r="N100" s="13">
        <v>7429.35</v>
      </c>
      <c r="O100" s="1"/>
      <c r="P100" s="13">
        <v>1039.6400000000001</v>
      </c>
      <c r="Q100" s="1"/>
      <c r="R100" s="13">
        <v>59.93</v>
      </c>
      <c r="S100" s="1"/>
      <c r="T100" s="13">
        <v>0</v>
      </c>
      <c r="U100" s="13">
        <v>689.14</v>
      </c>
      <c r="V100" s="13">
        <v>1002</v>
      </c>
      <c r="W100" s="13">
        <v>619.77</v>
      </c>
      <c r="X100" s="1"/>
      <c r="Y100" s="1"/>
      <c r="Z100" s="1"/>
      <c r="AA100" s="13">
        <v>3410.48</v>
      </c>
      <c r="AB100" s="13">
        <v>4018.87</v>
      </c>
    </row>
    <row r="101" spans="1:28" x14ac:dyDescent="0.25">
      <c r="A101" s="2" t="s">
        <v>562</v>
      </c>
      <c r="B101" s="1" t="s">
        <v>563</v>
      </c>
      <c r="C101" s="5" t="s">
        <v>491</v>
      </c>
      <c r="D101" s="5" t="s">
        <v>350</v>
      </c>
      <c r="E101" s="13">
        <v>2978.2</v>
      </c>
      <c r="F101" s="13">
        <v>0</v>
      </c>
      <c r="G101" s="13">
        <v>209.52</v>
      </c>
      <c r="H101" s="1"/>
      <c r="I101" s="13">
        <v>109.48</v>
      </c>
      <c r="J101" s="13">
        <v>0</v>
      </c>
      <c r="K101" s="13">
        <v>0</v>
      </c>
      <c r="L101" s="13">
        <v>0</v>
      </c>
      <c r="M101" s="13">
        <v>0</v>
      </c>
      <c r="N101" s="13">
        <v>3297.2</v>
      </c>
      <c r="O101" s="1"/>
      <c r="P101" s="13">
        <v>254.69</v>
      </c>
      <c r="Q101" s="1"/>
      <c r="R101" s="13">
        <v>0</v>
      </c>
      <c r="S101" s="1"/>
      <c r="T101" s="13">
        <v>0</v>
      </c>
      <c r="U101" s="13">
        <v>342.49</v>
      </c>
      <c r="V101" s="13">
        <v>0</v>
      </c>
      <c r="W101" s="13">
        <v>0</v>
      </c>
      <c r="X101" s="1"/>
      <c r="Y101" s="1"/>
      <c r="Z101" s="1"/>
      <c r="AA101" s="13">
        <v>597.17999999999995</v>
      </c>
      <c r="AB101" s="13">
        <v>2700.02</v>
      </c>
    </row>
    <row r="102" spans="1:28" x14ac:dyDescent="0.25">
      <c r="A102" s="2" t="s">
        <v>564</v>
      </c>
      <c r="B102" s="1" t="s">
        <v>565</v>
      </c>
      <c r="C102" s="5" t="s">
        <v>491</v>
      </c>
      <c r="D102" s="5" t="s">
        <v>350</v>
      </c>
      <c r="E102" s="13">
        <v>6500.9</v>
      </c>
      <c r="F102" s="13">
        <v>1690.23</v>
      </c>
      <c r="G102" s="13">
        <v>407.4</v>
      </c>
      <c r="H102" s="1"/>
      <c r="I102" s="13">
        <v>230.3</v>
      </c>
      <c r="J102" s="13">
        <v>0</v>
      </c>
      <c r="K102" s="13">
        <v>0</v>
      </c>
      <c r="L102" s="13">
        <v>0</v>
      </c>
      <c r="M102" s="13">
        <v>0</v>
      </c>
      <c r="N102" s="13">
        <v>8828.83</v>
      </c>
      <c r="O102" s="1"/>
      <c r="P102" s="13">
        <v>1338.58</v>
      </c>
      <c r="Q102" s="1"/>
      <c r="R102" s="13">
        <v>65.010000000000005</v>
      </c>
      <c r="S102" s="1"/>
      <c r="T102" s="13">
        <v>0</v>
      </c>
      <c r="U102" s="13">
        <v>747.6</v>
      </c>
      <c r="V102" s="13">
        <v>0</v>
      </c>
      <c r="W102" s="13">
        <v>0</v>
      </c>
      <c r="X102" s="1"/>
      <c r="Y102" s="1"/>
      <c r="Z102" s="1"/>
      <c r="AA102" s="13">
        <v>2151.19</v>
      </c>
      <c r="AB102" s="13">
        <v>6677.64</v>
      </c>
    </row>
    <row r="103" spans="1:28" x14ac:dyDescent="0.25">
      <c r="A103" s="2" t="s">
        <v>566</v>
      </c>
      <c r="B103" s="1" t="s">
        <v>567</v>
      </c>
      <c r="C103" s="5" t="s">
        <v>491</v>
      </c>
      <c r="D103" s="5" t="s">
        <v>350</v>
      </c>
      <c r="E103" s="13">
        <v>977.52</v>
      </c>
      <c r="F103" s="13">
        <v>0</v>
      </c>
      <c r="G103" s="13">
        <v>69.84</v>
      </c>
      <c r="H103" s="1"/>
      <c r="I103" s="13">
        <v>36.119999999999997</v>
      </c>
      <c r="J103" s="13">
        <v>0</v>
      </c>
      <c r="K103" s="13">
        <v>0</v>
      </c>
      <c r="L103" s="13">
        <v>0</v>
      </c>
      <c r="M103" s="13">
        <v>0</v>
      </c>
      <c r="N103" s="13">
        <v>1083.48</v>
      </c>
      <c r="O103" s="1"/>
      <c r="P103" s="13">
        <v>58.38</v>
      </c>
      <c r="Q103" s="1"/>
      <c r="R103" s="13">
        <v>0</v>
      </c>
      <c r="S103" s="1"/>
      <c r="T103" s="13">
        <v>0</v>
      </c>
      <c r="U103" s="13">
        <v>112.41</v>
      </c>
      <c r="V103" s="13">
        <v>0</v>
      </c>
      <c r="W103" s="13">
        <v>0</v>
      </c>
      <c r="X103" s="1"/>
      <c r="Y103" s="1"/>
      <c r="Z103" s="1"/>
      <c r="AA103" s="13">
        <v>170.79</v>
      </c>
      <c r="AB103" s="13">
        <v>912.69</v>
      </c>
    </row>
    <row r="104" spans="1:28" x14ac:dyDescent="0.25">
      <c r="A104" s="2" t="s">
        <v>568</v>
      </c>
      <c r="B104" s="1" t="s">
        <v>569</v>
      </c>
      <c r="C104" s="5" t="s">
        <v>491</v>
      </c>
      <c r="D104" s="5" t="s">
        <v>350</v>
      </c>
      <c r="E104" s="13">
        <v>928.7</v>
      </c>
      <c r="F104" s="13">
        <v>0</v>
      </c>
      <c r="G104" s="13">
        <v>58.2</v>
      </c>
      <c r="H104" s="1"/>
      <c r="I104" s="13">
        <v>32.9</v>
      </c>
      <c r="J104" s="13">
        <v>0</v>
      </c>
      <c r="K104" s="13">
        <v>0</v>
      </c>
      <c r="L104" s="13">
        <v>0</v>
      </c>
      <c r="M104" s="13">
        <v>0</v>
      </c>
      <c r="N104" s="13">
        <v>1019.8</v>
      </c>
      <c r="O104" s="1"/>
      <c r="P104" s="13">
        <v>54.3</v>
      </c>
      <c r="Q104" s="1"/>
      <c r="R104" s="13">
        <v>0</v>
      </c>
      <c r="S104" s="1"/>
      <c r="T104" s="13">
        <v>0</v>
      </c>
      <c r="U104" s="13">
        <v>106.8</v>
      </c>
      <c r="V104" s="13">
        <v>0</v>
      </c>
      <c r="W104" s="13">
        <v>0</v>
      </c>
      <c r="X104" s="1"/>
      <c r="Y104" s="1"/>
      <c r="Z104" s="1"/>
      <c r="AA104" s="13">
        <v>161.1</v>
      </c>
      <c r="AB104" s="13">
        <v>858.7</v>
      </c>
    </row>
    <row r="105" spans="1:28" x14ac:dyDescent="0.25">
      <c r="A105" s="2" t="s">
        <v>570</v>
      </c>
      <c r="B105" s="1" t="s">
        <v>571</v>
      </c>
      <c r="C105" s="5" t="s">
        <v>526</v>
      </c>
      <c r="D105" s="5" t="s">
        <v>350</v>
      </c>
      <c r="E105" s="13">
        <v>9323.8799999999992</v>
      </c>
      <c r="F105" s="13">
        <v>2424.21</v>
      </c>
      <c r="G105" s="13">
        <v>465.5</v>
      </c>
      <c r="H105" s="1"/>
      <c r="I105" s="13">
        <v>315.42</v>
      </c>
      <c r="J105" s="13">
        <v>0</v>
      </c>
      <c r="K105" s="13">
        <v>0</v>
      </c>
      <c r="L105" s="13">
        <v>0</v>
      </c>
      <c r="M105" s="13">
        <v>6573.6</v>
      </c>
      <c r="N105" s="13">
        <v>19102.61</v>
      </c>
      <c r="O105" s="1"/>
      <c r="P105" s="13">
        <v>3724.3</v>
      </c>
      <c r="Q105" s="1"/>
      <c r="R105" s="13">
        <v>93.24</v>
      </c>
      <c r="S105" s="1"/>
      <c r="T105" s="13">
        <v>0</v>
      </c>
      <c r="U105" s="13">
        <v>1072.25</v>
      </c>
      <c r="V105" s="13">
        <v>3063</v>
      </c>
      <c r="W105" s="13">
        <v>306.69</v>
      </c>
      <c r="X105" s="1"/>
      <c r="Y105" s="1"/>
      <c r="Z105" s="1"/>
      <c r="AA105" s="13">
        <v>8259.48</v>
      </c>
      <c r="AB105" s="13">
        <v>10843.13</v>
      </c>
    </row>
    <row r="106" spans="1:28" x14ac:dyDescent="0.25">
      <c r="A106" s="2" t="s">
        <v>572</v>
      </c>
      <c r="B106" s="1" t="s">
        <v>573</v>
      </c>
      <c r="C106" s="5" t="s">
        <v>491</v>
      </c>
      <c r="D106" s="5" t="s">
        <v>350</v>
      </c>
      <c r="E106" s="13">
        <v>6500.9</v>
      </c>
      <c r="F106" s="13">
        <v>1170.1600000000001</v>
      </c>
      <c r="G106" s="13">
        <v>407.4</v>
      </c>
      <c r="H106" s="1"/>
      <c r="I106" s="13">
        <v>230.3</v>
      </c>
      <c r="J106" s="13">
        <v>0</v>
      </c>
      <c r="K106" s="13">
        <v>0</v>
      </c>
      <c r="L106" s="13">
        <v>0</v>
      </c>
      <c r="M106" s="13">
        <v>0</v>
      </c>
      <c r="N106" s="13">
        <v>8308.76</v>
      </c>
      <c r="O106" s="1"/>
      <c r="P106" s="13">
        <v>1227.49</v>
      </c>
      <c r="Q106" s="1"/>
      <c r="R106" s="13">
        <v>65.010000000000005</v>
      </c>
      <c r="S106" s="1"/>
      <c r="T106" s="13">
        <v>0</v>
      </c>
      <c r="U106" s="13">
        <v>747.6</v>
      </c>
      <c r="V106" s="13">
        <v>0</v>
      </c>
      <c r="W106" s="13">
        <v>0</v>
      </c>
      <c r="X106" s="1"/>
      <c r="Y106" s="1"/>
      <c r="Z106" s="1"/>
      <c r="AA106" s="13">
        <v>2040.1</v>
      </c>
      <c r="AB106" s="13">
        <v>6268.66</v>
      </c>
    </row>
    <row r="107" spans="1:28" x14ac:dyDescent="0.25">
      <c r="A107" s="2" t="s">
        <v>574</v>
      </c>
      <c r="B107" s="1" t="s">
        <v>575</v>
      </c>
      <c r="C107" s="5" t="s">
        <v>491</v>
      </c>
      <c r="D107" s="5" t="s">
        <v>350</v>
      </c>
      <c r="E107" s="13">
        <v>2443.8000000000002</v>
      </c>
      <c r="F107" s="13">
        <v>0</v>
      </c>
      <c r="G107" s="13">
        <v>174.6</v>
      </c>
      <c r="H107" s="1"/>
      <c r="I107" s="13">
        <v>90.3</v>
      </c>
      <c r="J107" s="13">
        <v>0</v>
      </c>
      <c r="K107" s="13">
        <v>0</v>
      </c>
      <c r="L107" s="13">
        <v>0</v>
      </c>
      <c r="M107" s="13">
        <v>0</v>
      </c>
      <c r="N107" s="13">
        <v>2708.7</v>
      </c>
      <c r="O107" s="1"/>
      <c r="P107" s="13">
        <v>190.66</v>
      </c>
      <c r="Q107" s="1"/>
      <c r="R107" s="13">
        <v>24.44</v>
      </c>
      <c r="S107" s="1"/>
      <c r="T107" s="13">
        <v>0</v>
      </c>
      <c r="U107" s="13">
        <v>281.04000000000002</v>
      </c>
      <c r="V107" s="13">
        <v>306</v>
      </c>
      <c r="W107" s="13">
        <v>0</v>
      </c>
      <c r="X107" s="1"/>
      <c r="Y107" s="1"/>
      <c r="Z107" s="1"/>
      <c r="AA107" s="13">
        <v>802.14</v>
      </c>
      <c r="AB107" s="13">
        <v>1906.56</v>
      </c>
    </row>
    <row r="108" spans="1:28" x14ac:dyDescent="0.25">
      <c r="A108" s="2" t="s">
        <v>576</v>
      </c>
      <c r="B108" s="1" t="s">
        <v>577</v>
      </c>
      <c r="C108" s="5" t="s">
        <v>316</v>
      </c>
      <c r="D108" s="5" t="s">
        <v>350</v>
      </c>
      <c r="E108" s="13">
        <v>6419.55</v>
      </c>
      <c r="F108" s="13">
        <v>1155.52</v>
      </c>
      <c r="G108" s="13">
        <v>465.5</v>
      </c>
      <c r="H108" s="1"/>
      <c r="I108" s="13">
        <v>229.8</v>
      </c>
      <c r="J108" s="13">
        <v>0</v>
      </c>
      <c r="K108" s="13">
        <v>0</v>
      </c>
      <c r="L108" s="13">
        <v>0</v>
      </c>
      <c r="M108" s="13">
        <v>0</v>
      </c>
      <c r="N108" s="13">
        <v>8270.3700000000008</v>
      </c>
      <c r="O108" s="1"/>
      <c r="P108" s="13">
        <v>1219.28</v>
      </c>
      <c r="Q108" s="1"/>
      <c r="R108" s="13">
        <v>64.2</v>
      </c>
      <c r="S108" s="1"/>
      <c r="T108" s="13">
        <v>0</v>
      </c>
      <c r="U108" s="13">
        <v>738.25</v>
      </c>
      <c r="V108" s="13">
        <v>1948</v>
      </c>
      <c r="W108" s="13">
        <v>0</v>
      </c>
      <c r="X108" s="1"/>
      <c r="Y108" s="1"/>
      <c r="Z108" s="1"/>
      <c r="AA108" s="13">
        <v>3969.73</v>
      </c>
      <c r="AB108" s="13">
        <v>4300.6400000000003</v>
      </c>
    </row>
    <row r="109" spans="1:28" x14ac:dyDescent="0.25">
      <c r="A109" s="2" t="s">
        <v>578</v>
      </c>
      <c r="B109" s="1" t="s">
        <v>579</v>
      </c>
      <c r="C109" s="5" t="s">
        <v>580</v>
      </c>
      <c r="D109" s="5" t="s">
        <v>350</v>
      </c>
      <c r="E109" s="13">
        <v>8065.35</v>
      </c>
      <c r="F109" s="13">
        <v>1290.46</v>
      </c>
      <c r="G109" s="13">
        <v>465.5</v>
      </c>
      <c r="H109" s="1"/>
      <c r="I109" s="13">
        <v>256.45</v>
      </c>
      <c r="J109" s="13">
        <v>0</v>
      </c>
      <c r="K109" s="13">
        <v>0</v>
      </c>
      <c r="L109" s="13">
        <v>0</v>
      </c>
      <c r="M109" s="13">
        <v>0</v>
      </c>
      <c r="N109" s="13">
        <v>10077.76</v>
      </c>
      <c r="O109" s="1"/>
      <c r="P109" s="13">
        <v>1605.34</v>
      </c>
      <c r="Q109" s="1"/>
      <c r="R109" s="13">
        <v>80.650000000000006</v>
      </c>
      <c r="S109" s="1"/>
      <c r="T109" s="13">
        <v>0</v>
      </c>
      <c r="U109" s="13">
        <v>927.52</v>
      </c>
      <c r="V109" s="13">
        <v>3891.55</v>
      </c>
      <c r="W109" s="13">
        <v>0</v>
      </c>
      <c r="X109" s="1"/>
      <c r="Y109" s="1"/>
      <c r="Z109" s="1"/>
      <c r="AA109" s="13">
        <v>6505.06</v>
      </c>
      <c r="AB109" s="13">
        <v>3572.7</v>
      </c>
    </row>
    <row r="110" spans="1:28" x14ac:dyDescent="0.25">
      <c r="A110" s="2" t="s">
        <v>581</v>
      </c>
      <c r="B110" s="1" t="s">
        <v>582</v>
      </c>
      <c r="C110" s="5" t="s">
        <v>491</v>
      </c>
      <c r="D110" s="5" t="s">
        <v>350</v>
      </c>
      <c r="E110" s="13">
        <v>814.6</v>
      </c>
      <c r="F110" s="13">
        <v>0</v>
      </c>
      <c r="G110" s="13">
        <v>58.2</v>
      </c>
      <c r="H110" s="1"/>
      <c r="I110" s="13">
        <v>30.1</v>
      </c>
      <c r="J110" s="13">
        <v>0</v>
      </c>
      <c r="K110" s="13">
        <v>0</v>
      </c>
      <c r="L110" s="13">
        <v>0</v>
      </c>
      <c r="M110" s="13">
        <v>0</v>
      </c>
      <c r="N110" s="13">
        <v>902.9</v>
      </c>
      <c r="O110" s="1"/>
      <c r="P110" s="13">
        <v>46.81</v>
      </c>
      <c r="Q110" s="1"/>
      <c r="R110" s="13">
        <v>0</v>
      </c>
      <c r="S110" s="1"/>
      <c r="T110" s="13">
        <v>0</v>
      </c>
      <c r="U110" s="13">
        <v>93.68</v>
      </c>
      <c r="V110" s="13">
        <v>0</v>
      </c>
      <c r="W110" s="13">
        <v>0</v>
      </c>
      <c r="X110" s="1"/>
      <c r="Y110" s="1"/>
      <c r="Z110" s="1"/>
      <c r="AA110" s="13">
        <v>140.49</v>
      </c>
      <c r="AB110" s="13">
        <v>762.41</v>
      </c>
    </row>
    <row r="111" spans="1:28" x14ac:dyDescent="0.25">
      <c r="A111" s="2" t="s">
        <v>583</v>
      </c>
      <c r="B111" s="1" t="s">
        <v>584</v>
      </c>
      <c r="C111" s="5" t="s">
        <v>491</v>
      </c>
      <c r="D111" s="5" t="s">
        <v>350</v>
      </c>
      <c r="E111" s="13">
        <v>1140.44</v>
      </c>
      <c r="F111" s="13">
        <v>0</v>
      </c>
      <c r="G111" s="13">
        <v>81.48</v>
      </c>
      <c r="H111" s="1"/>
      <c r="I111" s="13">
        <v>42.14</v>
      </c>
      <c r="J111" s="13">
        <v>0</v>
      </c>
      <c r="K111" s="13">
        <v>0</v>
      </c>
      <c r="L111" s="13">
        <v>0</v>
      </c>
      <c r="M111" s="13">
        <v>0</v>
      </c>
      <c r="N111" s="13">
        <v>1264.06</v>
      </c>
      <c r="O111" s="1"/>
      <c r="P111" s="13">
        <v>69.930000000000007</v>
      </c>
      <c r="Q111" s="1"/>
      <c r="R111" s="13">
        <v>0</v>
      </c>
      <c r="S111" s="1"/>
      <c r="T111" s="13">
        <v>0</v>
      </c>
      <c r="U111" s="13">
        <v>131.15</v>
      </c>
      <c r="V111" s="13">
        <v>0</v>
      </c>
      <c r="W111" s="13">
        <v>0</v>
      </c>
      <c r="X111" s="1"/>
      <c r="Y111" s="1"/>
      <c r="Z111" s="1"/>
      <c r="AA111" s="13">
        <v>201.08</v>
      </c>
      <c r="AB111" s="13">
        <v>1062.98</v>
      </c>
    </row>
    <row r="112" spans="1:28" x14ac:dyDescent="0.25">
      <c r="A112" s="2" t="s">
        <v>585</v>
      </c>
      <c r="B112" s="1" t="s">
        <v>586</v>
      </c>
      <c r="C112" s="5" t="s">
        <v>491</v>
      </c>
      <c r="D112" s="5" t="s">
        <v>350</v>
      </c>
      <c r="E112" s="13">
        <v>1140.44</v>
      </c>
      <c r="F112" s="13">
        <v>0</v>
      </c>
      <c r="G112" s="13">
        <v>81.48</v>
      </c>
      <c r="H112" s="1"/>
      <c r="I112" s="13">
        <v>42.14</v>
      </c>
      <c r="J112" s="13">
        <v>0</v>
      </c>
      <c r="K112" s="13">
        <v>0</v>
      </c>
      <c r="L112" s="13">
        <v>0</v>
      </c>
      <c r="M112" s="13">
        <v>0</v>
      </c>
      <c r="N112" s="13">
        <v>1264.06</v>
      </c>
      <c r="O112" s="1"/>
      <c r="P112" s="13">
        <v>69.930000000000007</v>
      </c>
      <c r="Q112" s="1"/>
      <c r="R112" s="13">
        <v>0</v>
      </c>
      <c r="S112" s="1"/>
      <c r="T112" s="13">
        <v>0</v>
      </c>
      <c r="U112" s="13">
        <v>131.15</v>
      </c>
      <c r="V112" s="13">
        <v>0</v>
      </c>
      <c r="W112" s="13">
        <v>0</v>
      </c>
      <c r="X112" s="1"/>
      <c r="Y112" s="1"/>
      <c r="Z112" s="1"/>
      <c r="AA112" s="13">
        <v>201.08</v>
      </c>
      <c r="AB112" s="13">
        <v>1062.98</v>
      </c>
    </row>
    <row r="113" spans="1:28" x14ac:dyDescent="0.25">
      <c r="A113" s="2" t="s">
        <v>587</v>
      </c>
      <c r="B113" s="1" t="s">
        <v>588</v>
      </c>
      <c r="C113" s="5" t="s">
        <v>491</v>
      </c>
      <c r="D113" s="5" t="s">
        <v>350</v>
      </c>
      <c r="E113" s="13">
        <v>4086.28</v>
      </c>
      <c r="F113" s="13">
        <v>0</v>
      </c>
      <c r="G113" s="13">
        <v>256.08</v>
      </c>
      <c r="H113" s="1"/>
      <c r="I113" s="13">
        <v>144.76</v>
      </c>
      <c r="J113" s="13">
        <v>0</v>
      </c>
      <c r="K113" s="13">
        <v>0</v>
      </c>
      <c r="L113" s="13">
        <v>0</v>
      </c>
      <c r="M113" s="13">
        <v>0</v>
      </c>
      <c r="N113" s="13">
        <v>4487.12</v>
      </c>
      <c r="O113" s="1"/>
      <c r="P113" s="13">
        <v>431.64</v>
      </c>
      <c r="Q113" s="1"/>
      <c r="R113" s="13">
        <v>40.86</v>
      </c>
      <c r="S113" s="1"/>
      <c r="T113" s="13">
        <v>0</v>
      </c>
      <c r="U113" s="13">
        <v>469.92</v>
      </c>
      <c r="V113" s="13">
        <v>1021</v>
      </c>
      <c r="W113" s="13">
        <v>352.16</v>
      </c>
      <c r="X113" s="1"/>
      <c r="Y113" s="1"/>
      <c r="Z113" s="1"/>
      <c r="AA113" s="13">
        <v>2315.58</v>
      </c>
      <c r="AB113" s="13">
        <v>2171.54</v>
      </c>
    </row>
    <row r="114" spans="1:28" x14ac:dyDescent="0.25">
      <c r="A114" s="2" t="s">
        <v>589</v>
      </c>
      <c r="B114" s="1" t="s">
        <v>590</v>
      </c>
      <c r="C114" s="5" t="s">
        <v>491</v>
      </c>
      <c r="D114" s="5" t="s">
        <v>350</v>
      </c>
      <c r="E114" s="13">
        <v>7243.86</v>
      </c>
      <c r="F114" s="13">
        <v>0</v>
      </c>
      <c r="G114" s="13">
        <v>453.96</v>
      </c>
      <c r="H114" s="1"/>
      <c r="I114" s="13">
        <v>256.62</v>
      </c>
      <c r="J114" s="13">
        <v>0</v>
      </c>
      <c r="K114" s="13">
        <v>0</v>
      </c>
      <c r="L114" s="13">
        <v>0</v>
      </c>
      <c r="M114" s="13">
        <v>6573.6</v>
      </c>
      <c r="N114" s="13">
        <v>14528.04</v>
      </c>
      <c r="O114" s="1"/>
      <c r="P114" s="13">
        <v>2600.1</v>
      </c>
      <c r="Q114" s="1"/>
      <c r="R114" s="13">
        <v>72.44</v>
      </c>
      <c r="S114" s="1"/>
      <c r="T114" s="13">
        <v>0</v>
      </c>
      <c r="U114" s="13">
        <v>833.04</v>
      </c>
      <c r="V114" s="13">
        <v>3426.95</v>
      </c>
      <c r="W114" s="13">
        <v>0</v>
      </c>
      <c r="X114" s="1"/>
      <c r="Y114" s="1"/>
      <c r="Z114" s="1"/>
      <c r="AA114" s="13">
        <v>6932.53</v>
      </c>
      <c r="AB114" s="13">
        <v>7595.51</v>
      </c>
    </row>
    <row r="115" spans="1:28" x14ac:dyDescent="0.25">
      <c r="A115" s="2" t="s">
        <v>591</v>
      </c>
      <c r="B115" s="1" t="s">
        <v>592</v>
      </c>
      <c r="C115" s="5" t="s">
        <v>314</v>
      </c>
      <c r="D115" s="5" t="s">
        <v>350</v>
      </c>
      <c r="E115" s="13">
        <v>7198.5</v>
      </c>
      <c r="F115" s="13">
        <v>719.86</v>
      </c>
      <c r="G115" s="13">
        <v>465.5</v>
      </c>
      <c r="H115" s="1"/>
      <c r="I115" s="13">
        <v>261.2</v>
      </c>
      <c r="J115" s="13">
        <v>0</v>
      </c>
      <c r="K115" s="13">
        <v>0</v>
      </c>
      <c r="L115" s="13">
        <v>0</v>
      </c>
      <c r="M115" s="13">
        <v>2191</v>
      </c>
      <c r="N115" s="13">
        <v>10836.06</v>
      </c>
      <c r="O115" s="1"/>
      <c r="P115" s="13">
        <v>1767.32</v>
      </c>
      <c r="Q115" s="1"/>
      <c r="R115" s="13">
        <v>71.98</v>
      </c>
      <c r="S115" s="1"/>
      <c r="T115" s="13">
        <v>0</v>
      </c>
      <c r="U115" s="13">
        <v>827.83</v>
      </c>
      <c r="V115" s="13">
        <v>2210.7399999999998</v>
      </c>
      <c r="W115" s="13">
        <v>0</v>
      </c>
      <c r="X115" s="1"/>
      <c r="Y115" s="1"/>
      <c r="Z115" s="1"/>
      <c r="AA115" s="13">
        <v>4877.87</v>
      </c>
      <c r="AB115" s="13">
        <v>5958.19</v>
      </c>
    </row>
    <row r="116" spans="1:28" x14ac:dyDescent="0.25">
      <c r="A116" s="2" t="s">
        <v>593</v>
      </c>
      <c r="B116" s="1" t="s">
        <v>594</v>
      </c>
      <c r="C116" s="5" t="s">
        <v>491</v>
      </c>
      <c r="D116" s="5" t="s">
        <v>350</v>
      </c>
      <c r="E116" s="13">
        <v>4301.2000000000007</v>
      </c>
      <c r="F116" s="13">
        <v>0</v>
      </c>
      <c r="G116" s="13">
        <v>291</v>
      </c>
      <c r="H116" s="1"/>
      <c r="I116" s="13">
        <v>156.1</v>
      </c>
      <c r="J116" s="13">
        <v>0</v>
      </c>
      <c r="K116" s="13">
        <v>0</v>
      </c>
      <c r="L116" s="13">
        <v>0</v>
      </c>
      <c r="M116" s="13">
        <v>0</v>
      </c>
      <c r="N116" s="13">
        <v>4748.3</v>
      </c>
      <c r="O116" s="1"/>
      <c r="P116" s="13">
        <v>478.43</v>
      </c>
      <c r="Q116" s="1"/>
      <c r="R116" s="13">
        <v>0</v>
      </c>
      <c r="S116" s="1"/>
      <c r="T116" s="13">
        <v>0</v>
      </c>
      <c r="U116" s="13">
        <v>494.64</v>
      </c>
      <c r="V116" s="13">
        <v>0</v>
      </c>
      <c r="W116" s="13">
        <v>0</v>
      </c>
      <c r="X116" s="1"/>
      <c r="Y116" s="1"/>
      <c r="Z116" s="1"/>
      <c r="AA116" s="13">
        <v>973.07</v>
      </c>
      <c r="AB116" s="13">
        <v>3775.23</v>
      </c>
    </row>
    <row r="117" spans="1:28" x14ac:dyDescent="0.25">
      <c r="A117" s="2" t="s">
        <v>595</v>
      </c>
      <c r="B117" s="1" t="s">
        <v>596</v>
      </c>
      <c r="C117" s="5" t="s">
        <v>491</v>
      </c>
      <c r="D117" s="5" t="s">
        <v>350</v>
      </c>
      <c r="E117" s="13">
        <v>1674.84</v>
      </c>
      <c r="F117" s="13">
        <v>0</v>
      </c>
      <c r="G117" s="13">
        <v>116.4</v>
      </c>
      <c r="H117" s="1"/>
      <c r="I117" s="13">
        <v>61.32</v>
      </c>
      <c r="J117" s="13">
        <v>0</v>
      </c>
      <c r="K117" s="13">
        <v>0</v>
      </c>
      <c r="L117" s="13">
        <v>0</v>
      </c>
      <c r="M117" s="13">
        <v>0</v>
      </c>
      <c r="N117" s="13">
        <v>1852.56</v>
      </c>
      <c r="O117" s="1"/>
      <c r="P117" s="13">
        <v>107.59</v>
      </c>
      <c r="Q117" s="1"/>
      <c r="R117" s="13">
        <v>0</v>
      </c>
      <c r="S117" s="1"/>
      <c r="T117" s="13">
        <v>0</v>
      </c>
      <c r="U117" s="13">
        <v>192.61</v>
      </c>
      <c r="V117" s="13">
        <v>0</v>
      </c>
      <c r="W117" s="13">
        <v>0</v>
      </c>
      <c r="X117" s="1"/>
      <c r="Y117" s="1"/>
      <c r="Z117" s="1"/>
      <c r="AA117" s="13">
        <v>300.2</v>
      </c>
      <c r="AB117" s="13">
        <v>1552.36</v>
      </c>
    </row>
    <row r="118" spans="1:28" x14ac:dyDescent="0.25">
      <c r="A118" s="2" t="s">
        <v>597</v>
      </c>
      <c r="B118" s="1" t="s">
        <v>598</v>
      </c>
      <c r="C118" s="5" t="s">
        <v>491</v>
      </c>
      <c r="D118" s="5" t="s">
        <v>350</v>
      </c>
      <c r="E118" s="13">
        <v>4281.5599999999995</v>
      </c>
      <c r="F118" s="13">
        <v>0</v>
      </c>
      <c r="G118" s="13">
        <v>302.64</v>
      </c>
      <c r="H118" s="1"/>
      <c r="I118" s="13">
        <v>157.63999999999999</v>
      </c>
      <c r="J118" s="13">
        <v>0</v>
      </c>
      <c r="K118" s="13">
        <v>0</v>
      </c>
      <c r="L118" s="13">
        <v>0</v>
      </c>
      <c r="M118" s="13">
        <v>0</v>
      </c>
      <c r="N118" s="13">
        <v>4741.84</v>
      </c>
      <c r="O118" s="1"/>
      <c r="P118" s="13">
        <v>477.28</v>
      </c>
      <c r="Q118" s="1"/>
      <c r="R118" s="13">
        <v>0</v>
      </c>
      <c r="S118" s="1"/>
      <c r="T118" s="13">
        <v>0</v>
      </c>
      <c r="U118" s="13">
        <v>492.38</v>
      </c>
      <c r="V118" s="13">
        <v>0</v>
      </c>
      <c r="W118" s="13">
        <v>0</v>
      </c>
      <c r="X118" s="1"/>
      <c r="Y118" s="1"/>
      <c r="Z118" s="1"/>
      <c r="AA118" s="13">
        <v>969.66</v>
      </c>
      <c r="AB118" s="13">
        <v>3772.18</v>
      </c>
    </row>
    <row r="119" spans="1:28" x14ac:dyDescent="0.25">
      <c r="A119" s="2" t="s">
        <v>599</v>
      </c>
      <c r="B119" s="1" t="s">
        <v>600</v>
      </c>
      <c r="C119" s="5" t="s">
        <v>491</v>
      </c>
      <c r="D119" s="5" t="s">
        <v>350</v>
      </c>
      <c r="E119" s="13">
        <v>5757.94</v>
      </c>
      <c r="F119" s="13">
        <v>806.11</v>
      </c>
      <c r="G119" s="13">
        <v>360.84</v>
      </c>
      <c r="H119" s="1"/>
      <c r="I119" s="13">
        <v>203.98</v>
      </c>
      <c r="J119" s="13">
        <v>0</v>
      </c>
      <c r="K119" s="13">
        <v>0</v>
      </c>
      <c r="L119" s="13">
        <v>0</v>
      </c>
      <c r="M119" s="13">
        <v>0</v>
      </c>
      <c r="N119" s="13">
        <v>7128.87</v>
      </c>
      <c r="O119" s="1"/>
      <c r="P119" s="13">
        <v>975.47</v>
      </c>
      <c r="Q119" s="1"/>
      <c r="R119" s="13">
        <v>57.58</v>
      </c>
      <c r="S119" s="1"/>
      <c r="T119" s="13">
        <v>0</v>
      </c>
      <c r="U119" s="13">
        <v>662.16</v>
      </c>
      <c r="V119" s="13">
        <v>1920</v>
      </c>
      <c r="W119" s="13">
        <v>0</v>
      </c>
      <c r="X119" s="1"/>
      <c r="Y119" s="1"/>
      <c r="Z119" s="1"/>
      <c r="AA119" s="13">
        <v>3615.21</v>
      </c>
      <c r="AB119" s="13">
        <v>3513.66</v>
      </c>
    </row>
    <row r="120" spans="1:28" x14ac:dyDescent="0.25">
      <c r="A120" s="2" t="s">
        <v>601</v>
      </c>
      <c r="B120" s="1" t="s">
        <v>602</v>
      </c>
      <c r="C120" s="5" t="s">
        <v>491</v>
      </c>
      <c r="D120" s="5" t="s">
        <v>350</v>
      </c>
      <c r="E120" s="13">
        <v>3183.58</v>
      </c>
      <c r="F120" s="13">
        <v>955.07</v>
      </c>
      <c r="G120" s="13">
        <v>209.52</v>
      </c>
      <c r="H120" s="1"/>
      <c r="I120" s="13">
        <v>114.52</v>
      </c>
      <c r="J120" s="13">
        <v>0</v>
      </c>
      <c r="K120" s="13">
        <v>0</v>
      </c>
      <c r="L120" s="13">
        <v>0</v>
      </c>
      <c r="M120" s="13">
        <v>0</v>
      </c>
      <c r="N120" s="13">
        <v>4462.6899999999996</v>
      </c>
      <c r="O120" s="1"/>
      <c r="P120" s="13">
        <v>427.26</v>
      </c>
      <c r="Q120" s="1"/>
      <c r="R120" s="13">
        <v>31.84</v>
      </c>
      <c r="S120" s="1"/>
      <c r="T120" s="13">
        <v>0</v>
      </c>
      <c r="U120" s="13">
        <v>366.11</v>
      </c>
      <c r="V120" s="13">
        <v>0</v>
      </c>
      <c r="W120" s="13">
        <v>329.47</v>
      </c>
      <c r="X120" s="1"/>
      <c r="Y120" s="1"/>
      <c r="Z120" s="1"/>
      <c r="AA120" s="13">
        <v>1154.68</v>
      </c>
      <c r="AB120" s="13">
        <v>3308.01</v>
      </c>
    </row>
    <row r="121" spans="1:28" x14ac:dyDescent="0.25">
      <c r="A121" s="2" t="s">
        <v>603</v>
      </c>
      <c r="B121" s="1" t="s">
        <v>604</v>
      </c>
      <c r="C121" s="5" t="s">
        <v>491</v>
      </c>
      <c r="D121" s="5" t="s">
        <v>350</v>
      </c>
      <c r="E121" s="13">
        <v>3900.54</v>
      </c>
      <c r="F121" s="13">
        <v>546.08000000000004</v>
      </c>
      <c r="G121" s="13">
        <v>244.44</v>
      </c>
      <c r="H121" s="1"/>
      <c r="I121" s="13">
        <v>138.18</v>
      </c>
      <c r="J121" s="13">
        <v>0</v>
      </c>
      <c r="K121" s="13">
        <v>0</v>
      </c>
      <c r="L121" s="13">
        <v>0</v>
      </c>
      <c r="M121" s="13">
        <v>0</v>
      </c>
      <c r="N121" s="13">
        <v>4829.24</v>
      </c>
      <c r="O121" s="1"/>
      <c r="P121" s="13">
        <v>492.94</v>
      </c>
      <c r="Q121" s="1"/>
      <c r="R121" s="13">
        <v>39.01</v>
      </c>
      <c r="S121" s="1"/>
      <c r="T121" s="13">
        <v>400</v>
      </c>
      <c r="U121" s="13">
        <v>448.56</v>
      </c>
      <c r="V121" s="13">
        <v>0</v>
      </c>
      <c r="W121" s="13">
        <v>125.84</v>
      </c>
      <c r="X121" s="1"/>
      <c r="Y121" s="1"/>
      <c r="Z121" s="1"/>
      <c r="AA121" s="13">
        <v>1506.35</v>
      </c>
      <c r="AB121" s="13">
        <v>3322.89</v>
      </c>
    </row>
    <row r="122" spans="1:28" x14ac:dyDescent="0.25">
      <c r="A122" s="2" t="s">
        <v>605</v>
      </c>
      <c r="B122" s="1" t="s">
        <v>606</v>
      </c>
      <c r="C122" s="5" t="s">
        <v>491</v>
      </c>
      <c r="D122" s="5" t="s">
        <v>350</v>
      </c>
      <c r="E122" s="13">
        <v>5441.6399999999994</v>
      </c>
      <c r="F122" s="13">
        <v>0</v>
      </c>
      <c r="G122" s="13">
        <v>372.48</v>
      </c>
      <c r="H122" s="1"/>
      <c r="I122" s="13">
        <v>198.24</v>
      </c>
      <c r="J122" s="13">
        <v>0</v>
      </c>
      <c r="K122" s="13">
        <v>0</v>
      </c>
      <c r="L122" s="13">
        <v>0</v>
      </c>
      <c r="M122" s="13">
        <v>0</v>
      </c>
      <c r="N122" s="13">
        <v>6012.36</v>
      </c>
      <c r="O122" s="1"/>
      <c r="P122" s="13">
        <v>736.97</v>
      </c>
      <c r="Q122" s="1"/>
      <c r="R122" s="13">
        <v>0</v>
      </c>
      <c r="S122" s="1"/>
      <c r="T122" s="13">
        <v>0</v>
      </c>
      <c r="U122" s="13">
        <v>625.79</v>
      </c>
      <c r="V122" s="13">
        <v>0</v>
      </c>
      <c r="W122" s="13">
        <v>0</v>
      </c>
      <c r="X122" s="1"/>
      <c r="Y122" s="1"/>
      <c r="Z122" s="1"/>
      <c r="AA122" s="13">
        <v>1362.76</v>
      </c>
      <c r="AB122" s="13">
        <v>4649.6000000000004</v>
      </c>
    </row>
    <row r="123" spans="1:28" x14ac:dyDescent="0.25">
      <c r="A123" s="2" t="s">
        <v>607</v>
      </c>
      <c r="B123" s="1" t="s">
        <v>608</v>
      </c>
      <c r="C123" s="5" t="s">
        <v>316</v>
      </c>
      <c r="D123" s="5" t="s">
        <v>350</v>
      </c>
      <c r="E123" s="13">
        <v>6419.54</v>
      </c>
      <c r="F123" s="13">
        <v>0</v>
      </c>
      <c r="G123" s="13">
        <v>465.5</v>
      </c>
      <c r="H123" s="1"/>
      <c r="I123" s="13">
        <v>229.8</v>
      </c>
      <c r="J123" s="13">
        <v>0</v>
      </c>
      <c r="K123" s="13">
        <v>0</v>
      </c>
      <c r="L123" s="13">
        <v>0</v>
      </c>
      <c r="M123" s="13">
        <v>0</v>
      </c>
      <c r="N123" s="13">
        <v>7114.84</v>
      </c>
      <c r="O123" s="1"/>
      <c r="P123" s="13">
        <v>972.46</v>
      </c>
      <c r="Q123" s="1"/>
      <c r="R123" s="13">
        <v>64.2</v>
      </c>
      <c r="S123" s="1"/>
      <c r="T123" s="13">
        <v>0</v>
      </c>
      <c r="U123" s="13">
        <v>738.25</v>
      </c>
      <c r="V123" s="13">
        <v>0</v>
      </c>
      <c r="W123" s="13">
        <v>0</v>
      </c>
      <c r="X123" s="1"/>
      <c r="Y123" s="1"/>
      <c r="Z123" s="1"/>
      <c r="AA123" s="13">
        <v>1774.91</v>
      </c>
      <c r="AB123" s="13">
        <v>5339.93</v>
      </c>
    </row>
    <row r="124" spans="1:28" x14ac:dyDescent="0.25">
      <c r="A124" s="2" t="s">
        <v>609</v>
      </c>
      <c r="B124" s="1" t="s">
        <v>610</v>
      </c>
      <c r="C124" s="5" t="s">
        <v>491</v>
      </c>
      <c r="D124" s="5" t="s">
        <v>350</v>
      </c>
      <c r="E124" s="13">
        <v>814.6</v>
      </c>
      <c r="F124" s="13">
        <v>0</v>
      </c>
      <c r="G124" s="13">
        <v>58.2</v>
      </c>
      <c r="H124" s="1"/>
      <c r="I124" s="13">
        <v>30.1</v>
      </c>
      <c r="J124" s="13">
        <v>0</v>
      </c>
      <c r="K124" s="13">
        <v>0</v>
      </c>
      <c r="L124" s="13">
        <v>0</v>
      </c>
      <c r="M124" s="13">
        <v>0</v>
      </c>
      <c r="N124" s="13">
        <v>902.9</v>
      </c>
      <c r="O124" s="1"/>
      <c r="P124" s="13">
        <v>46.81</v>
      </c>
      <c r="Q124" s="1"/>
      <c r="R124" s="13">
        <v>0</v>
      </c>
      <c r="S124" s="1"/>
      <c r="T124" s="13">
        <v>0</v>
      </c>
      <c r="U124" s="13">
        <v>93.68</v>
      </c>
      <c r="V124" s="13">
        <v>0</v>
      </c>
      <c r="W124" s="13">
        <v>0</v>
      </c>
      <c r="X124" s="1"/>
      <c r="Y124" s="1"/>
      <c r="Z124" s="1"/>
      <c r="AA124" s="13">
        <v>140.49</v>
      </c>
      <c r="AB124" s="13">
        <v>762.41</v>
      </c>
    </row>
    <row r="125" spans="1:28" x14ac:dyDescent="0.25">
      <c r="A125" s="2" t="s">
        <v>611</v>
      </c>
      <c r="B125" s="1" t="s">
        <v>612</v>
      </c>
      <c r="C125" s="5" t="s">
        <v>491</v>
      </c>
      <c r="D125" s="5" t="s">
        <v>350</v>
      </c>
      <c r="E125" s="13">
        <v>5389.64</v>
      </c>
      <c r="F125" s="13">
        <v>0</v>
      </c>
      <c r="G125" s="13">
        <v>349.2</v>
      </c>
      <c r="H125" s="1"/>
      <c r="I125" s="13">
        <v>192.92</v>
      </c>
      <c r="J125" s="13">
        <v>0</v>
      </c>
      <c r="K125" s="13">
        <v>0</v>
      </c>
      <c r="L125" s="13">
        <v>0</v>
      </c>
      <c r="M125" s="13">
        <v>0</v>
      </c>
      <c r="N125" s="13">
        <v>5931.76</v>
      </c>
      <c r="O125" s="1"/>
      <c r="P125" s="13">
        <v>719.76</v>
      </c>
      <c r="Q125" s="1"/>
      <c r="R125" s="13">
        <v>53.9</v>
      </c>
      <c r="S125" s="1"/>
      <c r="T125" s="13">
        <v>0</v>
      </c>
      <c r="U125" s="13">
        <v>619.80999999999995</v>
      </c>
      <c r="V125" s="13">
        <v>0</v>
      </c>
      <c r="W125" s="13">
        <v>0</v>
      </c>
      <c r="X125" s="1"/>
      <c r="Y125" s="1"/>
      <c r="Z125" s="1"/>
      <c r="AA125" s="13">
        <v>1393.47</v>
      </c>
      <c r="AB125" s="13">
        <v>4538.29</v>
      </c>
    </row>
    <row r="126" spans="1:28" x14ac:dyDescent="0.25">
      <c r="A126" s="2" t="s">
        <v>613</v>
      </c>
      <c r="B126" s="1" t="s">
        <v>614</v>
      </c>
      <c r="C126" s="5" t="s">
        <v>491</v>
      </c>
      <c r="D126" s="5" t="s">
        <v>350</v>
      </c>
      <c r="E126" s="13">
        <v>7429.6</v>
      </c>
      <c r="F126" s="13">
        <v>0</v>
      </c>
      <c r="G126" s="13">
        <v>465.6</v>
      </c>
      <c r="H126" s="1"/>
      <c r="I126" s="13">
        <v>263.2</v>
      </c>
      <c r="J126" s="13">
        <v>0</v>
      </c>
      <c r="K126" s="13">
        <v>0</v>
      </c>
      <c r="L126" s="13">
        <v>0</v>
      </c>
      <c r="M126" s="13">
        <v>0</v>
      </c>
      <c r="N126" s="13">
        <v>8158.4</v>
      </c>
      <c r="O126" s="1"/>
      <c r="P126" s="13">
        <v>1195.3699999999999</v>
      </c>
      <c r="Q126" s="1"/>
      <c r="R126" s="13">
        <v>0</v>
      </c>
      <c r="S126" s="1"/>
      <c r="T126" s="13">
        <v>0</v>
      </c>
      <c r="U126" s="13">
        <v>854.4</v>
      </c>
      <c r="V126" s="13">
        <v>0</v>
      </c>
      <c r="W126" s="13">
        <v>0</v>
      </c>
      <c r="X126" s="1"/>
      <c r="Y126" s="1"/>
      <c r="Z126" s="1"/>
      <c r="AA126" s="13">
        <v>2049.77</v>
      </c>
      <c r="AB126" s="13">
        <v>6108.63</v>
      </c>
    </row>
    <row r="127" spans="1:28" x14ac:dyDescent="0.25">
      <c r="A127" s="2" t="s">
        <v>615</v>
      </c>
      <c r="B127" s="1" t="s">
        <v>616</v>
      </c>
      <c r="C127" s="5" t="s">
        <v>491</v>
      </c>
      <c r="D127" s="5" t="s">
        <v>350</v>
      </c>
      <c r="E127" s="13">
        <v>4887.6000000000004</v>
      </c>
      <c r="F127" s="13">
        <v>0</v>
      </c>
      <c r="G127" s="13">
        <v>349.2</v>
      </c>
      <c r="H127" s="1"/>
      <c r="I127" s="13">
        <v>180.6</v>
      </c>
      <c r="J127" s="13">
        <v>0</v>
      </c>
      <c r="K127" s="13">
        <v>0</v>
      </c>
      <c r="L127" s="13">
        <v>0</v>
      </c>
      <c r="M127" s="13">
        <v>0</v>
      </c>
      <c r="N127" s="13">
        <v>5417.4</v>
      </c>
      <c r="O127" s="1"/>
      <c r="P127" s="13">
        <v>609.9</v>
      </c>
      <c r="Q127" s="1"/>
      <c r="R127" s="13">
        <v>0</v>
      </c>
      <c r="S127" s="1"/>
      <c r="T127" s="13">
        <v>0</v>
      </c>
      <c r="U127" s="13">
        <v>562.07000000000005</v>
      </c>
      <c r="V127" s="13">
        <v>0</v>
      </c>
      <c r="W127" s="13">
        <v>0</v>
      </c>
      <c r="X127" s="1"/>
      <c r="Y127" s="1"/>
      <c r="Z127" s="1"/>
      <c r="AA127" s="13">
        <v>1171.97</v>
      </c>
      <c r="AB127" s="13">
        <v>4245.43</v>
      </c>
    </row>
    <row r="128" spans="1:28" x14ac:dyDescent="0.25">
      <c r="A128" s="2" t="s">
        <v>617</v>
      </c>
      <c r="B128" s="1" t="s">
        <v>618</v>
      </c>
      <c r="C128" s="5" t="s">
        <v>491</v>
      </c>
      <c r="D128" s="5" t="s">
        <v>350</v>
      </c>
      <c r="E128" s="13">
        <v>651.67999999999995</v>
      </c>
      <c r="F128" s="13">
        <v>0</v>
      </c>
      <c r="G128" s="13">
        <v>46.56</v>
      </c>
      <c r="H128" s="1"/>
      <c r="I128" s="13">
        <v>24.08</v>
      </c>
      <c r="J128" s="13">
        <v>0</v>
      </c>
      <c r="K128" s="13">
        <v>0</v>
      </c>
      <c r="L128" s="13">
        <v>0</v>
      </c>
      <c r="M128" s="13">
        <v>0</v>
      </c>
      <c r="N128" s="13">
        <v>722.32</v>
      </c>
      <c r="O128" s="1"/>
      <c r="P128" s="13">
        <v>35.26</v>
      </c>
      <c r="Q128" s="1"/>
      <c r="R128" s="13">
        <v>0</v>
      </c>
      <c r="S128" s="1"/>
      <c r="T128" s="13">
        <v>0</v>
      </c>
      <c r="U128" s="13">
        <v>74.94</v>
      </c>
      <c r="V128" s="13">
        <v>0</v>
      </c>
      <c r="W128" s="13">
        <v>0</v>
      </c>
      <c r="X128" s="1"/>
      <c r="Y128" s="1"/>
      <c r="Z128" s="1"/>
      <c r="AA128" s="13">
        <v>110.2</v>
      </c>
      <c r="AB128" s="13">
        <v>612.12</v>
      </c>
    </row>
    <row r="129" spans="1:28" x14ac:dyDescent="0.25">
      <c r="A129" s="2" t="s">
        <v>619</v>
      </c>
      <c r="B129" s="1" t="s">
        <v>620</v>
      </c>
      <c r="C129" s="5" t="s">
        <v>491</v>
      </c>
      <c r="D129" s="5" t="s">
        <v>350</v>
      </c>
      <c r="E129" s="13">
        <v>7429.6</v>
      </c>
      <c r="F129" s="13">
        <v>1040.1400000000001</v>
      </c>
      <c r="G129" s="13">
        <v>465.6</v>
      </c>
      <c r="H129" s="1"/>
      <c r="I129" s="13">
        <v>263.2</v>
      </c>
      <c r="J129" s="13">
        <v>0</v>
      </c>
      <c r="K129" s="13">
        <v>0</v>
      </c>
      <c r="L129" s="13">
        <v>0</v>
      </c>
      <c r="M129" s="13">
        <v>2191.1999999999998</v>
      </c>
      <c r="N129" s="13">
        <v>11389.74</v>
      </c>
      <c r="O129" s="1"/>
      <c r="P129" s="13">
        <v>1888.14</v>
      </c>
      <c r="Q129" s="1"/>
      <c r="R129" s="13">
        <v>74.3</v>
      </c>
      <c r="S129" s="1"/>
      <c r="T129" s="13">
        <v>250</v>
      </c>
      <c r="U129" s="13">
        <v>854.4</v>
      </c>
      <c r="V129" s="13">
        <v>0</v>
      </c>
      <c r="W129" s="13">
        <v>0</v>
      </c>
      <c r="X129" s="1"/>
      <c r="Y129" s="1"/>
      <c r="Z129" s="1"/>
      <c r="AA129" s="13">
        <v>3066.84</v>
      </c>
      <c r="AB129" s="13">
        <v>8322.9</v>
      </c>
    </row>
    <row r="130" spans="1:28" x14ac:dyDescent="0.25">
      <c r="A130" s="2" t="s">
        <v>621</v>
      </c>
      <c r="B130" s="1" t="s">
        <v>622</v>
      </c>
      <c r="C130" s="5" t="s">
        <v>491</v>
      </c>
      <c r="D130" s="5" t="s">
        <v>350</v>
      </c>
      <c r="E130" s="13">
        <v>977.52</v>
      </c>
      <c r="F130" s="13">
        <v>0</v>
      </c>
      <c r="G130" s="13">
        <v>69.84</v>
      </c>
      <c r="H130" s="1"/>
      <c r="I130" s="13">
        <v>36.119999999999997</v>
      </c>
      <c r="J130" s="13">
        <v>0</v>
      </c>
      <c r="K130" s="13">
        <v>0</v>
      </c>
      <c r="L130" s="13">
        <v>0</v>
      </c>
      <c r="M130" s="13">
        <v>0</v>
      </c>
      <c r="N130" s="13">
        <v>1083.48</v>
      </c>
      <c r="O130" s="1"/>
      <c r="P130" s="13">
        <v>58.38</v>
      </c>
      <c r="Q130" s="1"/>
      <c r="R130" s="13">
        <v>0</v>
      </c>
      <c r="S130" s="1"/>
      <c r="T130" s="13">
        <v>0</v>
      </c>
      <c r="U130" s="13">
        <v>112.41</v>
      </c>
      <c r="V130" s="13">
        <v>0</v>
      </c>
      <c r="W130" s="13">
        <v>0</v>
      </c>
      <c r="X130" s="1"/>
      <c r="Y130" s="1"/>
      <c r="Z130" s="1"/>
      <c r="AA130" s="13">
        <v>170.79</v>
      </c>
      <c r="AB130" s="13">
        <v>912.69</v>
      </c>
    </row>
    <row r="131" spans="1:28" x14ac:dyDescent="0.25">
      <c r="A131" s="2" t="s">
        <v>623</v>
      </c>
      <c r="B131" s="1" t="s">
        <v>624</v>
      </c>
      <c r="C131" s="5" t="s">
        <v>491</v>
      </c>
      <c r="D131" s="5" t="s">
        <v>350</v>
      </c>
      <c r="E131" s="13">
        <v>7429.6</v>
      </c>
      <c r="F131" s="13">
        <v>1337.33</v>
      </c>
      <c r="G131" s="13">
        <v>465.6</v>
      </c>
      <c r="H131" s="1"/>
      <c r="I131" s="13">
        <v>263.2</v>
      </c>
      <c r="J131" s="13">
        <v>0</v>
      </c>
      <c r="K131" s="13">
        <v>0</v>
      </c>
      <c r="L131" s="13">
        <v>0</v>
      </c>
      <c r="M131" s="13">
        <v>0</v>
      </c>
      <c r="N131" s="13">
        <v>9495.73</v>
      </c>
      <c r="O131" s="1"/>
      <c r="P131" s="13">
        <v>1481.03</v>
      </c>
      <c r="Q131" s="1"/>
      <c r="R131" s="13">
        <v>74.3</v>
      </c>
      <c r="S131" s="1"/>
      <c r="T131" s="13">
        <v>0</v>
      </c>
      <c r="U131" s="13">
        <v>854.4</v>
      </c>
      <c r="V131" s="13">
        <v>4596.8900000000003</v>
      </c>
      <c r="W131" s="13">
        <v>304.66000000000003</v>
      </c>
      <c r="X131" s="1"/>
      <c r="Y131" s="1"/>
      <c r="Z131" s="1"/>
      <c r="AA131" s="13">
        <v>7311.28</v>
      </c>
      <c r="AB131" s="13">
        <v>2184.4499999999998</v>
      </c>
    </row>
    <row r="132" spans="1:28" x14ac:dyDescent="0.25">
      <c r="A132" s="2" t="s">
        <v>625</v>
      </c>
      <c r="B132" s="1" t="s">
        <v>626</v>
      </c>
      <c r="C132" s="5" t="s">
        <v>491</v>
      </c>
      <c r="D132" s="5" t="s">
        <v>350</v>
      </c>
      <c r="E132" s="13">
        <v>5529.74</v>
      </c>
      <c r="F132" s="13">
        <v>0</v>
      </c>
      <c r="G132" s="13">
        <v>360.84</v>
      </c>
      <c r="H132" s="1"/>
      <c r="I132" s="13">
        <v>198.38</v>
      </c>
      <c r="J132" s="13">
        <v>0</v>
      </c>
      <c r="K132" s="13">
        <v>0</v>
      </c>
      <c r="L132" s="13">
        <v>0</v>
      </c>
      <c r="M132" s="13">
        <v>0</v>
      </c>
      <c r="N132" s="13">
        <v>6088.96</v>
      </c>
      <c r="O132" s="1"/>
      <c r="P132" s="13">
        <v>753.34</v>
      </c>
      <c r="Q132" s="1"/>
      <c r="R132" s="13">
        <v>0</v>
      </c>
      <c r="S132" s="1"/>
      <c r="T132" s="13">
        <v>0</v>
      </c>
      <c r="U132" s="13">
        <v>635.91999999999996</v>
      </c>
      <c r="V132" s="13">
        <v>1229</v>
      </c>
      <c r="W132" s="13">
        <v>0</v>
      </c>
      <c r="X132" s="1"/>
      <c r="Y132" s="1"/>
      <c r="Z132" s="1"/>
      <c r="AA132" s="13">
        <v>2618.2600000000002</v>
      </c>
      <c r="AB132" s="13">
        <v>3470.7</v>
      </c>
    </row>
    <row r="133" spans="1:28" x14ac:dyDescent="0.25">
      <c r="A133" s="2" t="s">
        <v>627</v>
      </c>
      <c r="B133" s="1" t="s">
        <v>628</v>
      </c>
      <c r="C133" s="5" t="s">
        <v>491</v>
      </c>
      <c r="D133" s="5" t="s">
        <v>350</v>
      </c>
      <c r="E133" s="13">
        <v>651.67999999999995</v>
      </c>
      <c r="F133" s="13">
        <v>0</v>
      </c>
      <c r="G133" s="13">
        <v>46.56</v>
      </c>
      <c r="H133" s="1"/>
      <c r="I133" s="13">
        <v>24.08</v>
      </c>
      <c r="J133" s="13">
        <v>0</v>
      </c>
      <c r="K133" s="13">
        <v>0</v>
      </c>
      <c r="L133" s="13">
        <v>0</v>
      </c>
      <c r="M133" s="13">
        <v>0</v>
      </c>
      <c r="N133" s="13">
        <v>722.32</v>
      </c>
      <c r="O133" s="1"/>
      <c r="P133" s="13">
        <v>35.26</v>
      </c>
      <c r="Q133" s="1"/>
      <c r="R133" s="13">
        <v>0</v>
      </c>
      <c r="S133" s="1"/>
      <c r="T133" s="13">
        <v>0</v>
      </c>
      <c r="U133" s="13">
        <v>74.94</v>
      </c>
      <c r="V133" s="13">
        <v>0</v>
      </c>
      <c r="W133" s="13">
        <v>0</v>
      </c>
      <c r="X133" s="1"/>
      <c r="Y133" s="1"/>
      <c r="Z133" s="1"/>
      <c r="AA133" s="13">
        <v>110.2</v>
      </c>
      <c r="AB133" s="13">
        <v>612.12</v>
      </c>
    </row>
    <row r="134" spans="1:28" x14ac:dyDescent="0.25">
      <c r="A134" s="2" t="s">
        <v>629</v>
      </c>
      <c r="B134" s="1" t="s">
        <v>630</v>
      </c>
      <c r="C134" s="5" t="s">
        <v>491</v>
      </c>
      <c r="D134" s="5" t="s">
        <v>350</v>
      </c>
      <c r="E134" s="13">
        <v>2932.56</v>
      </c>
      <c r="F134" s="13">
        <v>0</v>
      </c>
      <c r="G134" s="13">
        <v>209.52</v>
      </c>
      <c r="H134" s="1"/>
      <c r="I134" s="13">
        <v>108.36</v>
      </c>
      <c r="J134" s="13">
        <v>0</v>
      </c>
      <c r="K134" s="13">
        <v>0</v>
      </c>
      <c r="L134" s="13">
        <v>0</v>
      </c>
      <c r="M134" s="13">
        <v>0</v>
      </c>
      <c r="N134" s="13">
        <v>3250.44</v>
      </c>
      <c r="O134" s="1"/>
      <c r="P134" s="13">
        <v>249.61</v>
      </c>
      <c r="Q134" s="1"/>
      <c r="R134" s="13">
        <v>0</v>
      </c>
      <c r="S134" s="1"/>
      <c r="T134" s="13">
        <v>0</v>
      </c>
      <c r="U134" s="13">
        <v>337.24</v>
      </c>
      <c r="V134" s="13">
        <v>0</v>
      </c>
      <c r="W134" s="13">
        <v>0</v>
      </c>
      <c r="X134" s="1"/>
      <c r="Y134" s="1"/>
      <c r="Z134" s="1"/>
      <c r="AA134" s="13">
        <v>586.85</v>
      </c>
      <c r="AB134" s="13">
        <v>2663.59</v>
      </c>
    </row>
    <row r="135" spans="1:28" x14ac:dyDescent="0.25">
      <c r="A135" s="2" t="s">
        <v>631</v>
      </c>
      <c r="B135" s="1" t="s">
        <v>632</v>
      </c>
      <c r="C135" s="5" t="s">
        <v>491</v>
      </c>
      <c r="D135" s="5" t="s">
        <v>350</v>
      </c>
      <c r="E135" s="13">
        <v>1114.44</v>
      </c>
      <c r="F135" s="13">
        <v>0</v>
      </c>
      <c r="G135" s="13">
        <v>69.84</v>
      </c>
      <c r="H135" s="1"/>
      <c r="I135" s="13">
        <v>39.479999999999997</v>
      </c>
      <c r="J135" s="13">
        <v>0</v>
      </c>
      <c r="K135" s="13">
        <v>0</v>
      </c>
      <c r="L135" s="13">
        <v>0</v>
      </c>
      <c r="M135" s="13">
        <v>0</v>
      </c>
      <c r="N135" s="13">
        <v>1223.76</v>
      </c>
      <c r="O135" s="1"/>
      <c r="P135" s="13">
        <v>67.349999999999994</v>
      </c>
      <c r="Q135" s="1"/>
      <c r="R135" s="13">
        <v>0</v>
      </c>
      <c r="S135" s="1"/>
      <c r="T135" s="13">
        <v>0</v>
      </c>
      <c r="U135" s="13">
        <v>128.16</v>
      </c>
      <c r="V135" s="13">
        <v>0</v>
      </c>
      <c r="W135" s="13">
        <v>0</v>
      </c>
      <c r="X135" s="1"/>
      <c r="Y135" s="1"/>
      <c r="Z135" s="1"/>
      <c r="AA135" s="13">
        <v>195.51</v>
      </c>
      <c r="AB135" s="13">
        <v>1028.25</v>
      </c>
    </row>
    <row r="136" spans="1:28" x14ac:dyDescent="0.25">
      <c r="A136" s="2" t="s">
        <v>633</v>
      </c>
      <c r="B136" s="1" t="s">
        <v>634</v>
      </c>
      <c r="C136" s="5" t="s">
        <v>491</v>
      </c>
      <c r="D136" s="5" t="s">
        <v>350</v>
      </c>
      <c r="E136" s="13">
        <v>814.6</v>
      </c>
      <c r="F136" s="13">
        <v>0</v>
      </c>
      <c r="G136" s="13">
        <v>58.2</v>
      </c>
      <c r="H136" s="1"/>
      <c r="I136" s="13">
        <v>30.1</v>
      </c>
      <c r="J136" s="13">
        <v>0</v>
      </c>
      <c r="K136" s="13">
        <v>0</v>
      </c>
      <c r="L136" s="13">
        <v>0</v>
      </c>
      <c r="M136" s="13">
        <v>0</v>
      </c>
      <c r="N136" s="13">
        <v>902.9</v>
      </c>
      <c r="O136" s="1"/>
      <c r="P136" s="13">
        <v>46.81</v>
      </c>
      <c r="Q136" s="1"/>
      <c r="R136" s="13">
        <v>0</v>
      </c>
      <c r="S136" s="1"/>
      <c r="T136" s="13">
        <v>0</v>
      </c>
      <c r="U136" s="13">
        <v>93.68</v>
      </c>
      <c r="V136" s="13">
        <v>0</v>
      </c>
      <c r="W136" s="13">
        <v>0</v>
      </c>
      <c r="X136" s="1"/>
      <c r="Y136" s="1"/>
      <c r="Z136" s="1"/>
      <c r="AA136" s="13">
        <v>140.49</v>
      </c>
      <c r="AB136" s="13">
        <v>762.41</v>
      </c>
    </row>
    <row r="137" spans="1:28" x14ac:dyDescent="0.25">
      <c r="A137" s="2" t="s">
        <v>635</v>
      </c>
      <c r="B137" s="1" t="s">
        <v>636</v>
      </c>
      <c r="C137" s="5" t="s">
        <v>491</v>
      </c>
      <c r="D137" s="5" t="s">
        <v>350</v>
      </c>
      <c r="E137" s="13">
        <v>3952.54</v>
      </c>
      <c r="F137" s="13">
        <v>0</v>
      </c>
      <c r="G137" s="13">
        <v>267.72000000000003</v>
      </c>
      <c r="H137" s="1"/>
      <c r="I137" s="13">
        <v>143.5</v>
      </c>
      <c r="J137" s="13">
        <v>0</v>
      </c>
      <c r="K137" s="13">
        <v>0</v>
      </c>
      <c r="L137" s="13">
        <v>0</v>
      </c>
      <c r="M137" s="13">
        <v>0</v>
      </c>
      <c r="N137" s="13">
        <v>4363.76</v>
      </c>
      <c r="O137" s="1"/>
      <c r="P137" s="13">
        <v>409.52</v>
      </c>
      <c r="Q137" s="1"/>
      <c r="R137" s="13">
        <v>0</v>
      </c>
      <c r="S137" s="1"/>
      <c r="T137" s="13">
        <v>0</v>
      </c>
      <c r="U137" s="13">
        <v>454.54</v>
      </c>
      <c r="V137" s="13">
        <v>0</v>
      </c>
      <c r="W137" s="13">
        <v>0</v>
      </c>
      <c r="X137" s="1"/>
      <c r="Y137" s="1"/>
      <c r="Z137" s="1"/>
      <c r="AA137" s="13">
        <v>864.06</v>
      </c>
      <c r="AB137" s="13">
        <v>3499.7</v>
      </c>
    </row>
    <row r="138" spans="1:28" x14ac:dyDescent="0.25">
      <c r="A138" s="2" t="s">
        <v>637</v>
      </c>
      <c r="B138" s="1" t="s">
        <v>638</v>
      </c>
      <c r="C138" s="5" t="s">
        <v>316</v>
      </c>
      <c r="D138" s="5" t="s">
        <v>350</v>
      </c>
      <c r="E138" s="13">
        <v>6419.54</v>
      </c>
      <c r="F138" s="13">
        <v>0</v>
      </c>
      <c r="G138" s="13">
        <v>465.5</v>
      </c>
      <c r="H138" s="1"/>
      <c r="I138" s="13">
        <v>229.8</v>
      </c>
      <c r="J138" s="13">
        <v>0</v>
      </c>
      <c r="K138" s="13">
        <v>0</v>
      </c>
      <c r="L138" s="13">
        <v>0</v>
      </c>
      <c r="M138" s="13">
        <v>0</v>
      </c>
      <c r="N138" s="13">
        <v>7114.84</v>
      </c>
      <c r="O138" s="1"/>
      <c r="P138" s="13">
        <v>972.46</v>
      </c>
      <c r="Q138" s="1"/>
      <c r="R138" s="13">
        <v>64.2</v>
      </c>
      <c r="S138" s="1"/>
      <c r="T138" s="13">
        <v>0</v>
      </c>
      <c r="U138" s="13">
        <v>738.25</v>
      </c>
      <c r="V138" s="13">
        <v>2965.25</v>
      </c>
      <c r="W138" s="13">
        <v>0</v>
      </c>
      <c r="X138" s="1"/>
      <c r="Y138" s="1"/>
      <c r="Z138" s="1"/>
      <c r="AA138" s="13">
        <v>4740.16</v>
      </c>
      <c r="AB138" s="13">
        <v>2374.6799999999998</v>
      </c>
    </row>
    <row r="139" spans="1:28" x14ac:dyDescent="0.25">
      <c r="A139" s="2" t="s">
        <v>639</v>
      </c>
      <c r="B139" s="1" t="s">
        <v>640</v>
      </c>
      <c r="C139" s="5" t="s">
        <v>491</v>
      </c>
      <c r="D139" s="5" t="s">
        <v>350</v>
      </c>
      <c r="E139" s="13">
        <v>5572.2</v>
      </c>
      <c r="F139" s="13">
        <v>1448.77</v>
      </c>
      <c r="G139" s="13">
        <v>349.2</v>
      </c>
      <c r="H139" s="1"/>
      <c r="I139" s="13">
        <v>197.4</v>
      </c>
      <c r="J139" s="13">
        <v>0</v>
      </c>
      <c r="K139" s="13">
        <v>0</v>
      </c>
      <c r="L139" s="13">
        <v>0</v>
      </c>
      <c r="M139" s="13">
        <v>0</v>
      </c>
      <c r="N139" s="13">
        <v>7567.57</v>
      </c>
      <c r="O139" s="1"/>
      <c r="P139" s="13">
        <v>1069.17</v>
      </c>
      <c r="Q139" s="1"/>
      <c r="R139" s="13">
        <v>55.72</v>
      </c>
      <c r="S139" s="1"/>
      <c r="T139" s="13">
        <v>0</v>
      </c>
      <c r="U139" s="13">
        <v>640.79999999999995</v>
      </c>
      <c r="V139" s="13">
        <v>1648.51</v>
      </c>
      <c r="W139" s="13">
        <v>0</v>
      </c>
      <c r="X139" s="1"/>
      <c r="Y139" s="1"/>
      <c r="Z139" s="1"/>
      <c r="AA139" s="13">
        <v>3414.2</v>
      </c>
      <c r="AB139" s="13">
        <v>4153.37</v>
      </c>
    </row>
    <row r="140" spans="1:28" x14ac:dyDescent="0.25">
      <c r="A140" s="2" t="s">
        <v>641</v>
      </c>
      <c r="B140" s="1" t="s">
        <v>642</v>
      </c>
      <c r="C140" s="5" t="s">
        <v>491</v>
      </c>
      <c r="D140" s="5" t="s">
        <v>350</v>
      </c>
      <c r="E140" s="13">
        <v>1955.04</v>
      </c>
      <c r="F140" s="13">
        <v>0</v>
      </c>
      <c r="G140" s="13">
        <v>139.68</v>
      </c>
      <c r="H140" s="1"/>
      <c r="I140" s="13">
        <v>72.239999999999995</v>
      </c>
      <c r="J140" s="13">
        <v>0</v>
      </c>
      <c r="K140" s="13">
        <v>0</v>
      </c>
      <c r="L140" s="13">
        <v>0</v>
      </c>
      <c r="M140" s="13">
        <v>0</v>
      </c>
      <c r="N140" s="13">
        <v>2166.96</v>
      </c>
      <c r="O140" s="1"/>
      <c r="P140" s="13">
        <v>131.72</v>
      </c>
      <c r="Q140" s="1"/>
      <c r="R140" s="13">
        <v>0</v>
      </c>
      <c r="S140" s="1"/>
      <c r="T140" s="13">
        <v>0</v>
      </c>
      <c r="U140" s="13">
        <v>224.83</v>
      </c>
      <c r="V140" s="13">
        <v>0</v>
      </c>
      <c r="W140" s="13">
        <v>0</v>
      </c>
      <c r="X140" s="1"/>
      <c r="Y140" s="1"/>
      <c r="Z140" s="1"/>
      <c r="AA140" s="13">
        <v>356.55</v>
      </c>
      <c r="AB140" s="13">
        <v>1810.41</v>
      </c>
    </row>
    <row r="141" spans="1:28" x14ac:dyDescent="0.25">
      <c r="A141" s="2" t="s">
        <v>643</v>
      </c>
      <c r="B141" s="1" t="s">
        <v>644</v>
      </c>
      <c r="C141" s="5" t="s">
        <v>645</v>
      </c>
      <c r="D141" s="5" t="s">
        <v>646</v>
      </c>
      <c r="E141" s="13">
        <v>4419.5</v>
      </c>
      <c r="F141" s="13">
        <v>0</v>
      </c>
      <c r="G141" s="13">
        <v>0</v>
      </c>
      <c r="H141" s="13"/>
      <c r="I141" s="13">
        <v>0</v>
      </c>
      <c r="J141" s="13"/>
      <c r="K141" s="13"/>
      <c r="L141" s="13"/>
      <c r="M141" s="13">
        <v>0</v>
      </c>
      <c r="N141" s="13">
        <v>4419.5</v>
      </c>
      <c r="O141" s="13"/>
      <c r="P141" s="13">
        <v>4419.5</v>
      </c>
      <c r="Q141" s="13"/>
      <c r="R141" s="13">
        <v>0</v>
      </c>
      <c r="S141" s="13"/>
      <c r="T141" s="13">
        <v>0</v>
      </c>
      <c r="U141" s="13">
        <v>0</v>
      </c>
      <c r="V141" s="13">
        <v>0</v>
      </c>
      <c r="W141" s="13">
        <v>0</v>
      </c>
      <c r="X141" s="13"/>
      <c r="Y141" s="13"/>
      <c r="Z141" s="13"/>
      <c r="AA141" s="13">
        <v>419.5</v>
      </c>
      <c r="AB141" s="13">
        <v>4000</v>
      </c>
    </row>
    <row r="142" spans="1:28" x14ac:dyDescent="0.25">
      <c r="A142" s="2"/>
      <c r="B142" s="1"/>
      <c r="C142" s="1"/>
      <c r="D142" s="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5">
      <c r="A143" s="18" t="s">
        <v>281</v>
      </c>
      <c r="B143" s="1"/>
      <c r="C143" s="1"/>
      <c r="D143" s="5"/>
      <c r="E143" s="17">
        <f>SUM(E9:E141)</f>
        <v>592259.89</v>
      </c>
      <c r="F143" s="17">
        <f t="shared" ref="F143:AB143" si="0">SUM(F9:F141)</f>
        <v>45248.08</v>
      </c>
      <c r="G143" s="17">
        <f t="shared" si="0"/>
        <v>40879.299999999959</v>
      </c>
      <c r="H143" s="17">
        <f t="shared" si="0"/>
        <v>0</v>
      </c>
      <c r="I143" s="17">
        <f t="shared" si="0"/>
        <v>10930.370000000003</v>
      </c>
      <c r="J143" s="17">
        <f t="shared" si="0"/>
        <v>1043</v>
      </c>
      <c r="K143" s="17">
        <f t="shared" si="0"/>
        <v>5488.78</v>
      </c>
      <c r="L143" s="17">
        <f t="shared" si="0"/>
        <v>688</v>
      </c>
      <c r="M143" s="17">
        <f t="shared" si="0"/>
        <v>50397.399999999994</v>
      </c>
      <c r="N143" s="17">
        <f t="shared" si="0"/>
        <v>746934.81999999983</v>
      </c>
      <c r="O143" s="17">
        <f t="shared" si="0"/>
        <v>0</v>
      </c>
      <c r="P143" s="17">
        <f t="shared" si="0"/>
        <v>103692.65</v>
      </c>
      <c r="Q143" s="17">
        <f t="shared" si="0"/>
        <v>0</v>
      </c>
      <c r="R143" s="17">
        <f t="shared" si="0"/>
        <v>2941.8500000000008</v>
      </c>
      <c r="S143" s="17">
        <f t="shared" si="0"/>
        <v>0</v>
      </c>
      <c r="T143" s="17">
        <f t="shared" si="0"/>
        <v>3089</v>
      </c>
      <c r="U143" s="17">
        <f t="shared" si="0"/>
        <v>68232.830000000031</v>
      </c>
      <c r="V143" s="17">
        <f t="shared" si="0"/>
        <v>138845.35000000003</v>
      </c>
      <c r="W143" s="17">
        <f t="shared" si="0"/>
        <v>4589.0099999999993</v>
      </c>
      <c r="X143" s="17">
        <f t="shared" si="0"/>
        <v>0</v>
      </c>
      <c r="Y143" s="17">
        <f t="shared" si="0"/>
        <v>0</v>
      </c>
      <c r="Z143" s="17">
        <f t="shared" si="0"/>
        <v>0</v>
      </c>
      <c r="AA143" s="17">
        <f t="shared" si="0"/>
        <v>317390.69000000006</v>
      </c>
      <c r="AB143" s="17">
        <f t="shared" si="0"/>
        <v>429544.12999999989</v>
      </c>
    </row>
    <row r="144" spans="1:28" x14ac:dyDescent="0.25">
      <c r="A144" s="2"/>
      <c r="B144" s="1"/>
      <c r="C144" s="1"/>
      <c r="D144" s="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5">
      <c r="A145" s="2"/>
      <c r="B145" s="1"/>
      <c r="C145" s="1"/>
      <c r="D145" s="5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x14ac:dyDescent="0.25">
      <c r="A146" s="2"/>
      <c r="B146" s="1"/>
      <c r="C146" s="1"/>
      <c r="D146" s="5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4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x14ac:dyDescent="0.25">
      <c r="A147" s="2"/>
      <c r="B147" s="1"/>
      <c r="C147" s="1"/>
      <c r="D147" s="5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4"/>
      <c r="P147" s="13"/>
      <c r="Q147" s="13"/>
      <c r="R147" s="13"/>
      <c r="S147" s="14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x14ac:dyDescent="0.25">
      <c r="A148" s="2"/>
      <c r="B148" s="1"/>
      <c r="C148" s="1"/>
      <c r="D148" s="5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x14ac:dyDescent="0.25">
      <c r="A149" s="2"/>
      <c r="B149" s="1"/>
      <c r="C149" s="1"/>
      <c r="D149" s="5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4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x14ac:dyDescent="0.25">
      <c r="A150" s="2"/>
      <c r="B150" s="1"/>
      <c r="C150" s="1"/>
      <c r="D150" s="5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4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 x14ac:dyDescent="0.25">
      <c r="A151" s="2"/>
      <c r="B151" s="1"/>
      <c r="C151" s="1"/>
      <c r="D151" s="5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4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x14ac:dyDescent="0.25">
      <c r="A152" s="2"/>
      <c r="B152" s="1"/>
      <c r="C152" s="1"/>
      <c r="D152" s="5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4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x14ac:dyDescent="0.25">
      <c r="A153" s="2"/>
      <c r="B153" s="1"/>
      <c r="C153" s="1"/>
      <c r="D153" s="5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x14ac:dyDescent="0.25">
      <c r="A154" s="2"/>
      <c r="B154" s="1"/>
      <c r="C154" s="1"/>
      <c r="D154" s="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5">
      <c r="A155" s="2"/>
      <c r="B155" s="1"/>
      <c r="C155" s="7"/>
      <c r="D155" s="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5">
      <c r="A156" s="15"/>
      <c r="B156" s="7"/>
      <c r="C156" s="1"/>
      <c r="D156" s="5"/>
      <c r="E156" s="7" t="s">
        <v>280</v>
      </c>
      <c r="F156" s="7" t="s">
        <v>280</v>
      </c>
      <c r="G156" s="7" t="s">
        <v>280</v>
      </c>
      <c r="H156" s="7" t="s">
        <v>280</v>
      </c>
      <c r="I156" s="7" t="s">
        <v>280</v>
      </c>
      <c r="J156" s="7" t="s">
        <v>280</v>
      </c>
      <c r="K156" s="7"/>
      <c r="L156" s="7"/>
      <c r="M156" s="7" t="s">
        <v>280</v>
      </c>
      <c r="N156" s="7" t="s">
        <v>280</v>
      </c>
      <c r="O156" s="7" t="s">
        <v>280</v>
      </c>
      <c r="P156" s="7" t="s">
        <v>280</v>
      </c>
      <c r="Q156" s="7" t="s">
        <v>280</v>
      </c>
      <c r="R156" s="7" t="s">
        <v>280</v>
      </c>
      <c r="S156" s="7" t="s">
        <v>280</v>
      </c>
      <c r="T156" s="7" t="s">
        <v>280</v>
      </c>
      <c r="U156" s="7" t="s">
        <v>280</v>
      </c>
      <c r="V156" s="7" t="s">
        <v>280</v>
      </c>
      <c r="W156" s="7" t="s">
        <v>280</v>
      </c>
      <c r="X156" s="7" t="s">
        <v>280</v>
      </c>
      <c r="Y156" s="7" t="s">
        <v>280</v>
      </c>
      <c r="Z156" s="7" t="s">
        <v>280</v>
      </c>
      <c r="AA156" s="7" t="s">
        <v>280</v>
      </c>
      <c r="AB156" s="7" t="s">
        <v>280</v>
      </c>
    </row>
    <row r="157" spans="1:28" x14ac:dyDescent="0.25">
      <c r="A157" s="2"/>
      <c r="B157" s="1" t="s">
        <v>282</v>
      </c>
      <c r="C157" s="1"/>
      <c r="D157" s="5"/>
      <c r="E157" s="17"/>
      <c r="F157" s="17"/>
      <c r="G157" s="17"/>
      <c r="H157" s="17"/>
      <c r="I157" s="17"/>
      <c r="J157" s="17"/>
      <c r="K157" s="17"/>
      <c r="L157" s="17"/>
      <c r="M157" s="19"/>
      <c r="N157" s="17"/>
      <c r="O157" s="19"/>
      <c r="P157" s="17"/>
      <c r="Q157" s="17"/>
      <c r="R157" s="17"/>
      <c r="S157" s="19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x14ac:dyDescent="0.25">
      <c r="A158" s="2"/>
      <c r="B158" s="1"/>
      <c r="C158" s="1"/>
      <c r="D158" s="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5">
      <c r="A159" s="2" t="s">
        <v>647</v>
      </c>
      <c r="B159" s="1"/>
      <c r="C159" s="1" t="s">
        <v>648</v>
      </c>
      <c r="D159" s="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5">
      <c r="A160" s="2"/>
      <c r="B160" s="1"/>
      <c r="C160" s="1" t="s">
        <v>649</v>
      </c>
      <c r="D160" s="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5">
      <c r="A161" s="2"/>
      <c r="B161" s="1"/>
      <c r="C161" s="1" t="s">
        <v>650</v>
      </c>
      <c r="D161" s="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5">
      <c r="A162" s="2" t="s">
        <v>651</v>
      </c>
      <c r="B162" s="1"/>
      <c r="C162" s="1" t="s">
        <v>652</v>
      </c>
      <c r="D162" s="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5">
      <c r="A163" s="2" t="s">
        <v>653</v>
      </c>
      <c r="B163" s="1"/>
      <c r="C163" s="1" t="s">
        <v>654</v>
      </c>
      <c r="D163" s="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5">
      <c r="A164" s="2"/>
      <c r="B164" s="1"/>
      <c r="C164" s="1"/>
      <c r="D164" s="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5">
      <c r="A165" s="2"/>
      <c r="B165" s="1"/>
      <c r="C165" s="1"/>
      <c r="D165" s="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5">
      <c r="A166" s="2"/>
      <c r="B166" s="1"/>
      <c r="C166" s="1"/>
      <c r="D166" s="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5">
      <c r="A167" s="2"/>
      <c r="B167" s="1"/>
      <c r="C167" s="1"/>
      <c r="D167" s="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5">
      <c r="A168" s="2"/>
      <c r="B168" s="1"/>
      <c r="C168" s="1"/>
      <c r="D168" s="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5">
      <c r="A169" s="2"/>
      <c r="B169" s="1"/>
      <c r="C169" s="1"/>
      <c r="D169" s="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5">
      <c r="A170" s="2"/>
      <c r="B170" s="1"/>
      <c r="C170" s="1"/>
      <c r="D170" s="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25">
      <c r="A171" s="2"/>
      <c r="B171" s="1"/>
      <c r="C171" s="1"/>
      <c r="D171" s="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5">
      <c r="A172" s="2"/>
      <c r="B172" s="1"/>
      <c r="C172" s="1"/>
      <c r="D172" s="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5">
      <c r="A173" s="2"/>
      <c r="B173" s="1"/>
      <c r="C173" s="1"/>
      <c r="D173" s="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5">
      <c r="A174" s="2"/>
      <c r="B174" s="1"/>
      <c r="C174" s="1"/>
      <c r="D174" s="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5">
      <c r="A175" s="2"/>
      <c r="B175" s="1"/>
      <c r="C175" s="1"/>
      <c r="D175" s="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5">
      <c r="A176" s="2"/>
      <c r="B176" s="1"/>
      <c r="C176" s="1"/>
      <c r="D176" s="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5">
      <c r="A177" s="2"/>
      <c r="B177" s="1"/>
      <c r="C177" s="1"/>
      <c r="D177" s="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5">
      <c r="A178" s="2"/>
      <c r="B178" s="1"/>
      <c r="C178" s="1"/>
      <c r="D178" s="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5">
      <c r="A179" s="2"/>
      <c r="B179" s="1"/>
      <c r="C179" s="1"/>
      <c r="D179" s="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5">
      <c r="A180" s="2"/>
      <c r="B180" s="1"/>
      <c r="C180" s="1"/>
      <c r="D180" s="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5">
      <c r="A181" s="2"/>
      <c r="B181" s="1"/>
      <c r="C181" s="1"/>
      <c r="D181" s="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5">
      <c r="A182" s="2"/>
      <c r="B182" s="1"/>
      <c r="C182" s="1"/>
      <c r="D182" s="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5">
      <c r="A183" s="2"/>
      <c r="B183" s="1"/>
      <c r="C183" s="1"/>
      <c r="D183" s="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5">
      <c r="A184" s="2"/>
      <c r="B184" s="1"/>
      <c r="C184" s="1"/>
      <c r="D184" s="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5">
      <c r="A185" s="2"/>
      <c r="B185" s="1"/>
      <c r="C185" s="1"/>
      <c r="D185" s="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5">
      <c r="A186" s="2"/>
      <c r="B186" s="1"/>
      <c r="C186" s="1"/>
      <c r="D186" s="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5">
      <c r="A187" s="2"/>
      <c r="B187" s="1"/>
      <c r="C187" s="1"/>
      <c r="D187" s="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5">
      <c r="A188" s="2"/>
      <c r="B188" s="1"/>
      <c r="C188" s="1"/>
      <c r="D188" s="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5">
      <c r="A189" s="2"/>
      <c r="B189" s="1"/>
      <c r="C189" s="1"/>
      <c r="D189" s="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5">
      <c r="A190" s="2"/>
      <c r="B190" s="1"/>
      <c r="C190" s="1"/>
      <c r="D190" s="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5">
      <c r="A191" s="2"/>
      <c r="B191" s="1"/>
      <c r="C191" s="1"/>
      <c r="D191" s="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5">
      <c r="A192" s="2"/>
      <c r="B192" s="1"/>
      <c r="C192" s="1"/>
      <c r="D192" s="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5">
      <c r="A193" s="2"/>
      <c r="B193" s="1"/>
      <c r="C193" s="1"/>
      <c r="D193" s="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5">
      <c r="A194" s="2"/>
      <c r="B194" s="1"/>
      <c r="C194" s="1"/>
      <c r="D194" s="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5">
      <c r="A195" s="2"/>
      <c r="B195" s="1"/>
      <c r="C195" s="1"/>
      <c r="D195" s="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5">
      <c r="A196" s="2"/>
      <c r="B196" s="1"/>
      <c r="C196" s="1"/>
      <c r="D196" s="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5">
      <c r="A197" s="2"/>
      <c r="B197" s="1"/>
      <c r="C197" s="1"/>
      <c r="D197" s="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5">
      <c r="A198" s="2"/>
      <c r="B198" s="1"/>
      <c r="C198" s="1"/>
      <c r="D198" s="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5">
      <c r="A199" s="2"/>
      <c r="B199" s="1"/>
      <c r="C199" s="1"/>
      <c r="D199" s="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5">
      <c r="A200" s="2"/>
      <c r="B200" s="1"/>
      <c r="C200" s="1"/>
      <c r="D200" s="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5">
      <c r="A201" s="2"/>
      <c r="B201" s="1"/>
      <c r="C201" s="1"/>
      <c r="D201" s="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5">
      <c r="A202" s="2"/>
      <c r="B202" s="1"/>
      <c r="C202" s="1"/>
      <c r="D202" s="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5">
      <c r="A203" s="2"/>
      <c r="B203" s="1"/>
      <c r="C203" s="1"/>
      <c r="D203" s="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5">
      <c r="A204" s="2"/>
      <c r="B204" s="1"/>
      <c r="C204" s="1"/>
      <c r="D204" s="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5">
      <c r="A205" s="2"/>
      <c r="B205" s="1"/>
      <c r="C205" s="1"/>
      <c r="D205" s="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5">
      <c r="A206" s="2"/>
      <c r="B206" s="1"/>
      <c r="C206" s="1"/>
      <c r="D206" s="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5">
      <c r="A207" s="2"/>
      <c r="B207" s="1"/>
      <c r="C207" s="1"/>
      <c r="D207" s="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5">
      <c r="A208" s="2"/>
      <c r="B208" s="1"/>
      <c r="C208" s="1"/>
      <c r="D208" s="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5">
      <c r="A209" s="2"/>
      <c r="B209" s="1"/>
      <c r="C209" s="1"/>
      <c r="D209" s="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5">
      <c r="A210" s="2"/>
      <c r="B210" s="1"/>
      <c r="C210" s="1"/>
      <c r="D210" s="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5">
      <c r="A211" s="2"/>
      <c r="B211" s="1"/>
      <c r="C211" s="1"/>
      <c r="D211" s="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5">
      <c r="A212" s="2"/>
      <c r="B212" s="1"/>
      <c r="C212" s="1"/>
      <c r="D212" s="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5">
      <c r="A213" s="2"/>
      <c r="B213" s="1"/>
      <c r="C213" s="1"/>
      <c r="D213" s="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5">
      <c r="A214" s="2"/>
      <c r="B214" s="1"/>
      <c r="C214" s="1"/>
      <c r="D214" s="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5">
      <c r="A215" s="2"/>
      <c r="B215" s="1"/>
      <c r="C215" s="1"/>
      <c r="D215" s="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</sheetData>
  <mergeCells count="5">
    <mergeCell ref="B1:E1"/>
    <mergeCell ref="A2:AB2"/>
    <mergeCell ref="B3:E3"/>
    <mergeCell ref="A4:AB4"/>
    <mergeCell ref="T8:Z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7AF6-C675-41FE-BB32-656B6E8B65EC}">
  <dimension ref="A1:AC234"/>
  <sheetViews>
    <sheetView workbookViewId="0">
      <selection activeCell="G22" sqref="G22"/>
    </sheetView>
  </sheetViews>
  <sheetFormatPr baseColWidth="10" defaultRowHeight="15" x14ac:dyDescent="0.25"/>
  <cols>
    <col min="2" max="2" width="118.85546875" bestFit="1" customWidth="1"/>
    <col min="3" max="3" width="43.140625" bestFit="1" customWidth="1"/>
    <col min="4" max="4" width="21" bestFit="1" customWidth="1"/>
    <col min="5" max="5" width="19.28515625" bestFit="1" customWidth="1"/>
    <col min="13" max="13" width="19.28515625" bestFit="1" customWidth="1"/>
    <col min="26" max="27" width="19.28515625" bestFit="1" customWidth="1"/>
  </cols>
  <sheetData>
    <row r="1" spans="1:29" x14ac:dyDescent="0.25">
      <c r="A1" s="3"/>
      <c r="B1" s="22" t="s">
        <v>282</v>
      </c>
      <c r="C1" s="22"/>
      <c r="D1" s="22"/>
      <c r="E1" s="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 x14ac:dyDescent="0.25">
      <c r="A2" s="4"/>
      <c r="B2" s="43" t="s">
        <v>327</v>
      </c>
      <c r="C2" s="43"/>
      <c r="D2" s="43"/>
      <c r="E2" s="4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x14ac:dyDescent="0.25">
      <c r="A3" s="2"/>
      <c r="B3" s="26" t="s">
        <v>3</v>
      </c>
      <c r="C3" s="26"/>
      <c r="D3" s="26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2"/>
      <c r="B4" s="27" t="s">
        <v>4</v>
      </c>
      <c r="C4" s="27"/>
      <c r="D4" s="27"/>
      <c r="E4" s="3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2"/>
      <c r="B5" s="6" t="s">
        <v>655</v>
      </c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2"/>
      <c r="B6" s="6" t="s">
        <v>6</v>
      </c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35.25" thickBot="1" x14ac:dyDescent="0.3">
      <c r="A8" s="8" t="s">
        <v>9</v>
      </c>
      <c r="B8" s="9" t="s">
        <v>10</v>
      </c>
      <c r="C8" s="9" t="s">
        <v>656</v>
      </c>
      <c r="D8" s="9" t="s">
        <v>657</v>
      </c>
      <c r="E8" s="9" t="s">
        <v>11</v>
      </c>
      <c r="F8" s="9" t="s">
        <v>331</v>
      </c>
      <c r="G8" s="9" t="s">
        <v>658</v>
      </c>
      <c r="H8" s="9" t="s">
        <v>332</v>
      </c>
      <c r="I8" s="9" t="s">
        <v>333</v>
      </c>
      <c r="J8" s="9" t="s">
        <v>16</v>
      </c>
      <c r="K8" s="9" t="s">
        <v>334</v>
      </c>
      <c r="L8" s="9" t="s">
        <v>659</v>
      </c>
      <c r="M8" s="10" t="s">
        <v>20</v>
      </c>
      <c r="N8" s="9" t="s">
        <v>21</v>
      </c>
      <c r="O8" s="9" t="s">
        <v>23</v>
      </c>
      <c r="P8" s="9" t="s">
        <v>339</v>
      </c>
      <c r="Q8" s="9" t="s">
        <v>340</v>
      </c>
      <c r="R8" s="9" t="s">
        <v>24</v>
      </c>
      <c r="S8" s="28" t="s">
        <v>326</v>
      </c>
      <c r="T8" s="29"/>
      <c r="U8" s="29"/>
      <c r="V8" s="29"/>
      <c r="W8" s="29"/>
      <c r="X8" s="29"/>
      <c r="Y8" s="30"/>
      <c r="Z8" s="10" t="s">
        <v>25</v>
      </c>
      <c r="AA8" s="11" t="s">
        <v>26</v>
      </c>
      <c r="AB8" s="5"/>
      <c r="AC8" s="5"/>
    </row>
    <row r="9" spans="1:29" ht="16.5" thickTop="1" x14ac:dyDescent="0.2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ht="15.75" x14ac:dyDescent="0.25">
      <c r="A10" s="47" t="s">
        <v>660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5.75" x14ac:dyDescent="0.2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5.75" x14ac:dyDescent="0.25">
      <c r="A12" s="48" t="s">
        <v>282</v>
      </c>
      <c r="B12" s="49" t="s">
        <v>661</v>
      </c>
      <c r="C12" s="50" t="s">
        <v>662</v>
      </c>
      <c r="D12" s="50" t="s">
        <v>663</v>
      </c>
      <c r="E12" s="51">
        <v>23553</v>
      </c>
      <c r="F12" s="51"/>
      <c r="G12" s="51">
        <v>688</v>
      </c>
      <c r="H12" s="51">
        <v>960</v>
      </c>
      <c r="I12" s="51"/>
      <c r="J12" s="51"/>
      <c r="K12" s="51"/>
      <c r="L12" s="51"/>
      <c r="M12" s="51">
        <f>+K12+J12+H12+G12+F12+E12+N12</f>
        <v>25201</v>
      </c>
      <c r="N12" s="51"/>
      <c r="O12" s="51">
        <v>5744.68</v>
      </c>
      <c r="P12" s="51">
        <v>83.025000000000006</v>
      </c>
      <c r="Q12" s="51"/>
      <c r="R12" s="51"/>
      <c r="S12" s="51"/>
      <c r="T12" s="51">
        <v>2708.6</v>
      </c>
      <c r="U12" s="51">
        <v>4758.79</v>
      </c>
      <c r="V12" s="51"/>
      <c r="W12" s="51"/>
      <c r="X12" s="51"/>
      <c r="Y12" s="51"/>
      <c r="Z12" s="51">
        <f t="shared" ref="Z12:Z75" si="0">+U12+T12+S12+Q12+P12+O12</f>
        <v>13295.094999999999</v>
      </c>
      <c r="AA12" s="51">
        <f t="shared" ref="AA12:AA75" si="1">+M12-Z12</f>
        <v>11905.905000000001</v>
      </c>
      <c r="AB12" s="46"/>
      <c r="AC12" s="46"/>
    </row>
    <row r="13" spans="1:29" ht="15.75" x14ac:dyDescent="0.25">
      <c r="A13" s="48" t="s">
        <v>664</v>
      </c>
      <c r="B13" s="49" t="s">
        <v>665</v>
      </c>
      <c r="C13" s="50" t="s">
        <v>666</v>
      </c>
      <c r="D13" s="50" t="s">
        <v>667</v>
      </c>
      <c r="E13" s="51">
        <v>13967.1</v>
      </c>
      <c r="F13" s="51"/>
      <c r="G13" s="51"/>
      <c r="H13" s="51"/>
      <c r="I13" s="51"/>
      <c r="J13" s="51"/>
      <c r="K13" s="51"/>
      <c r="L13" s="51"/>
      <c r="M13" s="51">
        <f t="shared" ref="M13:M76" si="2">+K13+J13+H13+G13+F13+E13+N13</f>
        <v>13967.1</v>
      </c>
      <c r="N13" s="51"/>
      <c r="O13" s="51">
        <v>2516.37</v>
      </c>
      <c r="P13" s="51">
        <v>58.224999999999994</v>
      </c>
      <c r="Q13" s="51"/>
      <c r="R13" s="51"/>
      <c r="S13" s="51"/>
      <c r="T13" s="51">
        <v>1606.22</v>
      </c>
      <c r="U13" s="51">
        <v>5816.3600000000006</v>
      </c>
      <c r="V13" s="51"/>
      <c r="W13" s="51"/>
      <c r="X13" s="51"/>
      <c r="Y13" s="51"/>
      <c r="Z13" s="51">
        <f t="shared" si="0"/>
        <v>9997.1750000000011</v>
      </c>
      <c r="AA13" s="51">
        <f t="shared" si="1"/>
        <v>3969.9249999999993</v>
      </c>
      <c r="AB13" s="46"/>
      <c r="AC13" s="46"/>
    </row>
    <row r="14" spans="1:29" ht="15.75" x14ac:dyDescent="0.25">
      <c r="A14" s="48" t="s">
        <v>668</v>
      </c>
      <c r="B14" s="49" t="s">
        <v>669</v>
      </c>
      <c r="C14" s="50" t="s">
        <v>670</v>
      </c>
      <c r="D14" s="50" t="s">
        <v>667</v>
      </c>
      <c r="E14" s="51">
        <v>8558.4</v>
      </c>
      <c r="F14" s="51"/>
      <c r="G14" s="51"/>
      <c r="H14" s="51"/>
      <c r="I14" s="51"/>
      <c r="J14" s="51"/>
      <c r="K14" s="51"/>
      <c r="L14" s="51"/>
      <c r="M14" s="51">
        <f t="shared" si="2"/>
        <v>8558.4</v>
      </c>
      <c r="N14" s="51"/>
      <c r="O14" s="51">
        <v>1280.8900000000001</v>
      </c>
      <c r="P14" s="51">
        <v>30.414999999999999</v>
      </c>
      <c r="Q14" s="51"/>
      <c r="R14" s="51"/>
      <c r="S14" s="51">
        <v>100</v>
      </c>
      <c r="T14" s="51">
        <v>984.22</v>
      </c>
      <c r="U14" s="51">
        <v>0</v>
      </c>
      <c r="V14" s="51"/>
      <c r="W14" s="51"/>
      <c r="X14" s="51"/>
      <c r="Y14" s="51"/>
      <c r="Z14" s="51">
        <f t="shared" si="0"/>
        <v>2395.5250000000001</v>
      </c>
      <c r="AA14" s="51">
        <f t="shared" si="1"/>
        <v>6162.875</v>
      </c>
      <c r="AB14" s="46"/>
      <c r="AC14" s="46"/>
    </row>
    <row r="15" spans="1:29" ht="15.75" x14ac:dyDescent="0.25">
      <c r="A15" s="48" t="s">
        <v>671</v>
      </c>
      <c r="B15" s="49" t="s">
        <v>672</v>
      </c>
      <c r="C15" s="50" t="s">
        <v>673</v>
      </c>
      <c r="D15" s="50" t="s">
        <v>667</v>
      </c>
      <c r="E15" s="51">
        <v>8558.4</v>
      </c>
      <c r="F15" s="51"/>
      <c r="G15" s="51"/>
      <c r="H15" s="51"/>
      <c r="I15" s="51"/>
      <c r="J15" s="51"/>
      <c r="K15" s="51"/>
      <c r="L15" s="51"/>
      <c r="M15" s="51">
        <f t="shared" si="2"/>
        <v>8558.4</v>
      </c>
      <c r="N15" s="51"/>
      <c r="O15" s="51">
        <v>1280.8900000000001</v>
      </c>
      <c r="P15" s="51">
        <v>30.414999999999999</v>
      </c>
      <c r="Q15" s="51"/>
      <c r="R15" s="51"/>
      <c r="S15" s="51"/>
      <c r="T15" s="51">
        <v>984.22</v>
      </c>
      <c r="U15" s="51">
        <v>1387</v>
      </c>
      <c r="V15" s="51"/>
      <c r="W15" s="51"/>
      <c r="X15" s="51"/>
      <c r="Y15" s="51"/>
      <c r="Z15" s="51">
        <f t="shared" si="0"/>
        <v>3682.5250000000005</v>
      </c>
      <c r="AA15" s="51">
        <f t="shared" si="1"/>
        <v>4875.8749999999991</v>
      </c>
      <c r="AB15" s="46"/>
      <c r="AC15" s="46"/>
    </row>
    <row r="16" spans="1:29" ht="15.75" x14ac:dyDescent="0.25">
      <c r="A16" s="48" t="s">
        <v>674</v>
      </c>
      <c r="B16" s="49" t="s">
        <v>675</v>
      </c>
      <c r="C16" s="50" t="s">
        <v>676</v>
      </c>
      <c r="D16" s="50" t="s">
        <v>663</v>
      </c>
      <c r="E16" s="51">
        <v>8558.4</v>
      </c>
      <c r="F16" s="51"/>
      <c r="G16" s="51"/>
      <c r="H16" s="51"/>
      <c r="I16" s="51"/>
      <c r="J16" s="51"/>
      <c r="K16" s="51"/>
      <c r="L16" s="51"/>
      <c r="M16" s="51">
        <f t="shared" si="2"/>
        <v>8558.4</v>
      </c>
      <c r="N16" s="51"/>
      <c r="O16" s="51">
        <v>1280.8900000000001</v>
      </c>
      <c r="P16" s="51">
        <v>30.414999999999999</v>
      </c>
      <c r="Q16" s="51"/>
      <c r="R16" s="51"/>
      <c r="S16" s="51"/>
      <c r="T16" s="51">
        <v>984.22</v>
      </c>
      <c r="U16" s="51">
        <v>2000</v>
      </c>
      <c r="V16" s="51"/>
      <c r="W16" s="51"/>
      <c r="X16" s="51"/>
      <c r="Y16" s="51"/>
      <c r="Z16" s="51">
        <f t="shared" si="0"/>
        <v>4295.5250000000005</v>
      </c>
      <c r="AA16" s="51">
        <f t="shared" si="1"/>
        <v>4262.8749999999991</v>
      </c>
      <c r="AB16" s="46"/>
      <c r="AC16" s="46"/>
    </row>
    <row r="17" spans="1:29" ht="15.75" x14ac:dyDescent="0.25">
      <c r="A17" s="48" t="s">
        <v>677</v>
      </c>
      <c r="B17" s="49" t="s">
        <v>678</v>
      </c>
      <c r="C17" s="50" t="s">
        <v>679</v>
      </c>
      <c r="D17" s="50" t="s">
        <v>663</v>
      </c>
      <c r="E17" s="51">
        <v>3181.35</v>
      </c>
      <c r="F17" s="51">
        <v>483.56519999999995</v>
      </c>
      <c r="G17" s="51"/>
      <c r="H17" s="51">
        <v>465.5</v>
      </c>
      <c r="I17" s="51"/>
      <c r="J17" s="51"/>
      <c r="K17" s="51"/>
      <c r="L17" s="51"/>
      <c r="M17" s="51">
        <f t="shared" si="2"/>
        <v>4130.4151999999995</v>
      </c>
      <c r="N17" s="51"/>
      <c r="O17" s="51">
        <v>369.95</v>
      </c>
      <c r="P17" s="51">
        <v>2.77</v>
      </c>
      <c r="Q17" s="51">
        <v>30.8415</v>
      </c>
      <c r="R17" s="51"/>
      <c r="S17" s="51"/>
      <c r="T17" s="51">
        <v>365.86</v>
      </c>
      <c r="U17" s="51">
        <v>1029</v>
      </c>
      <c r="V17" s="51"/>
      <c r="W17" s="51"/>
      <c r="X17" s="51"/>
      <c r="Y17" s="51"/>
      <c r="Z17" s="51">
        <f t="shared" si="0"/>
        <v>1798.4215000000002</v>
      </c>
      <c r="AA17" s="51">
        <f t="shared" si="1"/>
        <v>2331.9936999999991</v>
      </c>
      <c r="AB17" s="46"/>
      <c r="AC17" s="46"/>
    </row>
    <row r="18" spans="1:29" ht="15.75" x14ac:dyDescent="0.25">
      <c r="A18" s="48" t="s">
        <v>680</v>
      </c>
      <c r="B18" s="49" t="s">
        <v>681</v>
      </c>
      <c r="C18" s="50" t="s">
        <v>682</v>
      </c>
      <c r="D18" s="50" t="s">
        <v>663</v>
      </c>
      <c r="E18" s="51">
        <v>2265.1499999999996</v>
      </c>
      <c r="F18" s="51">
        <v>344.30279999999993</v>
      </c>
      <c r="G18" s="51"/>
      <c r="H18" s="51">
        <v>465.5</v>
      </c>
      <c r="I18" s="51"/>
      <c r="J18" s="51"/>
      <c r="K18" s="51"/>
      <c r="L18" s="51"/>
      <c r="M18" s="51">
        <f t="shared" si="2"/>
        <v>3074.9527999999996</v>
      </c>
      <c r="N18" s="51"/>
      <c r="O18" s="51">
        <v>105.37</v>
      </c>
      <c r="P18" s="51"/>
      <c r="Q18" s="51">
        <v>21.96</v>
      </c>
      <c r="R18" s="51"/>
      <c r="S18" s="51"/>
      <c r="T18" s="51">
        <v>260.49</v>
      </c>
      <c r="U18" s="51">
        <v>440</v>
      </c>
      <c r="V18" s="51"/>
      <c r="W18" s="51"/>
      <c r="X18" s="51"/>
      <c r="Y18" s="51"/>
      <c r="Z18" s="51">
        <f t="shared" si="0"/>
        <v>827.82</v>
      </c>
      <c r="AA18" s="51">
        <f t="shared" si="1"/>
        <v>2247.1327999999994</v>
      </c>
      <c r="AB18" s="46"/>
      <c r="AC18" s="46"/>
    </row>
    <row r="19" spans="1:29" ht="15.75" x14ac:dyDescent="0.25">
      <c r="A19" s="48" t="s">
        <v>683</v>
      </c>
      <c r="B19" s="49" t="s">
        <v>684</v>
      </c>
      <c r="C19" s="50" t="s">
        <v>685</v>
      </c>
      <c r="D19" s="50" t="s">
        <v>667</v>
      </c>
      <c r="E19" s="51">
        <v>3685.35</v>
      </c>
      <c r="F19" s="51">
        <v>490.15154999999999</v>
      </c>
      <c r="G19" s="51"/>
      <c r="H19" s="51">
        <v>465.5</v>
      </c>
      <c r="I19" s="51"/>
      <c r="J19" s="51"/>
      <c r="K19" s="51">
        <v>521.5</v>
      </c>
      <c r="L19" s="51"/>
      <c r="M19" s="51">
        <f t="shared" si="2"/>
        <v>5162.50155</v>
      </c>
      <c r="N19" s="51"/>
      <c r="O19" s="51">
        <v>555.52</v>
      </c>
      <c r="P19" s="51">
        <v>5.3650000000000002</v>
      </c>
      <c r="Q19" s="51">
        <v>35.726999999999997</v>
      </c>
      <c r="R19" s="51"/>
      <c r="S19" s="51"/>
      <c r="T19" s="51">
        <v>423.82</v>
      </c>
      <c r="U19" s="51">
        <v>894.2</v>
      </c>
      <c r="V19" s="51"/>
      <c r="W19" s="51"/>
      <c r="X19" s="51"/>
      <c r="Y19" s="51"/>
      <c r="Z19" s="51">
        <f t="shared" si="0"/>
        <v>1914.6320000000001</v>
      </c>
      <c r="AA19" s="51">
        <f t="shared" si="1"/>
        <v>3247.8695499999999</v>
      </c>
      <c r="AB19" s="46"/>
      <c r="AC19" s="46"/>
    </row>
    <row r="20" spans="1:29" ht="15.75" x14ac:dyDescent="0.25">
      <c r="A20" s="48" t="s">
        <v>686</v>
      </c>
      <c r="B20" s="49" t="s">
        <v>687</v>
      </c>
      <c r="C20" s="50" t="s">
        <v>688</v>
      </c>
      <c r="D20" s="50" t="s">
        <v>689</v>
      </c>
      <c r="E20" s="51">
        <v>12071.699999999999</v>
      </c>
      <c r="F20" s="51"/>
      <c r="G20" s="51"/>
      <c r="H20" s="51"/>
      <c r="I20" s="51"/>
      <c r="J20" s="51"/>
      <c r="K20" s="51"/>
      <c r="L20" s="51"/>
      <c r="M20" s="51">
        <f t="shared" si="2"/>
        <v>12071.699999999999</v>
      </c>
      <c r="N20" s="51"/>
      <c r="O20" s="51">
        <v>2070.58</v>
      </c>
      <c r="P20" s="51">
        <v>46.949999999999996</v>
      </c>
      <c r="Q20" s="51"/>
      <c r="R20" s="51"/>
      <c r="S20" s="51"/>
      <c r="T20" s="51">
        <v>1388.25</v>
      </c>
      <c r="U20" s="51">
        <v>2600</v>
      </c>
      <c r="V20" s="51"/>
      <c r="W20" s="51"/>
      <c r="X20" s="51"/>
      <c r="Y20" s="51"/>
      <c r="Z20" s="51">
        <f t="shared" si="0"/>
        <v>6105.78</v>
      </c>
      <c r="AA20" s="51">
        <f t="shared" si="1"/>
        <v>5965.9199999999992</v>
      </c>
      <c r="AB20" s="46"/>
      <c r="AC20" s="46"/>
    </row>
    <row r="21" spans="1:29" ht="15.75" x14ac:dyDescent="0.25">
      <c r="A21" s="48" t="s">
        <v>690</v>
      </c>
      <c r="B21" s="49" t="s">
        <v>691</v>
      </c>
      <c r="C21" s="50" t="s">
        <v>692</v>
      </c>
      <c r="D21" s="50" t="s">
        <v>663</v>
      </c>
      <c r="E21" s="51">
        <v>3507.2999999999997</v>
      </c>
      <c r="F21" s="51">
        <v>466.47089999999997</v>
      </c>
      <c r="G21" s="51"/>
      <c r="H21" s="51">
        <v>465.5</v>
      </c>
      <c r="I21" s="51"/>
      <c r="J21" s="51"/>
      <c r="K21" s="51"/>
      <c r="L21" s="51"/>
      <c r="M21" s="51">
        <f t="shared" si="2"/>
        <v>4439.2708999999995</v>
      </c>
      <c r="N21" s="51"/>
      <c r="O21" s="51">
        <v>423.02</v>
      </c>
      <c r="P21" s="51">
        <v>4.4450000000000003</v>
      </c>
      <c r="Q21" s="51">
        <v>34.001999999999995</v>
      </c>
      <c r="R21" s="51"/>
      <c r="S21" s="51"/>
      <c r="T21" s="51">
        <v>403.34</v>
      </c>
      <c r="U21" s="51">
        <v>0</v>
      </c>
      <c r="V21" s="51"/>
      <c r="W21" s="51"/>
      <c r="X21" s="51"/>
      <c r="Y21" s="51"/>
      <c r="Z21" s="51">
        <f t="shared" si="0"/>
        <v>864.80700000000002</v>
      </c>
      <c r="AA21" s="51">
        <f t="shared" si="1"/>
        <v>3574.4638999999997</v>
      </c>
      <c r="AB21" s="46"/>
      <c r="AC21" s="46"/>
    </row>
    <row r="22" spans="1:29" ht="15.75" x14ac:dyDescent="0.25">
      <c r="A22" s="48" t="s">
        <v>693</v>
      </c>
      <c r="B22" s="49" t="s">
        <v>694</v>
      </c>
      <c r="C22" s="50" t="s">
        <v>685</v>
      </c>
      <c r="D22" s="50" t="s">
        <v>667</v>
      </c>
      <c r="E22" s="51">
        <v>3685.35</v>
      </c>
      <c r="F22" s="51">
        <v>490.15154999999999</v>
      </c>
      <c r="G22" s="51"/>
      <c r="H22" s="51">
        <v>465.5</v>
      </c>
      <c r="I22" s="51"/>
      <c r="J22" s="51"/>
      <c r="K22" s="51">
        <v>521.5</v>
      </c>
      <c r="L22" s="51"/>
      <c r="M22" s="51">
        <f t="shared" si="2"/>
        <v>5162.50155</v>
      </c>
      <c r="N22" s="51"/>
      <c r="O22" s="51">
        <v>555.52</v>
      </c>
      <c r="P22" s="51">
        <v>5.3650000000000002</v>
      </c>
      <c r="Q22" s="51">
        <v>35.726999999999997</v>
      </c>
      <c r="R22" s="51"/>
      <c r="S22" s="51"/>
      <c r="T22" s="51">
        <v>423.82</v>
      </c>
      <c r="U22" s="51">
        <v>1229</v>
      </c>
      <c r="V22" s="51"/>
      <c r="W22" s="51"/>
      <c r="X22" s="51"/>
      <c r="Y22" s="51"/>
      <c r="Z22" s="51">
        <f t="shared" si="0"/>
        <v>2249.4319999999998</v>
      </c>
      <c r="AA22" s="51">
        <f t="shared" si="1"/>
        <v>2913.0695500000002</v>
      </c>
      <c r="AB22" s="46"/>
      <c r="AC22" s="46"/>
    </row>
    <row r="23" spans="1:29" ht="15.75" x14ac:dyDescent="0.25">
      <c r="A23" s="48" t="s">
        <v>695</v>
      </c>
      <c r="B23" s="49" t="s">
        <v>696</v>
      </c>
      <c r="C23" s="50" t="s">
        <v>697</v>
      </c>
      <c r="D23" s="50" t="s">
        <v>663</v>
      </c>
      <c r="E23" s="51">
        <v>3873.1499999999996</v>
      </c>
      <c r="F23" s="51">
        <v>515.12895000000003</v>
      </c>
      <c r="G23" s="51"/>
      <c r="H23" s="51">
        <v>465.5</v>
      </c>
      <c r="I23" s="51"/>
      <c r="J23" s="51"/>
      <c r="K23" s="51"/>
      <c r="L23" s="51"/>
      <c r="M23" s="51">
        <f t="shared" si="2"/>
        <v>4853.7789499999999</v>
      </c>
      <c r="N23" s="51"/>
      <c r="O23" s="51">
        <v>497.3</v>
      </c>
      <c r="P23" s="51">
        <v>6.33</v>
      </c>
      <c r="Q23" s="51">
        <v>37.549500000000002</v>
      </c>
      <c r="R23" s="51"/>
      <c r="S23" s="51"/>
      <c r="T23" s="51">
        <v>445.41</v>
      </c>
      <c r="U23" s="51">
        <v>1195</v>
      </c>
      <c r="V23" s="51"/>
      <c r="W23" s="51"/>
      <c r="X23" s="51"/>
      <c r="Y23" s="51"/>
      <c r="Z23" s="51">
        <f t="shared" si="0"/>
        <v>2181.5895</v>
      </c>
      <c r="AA23" s="51">
        <f t="shared" si="1"/>
        <v>2672.1894499999999</v>
      </c>
      <c r="AB23" s="46"/>
      <c r="AC23" s="46"/>
    </row>
    <row r="24" spans="1:29" ht="15.75" x14ac:dyDescent="0.25">
      <c r="A24" s="48" t="s">
        <v>698</v>
      </c>
      <c r="B24" s="49" t="s">
        <v>699</v>
      </c>
      <c r="C24" s="50" t="s">
        <v>700</v>
      </c>
      <c r="D24" s="50" t="s">
        <v>663</v>
      </c>
      <c r="E24" s="51">
        <v>2265.1499999999996</v>
      </c>
      <c r="F24" s="51">
        <v>301.26494999999994</v>
      </c>
      <c r="G24" s="51"/>
      <c r="H24" s="51">
        <v>465.5</v>
      </c>
      <c r="I24" s="51"/>
      <c r="J24" s="51"/>
      <c r="K24" s="51"/>
      <c r="L24" s="51"/>
      <c r="M24" s="51">
        <f t="shared" si="2"/>
        <v>3031.9149499999994</v>
      </c>
      <c r="N24" s="51"/>
      <c r="O24" s="51">
        <v>80.44</v>
      </c>
      <c r="P24" s="51"/>
      <c r="Q24" s="51">
        <v>21.96</v>
      </c>
      <c r="R24" s="51"/>
      <c r="S24" s="51"/>
      <c r="T24" s="51">
        <v>260.49</v>
      </c>
      <c r="U24" s="51">
        <v>0</v>
      </c>
      <c r="V24" s="51"/>
      <c r="W24" s="51"/>
      <c r="X24" s="51"/>
      <c r="Y24" s="51"/>
      <c r="Z24" s="51">
        <f t="shared" si="0"/>
        <v>362.89</v>
      </c>
      <c r="AA24" s="51">
        <f t="shared" si="1"/>
        <v>2669.0249499999995</v>
      </c>
      <c r="AB24" s="46"/>
      <c r="AC24" s="46"/>
    </row>
    <row r="25" spans="1:29" ht="15.75" x14ac:dyDescent="0.25">
      <c r="A25" s="48" t="s">
        <v>701</v>
      </c>
      <c r="B25" s="49" t="s">
        <v>702</v>
      </c>
      <c r="C25" s="50" t="s">
        <v>703</v>
      </c>
      <c r="D25" s="50" t="s">
        <v>689</v>
      </c>
      <c r="E25" s="51">
        <v>2741.25</v>
      </c>
      <c r="F25" s="51">
        <v>312.5025</v>
      </c>
      <c r="G25" s="51"/>
      <c r="H25" s="51">
        <v>465.5</v>
      </c>
      <c r="I25" s="51"/>
      <c r="J25" s="51"/>
      <c r="K25" s="51"/>
      <c r="L25" s="51"/>
      <c r="M25" s="51">
        <f t="shared" si="2"/>
        <v>3519.2525000000001</v>
      </c>
      <c r="N25" s="51"/>
      <c r="O25" s="51">
        <v>171.41</v>
      </c>
      <c r="P25" s="51">
        <v>0.51</v>
      </c>
      <c r="Q25" s="51">
        <v>26.575500000000002</v>
      </c>
      <c r="R25" s="51"/>
      <c r="S25" s="51"/>
      <c r="T25" s="51">
        <v>315.24</v>
      </c>
      <c r="U25" s="51">
        <v>0</v>
      </c>
      <c r="V25" s="51"/>
      <c r="W25" s="51"/>
      <c r="X25" s="51"/>
      <c r="Y25" s="51"/>
      <c r="Z25" s="51">
        <f t="shared" si="0"/>
        <v>513.7355</v>
      </c>
      <c r="AA25" s="51">
        <f t="shared" si="1"/>
        <v>3005.5169999999998</v>
      </c>
      <c r="AB25" s="46"/>
      <c r="AC25" s="46"/>
    </row>
    <row r="26" spans="1:29" ht="15.75" x14ac:dyDescent="0.25">
      <c r="A26" s="48" t="s">
        <v>704</v>
      </c>
      <c r="B26" s="49" t="s">
        <v>705</v>
      </c>
      <c r="C26" s="50" t="s">
        <v>700</v>
      </c>
      <c r="D26" s="50" t="s">
        <v>663</v>
      </c>
      <c r="E26" s="51">
        <v>2265.1499999999996</v>
      </c>
      <c r="F26" s="51">
        <v>258.22709999999995</v>
      </c>
      <c r="G26" s="51"/>
      <c r="H26" s="51">
        <v>465.5</v>
      </c>
      <c r="I26" s="51"/>
      <c r="J26" s="51"/>
      <c r="K26" s="51"/>
      <c r="L26" s="51"/>
      <c r="M26" s="51">
        <f t="shared" si="2"/>
        <v>2988.8770999999997</v>
      </c>
      <c r="N26" s="51"/>
      <c r="O26" s="51">
        <v>75.760000000000005</v>
      </c>
      <c r="P26" s="51"/>
      <c r="Q26" s="51">
        <v>20.376000000000001</v>
      </c>
      <c r="R26" s="51"/>
      <c r="S26" s="51"/>
      <c r="T26" s="51">
        <v>260.49</v>
      </c>
      <c r="U26" s="51">
        <v>732</v>
      </c>
      <c r="V26" s="51"/>
      <c r="W26" s="51"/>
      <c r="X26" s="51"/>
      <c r="Y26" s="51"/>
      <c r="Z26" s="51">
        <f t="shared" si="0"/>
        <v>1088.626</v>
      </c>
      <c r="AA26" s="51">
        <f t="shared" si="1"/>
        <v>1900.2510999999997</v>
      </c>
      <c r="AB26" s="46"/>
      <c r="AC26" s="46"/>
    </row>
    <row r="27" spans="1:29" ht="15.75" x14ac:dyDescent="0.25">
      <c r="A27" s="48" t="s">
        <v>706</v>
      </c>
      <c r="B27" s="49" t="s">
        <v>707</v>
      </c>
      <c r="C27" s="50" t="s">
        <v>708</v>
      </c>
      <c r="D27" s="50" t="s">
        <v>663</v>
      </c>
      <c r="E27" s="51">
        <v>2265.1499999999996</v>
      </c>
      <c r="F27" s="51">
        <v>258.22709999999995</v>
      </c>
      <c r="G27" s="51"/>
      <c r="H27" s="51">
        <v>465.5</v>
      </c>
      <c r="I27" s="51"/>
      <c r="J27" s="51"/>
      <c r="K27" s="51"/>
      <c r="L27" s="51"/>
      <c r="M27" s="51">
        <f t="shared" si="2"/>
        <v>2988.8770999999997</v>
      </c>
      <c r="N27" s="51"/>
      <c r="O27" s="51">
        <v>75.760000000000005</v>
      </c>
      <c r="P27" s="51"/>
      <c r="Q27" s="51">
        <v>21.96</v>
      </c>
      <c r="R27" s="51"/>
      <c r="S27" s="51"/>
      <c r="T27" s="51">
        <v>260.49</v>
      </c>
      <c r="U27" s="51">
        <v>0</v>
      </c>
      <c r="V27" s="51"/>
      <c r="W27" s="51"/>
      <c r="X27" s="51"/>
      <c r="Y27" s="51"/>
      <c r="Z27" s="51">
        <f t="shared" si="0"/>
        <v>358.21</v>
      </c>
      <c r="AA27" s="51">
        <f t="shared" si="1"/>
        <v>2630.6670999999997</v>
      </c>
      <c r="AB27" s="46"/>
      <c r="AC27" s="46"/>
    </row>
    <row r="28" spans="1:29" ht="15.75" x14ac:dyDescent="0.25">
      <c r="A28" s="48" t="s">
        <v>709</v>
      </c>
      <c r="B28" s="49" t="s">
        <v>710</v>
      </c>
      <c r="C28" s="50" t="s">
        <v>703</v>
      </c>
      <c r="D28" s="50" t="s">
        <v>667</v>
      </c>
      <c r="E28" s="51">
        <v>2741.25</v>
      </c>
      <c r="F28" s="51">
        <v>260.41874999999999</v>
      </c>
      <c r="G28" s="51"/>
      <c r="H28" s="51">
        <v>465.5</v>
      </c>
      <c r="I28" s="51"/>
      <c r="J28" s="51"/>
      <c r="K28" s="51"/>
      <c r="L28" s="51"/>
      <c r="M28" s="51">
        <f t="shared" si="2"/>
        <v>3467.1687499999998</v>
      </c>
      <c r="N28" s="51"/>
      <c r="O28" s="51">
        <v>148.04</v>
      </c>
      <c r="P28" s="51">
        <v>0.51</v>
      </c>
      <c r="Q28" s="51">
        <v>26.575500000000002</v>
      </c>
      <c r="R28" s="51"/>
      <c r="S28" s="51"/>
      <c r="T28" s="51">
        <v>315.24</v>
      </c>
      <c r="U28" s="51">
        <v>1371</v>
      </c>
      <c r="V28" s="51"/>
      <c r="W28" s="51"/>
      <c r="X28" s="51"/>
      <c r="Y28" s="51"/>
      <c r="Z28" s="51">
        <f t="shared" si="0"/>
        <v>1861.3654999999999</v>
      </c>
      <c r="AA28" s="51">
        <f t="shared" si="1"/>
        <v>1605.8032499999999</v>
      </c>
      <c r="AB28" s="46"/>
      <c r="AC28" s="46"/>
    </row>
    <row r="29" spans="1:29" ht="15.75" x14ac:dyDescent="0.25">
      <c r="A29" s="48" t="s">
        <v>711</v>
      </c>
      <c r="B29" s="49" t="s">
        <v>712</v>
      </c>
      <c r="C29" s="50" t="s">
        <v>713</v>
      </c>
      <c r="D29" s="50" t="s">
        <v>689</v>
      </c>
      <c r="E29" s="51">
        <v>2609.5500000000002</v>
      </c>
      <c r="F29" s="51">
        <v>247.90725000000003</v>
      </c>
      <c r="G29" s="51"/>
      <c r="H29" s="51">
        <v>465.5</v>
      </c>
      <c r="I29" s="51"/>
      <c r="J29" s="51"/>
      <c r="K29" s="51"/>
      <c r="L29" s="51"/>
      <c r="M29" s="51">
        <f t="shared" si="2"/>
        <v>3322.9572500000004</v>
      </c>
      <c r="N29" s="51"/>
      <c r="O29" s="51">
        <v>132.35</v>
      </c>
      <c r="P29" s="51"/>
      <c r="Q29" s="51">
        <v>25.297499999999999</v>
      </c>
      <c r="R29" s="51"/>
      <c r="S29" s="51"/>
      <c r="T29" s="51">
        <v>300.10000000000002</v>
      </c>
      <c r="U29" s="51">
        <v>0</v>
      </c>
      <c r="V29" s="51"/>
      <c r="W29" s="51"/>
      <c r="X29" s="51"/>
      <c r="Y29" s="51"/>
      <c r="Z29" s="51">
        <f t="shared" si="0"/>
        <v>457.74750000000006</v>
      </c>
      <c r="AA29" s="51">
        <f t="shared" si="1"/>
        <v>2865.2097500000004</v>
      </c>
      <c r="AB29" s="46"/>
      <c r="AC29" s="46"/>
    </row>
    <row r="30" spans="1:29" ht="15.75" x14ac:dyDescent="0.25">
      <c r="A30" s="48" t="s">
        <v>714</v>
      </c>
      <c r="B30" s="49" t="s">
        <v>715</v>
      </c>
      <c r="C30" s="50" t="s">
        <v>679</v>
      </c>
      <c r="D30" s="50" t="s">
        <v>663</v>
      </c>
      <c r="E30" s="51">
        <v>3181.35</v>
      </c>
      <c r="F30" s="51">
        <v>302.22825</v>
      </c>
      <c r="G30" s="51"/>
      <c r="H30" s="51">
        <v>465.5</v>
      </c>
      <c r="I30" s="51"/>
      <c r="J30" s="51"/>
      <c r="K30" s="51"/>
      <c r="L30" s="51"/>
      <c r="M30" s="51">
        <f t="shared" si="2"/>
        <v>3949.07825</v>
      </c>
      <c r="N30" s="51"/>
      <c r="O30" s="51">
        <v>340.94</v>
      </c>
      <c r="P30" s="51">
        <v>2.77</v>
      </c>
      <c r="Q30" s="51">
        <v>30.8415</v>
      </c>
      <c r="R30" s="51"/>
      <c r="S30" s="51"/>
      <c r="T30" s="51">
        <v>365.86</v>
      </c>
      <c r="U30" s="51">
        <v>1029</v>
      </c>
      <c r="V30" s="51"/>
      <c r="W30" s="51"/>
      <c r="X30" s="51"/>
      <c r="Y30" s="51"/>
      <c r="Z30" s="51">
        <f t="shared" si="0"/>
        <v>1769.4115000000002</v>
      </c>
      <c r="AA30" s="51">
        <f t="shared" si="1"/>
        <v>2179.6667499999999</v>
      </c>
      <c r="AB30" s="46"/>
      <c r="AC30" s="46"/>
    </row>
    <row r="31" spans="1:29" ht="15.75" x14ac:dyDescent="0.25">
      <c r="A31" s="48" t="s">
        <v>716</v>
      </c>
      <c r="B31" s="49" t="s">
        <v>717</v>
      </c>
      <c r="C31" s="50" t="s">
        <v>718</v>
      </c>
      <c r="D31" s="50" t="s">
        <v>667</v>
      </c>
      <c r="E31" s="51">
        <v>2369.8500000000004</v>
      </c>
      <c r="F31" s="51">
        <v>225.13575000000003</v>
      </c>
      <c r="G31" s="51"/>
      <c r="H31" s="51">
        <v>465.5</v>
      </c>
      <c r="I31" s="51"/>
      <c r="J31" s="51"/>
      <c r="K31" s="51"/>
      <c r="L31" s="51"/>
      <c r="M31" s="51">
        <f t="shared" si="2"/>
        <v>3060.4857500000003</v>
      </c>
      <c r="N31" s="51"/>
      <c r="O31" s="51">
        <v>83.55</v>
      </c>
      <c r="P31" s="51"/>
      <c r="Q31" s="51">
        <v>22.974</v>
      </c>
      <c r="R31" s="51"/>
      <c r="S31" s="51"/>
      <c r="T31" s="51">
        <v>272.52999999999997</v>
      </c>
      <c r="U31" s="51">
        <v>766</v>
      </c>
      <c r="V31" s="51"/>
      <c r="W31" s="51"/>
      <c r="X31" s="51"/>
      <c r="Y31" s="51"/>
      <c r="Z31" s="51">
        <f t="shared" si="0"/>
        <v>1145.0539999999999</v>
      </c>
      <c r="AA31" s="51">
        <f t="shared" si="1"/>
        <v>1915.4317500000004</v>
      </c>
      <c r="AB31" s="46"/>
      <c r="AC31" s="46"/>
    </row>
    <row r="32" spans="1:29" ht="15.75" x14ac:dyDescent="0.25">
      <c r="A32" s="48" t="s">
        <v>719</v>
      </c>
      <c r="B32" s="49" t="s">
        <v>720</v>
      </c>
      <c r="C32" s="50" t="s">
        <v>721</v>
      </c>
      <c r="D32" s="50" t="s">
        <v>663</v>
      </c>
      <c r="E32" s="51">
        <v>12071.699999999999</v>
      </c>
      <c r="F32" s="51"/>
      <c r="G32" s="51"/>
      <c r="H32" s="51"/>
      <c r="I32" s="51"/>
      <c r="J32" s="51"/>
      <c r="K32" s="51"/>
      <c r="L32" s="51"/>
      <c r="M32" s="51">
        <f t="shared" si="2"/>
        <v>12071.699999999999</v>
      </c>
      <c r="N32" s="51"/>
      <c r="O32" s="51">
        <v>2070.58</v>
      </c>
      <c r="P32" s="51">
        <v>48.48</v>
      </c>
      <c r="Q32" s="51"/>
      <c r="R32" s="51"/>
      <c r="S32" s="51"/>
      <c r="T32" s="51">
        <v>1388.25</v>
      </c>
      <c r="U32" s="51">
        <v>0</v>
      </c>
      <c r="V32" s="51"/>
      <c r="W32" s="51"/>
      <c r="X32" s="51"/>
      <c r="Y32" s="51"/>
      <c r="Z32" s="51">
        <f t="shared" si="0"/>
        <v>3507.31</v>
      </c>
      <c r="AA32" s="51">
        <f t="shared" si="1"/>
        <v>8564.39</v>
      </c>
      <c r="AB32" s="46"/>
      <c r="AC32" s="46"/>
    </row>
    <row r="33" spans="1:29" ht="15.75" x14ac:dyDescent="0.25">
      <c r="A33" s="48" t="s">
        <v>722</v>
      </c>
      <c r="B33" s="49" t="s">
        <v>723</v>
      </c>
      <c r="C33" s="50" t="s">
        <v>703</v>
      </c>
      <c r="D33" s="50" t="s">
        <v>667</v>
      </c>
      <c r="E33" s="51">
        <v>2741.25</v>
      </c>
      <c r="F33" s="51">
        <v>260.41874999999999</v>
      </c>
      <c r="G33" s="51"/>
      <c r="H33" s="51">
        <v>465.5</v>
      </c>
      <c r="I33" s="51"/>
      <c r="J33" s="51"/>
      <c r="K33" s="51"/>
      <c r="L33" s="51"/>
      <c r="M33" s="51">
        <f t="shared" si="2"/>
        <v>3467.1687499999998</v>
      </c>
      <c r="N33" s="51"/>
      <c r="O33" s="51">
        <v>148.04</v>
      </c>
      <c r="P33" s="51"/>
      <c r="Q33" s="51">
        <v>24.105</v>
      </c>
      <c r="R33" s="51"/>
      <c r="S33" s="51"/>
      <c r="T33" s="51">
        <v>315.24</v>
      </c>
      <c r="U33" s="51">
        <v>886</v>
      </c>
      <c r="V33" s="51"/>
      <c r="W33" s="51"/>
      <c r="X33" s="51"/>
      <c r="Y33" s="51"/>
      <c r="Z33" s="51">
        <f t="shared" si="0"/>
        <v>1373.385</v>
      </c>
      <c r="AA33" s="51">
        <f t="shared" si="1"/>
        <v>2093.7837499999996</v>
      </c>
      <c r="AB33" s="46"/>
      <c r="AC33" s="46"/>
    </row>
    <row r="34" spans="1:29" ht="15.75" x14ac:dyDescent="0.25">
      <c r="A34" s="52" t="s">
        <v>724</v>
      </c>
      <c r="B34" s="53" t="s">
        <v>725</v>
      </c>
      <c r="C34" s="54" t="s">
        <v>679</v>
      </c>
      <c r="D34" s="54" t="s">
        <v>667</v>
      </c>
      <c r="E34" s="55">
        <v>0</v>
      </c>
      <c r="F34" s="55">
        <v>0</v>
      </c>
      <c r="G34" s="55"/>
      <c r="H34" s="55">
        <v>0</v>
      </c>
      <c r="I34" s="55"/>
      <c r="J34" s="55"/>
      <c r="K34" s="55"/>
      <c r="L34" s="55"/>
      <c r="M34" s="51">
        <f t="shared" si="2"/>
        <v>0</v>
      </c>
      <c r="N34" s="55"/>
      <c r="O34" s="55">
        <v>0</v>
      </c>
      <c r="P34" s="55">
        <v>0</v>
      </c>
      <c r="Q34" s="55">
        <v>0</v>
      </c>
      <c r="R34" s="55"/>
      <c r="S34" s="55"/>
      <c r="T34" s="55">
        <v>0</v>
      </c>
      <c r="U34" s="55">
        <v>0</v>
      </c>
      <c r="V34" s="55"/>
      <c r="W34" s="55"/>
      <c r="X34" s="55"/>
      <c r="Y34" s="55"/>
      <c r="Z34" s="51">
        <f t="shared" si="0"/>
        <v>0</v>
      </c>
      <c r="AA34" s="51">
        <f t="shared" si="1"/>
        <v>0</v>
      </c>
      <c r="AB34" s="56" t="s">
        <v>726</v>
      </c>
      <c r="AC34" s="56"/>
    </row>
    <row r="35" spans="1:29" ht="15.75" x14ac:dyDescent="0.25">
      <c r="A35" s="48" t="s">
        <v>727</v>
      </c>
      <c r="B35" s="49" t="s">
        <v>728</v>
      </c>
      <c r="C35" s="50" t="s">
        <v>729</v>
      </c>
      <c r="D35" s="50" t="s">
        <v>663</v>
      </c>
      <c r="E35" s="51">
        <v>3507.2999999999997</v>
      </c>
      <c r="F35" s="51"/>
      <c r="G35" s="51"/>
      <c r="H35" s="51">
        <v>465.5</v>
      </c>
      <c r="I35" s="51"/>
      <c r="J35" s="51"/>
      <c r="K35" s="51"/>
      <c r="L35" s="51"/>
      <c r="M35" s="51">
        <f t="shared" si="2"/>
        <v>3972.7999999999997</v>
      </c>
      <c r="N35" s="51"/>
      <c r="O35" s="51">
        <v>344.74</v>
      </c>
      <c r="P35" s="51">
        <v>4.4450000000000003</v>
      </c>
      <c r="Q35" s="51">
        <v>24.105</v>
      </c>
      <c r="R35" s="51"/>
      <c r="S35" s="51"/>
      <c r="T35" s="51">
        <v>403.34</v>
      </c>
      <c r="U35" s="51">
        <v>1134</v>
      </c>
      <c r="V35" s="51"/>
      <c r="W35" s="51"/>
      <c r="X35" s="51"/>
      <c r="Y35" s="51"/>
      <c r="Z35" s="51">
        <f t="shared" si="0"/>
        <v>1910.6299999999999</v>
      </c>
      <c r="AA35" s="51">
        <f t="shared" si="1"/>
        <v>2062.17</v>
      </c>
      <c r="AB35" s="46"/>
      <c r="AC35" s="46"/>
    </row>
    <row r="36" spans="1:29" ht="15.75" x14ac:dyDescent="0.25">
      <c r="A36" s="48" t="s">
        <v>730</v>
      </c>
      <c r="B36" s="49" t="s">
        <v>731</v>
      </c>
      <c r="C36" s="50" t="s">
        <v>732</v>
      </c>
      <c r="D36" s="50" t="s">
        <v>663</v>
      </c>
      <c r="E36" s="51">
        <v>2369.8500000000004</v>
      </c>
      <c r="F36" s="51"/>
      <c r="G36" s="51"/>
      <c r="H36" s="51">
        <v>465.5</v>
      </c>
      <c r="I36" s="51"/>
      <c r="J36" s="51"/>
      <c r="K36" s="51"/>
      <c r="L36" s="51"/>
      <c r="M36" s="51">
        <f t="shared" si="2"/>
        <v>2835.3500000000004</v>
      </c>
      <c r="N36" s="51"/>
      <c r="O36" s="51">
        <v>59.05</v>
      </c>
      <c r="P36" s="51"/>
      <c r="Q36" s="51">
        <v>22.974</v>
      </c>
      <c r="R36" s="51"/>
      <c r="S36" s="51"/>
      <c r="T36" s="51">
        <v>272.52999999999997</v>
      </c>
      <c r="U36" s="51">
        <v>766</v>
      </c>
      <c r="V36" s="51"/>
      <c r="W36" s="51"/>
      <c r="X36" s="51"/>
      <c r="Y36" s="51"/>
      <c r="Z36" s="51">
        <f t="shared" si="0"/>
        <v>1120.5539999999999</v>
      </c>
      <c r="AA36" s="51">
        <f t="shared" si="1"/>
        <v>1714.7960000000005</v>
      </c>
      <c r="AB36" s="46"/>
      <c r="AC36" s="46"/>
    </row>
    <row r="37" spans="1:29" ht="15.75" x14ac:dyDescent="0.25">
      <c r="A37" s="48" t="s">
        <v>733</v>
      </c>
      <c r="B37" s="49" t="s">
        <v>734</v>
      </c>
      <c r="C37" s="50" t="s">
        <v>713</v>
      </c>
      <c r="D37" s="50" t="s">
        <v>667</v>
      </c>
      <c r="E37" s="51">
        <v>2609.5500000000002</v>
      </c>
      <c r="F37" s="51"/>
      <c r="G37" s="51"/>
      <c r="H37" s="51">
        <v>465.5</v>
      </c>
      <c r="I37" s="51"/>
      <c r="J37" s="51"/>
      <c r="K37" s="51"/>
      <c r="L37" s="51"/>
      <c r="M37" s="51">
        <f t="shared" si="2"/>
        <v>3075.05</v>
      </c>
      <c r="N37" s="51"/>
      <c r="O37" s="51">
        <v>105.38</v>
      </c>
      <c r="P37" s="51"/>
      <c r="Q37" s="51"/>
      <c r="R37" s="51"/>
      <c r="S37" s="51"/>
      <c r="T37" s="51">
        <v>300.10000000000002</v>
      </c>
      <c r="U37" s="51">
        <v>447.03</v>
      </c>
      <c r="V37" s="51"/>
      <c r="W37" s="51"/>
      <c r="X37" s="51"/>
      <c r="Y37" s="51"/>
      <c r="Z37" s="51">
        <f t="shared" si="0"/>
        <v>852.51</v>
      </c>
      <c r="AA37" s="51">
        <f t="shared" si="1"/>
        <v>2222.54</v>
      </c>
      <c r="AB37" s="46"/>
      <c r="AC37" s="46"/>
    </row>
    <row r="38" spans="1:29" ht="15.75" x14ac:dyDescent="0.25">
      <c r="A38" s="48" t="s">
        <v>735</v>
      </c>
      <c r="B38" s="49" t="s">
        <v>736</v>
      </c>
      <c r="C38" s="50" t="s">
        <v>737</v>
      </c>
      <c r="D38" s="50" t="s">
        <v>663</v>
      </c>
      <c r="E38" s="51">
        <v>3507.2999999999997</v>
      </c>
      <c r="F38" s="51"/>
      <c r="G38" s="51"/>
      <c r="H38" s="51">
        <v>465.5</v>
      </c>
      <c r="I38" s="51"/>
      <c r="J38" s="51"/>
      <c r="K38" s="51"/>
      <c r="L38" s="51"/>
      <c r="M38" s="51">
        <f t="shared" si="2"/>
        <v>3972.7999999999997</v>
      </c>
      <c r="N38" s="51"/>
      <c r="O38" s="51">
        <v>344.74</v>
      </c>
      <c r="P38" s="51">
        <v>4.4450000000000003</v>
      </c>
      <c r="Q38" s="51">
        <v>35.073</v>
      </c>
      <c r="R38" s="51"/>
      <c r="S38" s="51"/>
      <c r="T38" s="51">
        <v>403.34</v>
      </c>
      <c r="U38" s="51">
        <v>0</v>
      </c>
      <c r="V38" s="51"/>
      <c r="W38" s="51"/>
      <c r="X38" s="51"/>
      <c r="Y38" s="51"/>
      <c r="Z38" s="51">
        <f t="shared" si="0"/>
        <v>787.59799999999996</v>
      </c>
      <c r="AA38" s="51">
        <f t="shared" si="1"/>
        <v>3185.2019999999998</v>
      </c>
      <c r="AB38" s="46"/>
      <c r="AC38" s="46"/>
    </row>
    <row r="39" spans="1:29" ht="15.75" x14ac:dyDescent="0.25">
      <c r="A39" s="48" t="s">
        <v>738</v>
      </c>
      <c r="B39" s="49" t="s">
        <v>739</v>
      </c>
      <c r="C39" s="50" t="s">
        <v>721</v>
      </c>
      <c r="D39" s="50" t="s">
        <v>689</v>
      </c>
      <c r="E39" s="51">
        <v>12071.699999999999</v>
      </c>
      <c r="F39" s="51"/>
      <c r="G39" s="51"/>
      <c r="H39" s="51"/>
      <c r="I39" s="51"/>
      <c r="J39" s="51"/>
      <c r="K39" s="51"/>
      <c r="L39" s="51"/>
      <c r="M39" s="51">
        <f t="shared" si="2"/>
        <v>12071.699999999999</v>
      </c>
      <c r="N39" s="51"/>
      <c r="O39" s="51">
        <v>2070.58</v>
      </c>
      <c r="P39" s="51">
        <v>46.949999999999996</v>
      </c>
      <c r="Q39" s="51"/>
      <c r="R39" s="51"/>
      <c r="S39" s="51"/>
      <c r="T39" s="51">
        <v>1388.25</v>
      </c>
      <c r="U39" s="51">
        <v>3251</v>
      </c>
      <c r="V39" s="51"/>
      <c r="W39" s="51"/>
      <c r="X39" s="51"/>
      <c r="Y39" s="51"/>
      <c r="Z39" s="51">
        <f t="shared" si="0"/>
        <v>6756.78</v>
      </c>
      <c r="AA39" s="51">
        <f t="shared" si="1"/>
        <v>5314.9199999999992</v>
      </c>
      <c r="AB39" s="46"/>
      <c r="AC39" s="46"/>
    </row>
    <row r="40" spans="1:29" ht="15.75" x14ac:dyDescent="0.25">
      <c r="A40" s="48" t="s">
        <v>740</v>
      </c>
      <c r="B40" s="49" t="s">
        <v>741</v>
      </c>
      <c r="C40" s="50" t="s">
        <v>742</v>
      </c>
      <c r="D40" s="50" t="s">
        <v>667</v>
      </c>
      <c r="E40" s="51">
        <v>2881.65</v>
      </c>
      <c r="F40" s="51"/>
      <c r="G40" s="51"/>
      <c r="H40" s="51">
        <v>465.5</v>
      </c>
      <c r="I40" s="51"/>
      <c r="J40" s="51"/>
      <c r="K40" s="51"/>
      <c r="L40" s="51"/>
      <c r="M40" s="51">
        <f t="shared" si="2"/>
        <v>3347.15</v>
      </c>
      <c r="N40" s="51"/>
      <c r="O40" s="51">
        <v>134.99</v>
      </c>
      <c r="P40" s="51">
        <v>1.23</v>
      </c>
      <c r="Q40" s="51"/>
      <c r="R40" s="51"/>
      <c r="S40" s="51"/>
      <c r="T40" s="51">
        <v>331.39</v>
      </c>
      <c r="U40" s="51">
        <v>0</v>
      </c>
      <c r="V40" s="51"/>
      <c r="W40" s="51"/>
      <c r="X40" s="51"/>
      <c r="Y40" s="51"/>
      <c r="Z40" s="51">
        <f t="shared" si="0"/>
        <v>467.61</v>
      </c>
      <c r="AA40" s="51">
        <f t="shared" si="1"/>
        <v>2879.54</v>
      </c>
      <c r="AB40" s="46"/>
      <c r="AC40" s="46"/>
    </row>
    <row r="41" spans="1:29" ht="15.75" x14ac:dyDescent="0.25">
      <c r="A41" s="48" t="s">
        <v>743</v>
      </c>
      <c r="B41" s="49" t="s">
        <v>744</v>
      </c>
      <c r="C41" s="50" t="s">
        <v>742</v>
      </c>
      <c r="D41" s="50" t="s">
        <v>663</v>
      </c>
      <c r="E41" s="51">
        <v>2881.65</v>
      </c>
      <c r="F41" s="51"/>
      <c r="G41" s="51"/>
      <c r="H41" s="51">
        <v>465.5</v>
      </c>
      <c r="I41" s="51"/>
      <c r="J41" s="51"/>
      <c r="K41" s="51"/>
      <c r="L41" s="51"/>
      <c r="M41" s="51">
        <f t="shared" si="2"/>
        <v>3347.15</v>
      </c>
      <c r="N41" s="51"/>
      <c r="O41" s="51">
        <v>134.99</v>
      </c>
      <c r="P41" s="51">
        <v>1.23</v>
      </c>
      <c r="Q41" s="51"/>
      <c r="R41" s="51"/>
      <c r="S41" s="51"/>
      <c r="T41" s="51">
        <v>331.39</v>
      </c>
      <c r="U41" s="51">
        <v>777</v>
      </c>
      <c r="V41" s="51"/>
      <c r="W41" s="51"/>
      <c r="X41" s="51"/>
      <c r="Y41" s="51"/>
      <c r="Z41" s="51">
        <f t="shared" si="0"/>
        <v>1244.6099999999999</v>
      </c>
      <c r="AA41" s="51">
        <f t="shared" si="1"/>
        <v>2102.54</v>
      </c>
      <c r="AB41" s="46"/>
      <c r="AC41" s="46"/>
    </row>
    <row r="42" spans="1:29" ht="15.75" x14ac:dyDescent="0.25">
      <c r="A42" s="48" t="s">
        <v>745</v>
      </c>
      <c r="B42" s="49" t="s">
        <v>746</v>
      </c>
      <c r="C42" s="50" t="s">
        <v>747</v>
      </c>
      <c r="D42" s="50" t="s">
        <v>663</v>
      </c>
      <c r="E42" s="51">
        <v>13967.1</v>
      </c>
      <c r="F42" s="51"/>
      <c r="G42" s="51"/>
      <c r="H42" s="51"/>
      <c r="I42" s="51"/>
      <c r="J42" s="51"/>
      <c r="K42" s="51"/>
      <c r="L42" s="51"/>
      <c r="M42" s="51">
        <f t="shared" si="2"/>
        <v>13967.1</v>
      </c>
      <c r="N42" s="51"/>
      <c r="O42" s="51">
        <v>2516.37</v>
      </c>
      <c r="P42" s="51">
        <v>56.454999999999998</v>
      </c>
      <c r="Q42" s="51"/>
      <c r="R42" s="51"/>
      <c r="S42" s="51"/>
      <c r="T42" s="51">
        <v>1606.22</v>
      </c>
      <c r="U42" s="51">
        <v>3010</v>
      </c>
      <c r="V42" s="51"/>
      <c r="W42" s="51"/>
      <c r="X42" s="51"/>
      <c r="Y42" s="51"/>
      <c r="Z42" s="51">
        <f t="shared" si="0"/>
        <v>7189.0450000000001</v>
      </c>
      <c r="AA42" s="51">
        <f t="shared" si="1"/>
        <v>6778.0550000000003</v>
      </c>
      <c r="AB42" s="46"/>
      <c r="AC42" s="46"/>
    </row>
    <row r="43" spans="1:29" ht="15.75" x14ac:dyDescent="0.25">
      <c r="A43" s="48" t="s">
        <v>748</v>
      </c>
      <c r="B43" s="49" t="s">
        <v>749</v>
      </c>
      <c r="C43" s="50" t="s">
        <v>750</v>
      </c>
      <c r="D43" s="50" t="s">
        <v>663</v>
      </c>
      <c r="E43" s="51">
        <v>2101.65</v>
      </c>
      <c r="F43" s="51"/>
      <c r="G43" s="51"/>
      <c r="H43" s="51">
        <v>465.5</v>
      </c>
      <c r="I43" s="51"/>
      <c r="J43" s="51"/>
      <c r="K43" s="51"/>
      <c r="L43" s="51"/>
      <c r="M43" s="51">
        <f t="shared" si="2"/>
        <v>2567.15</v>
      </c>
      <c r="N43" s="51"/>
      <c r="O43" s="51">
        <v>14.87</v>
      </c>
      <c r="P43" s="51"/>
      <c r="Q43" s="51">
        <v>21.016500000000001</v>
      </c>
      <c r="R43" s="51"/>
      <c r="S43" s="51"/>
      <c r="T43" s="51">
        <v>241.69</v>
      </c>
      <c r="U43" s="51">
        <v>453</v>
      </c>
      <c r="V43" s="51"/>
      <c r="W43" s="51"/>
      <c r="X43" s="51"/>
      <c r="Y43" s="51"/>
      <c r="Z43" s="51">
        <f t="shared" si="0"/>
        <v>730.57650000000001</v>
      </c>
      <c r="AA43" s="51">
        <f t="shared" si="1"/>
        <v>1836.5735</v>
      </c>
      <c r="AB43" s="46"/>
      <c r="AC43" s="46"/>
    </row>
    <row r="44" spans="1:29" ht="15.75" x14ac:dyDescent="0.25">
      <c r="A44" s="48" t="s">
        <v>751</v>
      </c>
      <c r="B44" s="49" t="s">
        <v>752</v>
      </c>
      <c r="C44" s="50" t="s">
        <v>753</v>
      </c>
      <c r="D44" s="50" t="s">
        <v>667</v>
      </c>
      <c r="E44" s="51">
        <v>8558.4</v>
      </c>
      <c r="F44" s="51"/>
      <c r="G44" s="51"/>
      <c r="H44" s="51"/>
      <c r="I44" s="51"/>
      <c r="J44" s="51"/>
      <c r="K44" s="51"/>
      <c r="L44" s="51"/>
      <c r="M44" s="51">
        <f t="shared" si="2"/>
        <v>8558.4</v>
      </c>
      <c r="N44" s="51"/>
      <c r="O44" s="51">
        <v>1280.8900000000001</v>
      </c>
      <c r="P44" s="51">
        <v>30.414999999999999</v>
      </c>
      <c r="Q44" s="51"/>
      <c r="R44" s="51"/>
      <c r="S44" s="51"/>
      <c r="T44" s="51">
        <v>984.22</v>
      </c>
      <c r="U44" s="51">
        <v>1844</v>
      </c>
      <c r="V44" s="51"/>
      <c r="W44" s="51"/>
      <c r="X44" s="51"/>
      <c r="Y44" s="51"/>
      <c r="Z44" s="51">
        <f t="shared" si="0"/>
        <v>4139.5250000000005</v>
      </c>
      <c r="AA44" s="51">
        <f t="shared" si="1"/>
        <v>4418.8749999999991</v>
      </c>
      <c r="AB44" s="46"/>
      <c r="AC44" s="46"/>
    </row>
    <row r="45" spans="1:29" ht="15.75" x14ac:dyDescent="0.25">
      <c r="A45" s="48" t="s">
        <v>754</v>
      </c>
      <c r="B45" s="49" t="s">
        <v>755</v>
      </c>
      <c r="C45" s="50" t="s">
        <v>750</v>
      </c>
      <c r="D45" s="50" t="s">
        <v>663</v>
      </c>
      <c r="E45" s="51">
        <v>2101.65</v>
      </c>
      <c r="F45" s="51"/>
      <c r="G45" s="51"/>
      <c r="H45" s="51">
        <v>465.5</v>
      </c>
      <c r="I45" s="51"/>
      <c r="J45" s="51"/>
      <c r="K45" s="51"/>
      <c r="L45" s="51"/>
      <c r="M45" s="51">
        <f t="shared" si="2"/>
        <v>2567.15</v>
      </c>
      <c r="N45" s="51"/>
      <c r="O45" s="51">
        <v>14.87</v>
      </c>
      <c r="P45" s="51"/>
      <c r="Q45" s="51"/>
      <c r="R45" s="51"/>
      <c r="S45" s="51"/>
      <c r="T45" s="51">
        <v>241.69</v>
      </c>
      <c r="U45" s="51">
        <v>453</v>
      </c>
      <c r="V45" s="51"/>
      <c r="W45" s="51"/>
      <c r="X45" s="51"/>
      <c r="Y45" s="51"/>
      <c r="Z45" s="51">
        <f t="shared" si="0"/>
        <v>709.56000000000006</v>
      </c>
      <c r="AA45" s="51">
        <f t="shared" si="1"/>
        <v>1857.5900000000001</v>
      </c>
      <c r="AB45" s="46"/>
      <c r="AC45" s="46"/>
    </row>
    <row r="46" spans="1:29" ht="15.75" x14ac:dyDescent="0.25">
      <c r="A46" s="48" t="s">
        <v>756</v>
      </c>
      <c r="B46" s="49" t="s">
        <v>757</v>
      </c>
      <c r="C46" s="50" t="s">
        <v>758</v>
      </c>
      <c r="D46" s="50" t="s">
        <v>663</v>
      </c>
      <c r="E46" s="51">
        <v>4277.4000000000005</v>
      </c>
      <c r="F46" s="51"/>
      <c r="G46" s="51"/>
      <c r="H46" s="51">
        <v>465.5</v>
      </c>
      <c r="I46" s="51"/>
      <c r="J46" s="51"/>
      <c r="K46" s="51"/>
      <c r="L46" s="51"/>
      <c r="M46" s="51">
        <f t="shared" si="2"/>
        <v>4742.9000000000005</v>
      </c>
      <c r="N46" s="51"/>
      <c r="O46" s="51">
        <v>477.43</v>
      </c>
      <c r="P46" s="51">
        <v>8.5300000000000011</v>
      </c>
      <c r="Q46" s="51"/>
      <c r="R46" s="51"/>
      <c r="S46" s="51"/>
      <c r="T46" s="51">
        <v>491.9</v>
      </c>
      <c r="U46" s="51">
        <v>800.2</v>
      </c>
      <c r="V46" s="51"/>
      <c r="W46" s="51"/>
      <c r="X46" s="51"/>
      <c r="Y46" s="51"/>
      <c r="Z46" s="51">
        <f t="shared" si="0"/>
        <v>1778.06</v>
      </c>
      <c r="AA46" s="51">
        <f t="shared" si="1"/>
        <v>2964.8400000000006</v>
      </c>
      <c r="AB46" s="46"/>
      <c r="AC46" s="46"/>
    </row>
    <row r="47" spans="1:29" ht="15.75" x14ac:dyDescent="0.25">
      <c r="A47" s="48" t="s">
        <v>759</v>
      </c>
      <c r="B47" s="49" t="s">
        <v>760</v>
      </c>
      <c r="C47" s="50" t="s">
        <v>750</v>
      </c>
      <c r="D47" s="50" t="s">
        <v>663</v>
      </c>
      <c r="E47" s="51">
        <v>2101.65</v>
      </c>
      <c r="F47" s="51"/>
      <c r="G47" s="51"/>
      <c r="H47" s="51">
        <v>465.5</v>
      </c>
      <c r="I47" s="51"/>
      <c r="J47" s="51"/>
      <c r="K47" s="51"/>
      <c r="L47" s="51"/>
      <c r="M47" s="51">
        <f t="shared" si="2"/>
        <v>2567.15</v>
      </c>
      <c r="N47" s="51"/>
      <c r="O47" s="51">
        <v>14.87</v>
      </c>
      <c r="P47" s="51"/>
      <c r="Q47" s="51">
        <v>21.016500000000001</v>
      </c>
      <c r="R47" s="51"/>
      <c r="S47" s="51"/>
      <c r="T47" s="51">
        <v>241.69</v>
      </c>
      <c r="U47" s="51">
        <v>0</v>
      </c>
      <c r="V47" s="51"/>
      <c r="W47" s="51"/>
      <c r="X47" s="51"/>
      <c r="Y47" s="51"/>
      <c r="Z47" s="51">
        <f t="shared" si="0"/>
        <v>277.57650000000001</v>
      </c>
      <c r="AA47" s="51">
        <f t="shared" si="1"/>
        <v>2289.5735</v>
      </c>
      <c r="AB47" s="46"/>
      <c r="AC47" s="46"/>
    </row>
    <row r="48" spans="1:29" ht="15.75" x14ac:dyDescent="0.25">
      <c r="A48" s="48" t="s">
        <v>761</v>
      </c>
      <c r="B48" s="49" t="s">
        <v>762</v>
      </c>
      <c r="C48" s="50" t="s">
        <v>732</v>
      </c>
      <c r="D48" s="50" t="s">
        <v>663</v>
      </c>
      <c r="E48" s="51">
        <v>2369.8500000000004</v>
      </c>
      <c r="F48" s="51"/>
      <c r="G48" s="51"/>
      <c r="H48" s="51">
        <v>465.5</v>
      </c>
      <c r="I48" s="51"/>
      <c r="J48" s="51"/>
      <c r="K48" s="51"/>
      <c r="L48" s="51"/>
      <c r="M48" s="51">
        <f t="shared" si="2"/>
        <v>2835.3500000000004</v>
      </c>
      <c r="N48" s="51"/>
      <c r="O48" s="51">
        <v>59.05</v>
      </c>
      <c r="P48" s="51"/>
      <c r="Q48" s="51"/>
      <c r="R48" s="51"/>
      <c r="S48" s="51"/>
      <c r="T48" s="51">
        <v>272.52999999999997</v>
      </c>
      <c r="U48" s="51">
        <v>0</v>
      </c>
      <c r="V48" s="51"/>
      <c r="W48" s="51"/>
      <c r="X48" s="51"/>
      <c r="Y48" s="51"/>
      <c r="Z48" s="51">
        <f t="shared" si="0"/>
        <v>331.58</v>
      </c>
      <c r="AA48" s="51">
        <f t="shared" si="1"/>
        <v>2503.7700000000004</v>
      </c>
      <c r="AB48" s="46"/>
      <c r="AC48" s="46"/>
    </row>
    <row r="49" spans="1:29" ht="15.75" x14ac:dyDescent="0.25">
      <c r="A49" s="48" t="s">
        <v>763</v>
      </c>
      <c r="B49" s="49" t="s">
        <v>764</v>
      </c>
      <c r="C49" s="50" t="s">
        <v>765</v>
      </c>
      <c r="D49" s="50" t="s">
        <v>663</v>
      </c>
      <c r="E49" s="51">
        <v>2741.25</v>
      </c>
      <c r="F49" s="51"/>
      <c r="G49" s="51"/>
      <c r="H49" s="51">
        <v>465.5</v>
      </c>
      <c r="I49" s="51"/>
      <c r="J49" s="51"/>
      <c r="K49" s="51"/>
      <c r="L49" s="51"/>
      <c r="M49" s="51">
        <f t="shared" si="2"/>
        <v>3206.75</v>
      </c>
      <c r="N49" s="51"/>
      <c r="O49" s="51">
        <v>110.6</v>
      </c>
      <c r="P49" s="51">
        <v>0.51</v>
      </c>
      <c r="Q49" s="51"/>
      <c r="R49" s="51"/>
      <c r="S49" s="51"/>
      <c r="T49" s="51">
        <v>315.24</v>
      </c>
      <c r="U49" s="51">
        <v>0</v>
      </c>
      <c r="V49" s="51"/>
      <c r="W49" s="51"/>
      <c r="X49" s="51"/>
      <c r="Y49" s="51"/>
      <c r="Z49" s="51">
        <f t="shared" si="0"/>
        <v>426.35</v>
      </c>
      <c r="AA49" s="51">
        <f t="shared" si="1"/>
        <v>2780.4</v>
      </c>
      <c r="AB49" s="46"/>
      <c r="AC49" s="46"/>
    </row>
    <row r="50" spans="1:29" ht="15.75" x14ac:dyDescent="0.25">
      <c r="A50" s="48" t="s">
        <v>766</v>
      </c>
      <c r="B50" s="49" t="s">
        <v>767</v>
      </c>
      <c r="C50" s="50" t="s">
        <v>768</v>
      </c>
      <c r="D50" s="50" t="s">
        <v>663</v>
      </c>
      <c r="E50" s="51">
        <v>8558.4</v>
      </c>
      <c r="F50" s="51"/>
      <c r="G50" s="51"/>
      <c r="H50" s="51"/>
      <c r="I50" s="51"/>
      <c r="J50" s="51"/>
      <c r="K50" s="51"/>
      <c r="L50" s="51"/>
      <c r="M50" s="51">
        <f t="shared" si="2"/>
        <v>8558.4</v>
      </c>
      <c r="N50" s="51"/>
      <c r="O50" s="51">
        <v>1280.8900000000001</v>
      </c>
      <c r="P50" s="51">
        <v>30.414999999999999</v>
      </c>
      <c r="Q50" s="51"/>
      <c r="R50" s="51"/>
      <c r="S50" s="51"/>
      <c r="T50" s="51">
        <v>984.22</v>
      </c>
      <c r="U50" s="51">
        <v>0</v>
      </c>
      <c r="V50" s="51"/>
      <c r="W50" s="51"/>
      <c r="X50" s="51"/>
      <c r="Y50" s="51"/>
      <c r="Z50" s="51">
        <f t="shared" si="0"/>
        <v>2295.5250000000001</v>
      </c>
      <c r="AA50" s="51">
        <f t="shared" si="1"/>
        <v>6262.875</v>
      </c>
      <c r="AB50" s="46"/>
      <c r="AC50" s="46"/>
    </row>
    <row r="51" spans="1:29" ht="15.75" x14ac:dyDescent="0.25">
      <c r="A51" s="48" t="s">
        <v>769</v>
      </c>
      <c r="B51" s="49" t="s">
        <v>770</v>
      </c>
      <c r="C51" s="50" t="s">
        <v>771</v>
      </c>
      <c r="D51" s="50" t="s">
        <v>667</v>
      </c>
      <c r="E51" s="51">
        <v>3685.35</v>
      </c>
      <c r="F51" s="51"/>
      <c r="G51" s="51"/>
      <c r="H51" s="51">
        <v>465.5</v>
      </c>
      <c r="I51" s="51"/>
      <c r="J51" s="51"/>
      <c r="K51" s="51">
        <v>521.5</v>
      </c>
      <c r="L51" s="51"/>
      <c r="M51" s="51">
        <f t="shared" si="2"/>
        <v>4672.3500000000004</v>
      </c>
      <c r="N51" s="51"/>
      <c r="O51" s="51">
        <v>464.79</v>
      </c>
      <c r="P51" s="51">
        <v>5.3650000000000002</v>
      </c>
      <c r="Q51" s="51"/>
      <c r="R51" s="51"/>
      <c r="S51" s="51"/>
      <c r="T51" s="51">
        <v>423.82</v>
      </c>
      <c r="U51" s="51">
        <v>819</v>
      </c>
      <c r="V51" s="51"/>
      <c r="W51" s="51"/>
      <c r="X51" s="51"/>
      <c r="Y51" s="51"/>
      <c r="Z51" s="51">
        <f t="shared" si="0"/>
        <v>1712.9749999999999</v>
      </c>
      <c r="AA51" s="51">
        <f t="shared" si="1"/>
        <v>2959.3750000000005</v>
      </c>
      <c r="AB51" s="46"/>
      <c r="AC51" s="46"/>
    </row>
    <row r="52" spans="1:29" ht="15.75" x14ac:dyDescent="0.25">
      <c r="A52" s="48" t="s">
        <v>772</v>
      </c>
      <c r="B52" s="49" t="s">
        <v>773</v>
      </c>
      <c r="C52" s="50" t="s">
        <v>774</v>
      </c>
      <c r="D52" s="50" t="s">
        <v>667</v>
      </c>
      <c r="E52" s="51">
        <v>12071.699999999999</v>
      </c>
      <c r="F52" s="51"/>
      <c r="G52" s="51"/>
      <c r="H52" s="51"/>
      <c r="I52" s="51"/>
      <c r="J52" s="51"/>
      <c r="K52" s="51"/>
      <c r="L52" s="51"/>
      <c r="M52" s="51">
        <f t="shared" si="2"/>
        <v>12071.699999999999</v>
      </c>
      <c r="N52" s="51"/>
      <c r="O52" s="51">
        <v>2070.58</v>
      </c>
      <c r="P52" s="51">
        <v>48.48</v>
      </c>
      <c r="Q52" s="51"/>
      <c r="R52" s="51"/>
      <c r="S52" s="51"/>
      <c r="T52" s="51">
        <v>1388.25</v>
      </c>
      <c r="U52" s="51">
        <v>0</v>
      </c>
      <c r="V52" s="51"/>
      <c r="W52" s="51"/>
      <c r="X52" s="51"/>
      <c r="Y52" s="51"/>
      <c r="Z52" s="51">
        <f t="shared" si="0"/>
        <v>3507.31</v>
      </c>
      <c r="AA52" s="51">
        <f t="shared" si="1"/>
        <v>8564.39</v>
      </c>
      <c r="AB52" s="46"/>
      <c r="AC52" s="46"/>
    </row>
    <row r="53" spans="1:29" ht="15.75" x14ac:dyDescent="0.25">
      <c r="A53" s="48" t="s">
        <v>775</v>
      </c>
      <c r="B53" s="49" t="s">
        <v>776</v>
      </c>
      <c r="C53" s="50" t="s">
        <v>697</v>
      </c>
      <c r="D53" s="50" t="s">
        <v>667</v>
      </c>
      <c r="E53" s="51">
        <v>3873.1499999999996</v>
      </c>
      <c r="F53" s="51"/>
      <c r="G53" s="51"/>
      <c r="H53" s="51">
        <v>465.5</v>
      </c>
      <c r="I53" s="51"/>
      <c r="J53" s="51"/>
      <c r="K53" s="51"/>
      <c r="L53" s="51"/>
      <c r="M53" s="51">
        <f t="shared" si="2"/>
        <v>4338.6499999999996</v>
      </c>
      <c r="N53" s="51"/>
      <c r="O53" s="51">
        <v>404.99</v>
      </c>
      <c r="P53" s="51">
        <v>6.33</v>
      </c>
      <c r="Q53" s="51"/>
      <c r="R53" s="51"/>
      <c r="S53" s="51"/>
      <c r="T53" s="51">
        <v>445.41</v>
      </c>
      <c r="U53" s="51">
        <v>0</v>
      </c>
      <c r="V53" s="51"/>
      <c r="W53" s="51"/>
      <c r="X53" s="51"/>
      <c r="Y53" s="51"/>
      <c r="Z53" s="51">
        <f t="shared" si="0"/>
        <v>856.73</v>
      </c>
      <c r="AA53" s="51">
        <f t="shared" si="1"/>
        <v>3481.9199999999996</v>
      </c>
      <c r="AB53" s="46"/>
      <c r="AC53" s="46"/>
    </row>
    <row r="54" spans="1:29" ht="15.75" x14ac:dyDescent="0.25">
      <c r="A54" s="48" t="s">
        <v>777</v>
      </c>
      <c r="B54" s="49" t="s">
        <v>778</v>
      </c>
      <c r="C54" s="50" t="s">
        <v>700</v>
      </c>
      <c r="D54" s="50" t="s">
        <v>663</v>
      </c>
      <c r="E54" s="51">
        <v>2265.1499999999996</v>
      </c>
      <c r="F54" s="51"/>
      <c r="G54" s="51"/>
      <c r="H54" s="51">
        <v>465.5</v>
      </c>
      <c r="I54" s="51"/>
      <c r="J54" s="51"/>
      <c r="K54" s="51"/>
      <c r="L54" s="51"/>
      <c r="M54" s="51">
        <f t="shared" si="2"/>
        <v>2730.6499999999996</v>
      </c>
      <c r="N54" s="51"/>
      <c r="O54" s="51">
        <v>47.66</v>
      </c>
      <c r="P54" s="51"/>
      <c r="Q54" s="51"/>
      <c r="R54" s="51"/>
      <c r="S54" s="51"/>
      <c r="T54" s="51">
        <v>260.49</v>
      </c>
      <c r="U54" s="51">
        <v>0</v>
      </c>
      <c r="V54" s="51"/>
      <c r="W54" s="51"/>
      <c r="X54" s="51"/>
      <c r="Y54" s="51"/>
      <c r="Z54" s="51">
        <f t="shared" si="0"/>
        <v>308.14999999999998</v>
      </c>
      <c r="AA54" s="51">
        <f t="shared" si="1"/>
        <v>2422.4999999999995</v>
      </c>
      <c r="AB54" s="46"/>
      <c r="AC54" s="46"/>
    </row>
    <row r="55" spans="1:29" ht="15.75" x14ac:dyDescent="0.25">
      <c r="A55" s="48" t="s">
        <v>779</v>
      </c>
      <c r="B55" s="49" t="s">
        <v>780</v>
      </c>
      <c r="C55" s="50" t="s">
        <v>713</v>
      </c>
      <c r="D55" s="50" t="s">
        <v>663</v>
      </c>
      <c r="E55" s="51">
        <v>2609.5500000000002</v>
      </c>
      <c r="F55" s="51"/>
      <c r="G55" s="51"/>
      <c r="H55" s="51">
        <v>465.5</v>
      </c>
      <c r="I55" s="51"/>
      <c r="J55" s="51"/>
      <c r="K55" s="51"/>
      <c r="L55" s="51"/>
      <c r="M55" s="51">
        <f t="shared" si="2"/>
        <v>3075.05</v>
      </c>
      <c r="N55" s="51"/>
      <c r="O55" s="51">
        <v>105.38</v>
      </c>
      <c r="P55" s="51"/>
      <c r="Q55" s="51"/>
      <c r="R55" s="51"/>
      <c r="S55" s="51"/>
      <c r="T55" s="51">
        <v>300.10000000000002</v>
      </c>
      <c r="U55" s="51">
        <v>580</v>
      </c>
      <c r="V55" s="51"/>
      <c r="W55" s="51"/>
      <c r="X55" s="51"/>
      <c r="Y55" s="51"/>
      <c r="Z55" s="51">
        <f t="shared" si="0"/>
        <v>985.48</v>
      </c>
      <c r="AA55" s="51">
        <f t="shared" si="1"/>
        <v>2089.5700000000002</v>
      </c>
      <c r="AB55" s="46"/>
      <c r="AC55" s="46"/>
    </row>
    <row r="56" spans="1:29" ht="15.75" x14ac:dyDescent="0.25">
      <c r="A56" s="48" t="s">
        <v>781</v>
      </c>
      <c r="B56" s="49" t="s">
        <v>782</v>
      </c>
      <c r="C56" s="50" t="s">
        <v>703</v>
      </c>
      <c r="D56" s="50" t="s">
        <v>663</v>
      </c>
      <c r="E56" s="51">
        <v>2741.25</v>
      </c>
      <c r="F56" s="51"/>
      <c r="G56" s="51"/>
      <c r="H56" s="51">
        <v>465.5</v>
      </c>
      <c r="I56" s="51"/>
      <c r="J56" s="51"/>
      <c r="K56" s="51"/>
      <c r="L56" s="51"/>
      <c r="M56" s="51">
        <f t="shared" si="2"/>
        <v>3206.75</v>
      </c>
      <c r="N56" s="51"/>
      <c r="O56" s="51">
        <v>119.71</v>
      </c>
      <c r="P56" s="51">
        <v>6.5000000000000002E-2</v>
      </c>
      <c r="Q56" s="51"/>
      <c r="R56" s="51"/>
      <c r="S56" s="51"/>
      <c r="T56" s="51">
        <v>315.24</v>
      </c>
      <c r="U56" s="51">
        <v>415</v>
      </c>
      <c r="V56" s="51"/>
      <c r="W56" s="51"/>
      <c r="X56" s="51"/>
      <c r="Y56" s="51"/>
      <c r="Z56" s="51">
        <f t="shared" si="0"/>
        <v>850.0150000000001</v>
      </c>
      <c r="AA56" s="51">
        <f t="shared" si="1"/>
        <v>2356.7349999999997</v>
      </c>
      <c r="AB56" s="46"/>
      <c r="AC56" s="46"/>
    </row>
    <row r="57" spans="1:29" ht="15.75" x14ac:dyDescent="0.25">
      <c r="A57" s="48" t="s">
        <v>783</v>
      </c>
      <c r="B57" s="49" t="s">
        <v>784</v>
      </c>
      <c r="C57" s="50" t="s">
        <v>785</v>
      </c>
      <c r="D57" s="50" t="s">
        <v>663</v>
      </c>
      <c r="E57" s="51">
        <v>2486.5500000000002</v>
      </c>
      <c r="F57" s="51"/>
      <c r="G57" s="51"/>
      <c r="H57" s="51">
        <v>465.5</v>
      </c>
      <c r="I57" s="51"/>
      <c r="J57" s="51"/>
      <c r="K57" s="51"/>
      <c r="L57" s="51"/>
      <c r="M57" s="51">
        <f t="shared" si="2"/>
        <v>2952.05</v>
      </c>
      <c r="N57" s="51"/>
      <c r="O57" s="51">
        <v>71.75</v>
      </c>
      <c r="P57" s="51"/>
      <c r="Q57" s="51"/>
      <c r="R57" s="51"/>
      <c r="S57" s="51"/>
      <c r="T57" s="51">
        <v>285.95</v>
      </c>
      <c r="U57" s="51">
        <v>0</v>
      </c>
      <c r="V57" s="51"/>
      <c r="W57" s="51"/>
      <c r="X57" s="51"/>
      <c r="Y57" s="51"/>
      <c r="Z57" s="51">
        <f t="shared" si="0"/>
        <v>357.7</v>
      </c>
      <c r="AA57" s="51">
        <f t="shared" si="1"/>
        <v>2594.3500000000004</v>
      </c>
      <c r="AB57" s="46"/>
      <c r="AC57" s="46"/>
    </row>
    <row r="58" spans="1:29" ht="15.75" x14ac:dyDescent="0.25">
      <c r="A58" s="52"/>
      <c r="B58" s="53" t="s">
        <v>786</v>
      </c>
      <c r="C58" s="54" t="s">
        <v>785</v>
      </c>
      <c r="D58" s="54" t="s">
        <v>663</v>
      </c>
      <c r="E58" s="55">
        <v>0</v>
      </c>
      <c r="F58" s="55">
        <v>0</v>
      </c>
      <c r="G58" s="55"/>
      <c r="H58" s="55">
        <v>0</v>
      </c>
      <c r="I58" s="55"/>
      <c r="J58" s="55">
        <v>0</v>
      </c>
      <c r="K58" s="55">
        <v>0</v>
      </c>
      <c r="L58" s="55"/>
      <c r="M58" s="51">
        <f t="shared" si="2"/>
        <v>0</v>
      </c>
      <c r="N58" s="55">
        <v>0</v>
      </c>
      <c r="O58" s="55">
        <v>0</v>
      </c>
      <c r="P58" s="55">
        <v>0</v>
      </c>
      <c r="Q58" s="55">
        <v>0</v>
      </c>
      <c r="R58" s="55"/>
      <c r="S58" s="55"/>
      <c r="T58" s="55">
        <v>0</v>
      </c>
      <c r="U58" s="55">
        <v>0</v>
      </c>
      <c r="V58" s="55"/>
      <c r="W58" s="55"/>
      <c r="X58" s="55"/>
      <c r="Y58" s="55"/>
      <c r="Z58" s="51">
        <f t="shared" si="0"/>
        <v>0</v>
      </c>
      <c r="AA58" s="51">
        <f t="shared" si="1"/>
        <v>0</v>
      </c>
      <c r="AB58" s="56" t="s">
        <v>787</v>
      </c>
      <c r="AC58" s="56"/>
    </row>
    <row r="59" spans="1:29" ht="15.75" x14ac:dyDescent="0.25">
      <c r="A59" s="52"/>
      <c r="B59" s="53" t="s">
        <v>786</v>
      </c>
      <c r="C59" s="54" t="s">
        <v>785</v>
      </c>
      <c r="D59" s="54" t="s">
        <v>663</v>
      </c>
      <c r="E59" s="55">
        <v>0</v>
      </c>
      <c r="F59" s="55">
        <v>0</v>
      </c>
      <c r="G59" s="55"/>
      <c r="H59" s="55">
        <v>0</v>
      </c>
      <c r="I59" s="55"/>
      <c r="J59" s="55">
        <v>0</v>
      </c>
      <c r="K59" s="55">
        <v>0</v>
      </c>
      <c r="L59" s="55"/>
      <c r="M59" s="51">
        <f t="shared" si="2"/>
        <v>0</v>
      </c>
      <c r="N59" s="55">
        <v>0</v>
      </c>
      <c r="O59" s="55">
        <v>0</v>
      </c>
      <c r="P59" s="55">
        <v>0</v>
      </c>
      <c r="Q59" s="55">
        <v>0</v>
      </c>
      <c r="R59" s="55"/>
      <c r="S59" s="55"/>
      <c r="T59" s="55">
        <v>0</v>
      </c>
      <c r="U59" s="55">
        <v>0</v>
      </c>
      <c r="V59" s="55"/>
      <c r="W59" s="55"/>
      <c r="X59" s="55"/>
      <c r="Y59" s="55"/>
      <c r="Z59" s="51">
        <f t="shared" si="0"/>
        <v>0</v>
      </c>
      <c r="AA59" s="51">
        <f t="shared" si="1"/>
        <v>0</v>
      </c>
      <c r="AB59" s="56" t="s">
        <v>787</v>
      </c>
      <c r="AC59" s="56"/>
    </row>
    <row r="60" spans="1:29" ht="15.75" x14ac:dyDescent="0.25">
      <c r="A60" s="48" t="s">
        <v>788</v>
      </c>
      <c r="B60" s="49" t="s">
        <v>789</v>
      </c>
      <c r="C60" s="50" t="s">
        <v>785</v>
      </c>
      <c r="D60" s="50" t="s">
        <v>667</v>
      </c>
      <c r="E60" s="51">
        <v>2486.5500000000002</v>
      </c>
      <c r="F60" s="51"/>
      <c r="G60" s="51"/>
      <c r="H60" s="51">
        <v>465.5</v>
      </c>
      <c r="I60" s="51"/>
      <c r="J60" s="51"/>
      <c r="K60" s="51"/>
      <c r="L60" s="51"/>
      <c r="M60" s="51">
        <f t="shared" si="2"/>
        <v>2952.05</v>
      </c>
      <c r="N60" s="51"/>
      <c r="O60" s="51">
        <v>71.75</v>
      </c>
      <c r="P60" s="51"/>
      <c r="Q60" s="51"/>
      <c r="R60" s="51"/>
      <c r="S60" s="51"/>
      <c r="T60" s="51">
        <v>285.95</v>
      </c>
      <c r="U60" s="51">
        <v>0</v>
      </c>
      <c r="V60" s="51"/>
      <c r="W60" s="51"/>
      <c r="X60" s="51"/>
      <c r="Y60" s="51"/>
      <c r="Z60" s="51">
        <f t="shared" si="0"/>
        <v>357.7</v>
      </c>
      <c r="AA60" s="51">
        <f t="shared" si="1"/>
        <v>2594.3500000000004</v>
      </c>
      <c r="AB60" s="46"/>
      <c r="AC60" s="46"/>
    </row>
    <row r="61" spans="1:29" ht="15.75" x14ac:dyDescent="0.25">
      <c r="A61" s="48" t="s">
        <v>790</v>
      </c>
      <c r="B61" s="49" t="s">
        <v>791</v>
      </c>
      <c r="C61" s="50" t="s">
        <v>792</v>
      </c>
      <c r="D61" s="50" t="s">
        <v>667</v>
      </c>
      <c r="E61" s="51">
        <v>3685.35</v>
      </c>
      <c r="F61" s="51"/>
      <c r="G61" s="51"/>
      <c r="H61" s="51">
        <v>465.5</v>
      </c>
      <c r="I61" s="51"/>
      <c r="J61" s="51"/>
      <c r="K61" s="51"/>
      <c r="L61" s="51"/>
      <c r="M61" s="51">
        <f t="shared" si="2"/>
        <v>4150.8500000000004</v>
      </c>
      <c r="N61" s="51"/>
      <c r="O61" s="51">
        <v>373.22</v>
      </c>
      <c r="P61" s="51"/>
      <c r="Q61" s="51">
        <v>0</v>
      </c>
      <c r="R61" s="51"/>
      <c r="S61" s="51"/>
      <c r="T61" s="51">
        <v>423.82</v>
      </c>
      <c r="U61" s="51">
        <v>0</v>
      </c>
      <c r="V61" s="51"/>
      <c r="W61" s="51"/>
      <c r="X61" s="51"/>
      <c r="Y61" s="51"/>
      <c r="Z61" s="51">
        <f t="shared" si="0"/>
        <v>797.04</v>
      </c>
      <c r="AA61" s="51">
        <f t="shared" si="1"/>
        <v>3353.8100000000004</v>
      </c>
      <c r="AB61" s="46"/>
      <c r="AC61" s="46"/>
    </row>
    <row r="62" spans="1:29" ht="15.75" x14ac:dyDescent="0.25">
      <c r="A62" s="48" t="s">
        <v>793</v>
      </c>
      <c r="B62" s="49" t="s">
        <v>794</v>
      </c>
      <c r="C62" s="50" t="s">
        <v>785</v>
      </c>
      <c r="D62" s="50" t="s">
        <v>667</v>
      </c>
      <c r="E62" s="51">
        <v>2486.5500000000002</v>
      </c>
      <c r="F62" s="51"/>
      <c r="G62" s="51"/>
      <c r="H62" s="51">
        <v>465.5</v>
      </c>
      <c r="I62" s="51"/>
      <c r="J62" s="51"/>
      <c r="K62" s="51"/>
      <c r="L62" s="51"/>
      <c r="M62" s="51">
        <f t="shared" si="2"/>
        <v>2952.05</v>
      </c>
      <c r="N62" s="51"/>
      <c r="O62" s="51">
        <v>71.75</v>
      </c>
      <c r="P62" s="51"/>
      <c r="Q62" s="51"/>
      <c r="R62" s="51"/>
      <c r="S62" s="51"/>
      <c r="T62" s="51">
        <v>285.95</v>
      </c>
      <c r="U62" s="51">
        <v>0</v>
      </c>
      <c r="V62" s="51"/>
      <c r="W62" s="51"/>
      <c r="X62" s="51"/>
      <c r="Y62" s="51"/>
      <c r="Z62" s="51">
        <f t="shared" si="0"/>
        <v>357.7</v>
      </c>
      <c r="AA62" s="51">
        <f t="shared" si="1"/>
        <v>2594.3500000000004</v>
      </c>
      <c r="AB62" s="46"/>
      <c r="AC62" s="46"/>
    </row>
    <row r="63" spans="1:29" ht="15.75" x14ac:dyDescent="0.25">
      <c r="A63" s="57" t="s">
        <v>795</v>
      </c>
      <c r="B63" s="58" t="s">
        <v>796</v>
      </c>
      <c r="C63" s="59" t="s">
        <v>797</v>
      </c>
      <c r="D63" s="59" t="s">
        <v>798</v>
      </c>
      <c r="E63" s="60">
        <v>5572.7999999999993</v>
      </c>
      <c r="F63" s="60">
        <v>891.64799999999991</v>
      </c>
      <c r="G63" s="60"/>
      <c r="H63" s="60">
        <v>174.6</v>
      </c>
      <c r="I63" s="60"/>
      <c r="J63" s="60">
        <v>98.7</v>
      </c>
      <c r="K63" s="60"/>
      <c r="L63" s="60"/>
      <c r="M63" s="51">
        <f t="shared" si="2"/>
        <v>6737.7479999999996</v>
      </c>
      <c r="N63" s="60">
        <v>0</v>
      </c>
      <c r="O63" s="60">
        <v>891.99379679999993</v>
      </c>
      <c r="P63" s="60">
        <v>1.125</v>
      </c>
      <c r="Q63" s="60">
        <v>55.727999999999994</v>
      </c>
      <c r="R63" s="60"/>
      <c r="S63" s="60"/>
      <c r="T63" s="60">
        <v>320.44</v>
      </c>
      <c r="U63" s="60">
        <v>0</v>
      </c>
      <c r="V63" s="60"/>
      <c r="W63" s="60"/>
      <c r="X63" s="60"/>
      <c r="Y63" s="60"/>
      <c r="Z63" s="51">
        <f t="shared" si="0"/>
        <v>1269.2867968</v>
      </c>
      <c r="AA63" s="51">
        <f t="shared" si="1"/>
        <v>5468.4612031999995</v>
      </c>
      <c r="AB63" s="61"/>
      <c r="AC63" s="61"/>
    </row>
    <row r="64" spans="1:29" ht="15.75" x14ac:dyDescent="0.25">
      <c r="A64" s="52" t="s">
        <v>799</v>
      </c>
      <c r="B64" s="53" t="s">
        <v>800</v>
      </c>
      <c r="C64" s="54" t="s">
        <v>801</v>
      </c>
      <c r="D64" s="54" t="s">
        <v>798</v>
      </c>
      <c r="E64" s="55">
        <v>0</v>
      </c>
      <c r="F64" s="55">
        <v>0</v>
      </c>
      <c r="G64" s="55"/>
      <c r="H64" s="55">
        <v>0</v>
      </c>
      <c r="I64" s="55"/>
      <c r="J64" s="55">
        <v>0</v>
      </c>
      <c r="K64" s="55"/>
      <c r="L64" s="55"/>
      <c r="M64" s="51">
        <f t="shared" si="2"/>
        <v>0</v>
      </c>
      <c r="N64" s="55">
        <v>0</v>
      </c>
      <c r="O64" s="55"/>
      <c r="P64" s="55">
        <v>0</v>
      </c>
      <c r="Q64" s="55">
        <v>0</v>
      </c>
      <c r="R64" s="55"/>
      <c r="S64" s="55"/>
      <c r="T64" s="55"/>
      <c r="U64" s="55">
        <v>0</v>
      </c>
      <c r="V64" s="55"/>
      <c r="W64" s="55"/>
      <c r="X64" s="55"/>
      <c r="Y64" s="55"/>
      <c r="Z64" s="51">
        <f t="shared" si="0"/>
        <v>0</v>
      </c>
      <c r="AA64" s="51">
        <f t="shared" si="1"/>
        <v>0</v>
      </c>
      <c r="AB64" s="56" t="s">
        <v>726</v>
      </c>
      <c r="AC64" s="56"/>
    </row>
    <row r="65" spans="1:29" ht="15.75" x14ac:dyDescent="0.25">
      <c r="A65" s="48" t="s">
        <v>802</v>
      </c>
      <c r="B65" s="49" t="s">
        <v>803</v>
      </c>
      <c r="C65" s="50" t="s">
        <v>801</v>
      </c>
      <c r="D65" s="50" t="s">
        <v>798</v>
      </c>
      <c r="E65" s="51">
        <v>5050.5199999999995</v>
      </c>
      <c r="F65" s="51">
        <v>707.07280000000003</v>
      </c>
      <c r="G65" s="51"/>
      <c r="H65" s="51">
        <v>360.84</v>
      </c>
      <c r="I65" s="51"/>
      <c r="J65" s="51">
        <v>186.62</v>
      </c>
      <c r="K65" s="51"/>
      <c r="L65" s="51"/>
      <c r="M65" s="51">
        <f t="shared" si="2"/>
        <v>6305.0527999999995</v>
      </c>
      <c r="N65" s="51">
        <v>0</v>
      </c>
      <c r="O65" s="51">
        <v>799.57010207999997</v>
      </c>
      <c r="P65" s="51">
        <v>4.7050000000000001</v>
      </c>
      <c r="Q65" s="51">
        <v>50.505199999999995</v>
      </c>
      <c r="R65" s="51"/>
      <c r="S65" s="51"/>
      <c r="T65" s="51">
        <v>580.80999999999995</v>
      </c>
      <c r="U65" s="51">
        <v>1302</v>
      </c>
      <c r="V65" s="51"/>
      <c r="W65" s="51"/>
      <c r="X65" s="51"/>
      <c r="Y65" s="51"/>
      <c r="Z65" s="51">
        <f t="shared" si="0"/>
        <v>2737.5903020799997</v>
      </c>
      <c r="AA65" s="51">
        <f t="shared" si="1"/>
        <v>3567.4624979199998</v>
      </c>
      <c r="AB65" s="46"/>
      <c r="AC65" s="46"/>
    </row>
    <row r="66" spans="1:29" ht="15.75" x14ac:dyDescent="0.25">
      <c r="A66" s="48" t="s">
        <v>804</v>
      </c>
      <c r="B66" s="49" t="s">
        <v>805</v>
      </c>
      <c r="C66" s="50" t="s">
        <v>801</v>
      </c>
      <c r="D66" s="50" t="s">
        <v>798</v>
      </c>
      <c r="E66" s="51">
        <v>977.52</v>
      </c>
      <c r="F66" s="51">
        <v>117.30239999999999</v>
      </c>
      <c r="G66" s="51"/>
      <c r="H66" s="51">
        <v>69.84</v>
      </c>
      <c r="I66" s="51"/>
      <c r="J66" s="51">
        <v>36.119999999999997</v>
      </c>
      <c r="K66" s="51"/>
      <c r="L66" s="51"/>
      <c r="M66" s="51">
        <f t="shared" si="2"/>
        <v>1335.6501664</v>
      </c>
      <c r="N66" s="51">
        <v>134.86776639999999</v>
      </c>
      <c r="O66" s="51">
        <v>0</v>
      </c>
      <c r="P66" s="51">
        <v>0</v>
      </c>
      <c r="Q66" s="51">
        <v>9.7751999999999999</v>
      </c>
      <c r="R66" s="51"/>
      <c r="S66" s="51"/>
      <c r="T66" s="51">
        <v>112.41</v>
      </c>
      <c r="U66" s="51">
        <v>0</v>
      </c>
      <c r="V66" s="51"/>
      <c r="W66" s="51"/>
      <c r="X66" s="51"/>
      <c r="Y66" s="51"/>
      <c r="Z66" s="51">
        <f t="shared" si="0"/>
        <v>122.18519999999999</v>
      </c>
      <c r="AA66" s="51">
        <f t="shared" si="1"/>
        <v>1213.4649664000001</v>
      </c>
      <c r="AB66" s="46"/>
      <c r="AC66" s="46"/>
    </row>
    <row r="67" spans="1:29" ht="15.75" x14ac:dyDescent="0.25">
      <c r="A67" s="48" t="s">
        <v>806</v>
      </c>
      <c r="B67" s="49" t="s">
        <v>807</v>
      </c>
      <c r="C67" s="50" t="s">
        <v>801</v>
      </c>
      <c r="D67" s="50" t="s">
        <v>798</v>
      </c>
      <c r="E67" s="51">
        <v>6516.7999999999993</v>
      </c>
      <c r="F67" s="51">
        <v>651.67999999999995</v>
      </c>
      <c r="G67" s="51"/>
      <c r="H67" s="51">
        <v>465.6</v>
      </c>
      <c r="I67" s="51"/>
      <c r="J67" s="51">
        <v>240.8</v>
      </c>
      <c r="K67" s="51"/>
      <c r="L67" s="51"/>
      <c r="M67" s="51">
        <f t="shared" si="2"/>
        <v>7874.8799999999992</v>
      </c>
      <c r="N67" s="51"/>
      <c r="O67" s="51">
        <v>1134.8851920000002</v>
      </c>
      <c r="P67" s="51">
        <v>20.814999999999998</v>
      </c>
      <c r="Q67" s="51">
        <v>65.167999999999992</v>
      </c>
      <c r="R67" s="51"/>
      <c r="S67" s="51"/>
      <c r="T67" s="51">
        <v>749.45</v>
      </c>
      <c r="U67" s="51">
        <v>2128</v>
      </c>
      <c r="V67" s="51"/>
      <c r="W67" s="51"/>
      <c r="X67" s="51"/>
      <c r="Y67" s="51"/>
      <c r="Z67" s="51">
        <f t="shared" si="0"/>
        <v>4098.3181920000006</v>
      </c>
      <c r="AA67" s="51">
        <f t="shared" si="1"/>
        <v>3776.5618079999986</v>
      </c>
      <c r="AB67" s="46"/>
      <c r="AC67" s="46"/>
    </row>
    <row r="68" spans="1:29" ht="15.75" x14ac:dyDescent="0.25">
      <c r="A68" s="48" t="s">
        <v>808</v>
      </c>
      <c r="B68" s="49" t="s">
        <v>809</v>
      </c>
      <c r="C68" s="50" t="s">
        <v>797</v>
      </c>
      <c r="D68" s="50" t="s">
        <v>798</v>
      </c>
      <c r="E68" s="51">
        <v>3900.96</v>
      </c>
      <c r="F68" s="51">
        <v>546.13440000000003</v>
      </c>
      <c r="G68" s="51"/>
      <c r="H68" s="51">
        <v>244.44</v>
      </c>
      <c r="I68" s="51"/>
      <c r="J68" s="51">
        <v>138.18</v>
      </c>
      <c r="K68" s="51"/>
      <c r="L68" s="51"/>
      <c r="M68" s="51">
        <f t="shared" si="2"/>
        <v>4829.7143999999998</v>
      </c>
      <c r="N68" s="51"/>
      <c r="O68" s="51">
        <v>492.99030848000007</v>
      </c>
      <c r="P68" s="51">
        <v>7.0049999999999999</v>
      </c>
      <c r="Q68" s="51">
        <v>39.009599999999999</v>
      </c>
      <c r="R68" s="51"/>
      <c r="S68" s="51"/>
      <c r="T68" s="51">
        <v>448.61</v>
      </c>
      <c r="U68" s="51">
        <v>0</v>
      </c>
      <c r="V68" s="51"/>
      <c r="W68" s="51"/>
      <c r="X68" s="51"/>
      <c r="Y68" s="51"/>
      <c r="Z68" s="51">
        <f t="shared" si="0"/>
        <v>987.61490848000005</v>
      </c>
      <c r="AA68" s="51">
        <f t="shared" si="1"/>
        <v>3842.0994915199999</v>
      </c>
      <c r="AB68" s="46"/>
      <c r="AC68" s="46"/>
    </row>
    <row r="69" spans="1:29" ht="15.75" x14ac:dyDescent="0.25">
      <c r="A69" s="48" t="s">
        <v>719</v>
      </c>
      <c r="B69" s="49" t="s">
        <v>810</v>
      </c>
      <c r="C69" s="50" t="s">
        <v>797</v>
      </c>
      <c r="D69" s="50" t="s">
        <v>798</v>
      </c>
      <c r="E69" s="51">
        <v>7244.6399999999994</v>
      </c>
      <c r="F69" s="51">
        <v>724.46399999999994</v>
      </c>
      <c r="G69" s="51"/>
      <c r="H69" s="51">
        <v>453.96</v>
      </c>
      <c r="I69" s="51"/>
      <c r="J69" s="51">
        <v>256.62</v>
      </c>
      <c r="K69" s="51"/>
      <c r="L69" s="51"/>
      <c r="M69" s="51">
        <f t="shared" si="2"/>
        <v>8679.6839999999993</v>
      </c>
      <c r="N69" s="51">
        <v>0</v>
      </c>
      <c r="O69" s="51">
        <v>1306.7913263999999</v>
      </c>
      <c r="P69" s="51">
        <v>24.66</v>
      </c>
      <c r="Q69" s="51">
        <v>72.446399999999997</v>
      </c>
      <c r="R69" s="51"/>
      <c r="S69" s="51"/>
      <c r="T69" s="51">
        <v>833.13</v>
      </c>
      <c r="U69" s="51">
        <v>0</v>
      </c>
      <c r="V69" s="51"/>
      <c r="W69" s="51"/>
      <c r="X69" s="51"/>
      <c r="Y69" s="51"/>
      <c r="Z69" s="51">
        <f t="shared" si="0"/>
        <v>2237.0277263999997</v>
      </c>
      <c r="AA69" s="51">
        <f t="shared" si="1"/>
        <v>6442.6562735999996</v>
      </c>
      <c r="AB69" s="46"/>
      <c r="AC69" s="46"/>
    </row>
    <row r="70" spans="1:29" ht="15.75" x14ac:dyDescent="0.25">
      <c r="A70" s="48" t="s">
        <v>811</v>
      </c>
      <c r="B70" s="49" t="s">
        <v>812</v>
      </c>
      <c r="C70" s="50" t="s">
        <v>801</v>
      </c>
      <c r="D70" s="50" t="s">
        <v>798</v>
      </c>
      <c r="E70" s="51">
        <v>1466.28</v>
      </c>
      <c r="F70" s="51">
        <v>146.62800000000001</v>
      </c>
      <c r="G70" s="51"/>
      <c r="H70" s="51">
        <v>104.76</v>
      </c>
      <c r="I70" s="51"/>
      <c r="J70" s="51">
        <v>54.18</v>
      </c>
      <c r="K70" s="51"/>
      <c r="L70" s="51"/>
      <c r="M70" s="51">
        <f t="shared" si="2"/>
        <v>1858.1675679999998</v>
      </c>
      <c r="N70" s="51">
        <v>86.319567999999975</v>
      </c>
      <c r="O70" s="51">
        <v>0</v>
      </c>
      <c r="P70" s="51">
        <v>0</v>
      </c>
      <c r="Q70" s="51">
        <v>14.662800000000001</v>
      </c>
      <c r="R70" s="51"/>
      <c r="S70" s="51"/>
      <c r="T70" s="51">
        <v>168.62</v>
      </c>
      <c r="U70" s="51">
        <v>474</v>
      </c>
      <c r="V70" s="51"/>
      <c r="W70" s="51"/>
      <c r="X70" s="51"/>
      <c r="Y70" s="51"/>
      <c r="Z70" s="51">
        <f t="shared" si="0"/>
        <v>657.28279999999995</v>
      </c>
      <c r="AA70" s="51">
        <f t="shared" si="1"/>
        <v>1200.8847679999999</v>
      </c>
      <c r="AB70" s="46"/>
      <c r="AC70" s="46"/>
    </row>
    <row r="71" spans="1:29" ht="15.75" x14ac:dyDescent="0.25">
      <c r="A71" s="52" t="s">
        <v>813</v>
      </c>
      <c r="B71" s="53" t="s">
        <v>814</v>
      </c>
      <c r="C71" s="54" t="s">
        <v>801</v>
      </c>
      <c r="D71" s="54" t="s">
        <v>798</v>
      </c>
      <c r="E71" s="55">
        <v>0</v>
      </c>
      <c r="F71" s="55">
        <v>0</v>
      </c>
      <c r="G71" s="55"/>
      <c r="H71" s="55">
        <v>0</v>
      </c>
      <c r="I71" s="55"/>
      <c r="J71" s="55">
        <v>0</v>
      </c>
      <c r="K71" s="55"/>
      <c r="L71" s="55"/>
      <c r="M71" s="51">
        <f t="shared" si="2"/>
        <v>0</v>
      </c>
      <c r="N71" s="55">
        <v>0</v>
      </c>
      <c r="O71" s="55">
        <v>0</v>
      </c>
      <c r="P71" s="55">
        <v>0</v>
      </c>
      <c r="Q71" s="55">
        <v>0</v>
      </c>
      <c r="R71" s="55"/>
      <c r="S71" s="55"/>
      <c r="T71" s="55">
        <v>0</v>
      </c>
      <c r="U71" s="55">
        <v>0</v>
      </c>
      <c r="V71" s="55"/>
      <c r="W71" s="55"/>
      <c r="X71" s="55"/>
      <c r="Y71" s="55"/>
      <c r="Z71" s="51">
        <f t="shared" si="0"/>
        <v>0</v>
      </c>
      <c r="AA71" s="51">
        <f t="shared" si="1"/>
        <v>0</v>
      </c>
      <c r="AB71" s="56" t="s">
        <v>726</v>
      </c>
      <c r="AC71" s="56"/>
    </row>
    <row r="72" spans="1:29" ht="15.75" x14ac:dyDescent="0.25">
      <c r="A72" s="48" t="s">
        <v>815</v>
      </c>
      <c r="B72" s="49" t="s">
        <v>816</v>
      </c>
      <c r="C72" s="50" t="s">
        <v>801</v>
      </c>
      <c r="D72" s="50" t="s">
        <v>798</v>
      </c>
      <c r="E72" s="51">
        <v>4887.5999999999995</v>
      </c>
      <c r="F72" s="51"/>
      <c r="G72" s="51"/>
      <c r="H72" s="51">
        <v>349.2</v>
      </c>
      <c r="I72" s="51"/>
      <c r="J72" s="51">
        <v>180.6</v>
      </c>
      <c r="K72" s="51"/>
      <c r="L72" s="51"/>
      <c r="M72" s="51">
        <f t="shared" si="2"/>
        <v>5417.4</v>
      </c>
      <c r="N72" s="51">
        <v>0</v>
      </c>
      <c r="O72" s="51">
        <v>609.96746400000006</v>
      </c>
      <c r="P72" s="51">
        <v>10.69</v>
      </c>
      <c r="Q72" s="51">
        <v>48.875999999999998</v>
      </c>
      <c r="R72" s="51"/>
      <c r="S72" s="51"/>
      <c r="T72" s="51">
        <v>543.34</v>
      </c>
      <c r="U72" s="51">
        <v>948</v>
      </c>
      <c r="V72" s="51"/>
      <c r="W72" s="51"/>
      <c r="X72" s="51"/>
      <c r="Y72" s="51"/>
      <c r="Z72" s="51">
        <f t="shared" si="0"/>
        <v>2160.8734640000002</v>
      </c>
      <c r="AA72" s="51">
        <f t="shared" si="1"/>
        <v>3256.5265359999994</v>
      </c>
      <c r="AB72" s="46"/>
      <c r="AC72" s="46"/>
    </row>
    <row r="73" spans="1:29" ht="15.75" x14ac:dyDescent="0.25">
      <c r="A73" s="48" t="s">
        <v>817</v>
      </c>
      <c r="B73" s="49" t="s">
        <v>818</v>
      </c>
      <c r="C73" s="50" t="s">
        <v>801</v>
      </c>
      <c r="D73" s="50" t="s">
        <v>798</v>
      </c>
      <c r="E73" s="51">
        <v>4072.9999999999995</v>
      </c>
      <c r="F73" s="51"/>
      <c r="G73" s="51"/>
      <c r="H73" s="51">
        <v>291</v>
      </c>
      <c r="I73" s="51"/>
      <c r="J73" s="51">
        <v>150.5</v>
      </c>
      <c r="K73" s="51"/>
      <c r="L73" s="51"/>
      <c r="M73" s="51">
        <f t="shared" si="2"/>
        <v>4514.5</v>
      </c>
      <c r="N73" s="51">
        <v>0</v>
      </c>
      <c r="O73" s="51">
        <v>436.50388800000007</v>
      </c>
      <c r="P73" s="51">
        <v>7.915</v>
      </c>
      <c r="Q73" s="51">
        <v>40.729999999999997</v>
      </c>
      <c r="R73" s="51"/>
      <c r="S73" s="51"/>
      <c r="T73" s="51">
        <v>468.4</v>
      </c>
      <c r="U73" s="51">
        <v>2422.65</v>
      </c>
      <c r="V73" s="51"/>
      <c r="W73" s="51"/>
      <c r="X73" s="51"/>
      <c r="Y73" s="51"/>
      <c r="Z73" s="51">
        <f t="shared" si="0"/>
        <v>3376.1988880000004</v>
      </c>
      <c r="AA73" s="51">
        <f t="shared" si="1"/>
        <v>1138.3011119999996</v>
      </c>
      <c r="AB73" s="46"/>
      <c r="AC73" s="46"/>
    </row>
    <row r="74" spans="1:29" ht="15.75" x14ac:dyDescent="0.25">
      <c r="A74" s="48" t="s">
        <v>819</v>
      </c>
      <c r="B74" s="49" t="s">
        <v>820</v>
      </c>
      <c r="C74" s="50" t="s">
        <v>801</v>
      </c>
      <c r="D74" s="50" t="s">
        <v>798</v>
      </c>
      <c r="E74" s="51">
        <v>4398.8399999999992</v>
      </c>
      <c r="F74" s="51">
        <v>703.81439999999986</v>
      </c>
      <c r="G74" s="51"/>
      <c r="H74" s="51">
        <v>314.27999999999997</v>
      </c>
      <c r="I74" s="51"/>
      <c r="J74" s="51">
        <v>162.54</v>
      </c>
      <c r="K74" s="51"/>
      <c r="L74" s="51"/>
      <c r="M74" s="51">
        <f t="shared" si="2"/>
        <v>5579.4743999999992</v>
      </c>
      <c r="N74" s="51">
        <v>0</v>
      </c>
      <c r="O74" s="51">
        <v>644.58655583999985</v>
      </c>
      <c r="P74" s="51">
        <v>2.63</v>
      </c>
      <c r="Q74" s="51"/>
      <c r="R74" s="51"/>
      <c r="S74" s="51"/>
      <c r="T74" s="51">
        <v>505.87</v>
      </c>
      <c r="U74" s="51">
        <v>0</v>
      </c>
      <c r="V74" s="51"/>
      <c r="W74" s="51"/>
      <c r="X74" s="51"/>
      <c r="Y74" s="51"/>
      <c r="Z74" s="51">
        <f t="shared" si="0"/>
        <v>1153.0865558399998</v>
      </c>
      <c r="AA74" s="51">
        <f t="shared" si="1"/>
        <v>4426.3878441599991</v>
      </c>
      <c r="AB74" s="46"/>
      <c r="AC74" s="46"/>
    </row>
    <row r="75" spans="1:29" ht="15.75" x14ac:dyDescent="0.25">
      <c r="A75" s="48" t="s">
        <v>821</v>
      </c>
      <c r="B75" s="49" t="s">
        <v>822</v>
      </c>
      <c r="C75" s="50" t="s">
        <v>801</v>
      </c>
      <c r="D75" s="50" t="s">
        <v>798</v>
      </c>
      <c r="E75" s="51">
        <v>651.67999999999995</v>
      </c>
      <c r="F75" s="51"/>
      <c r="G75" s="51"/>
      <c r="H75" s="51">
        <v>46.56</v>
      </c>
      <c r="I75" s="51"/>
      <c r="J75" s="51">
        <v>24.08</v>
      </c>
      <c r="K75" s="51"/>
      <c r="L75" s="51"/>
      <c r="M75" s="51">
        <f t="shared" si="2"/>
        <v>887.95935999999995</v>
      </c>
      <c r="N75" s="51">
        <v>165.63935999999998</v>
      </c>
      <c r="O75" s="51">
        <v>0</v>
      </c>
      <c r="P75" s="51">
        <v>0</v>
      </c>
      <c r="Q75" s="51"/>
      <c r="R75" s="51"/>
      <c r="S75" s="51"/>
      <c r="T75" s="51">
        <v>74.94</v>
      </c>
      <c r="U75" s="51">
        <v>0</v>
      </c>
      <c r="V75" s="51"/>
      <c r="W75" s="51"/>
      <c r="X75" s="51"/>
      <c r="Y75" s="51"/>
      <c r="Z75" s="51">
        <f t="shared" si="0"/>
        <v>74.94</v>
      </c>
      <c r="AA75" s="51">
        <f t="shared" si="1"/>
        <v>813.01936000000001</v>
      </c>
      <c r="AB75" s="46"/>
      <c r="AC75" s="46"/>
    </row>
    <row r="76" spans="1:29" ht="15.75" x14ac:dyDescent="0.25">
      <c r="A76" s="52" t="s">
        <v>823</v>
      </c>
      <c r="B76" s="53" t="s">
        <v>824</v>
      </c>
      <c r="C76" s="54" t="s">
        <v>801</v>
      </c>
      <c r="D76" s="54" t="s">
        <v>798</v>
      </c>
      <c r="E76" s="55">
        <v>0</v>
      </c>
      <c r="F76" s="55">
        <v>0</v>
      </c>
      <c r="G76" s="55"/>
      <c r="H76" s="55">
        <v>0</v>
      </c>
      <c r="I76" s="55"/>
      <c r="J76" s="55">
        <v>0</v>
      </c>
      <c r="K76" s="55"/>
      <c r="L76" s="55"/>
      <c r="M76" s="51">
        <f t="shared" si="2"/>
        <v>0</v>
      </c>
      <c r="N76" s="55"/>
      <c r="O76" s="55"/>
      <c r="P76" s="55">
        <v>0</v>
      </c>
      <c r="Q76" s="55">
        <v>0</v>
      </c>
      <c r="R76" s="55"/>
      <c r="S76" s="55"/>
      <c r="T76" s="55"/>
      <c r="U76" s="55">
        <v>0</v>
      </c>
      <c r="V76" s="55"/>
      <c r="W76" s="55"/>
      <c r="X76" s="55"/>
      <c r="Y76" s="55"/>
      <c r="Z76" s="51">
        <f t="shared" ref="Z76:Z118" si="3">+U76+T76+S76+Q76+P76+O76</f>
        <v>0</v>
      </c>
      <c r="AA76" s="51">
        <f t="shared" ref="AA76:AA118" si="4">+M76-Z76</f>
        <v>0</v>
      </c>
      <c r="AB76" s="56" t="s">
        <v>726</v>
      </c>
      <c r="AC76" s="56"/>
    </row>
    <row r="77" spans="1:29" ht="15.75" x14ac:dyDescent="0.25">
      <c r="A77" s="48" t="s">
        <v>825</v>
      </c>
      <c r="B77" s="49" t="s">
        <v>826</v>
      </c>
      <c r="C77" s="50" t="s">
        <v>801</v>
      </c>
      <c r="D77" s="50" t="s">
        <v>798</v>
      </c>
      <c r="E77" s="51">
        <v>1303.3599999999999</v>
      </c>
      <c r="F77" s="51"/>
      <c r="G77" s="51"/>
      <c r="H77" s="51">
        <v>93.12</v>
      </c>
      <c r="I77" s="51"/>
      <c r="J77" s="51">
        <v>48.16</v>
      </c>
      <c r="K77" s="51"/>
      <c r="L77" s="51"/>
      <c r="M77" s="51">
        <f t="shared" ref="M77:M118" si="5">+K77+J77+H77+G77+F77+E77+N77</f>
        <v>1563.9008799999999</v>
      </c>
      <c r="N77" s="51">
        <v>119.26087999999997</v>
      </c>
      <c r="O77" s="51">
        <v>0</v>
      </c>
      <c r="P77" s="51">
        <v>0</v>
      </c>
      <c r="Q77" s="51"/>
      <c r="R77" s="51"/>
      <c r="S77" s="51"/>
      <c r="T77" s="51">
        <v>262.3</v>
      </c>
      <c r="U77" s="51">
        <v>0</v>
      </c>
      <c r="V77" s="51"/>
      <c r="W77" s="51"/>
      <c r="X77" s="51"/>
      <c r="Y77" s="51"/>
      <c r="Z77" s="51">
        <f t="shared" si="3"/>
        <v>262.3</v>
      </c>
      <c r="AA77" s="51">
        <f t="shared" si="4"/>
        <v>1301.60088</v>
      </c>
      <c r="AB77" s="46"/>
      <c r="AC77" s="46"/>
    </row>
    <row r="78" spans="1:29" ht="15.75" x14ac:dyDescent="0.25">
      <c r="A78" s="48" t="s">
        <v>827</v>
      </c>
      <c r="B78" s="49" t="s">
        <v>828</v>
      </c>
      <c r="C78" s="50" t="s">
        <v>801</v>
      </c>
      <c r="D78" s="50" t="s">
        <v>798</v>
      </c>
      <c r="E78" s="51">
        <v>3258.3999999999996</v>
      </c>
      <c r="F78" s="51"/>
      <c r="G78" s="51"/>
      <c r="H78" s="51">
        <v>232.8</v>
      </c>
      <c r="I78" s="51"/>
      <c r="J78" s="51">
        <v>120.4</v>
      </c>
      <c r="K78" s="51"/>
      <c r="L78" s="51"/>
      <c r="M78" s="51">
        <f t="shared" si="5"/>
        <v>3611.5999999999995</v>
      </c>
      <c r="N78" s="51">
        <v>0</v>
      </c>
      <c r="O78" s="51">
        <v>181.45899199999994</v>
      </c>
      <c r="P78" s="51">
        <v>3.6150000000000002</v>
      </c>
      <c r="Q78" s="51"/>
      <c r="R78" s="51"/>
      <c r="S78" s="51"/>
      <c r="T78" s="51">
        <v>374.72</v>
      </c>
      <c r="U78" s="51">
        <v>0</v>
      </c>
      <c r="V78" s="51"/>
      <c r="W78" s="51"/>
      <c r="X78" s="51"/>
      <c r="Y78" s="51"/>
      <c r="Z78" s="51">
        <f t="shared" si="3"/>
        <v>559.793992</v>
      </c>
      <c r="AA78" s="51">
        <f t="shared" si="4"/>
        <v>3051.8060079999996</v>
      </c>
      <c r="AB78" s="46"/>
      <c r="AC78" s="46"/>
    </row>
    <row r="79" spans="1:29" ht="15.75" x14ac:dyDescent="0.25">
      <c r="A79" s="48" t="s">
        <v>829</v>
      </c>
      <c r="B79" s="49" t="s">
        <v>830</v>
      </c>
      <c r="C79" s="50" t="s">
        <v>801</v>
      </c>
      <c r="D79" s="50" t="s">
        <v>798</v>
      </c>
      <c r="E79" s="51">
        <v>1955.04</v>
      </c>
      <c r="F79" s="51"/>
      <c r="G79" s="51"/>
      <c r="H79" s="51">
        <v>139.68</v>
      </c>
      <c r="I79" s="51"/>
      <c r="J79" s="51">
        <v>72.239999999999995</v>
      </c>
      <c r="K79" s="51"/>
      <c r="L79" s="51"/>
      <c r="M79" s="51">
        <f t="shared" si="5"/>
        <v>2223.97784</v>
      </c>
      <c r="N79" s="51">
        <v>57.017840000000064</v>
      </c>
      <c r="O79" s="51">
        <v>0</v>
      </c>
      <c r="P79" s="51">
        <v>0</v>
      </c>
      <c r="Q79" s="51"/>
      <c r="R79" s="51"/>
      <c r="S79" s="51"/>
      <c r="T79" s="51">
        <v>224.83</v>
      </c>
      <c r="U79" s="51">
        <v>0</v>
      </c>
      <c r="V79" s="51"/>
      <c r="W79" s="51"/>
      <c r="X79" s="51"/>
      <c r="Y79" s="51"/>
      <c r="Z79" s="51">
        <f t="shared" si="3"/>
        <v>224.83</v>
      </c>
      <c r="AA79" s="51">
        <f t="shared" si="4"/>
        <v>1999.1478400000001</v>
      </c>
      <c r="AB79" s="46"/>
      <c r="AC79" s="46"/>
    </row>
    <row r="80" spans="1:29" ht="15.75" x14ac:dyDescent="0.25">
      <c r="A80" s="48" t="s">
        <v>831</v>
      </c>
      <c r="B80" s="49" t="s">
        <v>832</v>
      </c>
      <c r="C80" s="50" t="s">
        <v>801</v>
      </c>
      <c r="D80" s="50" t="s">
        <v>798</v>
      </c>
      <c r="E80" s="51">
        <v>3258.3999999999996</v>
      </c>
      <c r="F80" s="51"/>
      <c r="G80" s="51"/>
      <c r="H80" s="51">
        <v>232.8</v>
      </c>
      <c r="I80" s="51"/>
      <c r="J80" s="51">
        <v>120.4</v>
      </c>
      <c r="K80" s="51"/>
      <c r="L80" s="51"/>
      <c r="M80" s="51">
        <f t="shared" si="5"/>
        <v>3611.5999999999995</v>
      </c>
      <c r="N80" s="51">
        <v>0</v>
      </c>
      <c r="O80" s="51">
        <v>181.45899199999994</v>
      </c>
      <c r="P80" s="51">
        <v>3.6150000000000002</v>
      </c>
      <c r="Q80" s="51"/>
      <c r="R80" s="51"/>
      <c r="S80" s="51"/>
      <c r="T80" s="51">
        <v>374.72</v>
      </c>
      <c r="U80" s="51">
        <v>0</v>
      </c>
      <c r="V80" s="51"/>
      <c r="W80" s="51"/>
      <c r="X80" s="51"/>
      <c r="Y80" s="51"/>
      <c r="Z80" s="51">
        <f t="shared" si="3"/>
        <v>559.793992</v>
      </c>
      <c r="AA80" s="51">
        <f t="shared" si="4"/>
        <v>3051.8060079999996</v>
      </c>
      <c r="AB80" s="46"/>
      <c r="AC80" s="46"/>
    </row>
    <row r="81" spans="1:29" ht="15.75" x14ac:dyDescent="0.25">
      <c r="A81" s="48" t="s">
        <v>833</v>
      </c>
      <c r="B81" s="49" t="s">
        <v>834</v>
      </c>
      <c r="C81" s="50" t="s">
        <v>801</v>
      </c>
      <c r="D81" s="50" t="s">
        <v>798</v>
      </c>
      <c r="E81" s="51">
        <v>1955.04</v>
      </c>
      <c r="F81" s="51"/>
      <c r="G81" s="51"/>
      <c r="H81" s="51">
        <v>139.68</v>
      </c>
      <c r="I81" s="51"/>
      <c r="J81" s="51">
        <v>72.239999999999995</v>
      </c>
      <c r="K81" s="51"/>
      <c r="L81" s="51"/>
      <c r="M81" s="51">
        <f t="shared" si="5"/>
        <v>2223.97784</v>
      </c>
      <c r="N81" s="51">
        <v>57.017840000000064</v>
      </c>
      <c r="O81" s="51">
        <v>0</v>
      </c>
      <c r="P81" s="51">
        <v>0</v>
      </c>
      <c r="Q81" s="51"/>
      <c r="R81" s="51"/>
      <c r="S81" s="51"/>
      <c r="T81" s="51">
        <v>224.83</v>
      </c>
      <c r="U81" s="51">
        <v>0</v>
      </c>
      <c r="V81" s="51"/>
      <c r="W81" s="51"/>
      <c r="X81" s="51"/>
      <c r="Y81" s="51"/>
      <c r="Z81" s="51">
        <f t="shared" si="3"/>
        <v>224.83</v>
      </c>
      <c r="AA81" s="51">
        <f t="shared" si="4"/>
        <v>1999.1478400000001</v>
      </c>
      <c r="AB81" s="46"/>
      <c r="AC81" s="46"/>
    </row>
    <row r="82" spans="1:29" ht="15.75" x14ac:dyDescent="0.25">
      <c r="A82" s="48" t="s">
        <v>835</v>
      </c>
      <c r="B82" s="49" t="s">
        <v>836</v>
      </c>
      <c r="C82" s="50" t="s">
        <v>801</v>
      </c>
      <c r="D82" s="50" t="s">
        <v>798</v>
      </c>
      <c r="E82" s="51">
        <v>1955.04</v>
      </c>
      <c r="F82" s="51"/>
      <c r="G82" s="51"/>
      <c r="H82" s="51">
        <v>139.68</v>
      </c>
      <c r="I82" s="51"/>
      <c r="J82" s="51">
        <v>72.239999999999995</v>
      </c>
      <c r="K82" s="51"/>
      <c r="L82" s="51"/>
      <c r="M82" s="51">
        <f t="shared" si="5"/>
        <v>2223.97784</v>
      </c>
      <c r="N82" s="51">
        <v>57.017840000000064</v>
      </c>
      <c r="O82" s="51">
        <v>0</v>
      </c>
      <c r="P82" s="51">
        <v>0</v>
      </c>
      <c r="Q82" s="51"/>
      <c r="R82" s="51"/>
      <c r="S82" s="51"/>
      <c r="T82" s="51">
        <v>224.83</v>
      </c>
      <c r="U82" s="51">
        <v>0</v>
      </c>
      <c r="V82" s="51"/>
      <c r="W82" s="51"/>
      <c r="X82" s="51"/>
      <c r="Y82" s="51"/>
      <c r="Z82" s="51">
        <f t="shared" si="3"/>
        <v>224.83</v>
      </c>
      <c r="AA82" s="51">
        <f t="shared" si="4"/>
        <v>1999.1478400000001</v>
      </c>
      <c r="AB82" s="46"/>
      <c r="AC82" s="46"/>
    </row>
    <row r="83" spans="1:29" ht="15.75" x14ac:dyDescent="0.25">
      <c r="A83" s="48" t="s">
        <v>837</v>
      </c>
      <c r="B83" s="49" t="s">
        <v>838</v>
      </c>
      <c r="C83" s="50" t="s">
        <v>797</v>
      </c>
      <c r="D83" s="50" t="s">
        <v>798</v>
      </c>
      <c r="E83" s="51">
        <v>5572.7999999999993</v>
      </c>
      <c r="F83" s="51"/>
      <c r="G83" s="51"/>
      <c r="H83" s="51">
        <v>349.2</v>
      </c>
      <c r="I83" s="51"/>
      <c r="J83" s="51">
        <v>197.4</v>
      </c>
      <c r="K83" s="51"/>
      <c r="L83" s="51"/>
      <c r="M83" s="51">
        <f t="shared" si="5"/>
        <v>6119.4</v>
      </c>
      <c r="N83" s="51">
        <v>0</v>
      </c>
      <c r="O83" s="51">
        <v>759.91466399999979</v>
      </c>
      <c r="P83" s="51">
        <v>15.835000000000001</v>
      </c>
      <c r="Q83" s="51"/>
      <c r="R83" s="51"/>
      <c r="S83" s="51"/>
      <c r="T83" s="51">
        <v>640.87</v>
      </c>
      <c r="U83" s="51">
        <v>0</v>
      </c>
      <c r="V83" s="51"/>
      <c r="W83" s="51"/>
      <c r="X83" s="51"/>
      <c r="Y83" s="51"/>
      <c r="Z83" s="51">
        <f t="shared" si="3"/>
        <v>1416.6196639999998</v>
      </c>
      <c r="AA83" s="51">
        <f t="shared" si="4"/>
        <v>4702.7803359999998</v>
      </c>
      <c r="AB83" s="46"/>
      <c r="AC83" s="46"/>
    </row>
    <row r="84" spans="1:29" ht="15.75" x14ac:dyDescent="0.25">
      <c r="A84" s="48" t="s">
        <v>839</v>
      </c>
      <c r="B84" s="49" t="s">
        <v>840</v>
      </c>
      <c r="C84" s="50" t="s">
        <v>801</v>
      </c>
      <c r="D84" s="50" t="s">
        <v>798</v>
      </c>
      <c r="E84" s="51">
        <v>1303.3599999999999</v>
      </c>
      <c r="F84" s="51"/>
      <c r="G84" s="51"/>
      <c r="H84" s="51">
        <v>93.12</v>
      </c>
      <c r="I84" s="51"/>
      <c r="J84" s="51">
        <v>48.16</v>
      </c>
      <c r="K84" s="51"/>
      <c r="L84" s="51"/>
      <c r="M84" s="51">
        <f t="shared" si="5"/>
        <v>1563.9008799999999</v>
      </c>
      <c r="N84" s="51">
        <v>119.26087999999997</v>
      </c>
      <c r="O84" s="51">
        <v>0</v>
      </c>
      <c r="P84" s="51">
        <v>0</v>
      </c>
      <c r="Q84" s="51">
        <v>13.0336</v>
      </c>
      <c r="R84" s="51"/>
      <c r="S84" s="51"/>
      <c r="T84" s="51">
        <v>149.88999999999999</v>
      </c>
      <c r="U84" s="51">
        <v>0</v>
      </c>
      <c r="V84" s="51"/>
      <c r="W84" s="51"/>
      <c r="X84" s="51"/>
      <c r="Y84" s="51"/>
      <c r="Z84" s="51">
        <f t="shared" si="3"/>
        <v>162.92359999999999</v>
      </c>
      <c r="AA84" s="51">
        <f t="shared" si="4"/>
        <v>1400.9772799999998</v>
      </c>
      <c r="AB84" s="46"/>
      <c r="AC84" s="46"/>
    </row>
    <row r="85" spans="1:29" ht="15.75" x14ac:dyDescent="0.25">
      <c r="A85" s="48" t="s">
        <v>841</v>
      </c>
      <c r="B85" s="49" t="s">
        <v>842</v>
      </c>
      <c r="C85" s="50" t="s">
        <v>801</v>
      </c>
      <c r="D85" s="50" t="s">
        <v>798</v>
      </c>
      <c r="E85" s="51">
        <v>1629.1999999999998</v>
      </c>
      <c r="F85" s="51"/>
      <c r="G85" s="51"/>
      <c r="H85" s="51">
        <v>116.4</v>
      </c>
      <c r="I85" s="51"/>
      <c r="J85" s="51">
        <v>60.2</v>
      </c>
      <c r="K85" s="51"/>
      <c r="L85" s="51"/>
      <c r="M85" s="51">
        <f t="shared" si="5"/>
        <v>1889.9466399999997</v>
      </c>
      <c r="N85" s="51">
        <v>84.146639999999977</v>
      </c>
      <c r="O85" s="51">
        <v>0</v>
      </c>
      <c r="P85" s="51">
        <v>0</v>
      </c>
      <c r="Q85" s="51"/>
      <c r="R85" s="51"/>
      <c r="S85" s="51"/>
      <c r="T85" s="51">
        <v>187.36</v>
      </c>
      <c r="U85" s="51">
        <v>0</v>
      </c>
      <c r="V85" s="51"/>
      <c r="W85" s="51"/>
      <c r="X85" s="51"/>
      <c r="Y85" s="51"/>
      <c r="Z85" s="51">
        <f t="shared" si="3"/>
        <v>187.36</v>
      </c>
      <c r="AA85" s="51">
        <f t="shared" si="4"/>
        <v>1702.5866399999995</v>
      </c>
      <c r="AB85" s="46"/>
      <c r="AC85" s="46"/>
    </row>
    <row r="86" spans="1:29" ht="15.75" x14ac:dyDescent="0.25">
      <c r="A86" s="52" t="s">
        <v>843</v>
      </c>
      <c r="B86" s="53" t="s">
        <v>844</v>
      </c>
      <c r="C86" s="54" t="s">
        <v>801</v>
      </c>
      <c r="D86" s="54" t="s">
        <v>798</v>
      </c>
      <c r="E86" s="55">
        <v>0</v>
      </c>
      <c r="F86" s="55"/>
      <c r="G86" s="55"/>
      <c r="H86" s="55">
        <v>0</v>
      </c>
      <c r="I86" s="55"/>
      <c r="J86" s="55">
        <v>0</v>
      </c>
      <c r="K86" s="55"/>
      <c r="L86" s="55"/>
      <c r="M86" s="51">
        <f t="shared" si="5"/>
        <v>0</v>
      </c>
      <c r="N86" s="55"/>
      <c r="O86" s="55"/>
      <c r="P86" s="55">
        <v>0</v>
      </c>
      <c r="Q86" s="55"/>
      <c r="R86" s="55"/>
      <c r="S86" s="55"/>
      <c r="T86" s="55"/>
      <c r="U86" s="55">
        <v>0</v>
      </c>
      <c r="V86" s="55"/>
      <c r="W86" s="55"/>
      <c r="X86" s="55"/>
      <c r="Y86" s="55"/>
      <c r="Z86" s="51">
        <f t="shared" si="3"/>
        <v>0</v>
      </c>
      <c r="AA86" s="51">
        <f t="shared" si="4"/>
        <v>0</v>
      </c>
      <c r="AB86" s="56" t="s">
        <v>845</v>
      </c>
      <c r="AC86" s="56"/>
    </row>
    <row r="87" spans="1:29" ht="15.75" x14ac:dyDescent="0.25">
      <c r="A87" s="52" t="s">
        <v>846</v>
      </c>
      <c r="B87" s="53" t="s">
        <v>847</v>
      </c>
      <c r="C87" s="54" t="s">
        <v>801</v>
      </c>
      <c r="D87" s="54" t="s">
        <v>798</v>
      </c>
      <c r="E87" s="55">
        <v>0</v>
      </c>
      <c r="F87" s="55"/>
      <c r="G87" s="55"/>
      <c r="H87" s="55">
        <v>0</v>
      </c>
      <c r="I87" s="55"/>
      <c r="J87" s="55">
        <v>0</v>
      </c>
      <c r="K87" s="55"/>
      <c r="L87" s="55"/>
      <c r="M87" s="51">
        <f t="shared" si="5"/>
        <v>0</v>
      </c>
      <c r="N87" s="55"/>
      <c r="O87" s="55"/>
      <c r="P87" s="55">
        <v>0</v>
      </c>
      <c r="Q87" s="55"/>
      <c r="R87" s="55"/>
      <c r="S87" s="55"/>
      <c r="T87" s="55"/>
      <c r="U87" s="55">
        <v>0</v>
      </c>
      <c r="V87" s="55"/>
      <c r="W87" s="55"/>
      <c r="X87" s="55"/>
      <c r="Y87" s="55"/>
      <c r="Z87" s="51">
        <f t="shared" si="3"/>
        <v>0</v>
      </c>
      <c r="AA87" s="51">
        <f t="shared" si="4"/>
        <v>0</v>
      </c>
      <c r="AB87" s="56" t="s">
        <v>845</v>
      </c>
      <c r="AC87" s="56"/>
    </row>
    <row r="88" spans="1:29" ht="15.75" x14ac:dyDescent="0.25">
      <c r="A88" s="52" t="s">
        <v>848</v>
      </c>
      <c r="B88" s="53" t="s">
        <v>849</v>
      </c>
      <c r="C88" s="54" t="s">
        <v>801</v>
      </c>
      <c r="D88" s="54" t="s">
        <v>798</v>
      </c>
      <c r="E88" s="55">
        <v>0</v>
      </c>
      <c r="F88" s="55"/>
      <c r="G88" s="55"/>
      <c r="H88" s="55">
        <v>0</v>
      </c>
      <c r="I88" s="55"/>
      <c r="J88" s="55">
        <v>0</v>
      </c>
      <c r="K88" s="55"/>
      <c r="L88" s="55"/>
      <c r="M88" s="51">
        <f t="shared" si="5"/>
        <v>0</v>
      </c>
      <c r="N88" s="55"/>
      <c r="O88" s="55"/>
      <c r="P88" s="55">
        <v>0</v>
      </c>
      <c r="Q88" s="55"/>
      <c r="R88" s="55"/>
      <c r="S88" s="55"/>
      <c r="T88" s="55"/>
      <c r="U88" s="55">
        <v>0</v>
      </c>
      <c r="V88" s="55"/>
      <c r="W88" s="55"/>
      <c r="X88" s="55"/>
      <c r="Y88" s="55"/>
      <c r="Z88" s="51">
        <f t="shared" si="3"/>
        <v>0</v>
      </c>
      <c r="AA88" s="51">
        <f t="shared" si="4"/>
        <v>0</v>
      </c>
      <c r="AB88" s="56" t="s">
        <v>845</v>
      </c>
      <c r="AC88" s="56"/>
    </row>
    <row r="89" spans="1:29" ht="15.75" x14ac:dyDescent="0.25">
      <c r="A89" s="52" t="s">
        <v>850</v>
      </c>
      <c r="B89" s="53" t="s">
        <v>851</v>
      </c>
      <c r="C89" s="54" t="s">
        <v>801</v>
      </c>
      <c r="D89" s="54" t="s">
        <v>798</v>
      </c>
      <c r="E89" s="55">
        <v>0</v>
      </c>
      <c r="F89" s="55"/>
      <c r="G89" s="55"/>
      <c r="H89" s="55">
        <v>0</v>
      </c>
      <c r="I89" s="55"/>
      <c r="J89" s="55">
        <v>0</v>
      </c>
      <c r="K89" s="55"/>
      <c r="L89" s="55"/>
      <c r="M89" s="51">
        <f t="shared" si="5"/>
        <v>0</v>
      </c>
      <c r="N89" s="55"/>
      <c r="O89" s="55"/>
      <c r="P89" s="55">
        <v>0</v>
      </c>
      <c r="Q89" s="55"/>
      <c r="R89" s="55"/>
      <c r="S89" s="55"/>
      <c r="T89" s="55"/>
      <c r="U89" s="55">
        <v>0</v>
      </c>
      <c r="V89" s="55"/>
      <c r="W89" s="55"/>
      <c r="X89" s="55"/>
      <c r="Y89" s="55"/>
      <c r="Z89" s="51">
        <f t="shared" si="3"/>
        <v>0</v>
      </c>
      <c r="AA89" s="51">
        <f t="shared" si="4"/>
        <v>0</v>
      </c>
      <c r="AB89" s="56" t="s">
        <v>845</v>
      </c>
      <c r="AC89" s="56"/>
    </row>
    <row r="90" spans="1:29" ht="15.75" x14ac:dyDescent="0.25">
      <c r="A90" s="52" t="s">
        <v>852</v>
      </c>
      <c r="B90" s="53" t="s">
        <v>853</v>
      </c>
      <c r="C90" s="54" t="s">
        <v>801</v>
      </c>
      <c r="D90" s="54" t="s">
        <v>798</v>
      </c>
      <c r="E90" s="55">
        <v>0</v>
      </c>
      <c r="F90" s="55"/>
      <c r="G90" s="55"/>
      <c r="H90" s="55">
        <v>0</v>
      </c>
      <c r="I90" s="55"/>
      <c r="J90" s="55">
        <v>0</v>
      </c>
      <c r="K90" s="55"/>
      <c r="L90" s="55"/>
      <c r="M90" s="51">
        <f t="shared" si="5"/>
        <v>0</v>
      </c>
      <c r="N90" s="55"/>
      <c r="O90" s="55"/>
      <c r="P90" s="55">
        <v>0</v>
      </c>
      <c r="Q90" s="55"/>
      <c r="R90" s="55"/>
      <c r="S90" s="55"/>
      <c r="T90" s="55"/>
      <c r="U90" s="55">
        <v>0</v>
      </c>
      <c r="V90" s="55"/>
      <c r="W90" s="55"/>
      <c r="X90" s="55"/>
      <c r="Y90" s="55"/>
      <c r="Z90" s="51">
        <f t="shared" si="3"/>
        <v>0</v>
      </c>
      <c r="AA90" s="51">
        <f t="shared" si="4"/>
        <v>0</v>
      </c>
      <c r="AB90" s="56" t="s">
        <v>845</v>
      </c>
      <c r="AC90" s="56"/>
    </row>
    <row r="91" spans="1:29" ht="15.75" x14ac:dyDescent="0.25">
      <c r="A91" s="48">
        <v>168</v>
      </c>
      <c r="B91" s="49" t="s">
        <v>854</v>
      </c>
      <c r="C91" s="50" t="s">
        <v>801</v>
      </c>
      <c r="D91" s="50" t="s">
        <v>798</v>
      </c>
      <c r="E91" s="51">
        <v>1629.1999999999998</v>
      </c>
      <c r="F91" s="51"/>
      <c r="G91" s="51"/>
      <c r="H91" s="51">
        <v>116.4</v>
      </c>
      <c r="I91" s="51"/>
      <c r="J91" s="51">
        <v>60.2</v>
      </c>
      <c r="K91" s="51"/>
      <c r="L91" s="51"/>
      <c r="M91" s="51">
        <f t="shared" si="5"/>
        <v>1889.9466399999997</v>
      </c>
      <c r="N91" s="51">
        <v>84.146639999999977</v>
      </c>
      <c r="O91" s="51">
        <v>0</v>
      </c>
      <c r="P91" s="51">
        <v>0</v>
      </c>
      <c r="Q91" s="51"/>
      <c r="R91" s="51"/>
      <c r="S91" s="51"/>
      <c r="T91" s="51"/>
      <c r="U91" s="51">
        <v>0</v>
      </c>
      <c r="V91" s="51"/>
      <c r="W91" s="51"/>
      <c r="X91" s="51"/>
      <c r="Y91" s="51"/>
      <c r="Z91" s="51">
        <f t="shared" si="3"/>
        <v>0</v>
      </c>
      <c r="AA91" s="51">
        <f t="shared" si="4"/>
        <v>1889.9466399999997</v>
      </c>
      <c r="AB91" s="46"/>
      <c r="AC91" s="46"/>
    </row>
    <row r="92" spans="1:29" ht="15.75" x14ac:dyDescent="0.25">
      <c r="A92" s="48" t="s">
        <v>855</v>
      </c>
      <c r="B92" s="49" t="s">
        <v>856</v>
      </c>
      <c r="C92" s="50" t="s">
        <v>857</v>
      </c>
      <c r="D92" s="50" t="s">
        <v>798</v>
      </c>
      <c r="E92" s="51">
        <v>7198.58</v>
      </c>
      <c r="F92" s="51">
        <v>1151.7728</v>
      </c>
      <c r="G92" s="51"/>
      <c r="H92" s="51">
        <v>465.5</v>
      </c>
      <c r="I92" s="51"/>
      <c r="J92" s="51">
        <v>261.2</v>
      </c>
      <c r="K92" s="51"/>
      <c r="L92" s="51"/>
      <c r="M92" s="51">
        <f t="shared" si="5"/>
        <v>9077.0527999999995</v>
      </c>
      <c r="N92" s="51"/>
      <c r="O92" s="51">
        <v>1391.67</v>
      </c>
      <c r="P92" s="51">
        <v>24.414999999999999</v>
      </c>
      <c r="Q92" s="51">
        <v>71.989999999999995</v>
      </c>
      <c r="R92" s="51"/>
      <c r="S92" s="51"/>
      <c r="T92" s="51">
        <v>827.84</v>
      </c>
      <c r="U92" s="51">
        <v>0</v>
      </c>
      <c r="V92" s="51"/>
      <c r="W92" s="51"/>
      <c r="X92" s="51"/>
      <c r="Y92" s="51"/>
      <c r="Z92" s="51">
        <f t="shared" si="3"/>
        <v>2315.915</v>
      </c>
      <c r="AA92" s="51">
        <f t="shared" si="4"/>
        <v>6761.1377999999995</v>
      </c>
      <c r="AB92" s="46"/>
      <c r="AC92" s="46"/>
    </row>
    <row r="93" spans="1:29" ht="15.75" x14ac:dyDescent="0.25">
      <c r="A93" s="48" t="s">
        <v>858</v>
      </c>
      <c r="B93" s="49" t="s">
        <v>859</v>
      </c>
      <c r="C93" s="50" t="s">
        <v>860</v>
      </c>
      <c r="D93" s="50" t="s">
        <v>798</v>
      </c>
      <c r="E93" s="51">
        <v>6419.55</v>
      </c>
      <c r="F93" s="51">
        <v>1027.1280000000002</v>
      </c>
      <c r="G93" s="51"/>
      <c r="H93" s="51">
        <v>465.5</v>
      </c>
      <c r="I93" s="51"/>
      <c r="J93" s="51">
        <v>229.8</v>
      </c>
      <c r="K93" s="51"/>
      <c r="L93" s="51"/>
      <c r="M93" s="51">
        <f t="shared" si="5"/>
        <v>8141.9780000000001</v>
      </c>
      <c r="N93" s="51"/>
      <c r="O93" s="51">
        <v>1191.94</v>
      </c>
      <c r="P93" s="51">
        <v>19.5</v>
      </c>
      <c r="Q93" s="51">
        <v>64.2</v>
      </c>
      <c r="R93" s="51"/>
      <c r="S93" s="51"/>
      <c r="T93" s="51">
        <v>738.25</v>
      </c>
      <c r="U93" s="51">
        <v>0</v>
      </c>
      <c r="V93" s="51"/>
      <c r="W93" s="51"/>
      <c r="X93" s="51"/>
      <c r="Y93" s="51"/>
      <c r="Z93" s="51">
        <f t="shared" si="3"/>
        <v>2013.89</v>
      </c>
      <c r="AA93" s="51">
        <f t="shared" si="4"/>
        <v>6128.0879999999997</v>
      </c>
      <c r="AB93" s="46"/>
      <c r="AC93" s="46"/>
    </row>
    <row r="94" spans="1:29" ht="15.75" x14ac:dyDescent="0.25">
      <c r="A94" s="48" t="s">
        <v>861</v>
      </c>
      <c r="B94" s="49" t="s">
        <v>862</v>
      </c>
      <c r="C94" s="50" t="s">
        <v>860</v>
      </c>
      <c r="D94" s="50" t="s">
        <v>798</v>
      </c>
      <c r="E94" s="51">
        <v>6419.55</v>
      </c>
      <c r="F94" s="51"/>
      <c r="G94" s="51"/>
      <c r="H94" s="51">
        <v>465.5</v>
      </c>
      <c r="I94" s="51"/>
      <c r="J94" s="51">
        <v>229.8</v>
      </c>
      <c r="K94" s="51"/>
      <c r="L94" s="51"/>
      <c r="M94" s="51">
        <f t="shared" si="5"/>
        <v>7114.85</v>
      </c>
      <c r="N94" s="51"/>
      <c r="O94" s="51">
        <v>972.54</v>
      </c>
      <c r="P94" s="51">
        <v>20.305</v>
      </c>
      <c r="Q94" s="51">
        <v>64.2</v>
      </c>
      <c r="R94" s="51"/>
      <c r="S94" s="51"/>
      <c r="T94" s="51">
        <v>738.25</v>
      </c>
      <c r="U94" s="51">
        <v>0</v>
      </c>
      <c r="V94" s="51"/>
      <c r="W94" s="51"/>
      <c r="X94" s="51"/>
      <c r="Y94" s="51"/>
      <c r="Z94" s="51">
        <f t="shared" si="3"/>
        <v>1795.2950000000001</v>
      </c>
      <c r="AA94" s="51">
        <f t="shared" si="4"/>
        <v>5319.5550000000003</v>
      </c>
      <c r="AB94" s="46"/>
      <c r="AC94" s="46"/>
    </row>
    <row r="95" spans="1:29" ht="15.75" x14ac:dyDescent="0.25">
      <c r="A95" s="48" t="s">
        <v>863</v>
      </c>
      <c r="B95" s="49" t="s">
        <v>864</v>
      </c>
      <c r="C95" s="50" t="s">
        <v>857</v>
      </c>
      <c r="D95" s="50" t="s">
        <v>798</v>
      </c>
      <c r="E95" s="51">
        <v>7198.58</v>
      </c>
      <c r="F95" s="51">
        <v>1007.8012000000001</v>
      </c>
      <c r="G95" s="51"/>
      <c r="H95" s="51">
        <v>465.5</v>
      </c>
      <c r="I95" s="51"/>
      <c r="J95" s="51">
        <v>261.2</v>
      </c>
      <c r="K95" s="51"/>
      <c r="L95" s="51"/>
      <c r="M95" s="51">
        <f t="shared" si="5"/>
        <v>8933.0812000000005</v>
      </c>
      <c r="N95" s="51"/>
      <c r="O95" s="51">
        <v>1360.92</v>
      </c>
      <c r="P95" s="51">
        <v>24.414999999999999</v>
      </c>
      <c r="Q95" s="51"/>
      <c r="R95" s="51"/>
      <c r="S95" s="51"/>
      <c r="T95" s="51">
        <v>827.84</v>
      </c>
      <c r="U95" s="51">
        <v>2728.33</v>
      </c>
      <c r="V95" s="51"/>
      <c r="W95" s="51"/>
      <c r="X95" s="51"/>
      <c r="Y95" s="51"/>
      <c r="Z95" s="51">
        <f t="shared" si="3"/>
        <v>4941.5050000000001</v>
      </c>
      <c r="AA95" s="51">
        <f t="shared" si="4"/>
        <v>3991.5762000000004</v>
      </c>
      <c r="AB95" s="46"/>
      <c r="AC95" s="46"/>
    </row>
    <row r="96" spans="1:29" ht="15.75" x14ac:dyDescent="0.25">
      <c r="A96" s="52" t="s">
        <v>865</v>
      </c>
      <c r="B96" s="53" t="s">
        <v>866</v>
      </c>
      <c r="C96" s="54" t="s">
        <v>867</v>
      </c>
      <c r="D96" s="54" t="s">
        <v>798</v>
      </c>
      <c r="E96" s="55">
        <v>0</v>
      </c>
      <c r="F96" s="55"/>
      <c r="G96" s="55"/>
      <c r="H96" s="55">
        <v>0</v>
      </c>
      <c r="I96" s="55"/>
      <c r="J96" s="55">
        <v>0</v>
      </c>
      <c r="K96" s="55"/>
      <c r="L96" s="55"/>
      <c r="M96" s="51">
        <f t="shared" si="5"/>
        <v>0</v>
      </c>
      <c r="N96" s="55"/>
      <c r="O96" s="55"/>
      <c r="P96" s="55">
        <v>0</v>
      </c>
      <c r="Q96" s="55"/>
      <c r="R96" s="55"/>
      <c r="S96" s="55"/>
      <c r="T96" s="55">
        <v>0</v>
      </c>
      <c r="U96" s="55">
        <v>0</v>
      </c>
      <c r="V96" s="55"/>
      <c r="W96" s="55"/>
      <c r="X96" s="55"/>
      <c r="Y96" s="55"/>
      <c r="Z96" s="51">
        <f t="shared" si="3"/>
        <v>0</v>
      </c>
      <c r="AA96" s="51">
        <f t="shared" si="4"/>
        <v>0</v>
      </c>
      <c r="AB96" s="56" t="s">
        <v>868</v>
      </c>
      <c r="AC96" s="56"/>
    </row>
    <row r="97" spans="1:29" ht="15.75" x14ac:dyDescent="0.25">
      <c r="A97" s="52" t="s">
        <v>869</v>
      </c>
      <c r="B97" s="53" t="s">
        <v>870</v>
      </c>
      <c r="C97" s="54" t="s">
        <v>860</v>
      </c>
      <c r="D97" s="54" t="s">
        <v>798</v>
      </c>
      <c r="E97" s="55">
        <v>0</v>
      </c>
      <c r="F97" s="55"/>
      <c r="G97" s="55"/>
      <c r="H97" s="55">
        <v>0</v>
      </c>
      <c r="I97" s="55"/>
      <c r="J97" s="55">
        <v>0</v>
      </c>
      <c r="K97" s="55"/>
      <c r="L97" s="55"/>
      <c r="M97" s="51">
        <f t="shared" si="5"/>
        <v>0</v>
      </c>
      <c r="N97" s="55"/>
      <c r="O97" s="55"/>
      <c r="P97" s="55">
        <v>0</v>
      </c>
      <c r="Q97" s="55"/>
      <c r="R97" s="55"/>
      <c r="S97" s="55"/>
      <c r="T97" s="55">
        <v>0</v>
      </c>
      <c r="U97" s="55">
        <v>0</v>
      </c>
      <c r="V97" s="55"/>
      <c r="W97" s="55"/>
      <c r="X97" s="55"/>
      <c r="Y97" s="55"/>
      <c r="Z97" s="51">
        <f t="shared" si="3"/>
        <v>0</v>
      </c>
      <c r="AA97" s="51">
        <f t="shared" si="4"/>
        <v>0</v>
      </c>
      <c r="AB97" s="56" t="s">
        <v>868</v>
      </c>
      <c r="AC97" s="56"/>
    </row>
    <row r="98" spans="1:29" ht="15.75" x14ac:dyDescent="0.25">
      <c r="A98" s="48" t="s">
        <v>871</v>
      </c>
      <c r="B98" s="49" t="s">
        <v>872</v>
      </c>
      <c r="C98" s="50" t="s">
        <v>860</v>
      </c>
      <c r="D98" s="50" t="s">
        <v>798</v>
      </c>
      <c r="E98" s="51">
        <v>6419.55</v>
      </c>
      <c r="F98" s="51">
        <v>898.73700000000008</v>
      </c>
      <c r="G98" s="51"/>
      <c r="H98" s="51">
        <v>465.5</v>
      </c>
      <c r="I98" s="51"/>
      <c r="J98" s="51">
        <v>229.8</v>
      </c>
      <c r="K98" s="51"/>
      <c r="L98" s="51"/>
      <c r="M98" s="51">
        <f t="shared" si="5"/>
        <v>8013.5870000000004</v>
      </c>
      <c r="N98" s="51"/>
      <c r="O98" s="51">
        <v>1164.51</v>
      </c>
      <c r="P98" s="51">
        <v>19.27</v>
      </c>
      <c r="Q98" s="51">
        <v>64.2</v>
      </c>
      <c r="R98" s="51"/>
      <c r="S98" s="51"/>
      <c r="T98" s="51">
        <v>738.25</v>
      </c>
      <c r="U98" s="51">
        <v>1568</v>
      </c>
      <c r="V98" s="51"/>
      <c r="W98" s="51"/>
      <c r="X98" s="51"/>
      <c r="Y98" s="51"/>
      <c r="Z98" s="51">
        <f t="shared" si="3"/>
        <v>3554.2299999999996</v>
      </c>
      <c r="AA98" s="51">
        <f t="shared" si="4"/>
        <v>4459.3570000000009</v>
      </c>
      <c r="AB98" s="46"/>
      <c r="AC98" s="46"/>
    </row>
    <row r="99" spans="1:29" ht="15.75" x14ac:dyDescent="0.25">
      <c r="A99" s="52" t="s">
        <v>873</v>
      </c>
      <c r="B99" s="53" t="s">
        <v>874</v>
      </c>
      <c r="C99" s="54" t="s">
        <v>875</v>
      </c>
      <c r="D99" s="54" t="s">
        <v>798</v>
      </c>
      <c r="E99" s="55">
        <v>0</v>
      </c>
      <c r="F99" s="55"/>
      <c r="G99" s="55"/>
      <c r="H99" s="55">
        <v>0</v>
      </c>
      <c r="I99" s="55"/>
      <c r="J99" s="55">
        <v>0</v>
      </c>
      <c r="K99" s="55"/>
      <c r="L99" s="55"/>
      <c r="M99" s="51">
        <f t="shared" si="5"/>
        <v>0</v>
      </c>
      <c r="N99" s="55"/>
      <c r="O99" s="55"/>
      <c r="P99" s="55">
        <v>0</v>
      </c>
      <c r="Q99" s="55"/>
      <c r="R99" s="55"/>
      <c r="S99" s="55"/>
      <c r="T99" s="55">
        <v>0</v>
      </c>
      <c r="U99" s="55">
        <v>0</v>
      </c>
      <c r="V99" s="55"/>
      <c r="W99" s="55"/>
      <c r="X99" s="55"/>
      <c r="Y99" s="55"/>
      <c r="Z99" s="51">
        <f t="shared" si="3"/>
        <v>0</v>
      </c>
      <c r="AA99" s="51">
        <f t="shared" si="4"/>
        <v>0</v>
      </c>
      <c r="AB99" s="56" t="s">
        <v>868</v>
      </c>
      <c r="AC99" s="56"/>
    </row>
    <row r="100" spans="1:29" ht="15.75" x14ac:dyDescent="0.25">
      <c r="A100" s="52"/>
      <c r="B100" s="53" t="s">
        <v>876</v>
      </c>
      <c r="C100" s="54" t="s">
        <v>857</v>
      </c>
      <c r="D100" s="54" t="s">
        <v>798</v>
      </c>
      <c r="E100" s="55">
        <v>0</v>
      </c>
      <c r="F100" s="55">
        <v>0</v>
      </c>
      <c r="G100" s="55"/>
      <c r="H100" s="55">
        <v>0</v>
      </c>
      <c r="I100" s="55"/>
      <c r="J100" s="55">
        <v>0</v>
      </c>
      <c r="K100" s="55"/>
      <c r="L100" s="55"/>
      <c r="M100" s="51">
        <f t="shared" si="5"/>
        <v>0</v>
      </c>
      <c r="N100" s="55">
        <v>0</v>
      </c>
      <c r="O100" s="55">
        <v>0</v>
      </c>
      <c r="P100" s="55">
        <v>0</v>
      </c>
      <c r="Q100" s="55">
        <v>0</v>
      </c>
      <c r="R100" s="55"/>
      <c r="S100" s="55"/>
      <c r="T100" s="55">
        <v>0</v>
      </c>
      <c r="U100" s="55">
        <v>0</v>
      </c>
      <c r="V100" s="55"/>
      <c r="W100" s="55"/>
      <c r="X100" s="55"/>
      <c r="Y100" s="55"/>
      <c r="Z100" s="51">
        <f t="shared" si="3"/>
        <v>0</v>
      </c>
      <c r="AA100" s="51">
        <f t="shared" si="4"/>
        <v>0</v>
      </c>
      <c r="AB100" s="56" t="s">
        <v>787</v>
      </c>
      <c r="AC100" s="56"/>
    </row>
    <row r="101" spans="1:29" ht="15.75" x14ac:dyDescent="0.25">
      <c r="A101" s="48" t="s">
        <v>877</v>
      </c>
      <c r="B101" s="49" t="s">
        <v>878</v>
      </c>
      <c r="C101" s="62" t="s">
        <v>857</v>
      </c>
      <c r="D101" s="50" t="s">
        <v>798</v>
      </c>
      <c r="E101" s="51">
        <v>7198.58</v>
      </c>
      <c r="F101" s="51"/>
      <c r="G101" s="51"/>
      <c r="H101" s="51">
        <v>465.5</v>
      </c>
      <c r="I101" s="51"/>
      <c r="J101" s="51">
        <v>261.2</v>
      </c>
      <c r="K101" s="51"/>
      <c r="L101" s="51"/>
      <c r="M101" s="51">
        <f t="shared" si="5"/>
        <v>7925.28</v>
      </c>
      <c r="N101" s="51"/>
      <c r="O101" s="51">
        <v>1145.6500000000001</v>
      </c>
      <c r="P101" s="51">
        <v>24.414999999999999</v>
      </c>
      <c r="Q101" s="51"/>
      <c r="R101" s="51"/>
      <c r="S101" s="51"/>
      <c r="T101" s="51">
        <v>827.84</v>
      </c>
      <c r="U101" s="51">
        <v>0</v>
      </c>
      <c r="V101" s="51"/>
      <c r="W101" s="51"/>
      <c r="X101" s="51"/>
      <c r="Y101" s="51"/>
      <c r="Z101" s="51">
        <f t="shared" si="3"/>
        <v>1997.9050000000002</v>
      </c>
      <c r="AA101" s="51">
        <f t="shared" si="4"/>
        <v>5927.375</v>
      </c>
      <c r="AB101" s="46"/>
      <c r="AC101" s="46"/>
    </row>
    <row r="102" spans="1:29" ht="15.75" x14ac:dyDescent="0.25">
      <c r="A102" s="48" t="s">
        <v>879</v>
      </c>
      <c r="B102" s="49" t="s">
        <v>880</v>
      </c>
      <c r="C102" s="62" t="s">
        <v>860</v>
      </c>
      <c r="D102" s="50" t="s">
        <v>798</v>
      </c>
      <c r="E102" s="51">
        <v>6419.55</v>
      </c>
      <c r="F102" s="51">
        <v>641.95500000000004</v>
      </c>
      <c r="G102" s="51"/>
      <c r="H102" s="51">
        <v>465.5</v>
      </c>
      <c r="I102" s="51"/>
      <c r="J102" s="51">
        <v>229.8</v>
      </c>
      <c r="K102" s="51"/>
      <c r="L102" s="51"/>
      <c r="M102" s="51">
        <f t="shared" si="5"/>
        <v>7756.8050000000003</v>
      </c>
      <c r="N102" s="51"/>
      <c r="O102" s="51">
        <v>1109.6600000000001</v>
      </c>
      <c r="P102" s="51">
        <v>20.305</v>
      </c>
      <c r="Q102" s="51">
        <v>62.24</v>
      </c>
      <c r="R102" s="51"/>
      <c r="S102" s="51"/>
      <c r="T102" s="51">
        <v>738.25</v>
      </c>
      <c r="U102" s="51">
        <v>2075</v>
      </c>
      <c r="V102" s="51"/>
      <c r="W102" s="51"/>
      <c r="X102" s="51"/>
      <c r="Y102" s="51"/>
      <c r="Z102" s="51">
        <f t="shared" si="3"/>
        <v>4005.4549999999999</v>
      </c>
      <c r="AA102" s="51">
        <f t="shared" si="4"/>
        <v>3751.3500000000004</v>
      </c>
      <c r="AB102" s="46"/>
      <c r="AC102" s="46"/>
    </row>
    <row r="103" spans="1:29" ht="15.75" x14ac:dyDescent="0.25">
      <c r="A103" s="52" t="s">
        <v>881</v>
      </c>
      <c r="B103" s="53" t="s">
        <v>882</v>
      </c>
      <c r="C103" s="54" t="s">
        <v>860</v>
      </c>
      <c r="D103" s="54" t="s">
        <v>798</v>
      </c>
      <c r="E103" s="55">
        <v>0</v>
      </c>
      <c r="F103" s="55"/>
      <c r="G103" s="55"/>
      <c r="H103" s="55">
        <v>0</v>
      </c>
      <c r="I103" s="55"/>
      <c r="J103" s="55">
        <v>0</v>
      </c>
      <c r="K103" s="55"/>
      <c r="L103" s="55"/>
      <c r="M103" s="51">
        <f t="shared" si="5"/>
        <v>0</v>
      </c>
      <c r="N103" s="55"/>
      <c r="O103" s="55"/>
      <c r="P103" s="55">
        <v>0</v>
      </c>
      <c r="Q103" s="55"/>
      <c r="R103" s="55"/>
      <c r="S103" s="55"/>
      <c r="T103" s="55">
        <v>0</v>
      </c>
      <c r="U103" s="55">
        <v>0</v>
      </c>
      <c r="V103" s="55"/>
      <c r="W103" s="55"/>
      <c r="X103" s="55"/>
      <c r="Y103" s="55"/>
      <c r="Z103" s="51">
        <f t="shared" si="3"/>
        <v>0</v>
      </c>
      <c r="AA103" s="51">
        <f t="shared" si="4"/>
        <v>0</v>
      </c>
      <c r="AB103" s="56" t="s">
        <v>868</v>
      </c>
      <c r="AC103" s="56"/>
    </row>
    <row r="104" spans="1:29" ht="15.75" x14ac:dyDescent="0.25">
      <c r="A104" s="57" t="s">
        <v>883</v>
      </c>
      <c r="B104" s="58" t="s">
        <v>884</v>
      </c>
      <c r="C104" s="63" t="s">
        <v>885</v>
      </c>
      <c r="D104" s="59" t="s">
        <v>798</v>
      </c>
      <c r="E104" s="60">
        <v>8065.35</v>
      </c>
      <c r="F104" s="60">
        <v>1290.4560000000001</v>
      </c>
      <c r="G104" s="60"/>
      <c r="H104" s="60">
        <v>465.5</v>
      </c>
      <c r="I104" s="60"/>
      <c r="J104" s="60">
        <v>286.45</v>
      </c>
      <c r="K104" s="60"/>
      <c r="L104" s="60"/>
      <c r="M104" s="51">
        <f t="shared" si="5"/>
        <v>10107.756000000001</v>
      </c>
      <c r="N104" s="60"/>
      <c r="O104" s="60">
        <v>1611.83</v>
      </c>
      <c r="P104" s="60">
        <v>27.984999999999999</v>
      </c>
      <c r="Q104" s="60">
        <v>80.650000000000006</v>
      </c>
      <c r="R104" s="60"/>
      <c r="S104" s="60"/>
      <c r="T104" s="60">
        <v>927.52</v>
      </c>
      <c r="U104" s="60">
        <v>2607</v>
      </c>
      <c r="V104" s="60"/>
      <c r="W104" s="60"/>
      <c r="X104" s="60"/>
      <c r="Y104" s="60"/>
      <c r="Z104" s="51">
        <f t="shared" si="3"/>
        <v>5254.9850000000006</v>
      </c>
      <c r="AA104" s="51">
        <f t="shared" si="4"/>
        <v>4852.7710000000006</v>
      </c>
      <c r="AB104" s="61"/>
      <c r="AC104" s="61"/>
    </row>
    <row r="105" spans="1:29" ht="15.75" x14ac:dyDescent="0.25">
      <c r="A105" s="52"/>
      <c r="B105" s="53" t="s">
        <v>886</v>
      </c>
      <c r="C105" s="54" t="s">
        <v>885</v>
      </c>
      <c r="D105" s="54" t="s">
        <v>798</v>
      </c>
      <c r="E105" s="55">
        <v>0</v>
      </c>
      <c r="F105" s="55">
        <v>0</v>
      </c>
      <c r="G105" s="55"/>
      <c r="H105" s="55">
        <v>0</v>
      </c>
      <c r="I105" s="55"/>
      <c r="J105" s="55">
        <v>0</v>
      </c>
      <c r="K105" s="55"/>
      <c r="L105" s="55"/>
      <c r="M105" s="51">
        <f t="shared" si="5"/>
        <v>0</v>
      </c>
      <c r="N105" s="55">
        <v>0</v>
      </c>
      <c r="O105" s="55">
        <v>0</v>
      </c>
      <c r="P105" s="55">
        <v>0</v>
      </c>
      <c r="Q105" s="55">
        <v>0</v>
      </c>
      <c r="R105" s="55"/>
      <c r="S105" s="55"/>
      <c r="T105" s="55">
        <v>0</v>
      </c>
      <c r="U105" s="55"/>
      <c r="V105" s="55"/>
      <c r="W105" s="55"/>
      <c r="X105" s="55"/>
      <c r="Y105" s="55"/>
      <c r="Z105" s="51">
        <f t="shared" si="3"/>
        <v>0</v>
      </c>
      <c r="AA105" s="51">
        <f t="shared" si="4"/>
        <v>0</v>
      </c>
      <c r="AB105" s="56" t="s">
        <v>787</v>
      </c>
      <c r="AC105" s="56"/>
    </row>
    <row r="106" spans="1:29" ht="15.75" x14ac:dyDescent="0.25">
      <c r="A106" s="48" t="s">
        <v>887</v>
      </c>
      <c r="B106" s="49" t="s">
        <v>888</v>
      </c>
      <c r="C106" s="50" t="s">
        <v>801</v>
      </c>
      <c r="D106" s="50" t="s">
        <v>798</v>
      </c>
      <c r="E106" s="51">
        <v>5865.12</v>
      </c>
      <c r="F106" s="51"/>
      <c r="G106" s="51"/>
      <c r="H106" s="51">
        <v>419.04</v>
      </c>
      <c r="I106" s="51"/>
      <c r="J106" s="51">
        <v>216.72</v>
      </c>
      <c r="K106" s="51"/>
      <c r="L106" s="51"/>
      <c r="M106" s="51">
        <f t="shared" si="5"/>
        <v>6500.88</v>
      </c>
      <c r="N106" s="51">
        <v>0</v>
      </c>
      <c r="O106" s="51">
        <v>841.39879200000007</v>
      </c>
      <c r="P106" s="51">
        <v>17.375</v>
      </c>
      <c r="Q106" s="51"/>
      <c r="R106" s="51"/>
      <c r="S106" s="51"/>
      <c r="T106" s="51">
        <v>674.49</v>
      </c>
      <c r="U106" s="51"/>
      <c r="V106" s="51"/>
      <c r="W106" s="51"/>
      <c r="X106" s="51"/>
      <c r="Y106" s="51"/>
      <c r="Z106" s="51">
        <f t="shared" si="3"/>
        <v>1533.2637920000002</v>
      </c>
      <c r="AA106" s="51">
        <f t="shared" si="4"/>
        <v>4967.6162079999995</v>
      </c>
      <c r="AB106" s="46"/>
      <c r="AC106" s="46"/>
    </row>
    <row r="107" spans="1:29" ht="15.75" x14ac:dyDescent="0.25">
      <c r="A107" s="52" t="s">
        <v>889</v>
      </c>
      <c r="B107" s="53" t="s">
        <v>890</v>
      </c>
      <c r="C107" s="54" t="s">
        <v>801</v>
      </c>
      <c r="D107" s="54" t="s">
        <v>798</v>
      </c>
      <c r="E107" s="55">
        <v>0</v>
      </c>
      <c r="F107" s="55">
        <v>0</v>
      </c>
      <c r="G107" s="55"/>
      <c r="H107" s="55">
        <v>0</v>
      </c>
      <c r="I107" s="55"/>
      <c r="J107" s="55">
        <v>0</v>
      </c>
      <c r="K107" s="55"/>
      <c r="L107" s="55"/>
      <c r="M107" s="51">
        <f t="shared" si="5"/>
        <v>0</v>
      </c>
      <c r="N107" s="55">
        <v>0</v>
      </c>
      <c r="O107" s="55">
        <v>0</v>
      </c>
      <c r="P107" s="55">
        <v>0</v>
      </c>
      <c r="Q107" s="55">
        <v>0</v>
      </c>
      <c r="R107" s="55"/>
      <c r="S107" s="55"/>
      <c r="T107" s="55">
        <v>0</v>
      </c>
      <c r="U107" s="55"/>
      <c r="V107" s="55"/>
      <c r="W107" s="55"/>
      <c r="X107" s="55"/>
      <c r="Y107" s="55"/>
      <c r="Z107" s="51">
        <f t="shared" si="3"/>
        <v>0</v>
      </c>
      <c r="AA107" s="51">
        <f t="shared" si="4"/>
        <v>0</v>
      </c>
      <c r="AB107" s="56" t="s">
        <v>726</v>
      </c>
      <c r="AC107" s="56"/>
    </row>
    <row r="108" spans="1:29" ht="15.75" x14ac:dyDescent="0.25">
      <c r="A108" s="48" t="s">
        <v>891</v>
      </c>
      <c r="B108" s="49" t="s">
        <v>892</v>
      </c>
      <c r="C108" s="50" t="s">
        <v>801</v>
      </c>
      <c r="D108" s="50" t="s">
        <v>798</v>
      </c>
      <c r="E108" s="51">
        <v>2769.64</v>
      </c>
      <c r="F108" s="51"/>
      <c r="G108" s="51"/>
      <c r="H108" s="51">
        <v>197.88</v>
      </c>
      <c r="I108" s="51"/>
      <c r="J108" s="51">
        <v>102.34</v>
      </c>
      <c r="K108" s="51"/>
      <c r="L108" s="51"/>
      <c r="M108" s="51">
        <f t="shared" si="5"/>
        <v>3069.8599999999997</v>
      </c>
      <c r="N108" s="51">
        <v>0</v>
      </c>
      <c r="O108" s="51">
        <v>84.567679999999996</v>
      </c>
      <c r="P108" s="51">
        <v>1.0350000000000001</v>
      </c>
      <c r="Q108" s="51"/>
      <c r="R108" s="51"/>
      <c r="S108" s="51"/>
      <c r="T108" s="51">
        <v>318.51</v>
      </c>
      <c r="U108" s="51"/>
      <c r="V108" s="51"/>
      <c r="W108" s="51"/>
      <c r="X108" s="51"/>
      <c r="Y108" s="51"/>
      <c r="Z108" s="51">
        <f t="shared" si="3"/>
        <v>404.11268000000001</v>
      </c>
      <c r="AA108" s="51">
        <f t="shared" si="4"/>
        <v>2665.7473199999995</v>
      </c>
      <c r="AB108" s="46"/>
      <c r="AC108" s="46"/>
    </row>
    <row r="109" spans="1:29" ht="15.75" x14ac:dyDescent="0.25">
      <c r="A109" s="48" t="s">
        <v>893</v>
      </c>
      <c r="B109" s="49" t="s">
        <v>894</v>
      </c>
      <c r="C109" s="50" t="s">
        <v>801</v>
      </c>
      <c r="D109" s="50" t="s">
        <v>798</v>
      </c>
      <c r="E109" s="51">
        <v>4887.5999999999995</v>
      </c>
      <c r="F109" s="51"/>
      <c r="G109" s="51"/>
      <c r="H109" s="51">
        <v>349.2</v>
      </c>
      <c r="I109" s="51"/>
      <c r="J109" s="51">
        <v>180.6</v>
      </c>
      <c r="K109" s="51"/>
      <c r="L109" s="51"/>
      <c r="M109" s="51">
        <f t="shared" si="5"/>
        <v>5417.4</v>
      </c>
      <c r="N109" s="51">
        <v>0</v>
      </c>
      <c r="O109" s="51">
        <v>609.96746400000006</v>
      </c>
      <c r="P109" s="51">
        <v>12.215</v>
      </c>
      <c r="Q109" s="51"/>
      <c r="R109" s="51"/>
      <c r="S109" s="51"/>
      <c r="T109" s="51">
        <v>562.07000000000005</v>
      </c>
      <c r="U109" s="51"/>
      <c r="V109" s="51"/>
      <c r="W109" s="51"/>
      <c r="X109" s="51"/>
      <c r="Y109" s="51"/>
      <c r="Z109" s="51">
        <f t="shared" si="3"/>
        <v>1184.2524640000001</v>
      </c>
      <c r="AA109" s="51">
        <f t="shared" si="4"/>
        <v>4233.1475359999995</v>
      </c>
      <c r="AB109" s="46"/>
      <c r="AC109" s="46"/>
    </row>
    <row r="110" spans="1:29" ht="15.75" x14ac:dyDescent="0.25">
      <c r="A110" s="48" t="s">
        <v>895</v>
      </c>
      <c r="B110" s="49" t="s">
        <v>896</v>
      </c>
      <c r="C110" s="50" t="s">
        <v>801</v>
      </c>
      <c r="D110" s="50" t="s">
        <v>798</v>
      </c>
      <c r="E110" s="51">
        <v>4887.5999999999995</v>
      </c>
      <c r="F110" s="51"/>
      <c r="G110" s="51"/>
      <c r="H110" s="51">
        <v>349.2</v>
      </c>
      <c r="I110" s="51"/>
      <c r="J110" s="51">
        <v>180.6</v>
      </c>
      <c r="K110" s="51">
        <v>378.16</v>
      </c>
      <c r="L110" s="51"/>
      <c r="M110" s="51">
        <f t="shared" si="5"/>
        <v>5795.5599999999995</v>
      </c>
      <c r="N110" s="51">
        <v>0</v>
      </c>
      <c r="O110" s="51">
        <v>690.74243999999999</v>
      </c>
      <c r="P110" s="51">
        <v>12.215</v>
      </c>
      <c r="Q110" s="51"/>
      <c r="R110" s="51"/>
      <c r="S110" s="51"/>
      <c r="T110" s="51">
        <v>605.55999999999995</v>
      </c>
      <c r="U110" s="51"/>
      <c r="V110" s="51"/>
      <c r="W110" s="51"/>
      <c r="X110" s="51"/>
      <c r="Y110" s="51"/>
      <c r="Z110" s="51">
        <f t="shared" si="3"/>
        <v>1308.5174400000001</v>
      </c>
      <c r="AA110" s="51">
        <f t="shared" si="4"/>
        <v>4487.0425599999999</v>
      </c>
      <c r="AB110" s="46"/>
      <c r="AC110" s="46"/>
    </row>
    <row r="111" spans="1:29" ht="15.75" x14ac:dyDescent="0.25">
      <c r="A111" s="48" t="s">
        <v>897</v>
      </c>
      <c r="B111" s="49" t="s">
        <v>898</v>
      </c>
      <c r="C111" s="50" t="s">
        <v>801</v>
      </c>
      <c r="D111" s="50" t="s">
        <v>798</v>
      </c>
      <c r="E111" s="51">
        <v>2932.56</v>
      </c>
      <c r="F111" s="51"/>
      <c r="G111" s="51"/>
      <c r="H111" s="51">
        <v>209.52</v>
      </c>
      <c r="I111" s="51"/>
      <c r="J111" s="51">
        <v>108.36</v>
      </c>
      <c r="K111" s="51"/>
      <c r="L111" s="51"/>
      <c r="M111" s="51">
        <f t="shared" si="5"/>
        <v>3250.44</v>
      </c>
      <c r="N111" s="51">
        <v>0</v>
      </c>
      <c r="O111" s="51">
        <v>124.46478399999998</v>
      </c>
      <c r="P111" s="51">
        <v>1.895</v>
      </c>
      <c r="Q111" s="51"/>
      <c r="R111" s="51"/>
      <c r="S111" s="51"/>
      <c r="T111" s="51">
        <v>337.24</v>
      </c>
      <c r="U111" s="51"/>
      <c r="V111" s="51"/>
      <c r="W111" s="51"/>
      <c r="X111" s="51"/>
      <c r="Y111" s="51"/>
      <c r="Z111" s="51">
        <f t="shared" si="3"/>
        <v>463.599784</v>
      </c>
      <c r="AA111" s="51">
        <f t="shared" si="4"/>
        <v>2786.8402160000001</v>
      </c>
      <c r="AB111" s="46"/>
      <c r="AC111" s="46"/>
    </row>
    <row r="112" spans="1:29" ht="15.75" x14ac:dyDescent="0.25">
      <c r="A112" s="48" t="s">
        <v>899</v>
      </c>
      <c r="B112" s="49" t="s">
        <v>900</v>
      </c>
      <c r="C112" s="50" t="s">
        <v>801</v>
      </c>
      <c r="D112" s="50" t="s">
        <v>798</v>
      </c>
      <c r="E112" s="51">
        <v>3421.3199999999997</v>
      </c>
      <c r="F112" s="51"/>
      <c r="G112" s="51"/>
      <c r="H112" s="51">
        <v>244.44</v>
      </c>
      <c r="I112" s="51"/>
      <c r="J112" s="51">
        <v>126.42</v>
      </c>
      <c r="K112" s="51"/>
      <c r="L112" s="51"/>
      <c r="M112" s="51">
        <f t="shared" si="5"/>
        <v>3792.18</v>
      </c>
      <c r="N112" s="51">
        <v>0</v>
      </c>
      <c r="O112" s="51">
        <v>315.83719999999994</v>
      </c>
      <c r="P112" s="51">
        <v>4.4749999999999996</v>
      </c>
      <c r="Q112" s="51"/>
      <c r="R112" s="51"/>
      <c r="S112" s="51"/>
      <c r="T112" s="51">
        <v>393.45</v>
      </c>
      <c r="U112" s="51"/>
      <c r="V112" s="51"/>
      <c r="W112" s="51"/>
      <c r="X112" s="51"/>
      <c r="Y112" s="51"/>
      <c r="Z112" s="51">
        <f t="shared" si="3"/>
        <v>713.76219999999989</v>
      </c>
      <c r="AA112" s="51">
        <f t="shared" si="4"/>
        <v>3078.4178000000002</v>
      </c>
      <c r="AB112" s="46"/>
      <c r="AC112" s="46"/>
    </row>
    <row r="113" spans="1:29" ht="15.75" x14ac:dyDescent="0.25">
      <c r="A113" s="48" t="s">
        <v>901</v>
      </c>
      <c r="B113" s="49" t="s">
        <v>902</v>
      </c>
      <c r="C113" s="50" t="s">
        <v>801</v>
      </c>
      <c r="D113" s="50" t="s">
        <v>798</v>
      </c>
      <c r="E113" s="51">
        <v>6516.7999999999993</v>
      </c>
      <c r="F113" s="51"/>
      <c r="G113" s="51"/>
      <c r="H113" s="51">
        <v>465.6</v>
      </c>
      <c r="I113" s="51"/>
      <c r="J113" s="51">
        <v>240.8</v>
      </c>
      <c r="K113" s="51"/>
      <c r="L113" s="51"/>
      <c r="M113" s="51">
        <f t="shared" si="5"/>
        <v>7223.1999999999989</v>
      </c>
      <c r="N113" s="51">
        <v>0</v>
      </c>
      <c r="O113" s="51">
        <v>995.68634399999996</v>
      </c>
      <c r="P113" s="51">
        <v>20.814999999999998</v>
      </c>
      <c r="Q113" s="51">
        <v>65.167999999999992</v>
      </c>
      <c r="R113" s="51"/>
      <c r="S113" s="51"/>
      <c r="T113" s="51">
        <v>749.43</v>
      </c>
      <c r="U113" s="51"/>
      <c r="V113" s="51"/>
      <c r="W113" s="51"/>
      <c r="X113" s="51"/>
      <c r="Y113" s="51"/>
      <c r="Z113" s="51">
        <f t="shared" si="3"/>
        <v>1831.099344</v>
      </c>
      <c r="AA113" s="51">
        <f t="shared" si="4"/>
        <v>5392.1006559999987</v>
      </c>
      <c r="AB113" s="46"/>
      <c r="AC113" s="46"/>
    </row>
    <row r="114" spans="1:29" ht="15.75" x14ac:dyDescent="0.25">
      <c r="A114" s="48" t="s">
        <v>903</v>
      </c>
      <c r="B114" s="49" t="s">
        <v>904</v>
      </c>
      <c r="C114" s="50" t="s">
        <v>801</v>
      </c>
      <c r="D114" s="50" t="s">
        <v>798</v>
      </c>
      <c r="E114" s="51">
        <v>2280.8799999999997</v>
      </c>
      <c r="F114" s="51"/>
      <c r="G114" s="51"/>
      <c r="H114" s="51">
        <v>162.96</v>
      </c>
      <c r="I114" s="51"/>
      <c r="J114" s="51">
        <v>84.28</v>
      </c>
      <c r="K114" s="51"/>
      <c r="L114" s="51"/>
      <c r="M114" s="51">
        <f t="shared" si="5"/>
        <v>2528.12</v>
      </c>
      <c r="N114" s="51">
        <v>0</v>
      </c>
      <c r="O114" s="51">
        <v>10.626367999999957</v>
      </c>
      <c r="P114" s="51"/>
      <c r="Q114" s="51"/>
      <c r="R114" s="51"/>
      <c r="S114" s="51"/>
      <c r="T114" s="51">
        <v>262.3</v>
      </c>
      <c r="U114" s="51"/>
      <c r="V114" s="51"/>
      <c r="W114" s="51"/>
      <c r="X114" s="51"/>
      <c r="Y114" s="51"/>
      <c r="Z114" s="51">
        <f t="shared" si="3"/>
        <v>272.92636799999997</v>
      </c>
      <c r="AA114" s="51">
        <f t="shared" si="4"/>
        <v>2255.193632</v>
      </c>
      <c r="AB114" s="46"/>
      <c r="AC114" s="46"/>
    </row>
    <row r="115" spans="1:29" ht="15.75" x14ac:dyDescent="0.25">
      <c r="A115" s="48" t="s">
        <v>905</v>
      </c>
      <c r="B115" s="49" t="s">
        <v>906</v>
      </c>
      <c r="C115" s="50" t="s">
        <v>801</v>
      </c>
      <c r="D115" s="50" t="s">
        <v>798</v>
      </c>
      <c r="E115" s="51">
        <v>1955.04</v>
      </c>
      <c r="F115" s="51"/>
      <c r="G115" s="51"/>
      <c r="H115" s="51">
        <v>139.68</v>
      </c>
      <c r="I115" s="51"/>
      <c r="J115" s="51">
        <v>72.239999999999995</v>
      </c>
      <c r="K115" s="51"/>
      <c r="L115" s="51"/>
      <c r="M115" s="51">
        <f t="shared" si="5"/>
        <v>2223.97784</v>
      </c>
      <c r="N115" s="51">
        <v>57.017840000000064</v>
      </c>
      <c r="O115" s="51">
        <v>0</v>
      </c>
      <c r="P115" s="51"/>
      <c r="Q115" s="51"/>
      <c r="R115" s="51"/>
      <c r="S115" s="51"/>
      <c r="T115" s="51">
        <v>224.83</v>
      </c>
      <c r="U115" s="51"/>
      <c r="V115" s="51"/>
      <c r="W115" s="51"/>
      <c r="X115" s="51"/>
      <c r="Y115" s="51"/>
      <c r="Z115" s="51">
        <f t="shared" si="3"/>
        <v>224.83</v>
      </c>
      <c r="AA115" s="51">
        <f t="shared" si="4"/>
        <v>1999.1478400000001</v>
      </c>
      <c r="AB115" s="46"/>
      <c r="AC115" s="46"/>
    </row>
    <row r="116" spans="1:29" ht="15.75" x14ac:dyDescent="0.25">
      <c r="A116" s="48" t="s">
        <v>907</v>
      </c>
      <c r="B116" s="49" t="s">
        <v>908</v>
      </c>
      <c r="C116" s="50" t="s">
        <v>801</v>
      </c>
      <c r="D116" s="50" t="s">
        <v>798</v>
      </c>
      <c r="E116" s="51">
        <v>5201.28</v>
      </c>
      <c r="F116" s="51"/>
      <c r="G116" s="51"/>
      <c r="H116" s="51">
        <v>325.92</v>
      </c>
      <c r="I116" s="51"/>
      <c r="J116" s="51">
        <v>184.24</v>
      </c>
      <c r="K116" s="51"/>
      <c r="L116" s="51"/>
      <c r="M116" s="51">
        <f t="shared" si="5"/>
        <v>5711.44</v>
      </c>
      <c r="N116" s="51">
        <v>0</v>
      </c>
      <c r="O116" s="51">
        <v>672.77440799999999</v>
      </c>
      <c r="P116" s="51"/>
      <c r="Q116" s="51"/>
      <c r="R116" s="64"/>
      <c r="S116" s="51"/>
      <c r="T116" s="51">
        <v>598.15</v>
      </c>
      <c r="U116" s="51"/>
      <c r="V116" s="51"/>
      <c r="W116" s="51"/>
      <c r="X116" s="51"/>
      <c r="Y116" s="51"/>
      <c r="Z116" s="51">
        <f t="shared" si="3"/>
        <v>1270.9244079999999</v>
      </c>
      <c r="AA116" s="51">
        <f t="shared" si="4"/>
        <v>4440.5155919999997</v>
      </c>
      <c r="AB116" s="46"/>
      <c r="AC116" s="46"/>
    </row>
    <row r="117" spans="1:29" ht="15.75" x14ac:dyDescent="0.25">
      <c r="A117" s="48" t="s">
        <v>909</v>
      </c>
      <c r="B117" s="49" t="s">
        <v>910</v>
      </c>
      <c r="C117" s="50" t="s">
        <v>801</v>
      </c>
      <c r="D117" s="50" t="s">
        <v>798</v>
      </c>
      <c r="E117" s="51">
        <v>1629.1999999999998</v>
      </c>
      <c r="F117" s="51"/>
      <c r="G117" s="51"/>
      <c r="H117" s="51">
        <v>116.4</v>
      </c>
      <c r="I117" s="51"/>
      <c r="J117" s="51">
        <v>60.2</v>
      </c>
      <c r="K117" s="51"/>
      <c r="L117" s="51"/>
      <c r="M117" s="51">
        <f t="shared" si="5"/>
        <v>1889.9466399999997</v>
      </c>
      <c r="N117" s="51">
        <v>84.146639999999977</v>
      </c>
      <c r="O117" s="51">
        <v>0</v>
      </c>
      <c r="P117" s="51"/>
      <c r="Q117" s="51">
        <v>16.291999999999998</v>
      </c>
      <c r="R117" s="51"/>
      <c r="S117" s="51"/>
      <c r="T117" s="51">
        <v>187.36</v>
      </c>
      <c r="U117" s="51"/>
      <c r="V117" s="51"/>
      <c r="W117" s="51"/>
      <c r="X117" s="51"/>
      <c r="Y117" s="51"/>
      <c r="Z117" s="51">
        <f t="shared" si="3"/>
        <v>203.65200000000002</v>
      </c>
      <c r="AA117" s="51">
        <f t="shared" si="4"/>
        <v>1686.2946399999996</v>
      </c>
      <c r="AB117" s="46"/>
      <c r="AC117" s="46"/>
    </row>
    <row r="118" spans="1:29" ht="15.75" x14ac:dyDescent="0.25">
      <c r="A118" s="48" t="s">
        <v>911</v>
      </c>
      <c r="B118" s="49" t="s">
        <v>912</v>
      </c>
      <c r="C118" s="50" t="s">
        <v>801</v>
      </c>
      <c r="D118" s="50" t="s">
        <v>798</v>
      </c>
      <c r="E118" s="51">
        <v>1303.3599999999999</v>
      </c>
      <c r="F118" s="51"/>
      <c r="G118" s="51"/>
      <c r="H118" s="51">
        <v>93.12</v>
      </c>
      <c r="I118" s="51"/>
      <c r="J118" s="51">
        <v>48.16</v>
      </c>
      <c r="K118" s="51"/>
      <c r="L118" s="51"/>
      <c r="M118" s="51">
        <f t="shared" si="5"/>
        <v>1563.9008799999999</v>
      </c>
      <c r="N118" s="51">
        <v>119.26087999999997</v>
      </c>
      <c r="O118" s="51">
        <v>0</v>
      </c>
      <c r="P118" s="51"/>
      <c r="Q118" s="51"/>
      <c r="R118" s="64"/>
      <c r="S118" s="51"/>
      <c r="T118" s="51">
        <v>149.88999999999999</v>
      </c>
      <c r="U118" s="51"/>
      <c r="V118" s="51"/>
      <c r="W118" s="51"/>
      <c r="X118" s="51"/>
      <c r="Y118" s="51"/>
      <c r="Z118" s="51">
        <f t="shared" si="3"/>
        <v>149.88999999999999</v>
      </c>
      <c r="AA118" s="51">
        <f t="shared" si="4"/>
        <v>1414.0108799999998</v>
      </c>
      <c r="AB118" s="46"/>
      <c r="AC118" s="46"/>
    </row>
    <row r="119" spans="1:29" ht="15.75" x14ac:dyDescent="0.25">
      <c r="A119" s="48"/>
      <c r="B119" s="49"/>
      <c r="C119" s="49"/>
      <c r="D119" s="49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46"/>
      <c r="AC119" s="46"/>
    </row>
    <row r="120" spans="1:29" ht="15.75" x14ac:dyDescent="0.25">
      <c r="A120" s="45"/>
      <c r="B120" s="46"/>
      <c r="C120" s="46"/>
      <c r="D120" s="46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46"/>
      <c r="AC120" s="46"/>
    </row>
    <row r="121" spans="1:29" ht="15.75" x14ac:dyDescent="0.25">
      <c r="A121" s="45"/>
      <c r="B121" s="46"/>
      <c r="C121" s="66"/>
      <c r="D121" s="66"/>
      <c r="E121" s="67">
        <f>SUM(E12:E120)</f>
        <v>413263.96999999986</v>
      </c>
      <c r="F121" s="67">
        <f t="shared" ref="F121:AA121" si="6">SUM(F12:F120)</f>
        <v>15722.695350000002</v>
      </c>
      <c r="G121" s="67">
        <f t="shared" si="6"/>
        <v>688</v>
      </c>
      <c r="H121" s="67">
        <f t="shared" si="6"/>
        <v>29042.919999999995</v>
      </c>
      <c r="I121" s="67">
        <f t="shared" si="6"/>
        <v>0</v>
      </c>
      <c r="J121" s="67">
        <f t="shared" si="6"/>
        <v>5994.7899999999991</v>
      </c>
      <c r="K121" s="67">
        <f t="shared" si="6"/>
        <v>1942.66</v>
      </c>
      <c r="L121" s="67">
        <f t="shared" si="6"/>
        <v>0</v>
      </c>
      <c r="M121" s="67">
        <f t="shared" si="6"/>
        <v>467880.15596439986</v>
      </c>
      <c r="N121" s="67">
        <f t="shared" si="6"/>
        <v>1225.1206144</v>
      </c>
      <c r="O121" s="67">
        <f t="shared" si="6"/>
        <v>54508.646761600001</v>
      </c>
      <c r="P121" s="67">
        <f t="shared" si="6"/>
        <v>954.09999999999991</v>
      </c>
      <c r="Q121" s="67">
        <f t="shared" si="6"/>
        <v>1439.5317999999997</v>
      </c>
      <c r="R121" s="67">
        <f t="shared" si="6"/>
        <v>0</v>
      </c>
      <c r="S121" s="67">
        <f t="shared" si="6"/>
        <v>100</v>
      </c>
      <c r="T121" s="67">
        <f t="shared" si="6"/>
        <v>47154.810000000005</v>
      </c>
      <c r="U121" s="67">
        <f t="shared" si="6"/>
        <v>57135.560000000005</v>
      </c>
      <c r="V121" s="67">
        <f t="shared" si="6"/>
        <v>0</v>
      </c>
      <c r="W121" s="67">
        <f t="shared" si="6"/>
        <v>0</v>
      </c>
      <c r="X121" s="67">
        <f t="shared" si="6"/>
        <v>0</v>
      </c>
      <c r="Y121" s="67">
        <f t="shared" si="6"/>
        <v>0</v>
      </c>
      <c r="Z121" s="67">
        <f t="shared" si="6"/>
        <v>161292.6485615999</v>
      </c>
      <c r="AA121" s="67">
        <f t="shared" si="6"/>
        <v>306587.50740279985</v>
      </c>
      <c r="AB121" s="46"/>
      <c r="AC121" s="46"/>
    </row>
    <row r="122" spans="1:29" ht="15.75" x14ac:dyDescent="0.25">
      <c r="A122" s="68"/>
      <c r="B122" s="66"/>
      <c r="C122" s="46"/>
      <c r="D122" s="46"/>
      <c r="E122" s="66" t="s">
        <v>280</v>
      </c>
      <c r="F122" s="66" t="s">
        <v>280</v>
      </c>
      <c r="G122" s="66"/>
      <c r="H122" s="66" t="s">
        <v>280</v>
      </c>
      <c r="I122" s="66" t="s">
        <v>280</v>
      </c>
      <c r="J122" s="66" t="s">
        <v>280</v>
      </c>
      <c r="K122" s="66" t="s">
        <v>280</v>
      </c>
      <c r="L122" s="66" t="s">
        <v>280</v>
      </c>
      <c r="M122" s="66" t="s">
        <v>280</v>
      </c>
      <c r="N122" s="66" t="s">
        <v>280</v>
      </c>
      <c r="O122" s="66" t="s">
        <v>280</v>
      </c>
      <c r="P122" s="66" t="s">
        <v>280</v>
      </c>
      <c r="Q122" s="66" t="s">
        <v>280</v>
      </c>
      <c r="R122" s="66" t="s">
        <v>280</v>
      </c>
      <c r="S122" s="66" t="s">
        <v>280</v>
      </c>
      <c r="T122" s="66" t="s">
        <v>280</v>
      </c>
      <c r="U122" s="66" t="s">
        <v>280</v>
      </c>
      <c r="V122" s="66" t="s">
        <v>280</v>
      </c>
      <c r="W122" s="66" t="s">
        <v>280</v>
      </c>
      <c r="X122" s="66" t="s">
        <v>280</v>
      </c>
      <c r="Y122" s="66" t="s">
        <v>280</v>
      </c>
      <c r="Z122" s="66" t="s">
        <v>280</v>
      </c>
      <c r="AA122" s="66" t="s">
        <v>280</v>
      </c>
      <c r="AB122" s="66"/>
      <c r="AC122" s="66"/>
    </row>
    <row r="123" spans="1:29" ht="15.75" x14ac:dyDescent="0.25">
      <c r="A123" s="69" t="s">
        <v>281</v>
      </c>
      <c r="B123" s="46" t="s">
        <v>282</v>
      </c>
      <c r="C123" s="46"/>
      <c r="D123" s="46"/>
      <c r="E123" s="65"/>
      <c r="F123" s="65"/>
      <c r="G123" s="65"/>
      <c r="H123" s="65"/>
      <c r="I123" s="65"/>
      <c r="J123" s="65"/>
      <c r="K123" s="65"/>
      <c r="L123" s="70"/>
      <c r="M123" s="65"/>
      <c r="N123" s="70"/>
      <c r="O123" s="65"/>
      <c r="P123" s="65"/>
      <c r="Q123" s="65"/>
      <c r="R123" s="70"/>
      <c r="S123" s="65"/>
      <c r="T123" s="65"/>
      <c r="U123" s="65"/>
      <c r="V123" s="65"/>
      <c r="W123" s="65"/>
      <c r="X123" s="65"/>
      <c r="Y123" s="65"/>
      <c r="Z123" s="65"/>
      <c r="AA123" s="65"/>
      <c r="AB123" s="46"/>
      <c r="AC123" s="46"/>
    </row>
    <row r="124" spans="1:29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3"/>
      <c r="AB124" s="1"/>
      <c r="AC124" s="1"/>
    </row>
    <row r="125" spans="1:29" x14ac:dyDescent="0.25">
      <c r="A125" s="2"/>
      <c r="B125" s="71" t="s">
        <v>913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</row>
    <row r="126" spans="1:29" x14ac:dyDescent="0.25">
      <c r="A126" s="2" t="s">
        <v>282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</row>
    <row r="127" spans="1:29" x14ac:dyDescent="0.25">
      <c r="A127" s="2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</row>
    <row r="128" spans="1:29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</sheetData>
  <mergeCells count="5">
    <mergeCell ref="B1:E1"/>
    <mergeCell ref="B3:E3"/>
    <mergeCell ref="B4:E4"/>
    <mergeCell ref="B125:AC125"/>
    <mergeCell ref="S8:Y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55273-8005-4433-8CF1-C12B6B0FA1FF}">
  <dimension ref="A1:AA192"/>
  <sheetViews>
    <sheetView workbookViewId="0">
      <selection activeCell="M15" sqref="M15"/>
    </sheetView>
  </sheetViews>
  <sheetFormatPr baseColWidth="10" defaultRowHeight="15" x14ac:dyDescent="0.25"/>
  <cols>
    <col min="2" max="2" width="40.42578125" bestFit="1" customWidth="1"/>
    <col min="3" max="3" width="52.42578125" bestFit="1" customWidth="1"/>
  </cols>
  <sheetData>
    <row r="1" spans="1:27" ht="18" x14ac:dyDescent="0.25">
      <c r="A1" s="4"/>
      <c r="B1" s="24" t="s">
        <v>2</v>
      </c>
      <c r="C1" s="24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2"/>
      <c r="B2" s="27" t="s">
        <v>4</v>
      </c>
      <c r="C2" s="27"/>
      <c r="D2" s="32"/>
      <c r="E2" s="32"/>
      <c r="F2" s="32"/>
      <c r="G2" s="32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2"/>
      <c r="B3" s="27" t="s">
        <v>914</v>
      </c>
      <c r="C3" s="27"/>
      <c r="D3" s="32"/>
      <c r="E3" s="32"/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2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5.25" thickBot="1" x14ac:dyDescent="0.3">
      <c r="A6" s="8" t="s">
        <v>9</v>
      </c>
      <c r="B6" s="9" t="s">
        <v>10</v>
      </c>
      <c r="C6" s="9" t="s">
        <v>915</v>
      </c>
      <c r="D6" s="9" t="s">
        <v>11</v>
      </c>
      <c r="E6" s="9" t="s">
        <v>916</v>
      </c>
      <c r="F6" s="9" t="s">
        <v>331</v>
      </c>
      <c r="G6" s="9" t="s">
        <v>917</v>
      </c>
      <c r="H6" s="9" t="s">
        <v>918</v>
      </c>
      <c r="I6" s="9" t="s">
        <v>919</v>
      </c>
      <c r="J6" s="9" t="s">
        <v>920</v>
      </c>
      <c r="K6" s="9" t="s">
        <v>332</v>
      </c>
      <c r="L6" s="9" t="s">
        <v>921</v>
      </c>
      <c r="M6" s="9" t="s">
        <v>922</v>
      </c>
      <c r="N6" s="9" t="s">
        <v>14</v>
      </c>
      <c r="O6" s="9" t="s">
        <v>923</v>
      </c>
      <c r="P6" s="9" t="s">
        <v>924</v>
      </c>
      <c r="Q6" s="10" t="s">
        <v>20</v>
      </c>
      <c r="R6" s="9" t="s">
        <v>925</v>
      </c>
      <c r="S6" s="9" t="s">
        <v>21</v>
      </c>
      <c r="T6" s="9" t="s">
        <v>926</v>
      </c>
      <c r="U6" s="9" t="s">
        <v>23</v>
      </c>
      <c r="V6" s="28" t="s">
        <v>1203</v>
      </c>
      <c r="W6" s="29"/>
      <c r="X6" s="29"/>
      <c r="Y6" s="30"/>
      <c r="Z6" s="10" t="s">
        <v>25</v>
      </c>
      <c r="AA6" s="11" t="s">
        <v>26</v>
      </c>
    </row>
    <row r="7" spans="1:27" ht="15.75" thickTop="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12" t="s">
        <v>927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2" t="s">
        <v>928</v>
      </c>
      <c r="B11" s="1" t="s">
        <v>929</v>
      </c>
      <c r="C11" s="2" t="s">
        <v>930</v>
      </c>
      <c r="D11" s="13">
        <v>0</v>
      </c>
      <c r="E11" s="13">
        <v>6.02</v>
      </c>
      <c r="F11" s="13">
        <v>0</v>
      </c>
      <c r="G11" s="13">
        <v>0</v>
      </c>
      <c r="H11" s="13">
        <v>7244.1</v>
      </c>
      <c r="I11" s="13">
        <v>162.93</v>
      </c>
      <c r="J11" s="13">
        <v>0</v>
      </c>
      <c r="K11" s="13">
        <v>465.5</v>
      </c>
      <c r="L11" s="13">
        <v>255.84</v>
      </c>
      <c r="M11" s="13">
        <v>0</v>
      </c>
      <c r="N11" s="13">
        <v>0</v>
      </c>
      <c r="O11" s="13">
        <v>0</v>
      </c>
      <c r="P11" s="13">
        <v>0</v>
      </c>
      <c r="Q11" s="13">
        <v>8134.39</v>
      </c>
      <c r="R11" s="13">
        <v>0</v>
      </c>
      <c r="S11" s="13">
        <v>0</v>
      </c>
      <c r="T11" s="13">
        <v>1190.24</v>
      </c>
      <c r="U11" s="13">
        <v>1190.24</v>
      </c>
      <c r="V11" s="13">
        <v>74.069999999999993</v>
      </c>
      <c r="W11" s="13">
        <v>851.81</v>
      </c>
      <c r="X11" s="13">
        <v>0</v>
      </c>
      <c r="Y11" s="13">
        <v>7.0000000000000007E-2</v>
      </c>
      <c r="Z11" s="13">
        <v>2116.19</v>
      </c>
      <c r="AA11" s="13">
        <v>6018.2</v>
      </c>
    </row>
    <row r="12" spans="1:27" x14ac:dyDescent="0.25">
      <c r="A12" s="2" t="s">
        <v>931</v>
      </c>
      <c r="B12" s="1" t="s">
        <v>932</v>
      </c>
      <c r="C12" s="2" t="s">
        <v>930</v>
      </c>
      <c r="D12" s="13">
        <v>0</v>
      </c>
      <c r="E12" s="13">
        <v>90.3</v>
      </c>
      <c r="F12" s="13">
        <v>0</v>
      </c>
      <c r="G12" s="13">
        <v>0</v>
      </c>
      <c r="H12" s="13">
        <v>0</v>
      </c>
      <c r="I12" s="13">
        <v>2441.64</v>
      </c>
      <c r="J12" s="13">
        <v>0</v>
      </c>
      <c r="K12" s="13">
        <v>174.6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2706.54</v>
      </c>
      <c r="R12" s="14">
        <v>-145.38</v>
      </c>
      <c r="S12" s="13">
        <v>0</v>
      </c>
      <c r="T12" s="13">
        <v>190.43</v>
      </c>
      <c r="U12" s="13">
        <v>45.06</v>
      </c>
      <c r="V12" s="13">
        <v>24.42</v>
      </c>
      <c r="W12" s="13">
        <v>280.79000000000002</v>
      </c>
      <c r="X12" s="13">
        <v>0</v>
      </c>
      <c r="Y12" s="13">
        <v>7.0000000000000007E-2</v>
      </c>
      <c r="Z12" s="13">
        <v>350.34</v>
      </c>
      <c r="AA12" s="13">
        <v>2356.1999999999998</v>
      </c>
    </row>
    <row r="13" spans="1:27" x14ac:dyDescent="0.25">
      <c r="A13" s="2" t="s">
        <v>933</v>
      </c>
      <c r="B13" s="1" t="s">
        <v>934</v>
      </c>
      <c r="C13" s="2" t="s">
        <v>935</v>
      </c>
      <c r="D13" s="13">
        <v>6419.55</v>
      </c>
      <c r="E13" s="13">
        <v>229.8</v>
      </c>
      <c r="F13" s="13">
        <v>834.54</v>
      </c>
      <c r="G13" s="13">
        <v>0</v>
      </c>
      <c r="H13" s="13">
        <v>0</v>
      </c>
      <c r="I13" s="13">
        <v>0</v>
      </c>
      <c r="J13" s="13">
        <v>0</v>
      </c>
      <c r="K13" s="13">
        <v>465.5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7949.39</v>
      </c>
      <c r="R13" s="13">
        <v>0</v>
      </c>
      <c r="S13" s="13">
        <v>0</v>
      </c>
      <c r="T13" s="13">
        <v>1150.73</v>
      </c>
      <c r="U13" s="13">
        <v>1150.73</v>
      </c>
      <c r="V13" s="13">
        <v>64.2</v>
      </c>
      <c r="W13" s="13">
        <v>738.25</v>
      </c>
      <c r="X13" s="13">
        <v>0</v>
      </c>
      <c r="Y13" s="13">
        <v>0.01</v>
      </c>
      <c r="Z13" s="13">
        <v>1953.19</v>
      </c>
      <c r="AA13" s="13">
        <v>5996.2</v>
      </c>
    </row>
    <row r="14" spans="1:27" x14ac:dyDescent="0.25">
      <c r="A14" s="2" t="s">
        <v>936</v>
      </c>
      <c r="B14" s="1" t="s">
        <v>937</v>
      </c>
      <c r="C14" s="2" t="s">
        <v>938</v>
      </c>
      <c r="D14" s="13">
        <v>0</v>
      </c>
      <c r="E14" s="13">
        <v>10.96</v>
      </c>
      <c r="F14" s="13">
        <v>0</v>
      </c>
      <c r="G14" s="13">
        <v>0</v>
      </c>
      <c r="H14" s="13">
        <v>0</v>
      </c>
      <c r="I14" s="13">
        <v>325.8</v>
      </c>
      <c r="J14" s="13">
        <v>0</v>
      </c>
      <c r="K14" s="13">
        <v>19.28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356.04</v>
      </c>
      <c r="R14" s="14">
        <v>-200.83</v>
      </c>
      <c r="S14" s="14">
        <v>-189.01</v>
      </c>
      <c r="T14" s="13">
        <v>11.82</v>
      </c>
      <c r="U14" s="13">
        <v>0</v>
      </c>
      <c r="V14" s="13">
        <v>3.26</v>
      </c>
      <c r="W14" s="13">
        <v>37.47</v>
      </c>
      <c r="X14" s="13">
        <v>143.49</v>
      </c>
      <c r="Y14" s="13">
        <v>0.03</v>
      </c>
      <c r="Z14" s="13">
        <v>-4.76</v>
      </c>
      <c r="AA14" s="13">
        <v>360.8</v>
      </c>
    </row>
    <row r="15" spans="1:27" x14ac:dyDescent="0.25">
      <c r="A15" s="2" t="s">
        <v>939</v>
      </c>
      <c r="B15" s="1" t="s">
        <v>940</v>
      </c>
      <c r="C15" s="2" t="s">
        <v>941</v>
      </c>
      <c r="D15" s="13">
        <v>8558.4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8558.4</v>
      </c>
      <c r="R15" s="13">
        <v>0</v>
      </c>
      <c r="S15" s="13">
        <v>0</v>
      </c>
      <c r="T15" s="13">
        <v>1280.81</v>
      </c>
      <c r="U15" s="13">
        <v>1280.81</v>
      </c>
      <c r="V15" s="13">
        <v>0</v>
      </c>
      <c r="W15" s="13">
        <v>984.22</v>
      </c>
      <c r="X15" s="13">
        <v>0</v>
      </c>
      <c r="Y15" s="13">
        <v>0.17</v>
      </c>
      <c r="Z15" s="13">
        <v>2265.1999999999998</v>
      </c>
      <c r="AA15" s="13">
        <v>6293.2</v>
      </c>
    </row>
    <row r="16" spans="1:27" x14ac:dyDescent="0.25">
      <c r="A16" s="2" t="s">
        <v>942</v>
      </c>
      <c r="B16" s="1" t="s">
        <v>943</v>
      </c>
      <c r="C16" s="2" t="s">
        <v>944</v>
      </c>
      <c r="D16" s="13">
        <v>2881.65</v>
      </c>
      <c r="E16" s="13">
        <v>0</v>
      </c>
      <c r="F16" s="13">
        <v>316.98</v>
      </c>
      <c r="G16" s="13">
        <v>0</v>
      </c>
      <c r="H16" s="13">
        <v>0</v>
      </c>
      <c r="I16" s="13">
        <v>0</v>
      </c>
      <c r="J16" s="13">
        <v>521.5</v>
      </c>
      <c r="K16" s="13">
        <v>465.5</v>
      </c>
      <c r="L16" s="13">
        <v>0</v>
      </c>
      <c r="M16" s="13">
        <v>0</v>
      </c>
      <c r="N16" s="13">
        <v>0</v>
      </c>
      <c r="O16" s="13">
        <v>2500</v>
      </c>
      <c r="P16" s="13">
        <v>0</v>
      </c>
      <c r="Q16" s="13">
        <v>6685.63</v>
      </c>
      <c r="R16" s="13">
        <v>0</v>
      </c>
      <c r="S16" s="13">
        <v>0</v>
      </c>
      <c r="T16" s="13">
        <v>880.79</v>
      </c>
      <c r="U16" s="13">
        <v>880.79</v>
      </c>
      <c r="V16" s="13">
        <v>28.82</v>
      </c>
      <c r="W16" s="13">
        <v>331.39</v>
      </c>
      <c r="X16" s="13">
        <v>1198</v>
      </c>
      <c r="Y16" s="13">
        <v>0.03</v>
      </c>
      <c r="Z16" s="13">
        <v>2439.0300000000002</v>
      </c>
      <c r="AA16" s="13">
        <v>4246.6000000000004</v>
      </c>
    </row>
    <row r="17" spans="1:27" x14ac:dyDescent="0.25">
      <c r="A17" s="2" t="s">
        <v>945</v>
      </c>
      <c r="B17" s="1" t="s">
        <v>946</v>
      </c>
      <c r="C17" s="2" t="s">
        <v>930</v>
      </c>
      <c r="D17" s="13">
        <v>2600.5500000000002</v>
      </c>
      <c r="E17" s="13">
        <v>0</v>
      </c>
      <c r="F17" s="13">
        <v>0</v>
      </c>
      <c r="G17" s="13">
        <v>0</v>
      </c>
      <c r="H17" s="13">
        <v>2600.5500000000002</v>
      </c>
      <c r="I17" s="13">
        <v>0</v>
      </c>
      <c r="J17" s="13">
        <v>0</v>
      </c>
      <c r="K17" s="13">
        <v>162.96</v>
      </c>
      <c r="L17" s="13">
        <v>91.84</v>
      </c>
      <c r="M17" s="13">
        <v>0</v>
      </c>
      <c r="N17" s="13">
        <v>1445.91</v>
      </c>
      <c r="O17" s="13">
        <v>0</v>
      </c>
      <c r="P17" s="13">
        <v>0</v>
      </c>
      <c r="Q17" s="13">
        <v>6901.81</v>
      </c>
      <c r="R17" s="13">
        <v>0</v>
      </c>
      <c r="S17" s="13">
        <v>0</v>
      </c>
      <c r="T17" s="13">
        <v>618.12</v>
      </c>
      <c r="U17" s="13">
        <v>618.12</v>
      </c>
      <c r="V17" s="13">
        <v>26.01</v>
      </c>
      <c r="W17" s="13">
        <v>299.06</v>
      </c>
      <c r="X17" s="13">
        <v>0</v>
      </c>
      <c r="Y17" s="13">
        <v>0.02</v>
      </c>
      <c r="Z17" s="13">
        <v>943.21</v>
      </c>
      <c r="AA17" s="13">
        <v>5958.6</v>
      </c>
    </row>
    <row r="18" spans="1:27" x14ac:dyDescent="0.25">
      <c r="A18" s="2" t="s">
        <v>947</v>
      </c>
      <c r="B18" s="1" t="s">
        <v>948</v>
      </c>
      <c r="C18" s="2" t="s">
        <v>930</v>
      </c>
      <c r="D18" s="13">
        <v>0</v>
      </c>
      <c r="E18" s="13">
        <v>24.08</v>
      </c>
      <c r="F18" s="13">
        <v>0</v>
      </c>
      <c r="G18" s="13">
        <v>0</v>
      </c>
      <c r="H18" s="13">
        <v>0</v>
      </c>
      <c r="I18" s="13">
        <v>651.1</v>
      </c>
      <c r="J18" s="13">
        <v>0</v>
      </c>
      <c r="K18" s="13">
        <v>46.56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721.74</v>
      </c>
      <c r="R18" s="14">
        <v>-200.83</v>
      </c>
      <c r="S18" s="14">
        <v>-165.61</v>
      </c>
      <c r="T18" s="13">
        <v>35.22</v>
      </c>
      <c r="U18" s="13">
        <v>0</v>
      </c>
      <c r="V18" s="13">
        <v>6.51</v>
      </c>
      <c r="W18" s="13">
        <v>74.88</v>
      </c>
      <c r="X18" s="13">
        <v>0</v>
      </c>
      <c r="Y18" s="14">
        <v>-0.04</v>
      </c>
      <c r="Z18" s="13">
        <v>-84.26</v>
      </c>
      <c r="AA18" s="13">
        <v>806</v>
      </c>
    </row>
    <row r="19" spans="1:27" x14ac:dyDescent="0.25">
      <c r="A19" s="2" t="s">
        <v>949</v>
      </c>
      <c r="B19" s="1" t="s">
        <v>950</v>
      </c>
      <c r="C19" s="2" t="s">
        <v>930</v>
      </c>
      <c r="D19" s="13">
        <v>0</v>
      </c>
      <c r="E19" s="13">
        <v>0</v>
      </c>
      <c r="F19" s="13">
        <v>1718.18</v>
      </c>
      <c r="G19" s="13">
        <v>0</v>
      </c>
      <c r="H19" s="13">
        <v>6872.7</v>
      </c>
      <c r="I19" s="13">
        <v>0</v>
      </c>
      <c r="J19" s="13">
        <v>0</v>
      </c>
      <c r="K19" s="13">
        <v>430.68</v>
      </c>
      <c r="L19" s="13">
        <v>485.44</v>
      </c>
      <c r="M19" s="13">
        <v>0</v>
      </c>
      <c r="N19" s="13">
        <v>0</v>
      </c>
      <c r="O19" s="13">
        <v>0</v>
      </c>
      <c r="P19" s="13">
        <v>0</v>
      </c>
      <c r="Q19" s="13">
        <v>9507</v>
      </c>
      <c r="R19" s="13">
        <v>0</v>
      </c>
      <c r="S19" s="13">
        <v>0</v>
      </c>
      <c r="T19" s="13">
        <v>1483.43</v>
      </c>
      <c r="U19" s="13">
        <v>1483.43</v>
      </c>
      <c r="V19" s="13">
        <v>68.73</v>
      </c>
      <c r="W19" s="13">
        <v>790.37</v>
      </c>
      <c r="X19" s="13">
        <v>3542.83</v>
      </c>
      <c r="Y19" s="13">
        <v>0.04</v>
      </c>
      <c r="Z19" s="13">
        <v>5885.4</v>
      </c>
      <c r="AA19" s="13">
        <v>3621.6</v>
      </c>
    </row>
    <row r="20" spans="1:27" x14ac:dyDescent="0.25">
      <c r="A20" s="2" t="s">
        <v>951</v>
      </c>
      <c r="B20" s="1" t="s">
        <v>952</v>
      </c>
      <c r="C20" s="2" t="s">
        <v>930</v>
      </c>
      <c r="D20" s="13">
        <v>0</v>
      </c>
      <c r="E20" s="13">
        <v>48.16</v>
      </c>
      <c r="F20" s="13">
        <v>0</v>
      </c>
      <c r="G20" s="13">
        <v>0</v>
      </c>
      <c r="H20" s="13">
        <v>0</v>
      </c>
      <c r="I20" s="13">
        <v>1302.1500000000001</v>
      </c>
      <c r="J20" s="13">
        <v>0</v>
      </c>
      <c r="K20" s="13">
        <v>93.12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1443.43</v>
      </c>
      <c r="R20" s="14">
        <v>-200.63</v>
      </c>
      <c r="S20" s="14">
        <v>-119.22</v>
      </c>
      <c r="T20" s="13">
        <v>81.41</v>
      </c>
      <c r="U20" s="13">
        <v>0</v>
      </c>
      <c r="V20" s="13">
        <v>0</v>
      </c>
      <c r="W20" s="13">
        <v>149.75</v>
      </c>
      <c r="X20" s="13">
        <v>0</v>
      </c>
      <c r="Y20" s="13">
        <v>0.1</v>
      </c>
      <c r="Z20" s="13">
        <v>30.63</v>
      </c>
      <c r="AA20" s="13">
        <v>1412.8</v>
      </c>
    </row>
    <row r="21" spans="1:27" x14ac:dyDescent="0.25">
      <c r="A21" s="2" t="s">
        <v>953</v>
      </c>
      <c r="B21" s="1" t="s">
        <v>954</v>
      </c>
      <c r="C21" s="2" t="s">
        <v>930</v>
      </c>
      <c r="D21" s="13">
        <v>0</v>
      </c>
      <c r="E21" s="13">
        <v>66.22</v>
      </c>
      <c r="F21" s="13">
        <v>0</v>
      </c>
      <c r="G21" s="13">
        <v>0</v>
      </c>
      <c r="H21" s="13">
        <v>0</v>
      </c>
      <c r="I21" s="13">
        <v>1790.53</v>
      </c>
      <c r="J21" s="13">
        <v>0</v>
      </c>
      <c r="K21" s="13">
        <v>128.04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1984.79</v>
      </c>
      <c r="R21" s="14">
        <v>-188.71</v>
      </c>
      <c r="S21" s="14">
        <v>-72.66</v>
      </c>
      <c r="T21" s="13">
        <v>116.06</v>
      </c>
      <c r="U21" s="13">
        <v>0</v>
      </c>
      <c r="V21" s="13">
        <v>0</v>
      </c>
      <c r="W21" s="13">
        <v>205.91</v>
      </c>
      <c r="X21" s="13">
        <v>0</v>
      </c>
      <c r="Y21" s="14">
        <v>-0.06</v>
      </c>
      <c r="Z21" s="13">
        <v>133.19</v>
      </c>
      <c r="AA21" s="13">
        <v>1851.6</v>
      </c>
    </row>
    <row r="22" spans="1:27" x14ac:dyDescent="0.25">
      <c r="A22" s="2" t="s">
        <v>955</v>
      </c>
      <c r="B22" s="1" t="s">
        <v>956</v>
      </c>
      <c r="C22" s="2" t="s">
        <v>930</v>
      </c>
      <c r="D22" s="13">
        <v>0</v>
      </c>
      <c r="E22" s="13">
        <v>0</v>
      </c>
      <c r="F22" s="13">
        <v>185.75</v>
      </c>
      <c r="G22" s="13">
        <v>0</v>
      </c>
      <c r="H22" s="13">
        <v>1857.45</v>
      </c>
      <c r="I22" s="13">
        <v>0</v>
      </c>
      <c r="J22" s="13">
        <v>0</v>
      </c>
      <c r="K22" s="13">
        <v>116.4</v>
      </c>
      <c r="L22" s="13">
        <v>65.599999999999994</v>
      </c>
      <c r="M22" s="13">
        <v>0</v>
      </c>
      <c r="N22" s="13">
        <v>0</v>
      </c>
      <c r="O22" s="13">
        <v>0</v>
      </c>
      <c r="P22" s="13">
        <v>0</v>
      </c>
      <c r="Q22" s="13">
        <v>2225.1999999999998</v>
      </c>
      <c r="R22" s="14">
        <v>-174.78</v>
      </c>
      <c r="S22" s="14">
        <v>-36.72</v>
      </c>
      <c r="T22" s="13">
        <v>138.06</v>
      </c>
      <c r="U22" s="13">
        <v>0</v>
      </c>
      <c r="V22" s="13">
        <v>18.57</v>
      </c>
      <c r="W22" s="13">
        <v>213.61</v>
      </c>
      <c r="X22" s="13">
        <v>0</v>
      </c>
      <c r="Y22" s="14">
        <v>-0.06</v>
      </c>
      <c r="Z22" s="13">
        <v>195.4</v>
      </c>
      <c r="AA22" s="13">
        <v>2029.8</v>
      </c>
    </row>
    <row r="23" spans="1:27" x14ac:dyDescent="0.25">
      <c r="A23" s="2" t="s">
        <v>957</v>
      </c>
      <c r="B23" s="1" t="s">
        <v>958</v>
      </c>
      <c r="C23" s="2" t="s">
        <v>400</v>
      </c>
      <c r="D23" s="13">
        <v>2101.65</v>
      </c>
      <c r="E23" s="13">
        <v>0</v>
      </c>
      <c r="F23" s="13">
        <v>231.18</v>
      </c>
      <c r="G23" s="13">
        <v>0</v>
      </c>
      <c r="H23" s="13">
        <v>0</v>
      </c>
      <c r="I23" s="13">
        <v>0</v>
      </c>
      <c r="J23" s="13">
        <v>0</v>
      </c>
      <c r="K23" s="13">
        <v>465.5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2798.33</v>
      </c>
      <c r="R23" s="14">
        <v>-145.38</v>
      </c>
      <c r="S23" s="13">
        <v>0</v>
      </c>
      <c r="T23" s="13">
        <v>200.42</v>
      </c>
      <c r="U23" s="13">
        <v>55.04</v>
      </c>
      <c r="V23" s="13">
        <v>21.02</v>
      </c>
      <c r="W23" s="13">
        <v>241.7</v>
      </c>
      <c r="X23" s="13">
        <v>0</v>
      </c>
      <c r="Y23" s="14">
        <v>-0.03</v>
      </c>
      <c r="Z23" s="13">
        <v>317.73</v>
      </c>
      <c r="AA23" s="13">
        <v>2480.6</v>
      </c>
    </row>
    <row r="24" spans="1:27" x14ac:dyDescent="0.25">
      <c r="A24" s="2" t="s">
        <v>959</v>
      </c>
      <c r="B24" s="1" t="s">
        <v>960</v>
      </c>
      <c r="C24" s="2" t="s">
        <v>961</v>
      </c>
      <c r="D24" s="13">
        <v>18064.23</v>
      </c>
      <c r="E24" s="13">
        <v>0</v>
      </c>
      <c r="F24" s="13">
        <v>0</v>
      </c>
      <c r="G24" s="13">
        <v>688</v>
      </c>
      <c r="H24" s="13">
        <v>0</v>
      </c>
      <c r="I24" s="13">
        <v>0</v>
      </c>
      <c r="J24" s="13">
        <v>0</v>
      </c>
      <c r="K24" s="13">
        <v>960</v>
      </c>
      <c r="L24" s="13">
        <v>0</v>
      </c>
      <c r="M24" s="13">
        <v>0</v>
      </c>
      <c r="N24" s="13">
        <v>0</v>
      </c>
      <c r="O24" s="13">
        <v>0</v>
      </c>
      <c r="P24" s="13">
        <v>5488.77</v>
      </c>
      <c r="Q24" s="13">
        <v>25201</v>
      </c>
      <c r="R24" s="13">
        <v>0</v>
      </c>
      <c r="S24" s="13">
        <v>0</v>
      </c>
      <c r="T24" s="13">
        <v>5744.95</v>
      </c>
      <c r="U24" s="13">
        <v>5744.95</v>
      </c>
      <c r="V24" s="13">
        <v>0</v>
      </c>
      <c r="W24" s="13">
        <v>2708.6</v>
      </c>
      <c r="X24" s="13">
        <v>6543</v>
      </c>
      <c r="Y24" s="13">
        <v>0.05</v>
      </c>
      <c r="Z24" s="13">
        <v>14996.6</v>
      </c>
      <c r="AA24" s="13">
        <v>10204.4</v>
      </c>
    </row>
    <row r="25" spans="1:27" x14ac:dyDescent="0.25">
      <c r="A25" s="2" t="s">
        <v>962</v>
      </c>
      <c r="B25" s="1" t="s">
        <v>963</v>
      </c>
      <c r="C25" s="2" t="s">
        <v>964</v>
      </c>
      <c r="D25" s="13">
        <v>8558.4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8558.4</v>
      </c>
      <c r="R25" s="13">
        <v>0</v>
      </c>
      <c r="S25" s="13">
        <v>0</v>
      </c>
      <c r="T25" s="13">
        <v>1280.81</v>
      </c>
      <c r="U25" s="13">
        <v>1280.81</v>
      </c>
      <c r="V25" s="13">
        <v>0</v>
      </c>
      <c r="W25" s="13">
        <v>984.21</v>
      </c>
      <c r="X25" s="13">
        <v>756</v>
      </c>
      <c r="Y25" s="14">
        <v>-0.02</v>
      </c>
      <c r="Z25" s="13">
        <v>3021</v>
      </c>
      <c r="AA25" s="13">
        <v>5537.4</v>
      </c>
    </row>
    <row r="26" spans="1:27" x14ac:dyDescent="0.25">
      <c r="A26" s="2" t="s">
        <v>965</v>
      </c>
      <c r="B26" s="1" t="s">
        <v>966</v>
      </c>
      <c r="C26" s="2" t="s">
        <v>343</v>
      </c>
      <c r="D26" s="13">
        <v>2486.5500000000002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521.5</v>
      </c>
      <c r="K26" s="13">
        <v>465.5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3473.55</v>
      </c>
      <c r="R26" s="14">
        <v>-125.1</v>
      </c>
      <c r="S26" s="13">
        <v>0</v>
      </c>
      <c r="T26" s="13">
        <v>273.88</v>
      </c>
      <c r="U26" s="13">
        <v>148.78</v>
      </c>
      <c r="V26" s="13">
        <v>24.87</v>
      </c>
      <c r="W26" s="13">
        <v>285.95</v>
      </c>
      <c r="X26" s="13">
        <v>0</v>
      </c>
      <c r="Y26" s="14">
        <v>-0.05</v>
      </c>
      <c r="Z26" s="13">
        <v>459.55</v>
      </c>
      <c r="AA26" s="13">
        <v>3014</v>
      </c>
    </row>
    <row r="27" spans="1:27" x14ac:dyDescent="0.25">
      <c r="A27" s="2" t="s">
        <v>967</v>
      </c>
      <c r="B27" s="1" t="s">
        <v>968</v>
      </c>
      <c r="C27" s="2" t="s">
        <v>930</v>
      </c>
      <c r="D27" s="13">
        <v>0</v>
      </c>
      <c r="E27" s="13">
        <v>120.4</v>
      </c>
      <c r="F27" s="13">
        <v>0</v>
      </c>
      <c r="G27" s="13">
        <v>0</v>
      </c>
      <c r="H27" s="13">
        <v>0</v>
      </c>
      <c r="I27" s="13">
        <v>3255.45</v>
      </c>
      <c r="J27" s="13">
        <v>260.8</v>
      </c>
      <c r="K27" s="13">
        <v>232.8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3869.45</v>
      </c>
      <c r="R27" s="13">
        <v>0</v>
      </c>
      <c r="S27" s="13">
        <v>0</v>
      </c>
      <c r="T27" s="13">
        <v>328.14</v>
      </c>
      <c r="U27" s="13">
        <v>328.14</v>
      </c>
      <c r="V27" s="13">
        <v>32.549999999999997</v>
      </c>
      <c r="W27" s="13">
        <v>374.38</v>
      </c>
      <c r="X27" s="13">
        <v>0</v>
      </c>
      <c r="Y27" s="14">
        <v>-0.02</v>
      </c>
      <c r="Z27" s="13">
        <v>735.05</v>
      </c>
      <c r="AA27" s="13">
        <v>3134.4</v>
      </c>
    </row>
    <row r="28" spans="1:27" x14ac:dyDescent="0.25">
      <c r="A28" s="2" t="s">
        <v>969</v>
      </c>
      <c r="B28" s="1" t="s">
        <v>970</v>
      </c>
      <c r="C28" s="2" t="s">
        <v>315</v>
      </c>
      <c r="D28" s="13">
        <v>3685.35</v>
      </c>
      <c r="E28" s="13">
        <v>0</v>
      </c>
      <c r="F28" s="13">
        <v>921.34</v>
      </c>
      <c r="G28" s="13">
        <v>0</v>
      </c>
      <c r="H28" s="13">
        <v>0</v>
      </c>
      <c r="I28" s="13">
        <v>0</v>
      </c>
      <c r="J28" s="13">
        <v>0</v>
      </c>
      <c r="K28" s="13">
        <v>465.5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5072.1899999999996</v>
      </c>
      <c r="R28" s="13">
        <v>0</v>
      </c>
      <c r="S28" s="13">
        <v>0</v>
      </c>
      <c r="T28" s="13">
        <v>536.48</v>
      </c>
      <c r="U28" s="13">
        <v>536.48</v>
      </c>
      <c r="V28" s="13">
        <v>36.85</v>
      </c>
      <c r="W28" s="13">
        <v>423.81</v>
      </c>
      <c r="X28" s="13">
        <v>1229</v>
      </c>
      <c r="Y28" s="13">
        <v>0.05</v>
      </c>
      <c r="Z28" s="13">
        <v>2226.19</v>
      </c>
      <c r="AA28" s="13">
        <v>2846</v>
      </c>
    </row>
    <row r="29" spans="1:27" x14ac:dyDescent="0.25">
      <c r="A29" s="2" t="s">
        <v>971</v>
      </c>
      <c r="B29" s="1" t="s">
        <v>972</v>
      </c>
      <c r="C29" s="2" t="s">
        <v>938</v>
      </c>
      <c r="D29" s="13">
        <v>0</v>
      </c>
      <c r="E29" s="13">
        <v>5.48</v>
      </c>
      <c r="F29" s="13">
        <v>24.44</v>
      </c>
      <c r="G29" s="13">
        <v>0</v>
      </c>
      <c r="H29" s="13">
        <v>0</v>
      </c>
      <c r="I29" s="13">
        <v>162.9</v>
      </c>
      <c r="J29" s="13">
        <v>0</v>
      </c>
      <c r="K29" s="13">
        <v>9.64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202.46</v>
      </c>
      <c r="R29" s="14">
        <v>-200.83</v>
      </c>
      <c r="S29" s="14">
        <v>-196.95</v>
      </c>
      <c r="T29" s="13">
        <v>3.89</v>
      </c>
      <c r="U29" s="13">
        <v>0</v>
      </c>
      <c r="V29" s="13">
        <v>1.63</v>
      </c>
      <c r="W29" s="13">
        <v>18.73</v>
      </c>
      <c r="X29" s="13">
        <v>0</v>
      </c>
      <c r="Y29" s="13">
        <v>0.05</v>
      </c>
      <c r="Z29" s="13">
        <v>-176.54</v>
      </c>
      <c r="AA29" s="13">
        <v>379</v>
      </c>
    </row>
    <row r="30" spans="1:27" x14ac:dyDescent="0.25">
      <c r="A30" s="2" t="s">
        <v>973</v>
      </c>
      <c r="B30" s="1" t="s">
        <v>974</v>
      </c>
      <c r="C30" s="2" t="s">
        <v>930</v>
      </c>
      <c r="D30" s="13">
        <v>1465.05</v>
      </c>
      <c r="E30" s="13">
        <v>54.18</v>
      </c>
      <c r="F30" s="13">
        <v>0</v>
      </c>
      <c r="G30" s="13">
        <v>0</v>
      </c>
      <c r="H30" s="13">
        <v>0</v>
      </c>
      <c r="I30" s="13">
        <v>1464.98</v>
      </c>
      <c r="J30" s="13">
        <v>0</v>
      </c>
      <c r="K30" s="13">
        <v>104.76</v>
      </c>
      <c r="L30" s="13">
        <v>0</v>
      </c>
      <c r="M30" s="13">
        <v>0</v>
      </c>
      <c r="N30" s="13">
        <v>814.57</v>
      </c>
      <c r="O30" s="13">
        <v>0</v>
      </c>
      <c r="P30" s="13">
        <v>0</v>
      </c>
      <c r="Q30" s="13">
        <v>3903.54</v>
      </c>
      <c r="R30" s="14">
        <v>-125.1</v>
      </c>
      <c r="S30" s="13">
        <v>0</v>
      </c>
      <c r="T30" s="13">
        <v>232.04</v>
      </c>
      <c r="U30" s="13">
        <v>106.94</v>
      </c>
      <c r="V30" s="13">
        <v>0</v>
      </c>
      <c r="W30" s="13">
        <v>168.47</v>
      </c>
      <c r="X30" s="13">
        <v>0</v>
      </c>
      <c r="Y30" s="14">
        <v>-7.0000000000000007E-2</v>
      </c>
      <c r="Z30" s="13">
        <v>275.33999999999997</v>
      </c>
      <c r="AA30" s="13">
        <v>3628.2</v>
      </c>
    </row>
    <row r="31" spans="1:27" x14ac:dyDescent="0.25">
      <c r="A31" s="2" t="s">
        <v>975</v>
      </c>
      <c r="B31" s="1" t="s">
        <v>976</v>
      </c>
      <c r="C31" s="2" t="s">
        <v>296</v>
      </c>
      <c r="D31" s="13">
        <v>2265.15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465.5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2730.65</v>
      </c>
      <c r="R31" s="14">
        <v>-145.38</v>
      </c>
      <c r="S31" s="13">
        <v>0</v>
      </c>
      <c r="T31" s="13">
        <v>193.06</v>
      </c>
      <c r="U31" s="13">
        <v>47.68</v>
      </c>
      <c r="V31" s="13">
        <v>22.65</v>
      </c>
      <c r="W31" s="13">
        <v>260.49</v>
      </c>
      <c r="X31" s="13">
        <v>732</v>
      </c>
      <c r="Y31" s="13">
        <v>0.03</v>
      </c>
      <c r="Z31" s="13">
        <v>1062.8499999999999</v>
      </c>
      <c r="AA31" s="13">
        <v>1667.8</v>
      </c>
    </row>
    <row r="32" spans="1:27" x14ac:dyDescent="0.25">
      <c r="A32" s="2" t="s">
        <v>977</v>
      </c>
      <c r="B32" s="1" t="s">
        <v>978</v>
      </c>
      <c r="C32" s="2" t="s">
        <v>979</v>
      </c>
      <c r="D32" s="13">
        <v>3873.15</v>
      </c>
      <c r="E32" s="13">
        <v>0</v>
      </c>
      <c r="F32" s="13">
        <v>426.05</v>
      </c>
      <c r="G32" s="13">
        <v>0</v>
      </c>
      <c r="H32" s="13">
        <v>0</v>
      </c>
      <c r="I32" s="13">
        <v>0</v>
      </c>
      <c r="J32" s="13">
        <v>0</v>
      </c>
      <c r="K32" s="13">
        <v>465.5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4764.7</v>
      </c>
      <c r="R32" s="13">
        <v>0</v>
      </c>
      <c r="S32" s="13">
        <v>0</v>
      </c>
      <c r="T32" s="13">
        <v>481.38</v>
      </c>
      <c r="U32" s="13">
        <v>481.38</v>
      </c>
      <c r="V32" s="13">
        <v>38.729999999999997</v>
      </c>
      <c r="W32" s="13">
        <v>445.42</v>
      </c>
      <c r="X32" s="13">
        <v>0</v>
      </c>
      <c r="Y32" s="14">
        <v>-0.03</v>
      </c>
      <c r="Z32" s="13">
        <v>965.5</v>
      </c>
      <c r="AA32" s="13">
        <v>3799.2</v>
      </c>
    </row>
    <row r="33" spans="1:27" x14ac:dyDescent="0.25">
      <c r="A33" s="2" t="s">
        <v>980</v>
      </c>
      <c r="B33" s="1" t="s">
        <v>981</v>
      </c>
      <c r="C33" s="2" t="s">
        <v>935</v>
      </c>
      <c r="D33" s="13">
        <v>9323.85</v>
      </c>
      <c r="E33" s="13">
        <v>315.43</v>
      </c>
      <c r="F33" s="13">
        <v>2424</v>
      </c>
      <c r="G33" s="13">
        <v>0</v>
      </c>
      <c r="H33" s="13">
        <v>0</v>
      </c>
      <c r="I33" s="13">
        <v>0</v>
      </c>
      <c r="J33" s="13">
        <v>521.5</v>
      </c>
      <c r="K33" s="13">
        <v>465.5</v>
      </c>
      <c r="L33" s="13">
        <v>0</v>
      </c>
      <c r="M33" s="13">
        <v>2191.1999999999998</v>
      </c>
      <c r="N33" s="13">
        <v>0</v>
      </c>
      <c r="O33" s="13">
        <v>0</v>
      </c>
      <c r="P33" s="13">
        <v>0</v>
      </c>
      <c r="Q33" s="13">
        <v>15241.48</v>
      </c>
      <c r="R33" s="13">
        <v>0</v>
      </c>
      <c r="S33" s="13">
        <v>0</v>
      </c>
      <c r="T33" s="13">
        <v>2816.17</v>
      </c>
      <c r="U33" s="13">
        <v>2816.17</v>
      </c>
      <c r="V33" s="13">
        <v>93.24</v>
      </c>
      <c r="W33" s="13">
        <v>1072.25</v>
      </c>
      <c r="X33" s="13">
        <v>0</v>
      </c>
      <c r="Y33" s="13">
        <v>0.02</v>
      </c>
      <c r="Z33" s="13">
        <v>3981.68</v>
      </c>
      <c r="AA33" s="13">
        <v>11259.8</v>
      </c>
    </row>
    <row r="34" spans="1:27" x14ac:dyDescent="0.25">
      <c r="A34" s="2" t="s">
        <v>982</v>
      </c>
      <c r="B34" s="1" t="s">
        <v>983</v>
      </c>
      <c r="C34" s="2" t="s">
        <v>984</v>
      </c>
      <c r="D34" s="13">
        <v>8558.4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8558.4</v>
      </c>
      <c r="R34" s="13">
        <v>0</v>
      </c>
      <c r="S34" s="13">
        <v>0</v>
      </c>
      <c r="T34" s="13">
        <v>1280.81</v>
      </c>
      <c r="U34" s="13">
        <v>1280.81</v>
      </c>
      <c r="V34" s="13">
        <v>0</v>
      </c>
      <c r="W34" s="13">
        <v>984.21</v>
      </c>
      <c r="X34" s="13">
        <v>2853</v>
      </c>
      <c r="Y34" s="14">
        <v>-0.02</v>
      </c>
      <c r="Z34" s="13">
        <v>5118</v>
      </c>
      <c r="AA34" s="13">
        <v>3440.4</v>
      </c>
    </row>
    <row r="35" spans="1:27" x14ac:dyDescent="0.25">
      <c r="A35" s="2" t="s">
        <v>985</v>
      </c>
      <c r="B35" s="1" t="s">
        <v>986</v>
      </c>
      <c r="C35" s="2" t="s">
        <v>987</v>
      </c>
      <c r="D35" s="13">
        <v>2369.85</v>
      </c>
      <c r="E35" s="13">
        <v>21.92</v>
      </c>
      <c r="F35" s="13">
        <v>355.48</v>
      </c>
      <c r="G35" s="13">
        <v>0</v>
      </c>
      <c r="H35" s="13">
        <v>0</v>
      </c>
      <c r="I35" s="13">
        <v>651.70000000000005</v>
      </c>
      <c r="J35" s="13">
        <v>521.5</v>
      </c>
      <c r="K35" s="13">
        <v>465.5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4385.95</v>
      </c>
      <c r="R35" s="13">
        <v>0</v>
      </c>
      <c r="S35" s="13">
        <v>0</v>
      </c>
      <c r="T35" s="13">
        <v>413.5</v>
      </c>
      <c r="U35" s="13">
        <v>413.5</v>
      </c>
      <c r="V35" s="13">
        <v>23.7</v>
      </c>
      <c r="W35" s="13">
        <v>347.47</v>
      </c>
      <c r="X35" s="13">
        <v>1008</v>
      </c>
      <c r="Y35" s="13">
        <v>0.08</v>
      </c>
      <c r="Z35" s="13">
        <v>1792.75</v>
      </c>
      <c r="AA35" s="13">
        <v>2593.1999999999998</v>
      </c>
    </row>
    <row r="36" spans="1:27" x14ac:dyDescent="0.25">
      <c r="A36" s="2" t="s">
        <v>988</v>
      </c>
      <c r="B36" s="1" t="s">
        <v>989</v>
      </c>
      <c r="C36" s="2" t="s">
        <v>400</v>
      </c>
      <c r="D36" s="13">
        <v>2101.65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465.5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2567.15</v>
      </c>
      <c r="R36" s="14">
        <v>-160.30000000000001</v>
      </c>
      <c r="S36" s="13">
        <v>0</v>
      </c>
      <c r="T36" s="13">
        <v>175.27</v>
      </c>
      <c r="U36" s="13">
        <v>14.97</v>
      </c>
      <c r="V36" s="13">
        <v>21.02</v>
      </c>
      <c r="W36" s="13">
        <v>241.7</v>
      </c>
      <c r="X36" s="13">
        <v>0</v>
      </c>
      <c r="Y36" s="13">
        <v>0.06</v>
      </c>
      <c r="Z36" s="13">
        <v>277.75</v>
      </c>
      <c r="AA36" s="13">
        <v>2289.4</v>
      </c>
    </row>
    <row r="37" spans="1:27" x14ac:dyDescent="0.25">
      <c r="A37" s="2" t="s">
        <v>990</v>
      </c>
      <c r="B37" s="1" t="s">
        <v>991</v>
      </c>
      <c r="C37" s="2" t="s">
        <v>992</v>
      </c>
      <c r="D37" s="13">
        <v>12071.7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12071.7</v>
      </c>
      <c r="R37" s="13">
        <v>0</v>
      </c>
      <c r="S37" s="13">
        <v>0</v>
      </c>
      <c r="T37" s="13">
        <v>2070.63</v>
      </c>
      <c r="U37" s="13">
        <v>2070.63</v>
      </c>
      <c r="V37" s="13">
        <v>0</v>
      </c>
      <c r="W37" s="13">
        <v>1388.24</v>
      </c>
      <c r="X37" s="13">
        <v>0</v>
      </c>
      <c r="Y37" s="13">
        <v>0.03</v>
      </c>
      <c r="Z37" s="13">
        <v>3458.9</v>
      </c>
      <c r="AA37" s="13">
        <v>8612.7999999999993</v>
      </c>
    </row>
    <row r="38" spans="1:27" x14ac:dyDescent="0.25">
      <c r="A38" s="2" t="s">
        <v>993</v>
      </c>
      <c r="B38" s="1" t="s">
        <v>994</v>
      </c>
      <c r="C38" s="2" t="s">
        <v>930</v>
      </c>
      <c r="D38" s="13">
        <v>0</v>
      </c>
      <c r="E38" s="13">
        <v>0</v>
      </c>
      <c r="F38" s="13">
        <v>133.74</v>
      </c>
      <c r="G38" s="13">
        <v>0</v>
      </c>
      <c r="H38" s="13">
        <v>1114.5</v>
      </c>
      <c r="I38" s="13">
        <v>0</v>
      </c>
      <c r="J38" s="13">
        <v>0</v>
      </c>
      <c r="K38" s="13">
        <v>69.84</v>
      </c>
      <c r="L38" s="13">
        <v>39.36</v>
      </c>
      <c r="M38" s="13">
        <v>0</v>
      </c>
      <c r="N38" s="13">
        <v>0</v>
      </c>
      <c r="O38" s="13">
        <v>0</v>
      </c>
      <c r="P38" s="13">
        <v>0</v>
      </c>
      <c r="Q38" s="13">
        <v>1357.44</v>
      </c>
      <c r="R38" s="14">
        <v>-200.63</v>
      </c>
      <c r="S38" s="14">
        <v>-124.73</v>
      </c>
      <c r="T38" s="13">
        <v>75.91</v>
      </c>
      <c r="U38" s="13">
        <v>0</v>
      </c>
      <c r="V38" s="13">
        <v>11.14</v>
      </c>
      <c r="W38" s="13">
        <v>128.16999999999999</v>
      </c>
      <c r="X38" s="13">
        <v>0</v>
      </c>
      <c r="Y38" s="14">
        <v>-0.14000000000000001</v>
      </c>
      <c r="Z38" s="13">
        <v>14.44</v>
      </c>
      <c r="AA38" s="13">
        <v>1343</v>
      </c>
    </row>
    <row r="39" spans="1:27" x14ac:dyDescent="0.25">
      <c r="A39" s="2" t="s">
        <v>995</v>
      </c>
      <c r="B39" s="1" t="s">
        <v>996</v>
      </c>
      <c r="C39" s="2" t="s">
        <v>935</v>
      </c>
      <c r="D39" s="13">
        <v>6419.55</v>
      </c>
      <c r="E39" s="13">
        <v>229.8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465.5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7114.85</v>
      </c>
      <c r="R39" s="13">
        <v>0</v>
      </c>
      <c r="S39" s="13">
        <v>0</v>
      </c>
      <c r="T39" s="13">
        <v>972.47</v>
      </c>
      <c r="U39" s="13">
        <v>972.47</v>
      </c>
      <c r="V39" s="13">
        <v>64.2</v>
      </c>
      <c r="W39" s="13">
        <v>738.25</v>
      </c>
      <c r="X39" s="13">
        <v>0</v>
      </c>
      <c r="Y39" s="13">
        <v>0.13</v>
      </c>
      <c r="Z39" s="13">
        <v>1775.05</v>
      </c>
      <c r="AA39" s="13">
        <v>5339.8</v>
      </c>
    </row>
    <row r="40" spans="1:27" x14ac:dyDescent="0.25">
      <c r="A40" s="2" t="s">
        <v>997</v>
      </c>
      <c r="B40" s="1" t="s">
        <v>998</v>
      </c>
      <c r="C40" s="2" t="s">
        <v>930</v>
      </c>
      <c r="D40" s="13">
        <v>0</v>
      </c>
      <c r="E40" s="13">
        <v>0</v>
      </c>
      <c r="F40" s="13">
        <v>646.41999999999996</v>
      </c>
      <c r="G40" s="13">
        <v>0</v>
      </c>
      <c r="H40" s="13">
        <v>5386.8</v>
      </c>
      <c r="I40" s="13">
        <v>0</v>
      </c>
      <c r="J40" s="13">
        <v>0</v>
      </c>
      <c r="K40" s="13">
        <v>337.56</v>
      </c>
      <c r="L40" s="13">
        <v>190.24</v>
      </c>
      <c r="M40" s="13">
        <v>0</v>
      </c>
      <c r="N40" s="13">
        <v>0</v>
      </c>
      <c r="O40" s="13">
        <v>0</v>
      </c>
      <c r="P40" s="13">
        <v>0</v>
      </c>
      <c r="Q40" s="13">
        <v>6561.02</v>
      </c>
      <c r="R40" s="13">
        <v>0</v>
      </c>
      <c r="S40" s="13">
        <v>0</v>
      </c>
      <c r="T40" s="13">
        <v>854.17</v>
      </c>
      <c r="U40" s="13">
        <v>854.17</v>
      </c>
      <c r="V40" s="13">
        <v>53.87</v>
      </c>
      <c r="W40" s="13">
        <v>619.48</v>
      </c>
      <c r="X40" s="13">
        <v>1829.65</v>
      </c>
      <c r="Y40" s="14">
        <v>-0.15</v>
      </c>
      <c r="Z40" s="13">
        <v>3357.02</v>
      </c>
      <c r="AA40" s="13">
        <v>3204</v>
      </c>
    </row>
    <row r="41" spans="1:27" x14ac:dyDescent="0.25">
      <c r="A41" s="2" t="s">
        <v>999</v>
      </c>
      <c r="B41" s="1" t="s">
        <v>1000</v>
      </c>
      <c r="C41" s="2" t="s">
        <v>930</v>
      </c>
      <c r="D41" s="13">
        <v>0</v>
      </c>
      <c r="E41" s="13">
        <v>240.8</v>
      </c>
      <c r="F41" s="13">
        <v>651.1</v>
      </c>
      <c r="G41" s="13">
        <v>0</v>
      </c>
      <c r="H41" s="13">
        <v>0</v>
      </c>
      <c r="I41" s="13">
        <v>6511</v>
      </c>
      <c r="J41" s="13">
        <v>0</v>
      </c>
      <c r="K41" s="13">
        <v>465.5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7868.4</v>
      </c>
      <c r="R41" s="13">
        <v>0</v>
      </c>
      <c r="S41" s="13">
        <v>0</v>
      </c>
      <c r="T41" s="13">
        <v>1133.43</v>
      </c>
      <c r="U41" s="13">
        <v>1133.43</v>
      </c>
      <c r="V41" s="13">
        <v>65.11</v>
      </c>
      <c r="W41" s="13">
        <v>748.76</v>
      </c>
      <c r="X41" s="13">
        <v>1654.82</v>
      </c>
      <c r="Y41" s="14">
        <v>-0.12</v>
      </c>
      <c r="Z41" s="13">
        <v>3602</v>
      </c>
      <c r="AA41" s="13">
        <v>4266.3999999999996</v>
      </c>
    </row>
    <row r="42" spans="1:27" x14ac:dyDescent="0.25">
      <c r="A42" s="2" t="s">
        <v>1001</v>
      </c>
      <c r="B42" s="1" t="s">
        <v>1002</v>
      </c>
      <c r="C42" s="2" t="s">
        <v>436</v>
      </c>
      <c r="D42" s="13">
        <v>3181.35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465.5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3646.85</v>
      </c>
      <c r="R42" s="13">
        <v>0</v>
      </c>
      <c r="S42" s="13">
        <v>0</v>
      </c>
      <c r="T42" s="13">
        <v>292.74</v>
      </c>
      <c r="U42" s="13">
        <v>292.74</v>
      </c>
      <c r="V42" s="13">
        <v>31.81</v>
      </c>
      <c r="W42" s="13">
        <v>365.85</v>
      </c>
      <c r="X42" s="13">
        <v>1029</v>
      </c>
      <c r="Y42" s="14">
        <v>-0.15</v>
      </c>
      <c r="Z42" s="13">
        <v>1719.25</v>
      </c>
      <c r="AA42" s="13">
        <v>1927.6</v>
      </c>
    </row>
    <row r="43" spans="1:27" x14ac:dyDescent="0.25">
      <c r="A43" s="2" t="s">
        <v>1003</v>
      </c>
      <c r="B43" s="1" t="s">
        <v>1004</v>
      </c>
      <c r="C43" s="2" t="s">
        <v>930</v>
      </c>
      <c r="D43" s="13">
        <v>0</v>
      </c>
      <c r="E43" s="13">
        <v>0</v>
      </c>
      <c r="F43" s="13">
        <v>0</v>
      </c>
      <c r="G43" s="13">
        <v>0</v>
      </c>
      <c r="H43" s="13">
        <v>7244.25</v>
      </c>
      <c r="I43" s="13">
        <v>0</v>
      </c>
      <c r="J43" s="13">
        <v>0</v>
      </c>
      <c r="K43" s="13">
        <v>453.96</v>
      </c>
      <c r="L43" s="13">
        <v>255.84</v>
      </c>
      <c r="M43" s="13">
        <v>0</v>
      </c>
      <c r="N43" s="13">
        <v>0</v>
      </c>
      <c r="O43" s="13">
        <v>0</v>
      </c>
      <c r="P43" s="13">
        <v>0</v>
      </c>
      <c r="Q43" s="13">
        <v>7954.05</v>
      </c>
      <c r="R43" s="13">
        <v>0</v>
      </c>
      <c r="S43" s="13">
        <v>0</v>
      </c>
      <c r="T43" s="13">
        <v>1151.72</v>
      </c>
      <c r="U43" s="13">
        <v>1151.72</v>
      </c>
      <c r="V43" s="13">
        <v>72.44</v>
      </c>
      <c r="W43" s="13">
        <v>833.09</v>
      </c>
      <c r="X43" s="13">
        <v>0</v>
      </c>
      <c r="Y43" s="13">
        <v>0</v>
      </c>
      <c r="Z43" s="13">
        <v>2057.25</v>
      </c>
      <c r="AA43" s="13">
        <v>5896.8</v>
      </c>
    </row>
    <row r="44" spans="1:27" x14ac:dyDescent="0.25">
      <c r="A44" s="2" t="s">
        <v>1005</v>
      </c>
      <c r="B44" s="1" t="s">
        <v>1006</v>
      </c>
      <c r="C44" s="2" t="s">
        <v>400</v>
      </c>
      <c r="D44" s="13">
        <v>2101.65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465.5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2567.15</v>
      </c>
      <c r="R44" s="14">
        <v>-160.30000000000001</v>
      </c>
      <c r="S44" s="13">
        <v>0</v>
      </c>
      <c r="T44" s="13">
        <v>175.27</v>
      </c>
      <c r="U44" s="13">
        <v>14.97</v>
      </c>
      <c r="V44" s="13">
        <v>21.02</v>
      </c>
      <c r="W44" s="13">
        <v>241.7</v>
      </c>
      <c r="X44" s="13">
        <v>0</v>
      </c>
      <c r="Y44" s="13">
        <v>0.06</v>
      </c>
      <c r="Z44" s="13">
        <v>277.75</v>
      </c>
      <c r="AA44" s="13">
        <v>2289.4</v>
      </c>
    </row>
    <row r="45" spans="1:27" x14ac:dyDescent="0.25">
      <c r="A45" s="2" t="s">
        <v>1007</v>
      </c>
      <c r="B45" s="1" t="s">
        <v>1008</v>
      </c>
      <c r="C45" s="2" t="s">
        <v>930</v>
      </c>
      <c r="D45" s="13">
        <v>0</v>
      </c>
      <c r="E45" s="13">
        <v>0</v>
      </c>
      <c r="F45" s="13">
        <v>757.85</v>
      </c>
      <c r="G45" s="13">
        <v>0</v>
      </c>
      <c r="H45" s="13">
        <v>6315.45</v>
      </c>
      <c r="I45" s="13">
        <v>0</v>
      </c>
      <c r="J45" s="13">
        <v>443.36</v>
      </c>
      <c r="K45" s="13">
        <v>395.76</v>
      </c>
      <c r="L45" s="13">
        <v>223.04</v>
      </c>
      <c r="M45" s="13">
        <v>0</v>
      </c>
      <c r="N45" s="13">
        <v>0</v>
      </c>
      <c r="O45" s="13">
        <v>0</v>
      </c>
      <c r="P45" s="13">
        <v>0</v>
      </c>
      <c r="Q45" s="13">
        <v>8135.46</v>
      </c>
      <c r="R45" s="13">
        <v>0</v>
      </c>
      <c r="S45" s="13">
        <v>0</v>
      </c>
      <c r="T45" s="13">
        <v>1190.47</v>
      </c>
      <c r="U45" s="13">
        <v>1190.47</v>
      </c>
      <c r="V45" s="13">
        <v>63.15</v>
      </c>
      <c r="W45" s="13">
        <v>726.28</v>
      </c>
      <c r="X45" s="13">
        <v>0</v>
      </c>
      <c r="Y45" s="13">
        <v>0.16</v>
      </c>
      <c r="Z45" s="13">
        <v>1980.06</v>
      </c>
      <c r="AA45" s="13">
        <v>6155.4</v>
      </c>
    </row>
    <row r="46" spans="1:27" x14ac:dyDescent="0.25">
      <c r="A46" s="2" t="s">
        <v>1009</v>
      </c>
      <c r="B46" s="1" t="s">
        <v>1010</v>
      </c>
      <c r="C46" s="2" t="s">
        <v>930</v>
      </c>
      <c r="D46" s="13">
        <v>0</v>
      </c>
      <c r="E46" s="13">
        <v>192.64</v>
      </c>
      <c r="F46" s="13">
        <v>1071.17</v>
      </c>
      <c r="G46" s="13">
        <v>0</v>
      </c>
      <c r="H46" s="13">
        <v>1486</v>
      </c>
      <c r="I46" s="13">
        <v>5208.8</v>
      </c>
      <c r="J46" s="13">
        <v>0</v>
      </c>
      <c r="K46" s="13">
        <v>465.5</v>
      </c>
      <c r="L46" s="13">
        <v>52.48</v>
      </c>
      <c r="M46" s="13">
        <v>0</v>
      </c>
      <c r="N46" s="13">
        <v>0</v>
      </c>
      <c r="O46" s="13">
        <v>0</v>
      </c>
      <c r="P46" s="13">
        <v>0</v>
      </c>
      <c r="Q46" s="13">
        <v>8476.59</v>
      </c>
      <c r="R46" s="13">
        <v>0</v>
      </c>
      <c r="S46" s="13">
        <v>0</v>
      </c>
      <c r="T46" s="13">
        <v>1263.3399999999999</v>
      </c>
      <c r="U46" s="13">
        <v>1263.3399999999999</v>
      </c>
      <c r="V46" s="13">
        <v>66.95</v>
      </c>
      <c r="W46" s="13">
        <v>769.9</v>
      </c>
      <c r="X46" s="13">
        <v>0</v>
      </c>
      <c r="Y46" s="13">
        <v>0</v>
      </c>
      <c r="Z46" s="13">
        <v>2100.19</v>
      </c>
      <c r="AA46" s="13">
        <v>6376.4</v>
      </c>
    </row>
    <row r="47" spans="1:27" x14ac:dyDescent="0.25">
      <c r="A47" s="2" t="s">
        <v>1011</v>
      </c>
      <c r="B47" s="1" t="s">
        <v>1012</v>
      </c>
      <c r="C47" s="2" t="s">
        <v>470</v>
      </c>
      <c r="D47" s="13">
        <v>13967.1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13967.1</v>
      </c>
      <c r="R47" s="13">
        <v>0</v>
      </c>
      <c r="S47" s="13">
        <v>0</v>
      </c>
      <c r="T47" s="13">
        <v>2516.4299999999998</v>
      </c>
      <c r="U47" s="13">
        <v>2516.4299999999998</v>
      </c>
      <c r="V47" s="13">
        <v>0</v>
      </c>
      <c r="W47" s="13">
        <v>1606.21</v>
      </c>
      <c r="X47" s="13">
        <v>3854</v>
      </c>
      <c r="Y47" s="14">
        <v>-0.14000000000000001</v>
      </c>
      <c r="Z47" s="13">
        <v>7976.5</v>
      </c>
      <c r="AA47" s="13">
        <v>5990.6</v>
      </c>
    </row>
    <row r="48" spans="1:27" x14ac:dyDescent="0.25">
      <c r="A48" s="2" t="s">
        <v>1013</v>
      </c>
      <c r="B48" s="1" t="s">
        <v>1014</v>
      </c>
      <c r="C48" s="2" t="s">
        <v>930</v>
      </c>
      <c r="D48" s="13">
        <v>0</v>
      </c>
      <c r="E48" s="13">
        <v>0</v>
      </c>
      <c r="F48" s="13">
        <v>1400.56</v>
      </c>
      <c r="G48" s="13">
        <v>0</v>
      </c>
      <c r="H48" s="13">
        <v>5386.75</v>
      </c>
      <c r="I48" s="13">
        <v>0</v>
      </c>
      <c r="J48" s="13">
        <v>0</v>
      </c>
      <c r="K48" s="13">
        <v>337.56</v>
      </c>
      <c r="L48" s="13">
        <v>190.24</v>
      </c>
      <c r="M48" s="13">
        <v>0</v>
      </c>
      <c r="N48" s="13">
        <v>0</v>
      </c>
      <c r="O48" s="13">
        <v>0</v>
      </c>
      <c r="P48" s="13">
        <v>0</v>
      </c>
      <c r="Q48" s="13">
        <v>7315.11</v>
      </c>
      <c r="R48" s="13">
        <v>0</v>
      </c>
      <c r="S48" s="13">
        <v>0</v>
      </c>
      <c r="T48" s="13">
        <v>1015.24</v>
      </c>
      <c r="U48" s="13">
        <v>1015.24</v>
      </c>
      <c r="V48" s="13">
        <v>53.87</v>
      </c>
      <c r="W48" s="13">
        <v>619.48</v>
      </c>
      <c r="X48" s="13">
        <v>0</v>
      </c>
      <c r="Y48" s="14">
        <v>-0.08</v>
      </c>
      <c r="Z48" s="13">
        <v>1688.51</v>
      </c>
      <c r="AA48" s="13">
        <v>5626.6</v>
      </c>
    </row>
    <row r="49" spans="1:27" x14ac:dyDescent="0.25">
      <c r="A49" s="2" t="s">
        <v>1015</v>
      </c>
      <c r="B49" s="1" t="s">
        <v>1016</v>
      </c>
      <c r="C49" s="2" t="s">
        <v>938</v>
      </c>
      <c r="D49" s="13">
        <v>0</v>
      </c>
      <c r="E49" s="13">
        <v>38.36</v>
      </c>
      <c r="F49" s="13">
        <v>114.05</v>
      </c>
      <c r="G49" s="13">
        <v>0</v>
      </c>
      <c r="H49" s="13">
        <v>0</v>
      </c>
      <c r="I49" s="13">
        <v>1140.45</v>
      </c>
      <c r="J49" s="13">
        <v>0</v>
      </c>
      <c r="K49" s="13">
        <v>67.48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1360.34</v>
      </c>
      <c r="R49" s="14">
        <v>-200.63</v>
      </c>
      <c r="S49" s="14">
        <v>-124.54</v>
      </c>
      <c r="T49" s="13">
        <v>76.09</v>
      </c>
      <c r="U49" s="13">
        <v>0</v>
      </c>
      <c r="V49" s="13">
        <v>11.4</v>
      </c>
      <c r="W49" s="13">
        <v>131.16</v>
      </c>
      <c r="X49" s="13">
        <v>251</v>
      </c>
      <c r="Y49" s="13">
        <v>0.12</v>
      </c>
      <c r="Z49" s="13">
        <v>269.14</v>
      </c>
      <c r="AA49" s="13">
        <v>1091.2</v>
      </c>
    </row>
    <row r="50" spans="1:27" x14ac:dyDescent="0.25">
      <c r="A50" s="2" t="s">
        <v>1017</v>
      </c>
      <c r="B50" s="1" t="s">
        <v>1018</v>
      </c>
      <c r="C50" s="2" t="s">
        <v>930</v>
      </c>
      <c r="D50" s="13">
        <v>2278.8000000000002</v>
      </c>
      <c r="E50" s="13">
        <v>84.28</v>
      </c>
      <c r="F50" s="13">
        <v>0</v>
      </c>
      <c r="G50" s="13">
        <v>0</v>
      </c>
      <c r="H50" s="13">
        <v>0</v>
      </c>
      <c r="I50" s="13">
        <v>2278.8000000000002</v>
      </c>
      <c r="J50" s="13">
        <v>0</v>
      </c>
      <c r="K50" s="13">
        <v>162.96</v>
      </c>
      <c r="L50" s="13">
        <v>0</v>
      </c>
      <c r="M50" s="13">
        <v>0</v>
      </c>
      <c r="N50" s="13">
        <v>1267.01</v>
      </c>
      <c r="O50" s="13">
        <v>0</v>
      </c>
      <c r="P50" s="13">
        <v>0</v>
      </c>
      <c r="Q50" s="13">
        <v>6071.85</v>
      </c>
      <c r="R50" s="13">
        <v>0</v>
      </c>
      <c r="S50" s="13">
        <v>0</v>
      </c>
      <c r="T50" s="13">
        <v>488.57</v>
      </c>
      <c r="U50" s="13">
        <v>488.57</v>
      </c>
      <c r="V50" s="13">
        <v>22.79</v>
      </c>
      <c r="W50" s="13">
        <v>262.07</v>
      </c>
      <c r="X50" s="13">
        <v>1570</v>
      </c>
      <c r="Y50" s="13">
        <v>0.02</v>
      </c>
      <c r="Z50" s="13">
        <v>2343.4499999999998</v>
      </c>
      <c r="AA50" s="13">
        <v>3728.4</v>
      </c>
    </row>
    <row r="51" spans="1:27" x14ac:dyDescent="0.25">
      <c r="A51" s="2" t="s">
        <v>1019</v>
      </c>
      <c r="B51" s="1" t="s">
        <v>1020</v>
      </c>
      <c r="C51" s="2" t="s">
        <v>347</v>
      </c>
      <c r="D51" s="13">
        <v>2265.15</v>
      </c>
      <c r="E51" s="13">
        <v>0</v>
      </c>
      <c r="F51" s="13">
        <v>249.17</v>
      </c>
      <c r="G51" s="13">
        <v>0</v>
      </c>
      <c r="H51" s="13">
        <v>0</v>
      </c>
      <c r="I51" s="13">
        <v>0</v>
      </c>
      <c r="J51" s="13">
        <v>0</v>
      </c>
      <c r="K51" s="13">
        <v>465.5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2979.82</v>
      </c>
      <c r="R51" s="14">
        <v>-145.38</v>
      </c>
      <c r="S51" s="13">
        <v>0</v>
      </c>
      <c r="T51" s="13">
        <v>220.16</v>
      </c>
      <c r="U51" s="13">
        <v>74.790000000000006</v>
      </c>
      <c r="V51" s="13">
        <v>22.65</v>
      </c>
      <c r="W51" s="13">
        <v>260.49</v>
      </c>
      <c r="X51" s="13">
        <v>0</v>
      </c>
      <c r="Y51" s="13">
        <v>0.09</v>
      </c>
      <c r="Z51" s="13">
        <v>358.02</v>
      </c>
      <c r="AA51" s="13">
        <v>2621.8</v>
      </c>
    </row>
    <row r="52" spans="1:27" x14ac:dyDescent="0.25">
      <c r="A52" s="2" t="s">
        <v>1021</v>
      </c>
      <c r="B52" s="1" t="s">
        <v>1022</v>
      </c>
      <c r="C52" s="2" t="s">
        <v>930</v>
      </c>
      <c r="D52" s="13">
        <v>0</v>
      </c>
      <c r="E52" s="13">
        <v>54.18</v>
      </c>
      <c r="F52" s="13">
        <v>0</v>
      </c>
      <c r="G52" s="13">
        <v>0</v>
      </c>
      <c r="H52" s="13">
        <v>0</v>
      </c>
      <c r="I52" s="13">
        <v>1464.98</v>
      </c>
      <c r="J52" s="13">
        <v>0</v>
      </c>
      <c r="K52" s="13">
        <v>104.76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1623.92</v>
      </c>
      <c r="R52" s="14">
        <v>-200.63</v>
      </c>
      <c r="S52" s="14">
        <v>-107.67</v>
      </c>
      <c r="T52" s="13">
        <v>92.96</v>
      </c>
      <c r="U52" s="13">
        <v>0</v>
      </c>
      <c r="V52" s="13">
        <v>0</v>
      </c>
      <c r="W52" s="13">
        <v>168.47</v>
      </c>
      <c r="X52" s="13">
        <v>0</v>
      </c>
      <c r="Y52" s="13">
        <v>0.12</v>
      </c>
      <c r="Z52" s="13">
        <v>60.92</v>
      </c>
      <c r="AA52" s="13">
        <v>1563</v>
      </c>
    </row>
    <row r="53" spans="1:27" x14ac:dyDescent="0.25">
      <c r="A53" s="2" t="s">
        <v>1023</v>
      </c>
      <c r="B53" s="1" t="s">
        <v>1024</v>
      </c>
      <c r="C53" s="2" t="s">
        <v>935</v>
      </c>
      <c r="D53" s="13">
        <v>6419.55</v>
      </c>
      <c r="E53" s="13">
        <v>229.8</v>
      </c>
      <c r="F53" s="13">
        <v>1027.1300000000001</v>
      </c>
      <c r="G53" s="13">
        <v>0</v>
      </c>
      <c r="H53" s="13">
        <v>0</v>
      </c>
      <c r="I53" s="13">
        <v>0</v>
      </c>
      <c r="J53" s="13">
        <v>0</v>
      </c>
      <c r="K53" s="13">
        <v>465.5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8141.98</v>
      </c>
      <c r="R53" s="13">
        <v>0</v>
      </c>
      <c r="S53" s="13">
        <v>0</v>
      </c>
      <c r="T53" s="13">
        <v>1191.8599999999999</v>
      </c>
      <c r="U53" s="13">
        <v>1191.8599999999999</v>
      </c>
      <c r="V53" s="13">
        <v>64.2</v>
      </c>
      <c r="W53" s="13">
        <v>738.25</v>
      </c>
      <c r="X53" s="13">
        <v>0</v>
      </c>
      <c r="Y53" s="14">
        <v>-0.13</v>
      </c>
      <c r="Z53" s="13">
        <v>1994.18</v>
      </c>
      <c r="AA53" s="13">
        <v>6147.8</v>
      </c>
    </row>
    <row r="54" spans="1:27" x14ac:dyDescent="0.25">
      <c r="A54" s="2" t="s">
        <v>1025</v>
      </c>
      <c r="B54" s="1" t="s">
        <v>1026</v>
      </c>
      <c r="C54" s="2" t="s">
        <v>1027</v>
      </c>
      <c r="D54" s="13">
        <v>13967.1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13967.1</v>
      </c>
      <c r="R54" s="13">
        <v>0</v>
      </c>
      <c r="S54" s="13">
        <v>0</v>
      </c>
      <c r="T54" s="13">
        <v>2516.4299999999998</v>
      </c>
      <c r="U54" s="13">
        <v>2516.4299999999998</v>
      </c>
      <c r="V54" s="13">
        <v>0</v>
      </c>
      <c r="W54" s="13">
        <v>1606.21</v>
      </c>
      <c r="X54" s="13">
        <v>624</v>
      </c>
      <c r="Y54" s="14">
        <v>-0.14000000000000001</v>
      </c>
      <c r="Z54" s="13">
        <v>4746.5</v>
      </c>
      <c r="AA54" s="13">
        <v>9220.6</v>
      </c>
    </row>
    <row r="55" spans="1:27" x14ac:dyDescent="0.25">
      <c r="A55" s="2" t="s">
        <v>1028</v>
      </c>
      <c r="B55" s="1" t="s">
        <v>1029</v>
      </c>
      <c r="C55" s="2" t="s">
        <v>296</v>
      </c>
      <c r="D55" s="13">
        <v>2265.15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465.5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2730.65</v>
      </c>
      <c r="R55" s="14">
        <v>-145.38</v>
      </c>
      <c r="S55" s="13">
        <v>0</v>
      </c>
      <c r="T55" s="13">
        <v>193.06</v>
      </c>
      <c r="U55" s="13">
        <v>47.68</v>
      </c>
      <c r="V55" s="13">
        <v>22.65</v>
      </c>
      <c r="W55" s="13">
        <v>260.49</v>
      </c>
      <c r="X55" s="13">
        <v>0</v>
      </c>
      <c r="Y55" s="13">
        <v>0.03</v>
      </c>
      <c r="Z55" s="13">
        <v>330.85</v>
      </c>
      <c r="AA55" s="13">
        <v>2399.8000000000002</v>
      </c>
    </row>
    <row r="56" spans="1:27" x14ac:dyDescent="0.25">
      <c r="A56" s="2" t="s">
        <v>1030</v>
      </c>
      <c r="B56" s="1" t="s">
        <v>1031</v>
      </c>
      <c r="C56" s="2" t="s">
        <v>1032</v>
      </c>
      <c r="D56" s="13">
        <v>0</v>
      </c>
      <c r="E56" s="13">
        <v>216.72</v>
      </c>
      <c r="F56" s="13">
        <v>0</v>
      </c>
      <c r="G56" s="13">
        <v>0</v>
      </c>
      <c r="H56" s="13">
        <v>0</v>
      </c>
      <c r="I56" s="13">
        <v>5859.9</v>
      </c>
      <c r="J56" s="13">
        <v>0</v>
      </c>
      <c r="K56" s="13">
        <v>419.04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6495.66</v>
      </c>
      <c r="R56" s="13">
        <v>0</v>
      </c>
      <c r="S56" s="13">
        <v>0</v>
      </c>
      <c r="T56" s="13">
        <v>840.21</v>
      </c>
      <c r="U56" s="13">
        <v>840.21</v>
      </c>
      <c r="V56" s="13">
        <v>58.6</v>
      </c>
      <c r="W56" s="13">
        <v>673.89</v>
      </c>
      <c r="X56" s="13">
        <v>453.71</v>
      </c>
      <c r="Y56" s="14">
        <v>-0.15</v>
      </c>
      <c r="Z56" s="13">
        <v>2026.26</v>
      </c>
      <c r="AA56" s="13">
        <v>4469.3999999999996</v>
      </c>
    </row>
    <row r="57" spans="1:27" x14ac:dyDescent="0.25">
      <c r="A57" s="2" t="s">
        <v>1033</v>
      </c>
      <c r="B57" s="1" t="s">
        <v>1034</v>
      </c>
      <c r="C57" s="2" t="s">
        <v>935</v>
      </c>
      <c r="D57" s="13">
        <v>6419.55</v>
      </c>
      <c r="E57" s="13">
        <v>689.4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465.5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7574.45</v>
      </c>
      <c r="R57" s="13">
        <v>0</v>
      </c>
      <c r="S57" s="13">
        <v>0</v>
      </c>
      <c r="T57" s="13">
        <v>1070.6400000000001</v>
      </c>
      <c r="U57" s="13">
        <v>1070.6400000000001</v>
      </c>
      <c r="V57" s="13">
        <v>64.2</v>
      </c>
      <c r="W57" s="13">
        <v>738.25</v>
      </c>
      <c r="X57" s="13">
        <v>1528</v>
      </c>
      <c r="Y57" s="14">
        <v>-0.04</v>
      </c>
      <c r="Z57" s="13">
        <v>3401.05</v>
      </c>
      <c r="AA57" s="13">
        <v>4173.3999999999996</v>
      </c>
    </row>
    <row r="58" spans="1:27" x14ac:dyDescent="0.25">
      <c r="A58" s="2" t="s">
        <v>1035</v>
      </c>
      <c r="B58" s="1" t="s">
        <v>1036</v>
      </c>
      <c r="C58" s="2" t="s">
        <v>930</v>
      </c>
      <c r="D58" s="13">
        <v>0</v>
      </c>
      <c r="E58" s="13">
        <v>24.08</v>
      </c>
      <c r="F58" s="13">
        <v>0</v>
      </c>
      <c r="G58" s="13">
        <v>0</v>
      </c>
      <c r="H58" s="13">
        <v>0</v>
      </c>
      <c r="I58" s="13">
        <v>651.1</v>
      </c>
      <c r="J58" s="13">
        <v>0</v>
      </c>
      <c r="K58" s="13">
        <v>46.56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721.74</v>
      </c>
      <c r="R58" s="14">
        <v>-200.83</v>
      </c>
      <c r="S58" s="14">
        <v>-165.61</v>
      </c>
      <c r="T58" s="13">
        <v>35.22</v>
      </c>
      <c r="U58" s="13">
        <v>0</v>
      </c>
      <c r="V58" s="13">
        <v>6.51</v>
      </c>
      <c r="W58" s="13">
        <v>74.88</v>
      </c>
      <c r="X58" s="13">
        <v>0</v>
      </c>
      <c r="Y58" s="14">
        <v>-0.04</v>
      </c>
      <c r="Z58" s="13">
        <v>-84.26</v>
      </c>
      <c r="AA58" s="13">
        <v>806</v>
      </c>
    </row>
    <row r="59" spans="1:27" x14ac:dyDescent="0.25">
      <c r="A59" s="2" t="s">
        <v>1037</v>
      </c>
      <c r="B59" s="1" t="s">
        <v>1038</v>
      </c>
      <c r="C59" s="2" t="s">
        <v>400</v>
      </c>
      <c r="D59" s="13">
        <v>2101.65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465.5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2567.15</v>
      </c>
      <c r="R59" s="14">
        <v>-160.30000000000001</v>
      </c>
      <c r="S59" s="13">
        <v>0</v>
      </c>
      <c r="T59" s="13">
        <v>175.27</v>
      </c>
      <c r="U59" s="13">
        <v>14.97</v>
      </c>
      <c r="V59" s="13">
        <v>21.02</v>
      </c>
      <c r="W59" s="13">
        <v>241.7</v>
      </c>
      <c r="X59" s="13">
        <v>208.24</v>
      </c>
      <c r="Y59" s="13">
        <v>0.02</v>
      </c>
      <c r="Z59" s="13">
        <v>485.95</v>
      </c>
      <c r="AA59" s="13">
        <v>2081.1999999999998</v>
      </c>
    </row>
    <row r="60" spans="1:27" x14ac:dyDescent="0.25">
      <c r="A60" s="2" t="s">
        <v>1039</v>
      </c>
      <c r="B60" s="1" t="s">
        <v>1040</v>
      </c>
      <c r="C60" s="2" t="s">
        <v>1041</v>
      </c>
      <c r="D60" s="13">
        <v>12071.7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12071.7</v>
      </c>
      <c r="R60" s="13">
        <v>0</v>
      </c>
      <c r="S60" s="13">
        <v>0</v>
      </c>
      <c r="T60" s="13">
        <v>2070.63</v>
      </c>
      <c r="U60" s="13">
        <v>2070.63</v>
      </c>
      <c r="V60" s="13">
        <v>0</v>
      </c>
      <c r="W60" s="13">
        <v>1388.24</v>
      </c>
      <c r="X60" s="13">
        <v>1667</v>
      </c>
      <c r="Y60" s="13">
        <v>0.03</v>
      </c>
      <c r="Z60" s="13">
        <v>5125.8999999999996</v>
      </c>
      <c r="AA60" s="13">
        <v>6945.8</v>
      </c>
    </row>
    <row r="61" spans="1:27" x14ac:dyDescent="0.25">
      <c r="A61" s="2" t="s">
        <v>1042</v>
      </c>
      <c r="B61" s="1" t="s">
        <v>1043</v>
      </c>
      <c r="C61" s="2" t="s">
        <v>930</v>
      </c>
      <c r="D61" s="13">
        <v>0</v>
      </c>
      <c r="E61" s="13">
        <v>0</v>
      </c>
      <c r="F61" s="13">
        <v>902.75</v>
      </c>
      <c r="G61" s="13">
        <v>0</v>
      </c>
      <c r="H61" s="13">
        <v>5015.25</v>
      </c>
      <c r="I61" s="13">
        <v>0</v>
      </c>
      <c r="J61" s="13">
        <v>0</v>
      </c>
      <c r="K61" s="13">
        <v>314.27999999999997</v>
      </c>
      <c r="L61" s="13">
        <v>177.12</v>
      </c>
      <c r="M61" s="13">
        <v>0</v>
      </c>
      <c r="N61" s="13">
        <v>0</v>
      </c>
      <c r="O61" s="13">
        <v>0</v>
      </c>
      <c r="P61" s="13">
        <v>0</v>
      </c>
      <c r="Q61" s="13">
        <v>6409.4</v>
      </c>
      <c r="R61" s="13">
        <v>0</v>
      </c>
      <c r="S61" s="13">
        <v>0</v>
      </c>
      <c r="T61" s="13">
        <v>821.78</v>
      </c>
      <c r="U61" s="13">
        <v>821.78</v>
      </c>
      <c r="V61" s="13">
        <v>50.15</v>
      </c>
      <c r="W61" s="13">
        <v>576.75</v>
      </c>
      <c r="X61" s="13">
        <v>0</v>
      </c>
      <c r="Y61" s="14">
        <v>-0.08</v>
      </c>
      <c r="Z61" s="13">
        <v>1448.6</v>
      </c>
      <c r="AA61" s="13">
        <v>4960.8</v>
      </c>
    </row>
    <row r="62" spans="1:27" x14ac:dyDescent="0.25">
      <c r="A62" s="2" t="s">
        <v>1044</v>
      </c>
      <c r="B62" s="1" t="s">
        <v>1045</v>
      </c>
      <c r="C62" s="2" t="s">
        <v>436</v>
      </c>
      <c r="D62" s="13">
        <v>3181.35</v>
      </c>
      <c r="E62" s="13">
        <v>0</v>
      </c>
      <c r="F62" s="13">
        <v>604.46</v>
      </c>
      <c r="G62" s="13">
        <v>0</v>
      </c>
      <c r="H62" s="13">
        <v>0</v>
      </c>
      <c r="I62" s="13">
        <v>0</v>
      </c>
      <c r="J62" s="13">
        <v>521.5</v>
      </c>
      <c r="K62" s="13">
        <v>465.5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4772.8100000000004</v>
      </c>
      <c r="R62" s="13">
        <v>0</v>
      </c>
      <c r="S62" s="13">
        <v>0</v>
      </c>
      <c r="T62" s="13">
        <v>482.83</v>
      </c>
      <c r="U62" s="13">
        <v>482.83</v>
      </c>
      <c r="V62" s="13">
        <v>31.81</v>
      </c>
      <c r="W62" s="13">
        <v>365.85</v>
      </c>
      <c r="X62" s="13">
        <v>1061</v>
      </c>
      <c r="Y62" s="14">
        <v>-0.08</v>
      </c>
      <c r="Z62" s="13">
        <v>1941.41</v>
      </c>
      <c r="AA62" s="13">
        <v>2831.4</v>
      </c>
    </row>
    <row r="63" spans="1:27" x14ac:dyDescent="0.25">
      <c r="A63" s="2" t="s">
        <v>1046</v>
      </c>
      <c r="B63" s="1" t="s">
        <v>1047</v>
      </c>
      <c r="C63" s="2" t="s">
        <v>930</v>
      </c>
      <c r="D63" s="13">
        <v>0</v>
      </c>
      <c r="E63" s="13">
        <v>60.2</v>
      </c>
      <c r="F63" s="13">
        <v>0</v>
      </c>
      <c r="G63" s="13">
        <v>0</v>
      </c>
      <c r="H63" s="13">
        <v>0</v>
      </c>
      <c r="I63" s="13">
        <v>1627.75</v>
      </c>
      <c r="J63" s="13">
        <v>0</v>
      </c>
      <c r="K63" s="13">
        <v>116.4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1804.35</v>
      </c>
      <c r="R63" s="14">
        <v>-188.71</v>
      </c>
      <c r="S63" s="14">
        <v>-84.2</v>
      </c>
      <c r="T63" s="13">
        <v>104.51</v>
      </c>
      <c r="U63" s="13">
        <v>0</v>
      </c>
      <c r="V63" s="13">
        <v>0</v>
      </c>
      <c r="W63" s="13">
        <v>187.19</v>
      </c>
      <c r="X63" s="13">
        <v>0</v>
      </c>
      <c r="Y63" s="14">
        <v>-0.04</v>
      </c>
      <c r="Z63" s="13">
        <v>102.95</v>
      </c>
      <c r="AA63" s="13">
        <v>1701.4</v>
      </c>
    </row>
    <row r="64" spans="1:27" x14ac:dyDescent="0.25">
      <c r="A64" s="2" t="s">
        <v>1048</v>
      </c>
      <c r="B64" s="1" t="s">
        <v>1049</v>
      </c>
      <c r="C64" s="2" t="s">
        <v>930</v>
      </c>
      <c r="D64" s="13">
        <v>0</v>
      </c>
      <c r="E64" s="13">
        <v>0</v>
      </c>
      <c r="F64" s="13">
        <v>0</v>
      </c>
      <c r="G64" s="13">
        <v>0</v>
      </c>
      <c r="H64" s="13">
        <v>4086.45</v>
      </c>
      <c r="I64" s="13">
        <v>0</v>
      </c>
      <c r="J64" s="13">
        <v>286.88</v>
      </c>
      <c r="K64" s="13">
        <v>256.08</v>
      </c>
      <c r="L64" s="13">
        <v>144.32</v>
      </c>
      <c r="M64" s="13">
        <v>0</v>
      </c>
      <c r="N64" s="13">
        <v>0</v>
      </c>
      <c r="O64" s="13">
        <v>0</v>
      </c>
      <c r="P64" s="13">
        <v>0</v>
      </c>
      <c r="Q64" s="13">
        <v>4773.7299999999996</v>
      </c>
      <c r="R64" s="13">
        <v>0</v>
      </c>
      <c r="S64" s="13">
        <v>0</v>
      </c>
      <c r="T64" s="13">
        <v>482.99</v>
      </c>
      <c r="U64" s="13">
        <v>482.99</v>
      </c>
      <c r="V64" s="13">
        <v>40.86</v>
      </c>
      <c r="W64" s="13">
        <v>469.95</v>
      </c>
      <c r="X64" s="13">
        <v>1201</v>
      </c>
      <c r="Y64" s="13">
        <v>0.13</v>
      </c>
      <c r="Z64" s="13">
        <v>2194.9299999999998</v>
      </c>
      <c r="AA64" s="13">
        <v>2578.8000000000002</v>
      </c>
    </row>
    <row r="65" spans="1:27" x14ac:dyDescent="0.25">
      <c r="A65" s="2" t="s">
        <v>1050</v>
      </c>
      <c r="B65" s="1" t="s">
        <v>1051</v>
      </c>
      <c r="C65" s="2" t="s">
        <v>347</v>
      </c>
      <c r="D65" s="13">
        <v>2265.15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465.5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2730.65</v>
      </c>
      <c r="R65" s="14">
        <v>-145.38</v>
      </c>
      <c r="S65" s="13">
        <v>0</v>
      </c>
      <c r="T65" s="13">
        <v>193.06</v>
      </c>
      <c r="U65" s="13">
        <v>47.68</v>
      </c>
      <c r="V65" s="13">
        <v>22.65</v>
      </c>
      <c r="W65" s="13">
        <v>260.49</v>
      </c>
      <c r="X65" s="13">
        <v>0</v>
      </c>
      <c r="Y65" s="13">
        <v>0.03</v>
      </c>
      <c r="Z65" s="13">
        <v>330.85</v>
      </c>
      <c r="AA65" s="13">
        <v>2399.8000000000002</v>
      </c>
    </row>
    <row r="66" spans="1:27" x14ac:dyDescent="0.25">
      <c r="A66" s="2" t="s">
        <v>1052</v>
      </c>
      <c r="B66" s="1" t="s">
        <v>1053</v>
      </c>
      <c r="C66" s="2" t="s">
        <v>935</v>
      </c>
      <c r="D66" s="13">
        <v>6419.55</v>
      </c>
      <c r="E66" s="13">
        <v>229.8</v>
      </c>
      <c r="F66" s="13">
        <v>1669.08</v>
      </c>
      <c r="G66" s="13">
        <v>0</v>
      </c>
      <c r="H66" s="13">
        <v>0</v>
      </c>
      <c r="I66" s="13">
        <v>0</v>
      </c>
      <c r="J66" s="13">
        <v>0</v>
      </c>
      <c r="K66" s="13">
        <v>465.5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8783.93</v>
      </c>
      <c r="R66" s="13">
        <v>0</v>
      </c>
      <c r="S66" s="13">
        <v>0</v>
      </c>
      <c r="T66" s="13">
        <v>1328.98</v>
      </c>
      <c r="U66" s="13">
        <v>1328.98</v>
      </c>
      <c r="V66" s="13">
        <v>64.2</v>
      </c>
      <c r="W66" s="13">
        <v>738.25</v>
      </c>
      <c r="X66" s="13">
        <v>0</v>
      </c>
      <c r="Y66" s="13">
        <v>0.1</v>
      </c>
      <c r="Z66" s="13">
        <v>2131.5300000000002</v>
      </c>
      <c r="AA66" s="13">
        <v>6652.4</v>
      </c>
    </row>
    <row r="67" spans="1:27" x14ac:dyDescent="0.25">
      <c r="A67" s="2" t="s">
        <v>1054</v>
      </c>
      <c r="B67" s="1" t="s">
        <v>1055</v>
      </c>
      <c r="C67" s="2" t="s">
        <v>930</v>
      </c>
      <c r="D67" s="13">
        <v>0</v>
      </c>
      <c r="E67" s="13">
        <v>120.4</v>
      </c>
      <c r="F67" s="13">
        <v>0</v>
      </c>
      <c r="G67" s="13">
        <v>0</v>
      </c>
      <c r="H67" s="13">
        <v>0</v>
      </c>
      <c r="I67" s="13">
        <v>3255.45</v>
      </c>
      <c r="J67" s="13">
        <v>520.5</v>
      </c>
      <c r="K67" s="13">
        <v>232.8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4129.1499999999996</v>
      </c>
      <c r="R67" s="13">
        <v>0</v>
      </c>
      <c r="S67" s="13">
        <v>0</v>
      </c>
      <c r="T67" s="13">
        <v>369.69</v>
      </c>
      <c r="U67" s="13">
        <v>369.69</v>
      </c>
      <c r="V67" s="13">
        <v>32.549999999999997</v>
      </c>
      <c r="W67" s="13">
        <v>374.38</v>
      </c>
      <c r="X67" s="13">
        <v>922</v>
      </c>
      <c r="Y67" s="14">
        <v>-7.0000000000000007E-2</v>
      </c>
      <c r="Z67" s="13">
        <v>1698.55</v>
      </c>
      <c r="AA67" s="13">
        <v>2430.6</v>
      </c>
    </row>
    <row r="68" spans="1:27" x14ac:dyDescent="0.25">
      <c r="A68" s="2" t="s">
        <v>1056</v>
      </c>
      <c r="B68" s="1" t="s">
        <v>1057</v>
      </c>
      <c r="C68" s="2" t="s">
        <v>938</v>
      </c>
      <c r="D68" s="13">
        <v>0</v>
      </c>
      <c r="E68" s="13">
        <v>16.440000000000001</v>
      </c>
      <c r="F68" s="13">
        <v>0</v>
      </c>
      <c r="G68" s="13">
        <v>0</v>
      </c>
      <c r="H68" s="13">
        <v>0</v>
      </c>
      <c r="I68" s="13">
        <v>488.78</v>
      </c>
      <c r="J68" s="13">
        <v>39.119999999999997</v>
      </c>
      <c r="K68" s="13">
        <v>28.92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573.26</v>
      </c>
      <c r="R68" s="14">
        <v>-200.83</v>
      </c>
      <c r="S68" s="14">
        <v>-175.11</v>
      </c>
      <c r="T68" s="13">
        <v>25.72</v>
      </c>
      <c r="U68" s="13">
        <v>0</v>
      </c>
      <c r="V68" s="13">
        <v>4.8899999999999997</v>
      </c>
      <c r="W68" s="13">
        <v>56.21</v>
      </c>
      <c r="X68" s="13">
        <v>0</v>
      </c>
      <c r="Y68" s="14">
        <v>-0.13</v>
      </c>
      <c r="Z68" s="13">
        <v>-114.14</v>
      </c>
      <c r="AA68" s="13">
        <v>687.4</v>
      </c>
    </row>
    <row r="69" spans="1:27" x14ac:dyDescent="0.25">
      <c r="A69" s="2" t="s">
        <v>1058</v>
      </c>
      <c r="B69" s="1" t="s">
        <v>1059</v>
      </c>
      <c r="C69" s="2" t="s">
        <v>930</v>
      </c>
      <c r="D69" s="13">
        <v>0</v>
      </c>
      <c r="E69" s="13">
        <v>0</v>
      </c>
      <c r="F69" s="13">
        <v>0</v>
      </c>
      <c r="G69" s="13">
        <v>0</v>
      </c>
      <c r="H69" s="13">
        <v>4272.25</v>
      </c>
      <c r="I69" s="13">
        <v>0</v>
      </c>
      <c r="J69" s="13">
        <v>0</v>
      </c>
      <c r="K69" s="13">
        <v>267.72000000000003</v>
      </c>
      <c r="L69" s="13">
        <v>150.88</v>
      </c>
      <c r="M69" s="13">
        <v>0</v>
      </c>
      <c r="N69" s="13">
        <v>0</v>
      </c>
      <c r="O69" s="13">
        <v>0</v>
      </c>
      <c r="P69" s="13">
        <v>0</v>
      </c>
      <c r="Q69" s="13">
        <v>4690.8500000000004</v>
      </c>
      <c r="R69" s="13">
        <v>0</v>
      </c>
      <c r="S69" s="13">
        <v>0</v>
      </c>
      <c r="T69" s="13">
        <v>468.14</v>
      </c>
      <c r="U69" s="13">
        <v>468.14</v>
      </c>
      <c r="V69" s="13">
        <v>42.72</v>
      </c>
      <c r="W69" s="13">
        <v>491.31</v>
      </c>
      <c r="X69" s="13">
        <v>763</v>
      </c>
      <c r="Y69" s="13">
        <v>0.08</v>
      </c>
      <c r="Z69" s="13">
        <v>1765.25</v>
      </c>
      <c r="AA69" s="13">
        <v>2925.6</v>
      </c>
    </row>
    <row r="70" spans="1:27" x14ac:dyDescent="0.25">
      <c r="A70" s="2" t="s">
        <v>1060</v>
      </c>
      <c r="B70" s="1" t="s">
        <v>1061</v>
      </c>
      <c r="C70" s="2" t="s">
        <v>938</v>
      </c>
      <c r="D70" s="13">
        <v>0</v>
      </c>
      <c r="E70" s="13">
        <v>16.440000000000001</v>
      </c>
      <c r="F70" s="13">
        <v>0</v>
      </c>
      <c r="G70" s="13">
        <v>0</v>
      </c>
      <c r="H70" s="13">
        <v>0</v>
      </c>
      <c r="I70" s="13">
        <v>488.78</v>
      </c>
      <c r="J70" s="13">
        <v>0</v>
      </c>
      <c r="K70" s="13">
        <v>28.92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534.14</v>
      </c>
      <c r="R70" s="14">
        <v>-200.83</v>
      </c>
      <c r="S70" s="14">
        <v>-177.62</v>
      </c>
      <c r="T70" s="13">
        <v>23.22</v>
      </c>
      <c r="U70" s="13">
        <v>0</v>
      </c>
      <c r="V70" s="13">
        <v>0</v>
      </c>
      <c r="W70" s="13">
        <v>56.21</v>
      </c>
      <c r="X70" s="13">
        <v>0</v>
      </c>
      <c r="Y70" s="14">
        <v>-0.05</v>
      </c>
      <c r="Z70" s="13">
        <v>-121.46</v>
      </c>
      <c r="AA70" s="13">
        <v>655.6</v>
      </c>
    </row>
    <row r="71" spans="1:27" x14ac:dyDescent="0.25">
      <c r="A71" s="2" t="s">
        <v>1062</v>
      </c>
      <c r="B71" s="1" t="s">
        <v>1063</v>
      </c>
      <c r="C71" s="2" t="s">
        <v>392</v>
      </c>
      <c r="D71" s="13">
        <v>2741.25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465.5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3206.75</v>
      </c>
      <c r="R71" s="14">
        <v>-125.1</v>
      </c>
      <c r="S71" s="13">
        <v>0</v>
      </c>
      <c r="T71" s="13">
        <v>244.85</v>
      </c>
      <c r="U71" s="13">
        <v>119.75</v>
      </c>
      <c r="V71" s="13">
        <v>27.41</v>
      </c>
      <c r="W71" s="13">
        <v>315.24</v>
      </c>
      <c r="X71" s="13">
        <v>0</v>
      </c>
      <c r="Y71" s="13">
        <v>0.15</v>
      </c>
      <c r="Z71" s="13">
        <v>462.55</v>
      </c>
      <c r="AA71" s="13">
        <v>2744.2</v>
      </c>
    </row>
    <row r="72" spans="1:27" x14ac:dyDescent="0.25">
      <c r="A72" s="2" t="s">
        <v>1064</v>
      </c>
      <c r="B72" s="1" t="s">
        <v>1065</v>
      </c>
      <c r="C72" s="2" t="s">
        <v>367</v>
      </c>
      <c r="D72" s="13">
        <v>2609.5500000000002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465.5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3075.05</v>
      </c>
      <c r="R72" s="14">
        <v>-125.1</v>
      </c>
      <c r="S72" s="13">
        <v>0</v>
      </c>
      <c r="T72" s="13">
        <v>230.53</v>
      </c>
      <c r="U72" s="13">
        <v>105.42</v>
      </c>
      <c r="V72" s="13">
        <v>26.1</v>
      </c>
      <c r="W72" s="13">
        <v>300.08999999999997</v>
      </c>
      <c r="X72" s="13">
        <v>610</v>
      </c>
      <c r="Y72" s="13">
        <v>0.04</v>
      </c>
      <c r="Z72" s="13">
        <v>1041.6500000000001</v>
      </c>
      <c r="AA72" s="13">
        <v>2033.4</v>
      </c>
    </row>
    <row r="73" spans="1:27" x14ac:dyDescent="0.25">
      <c r="A73" s="2" t="s">
        <v>1066</v>
      </c>
      <c r="B73" s="1" t="s">
        <v>1067</v>
      </c>
      <c r="C73" s="2" t="s">
        <v>930</v>
      </c>
      <c r="D73" s="13">
        <v>5208.75</v>
      </c>
      <c r="E73" s="13">
        <v>192.64</v>
      </c>
      <c r="F73" s="13">
        <v>520.79999999999995</v>
      </c>
      <c r="G73" s="13">
        <v>0</v>
      </c>
      <c r="H73" s="13">
        <v>0</v>
      </c>
      <c r="I73" s="13">
        <v>5208.75</v>
      </c>
      <c r="J73" s="13">
        <v>0</v>
      </c>
      <c r="K73" s="13">
        <v>372.48</v>
      </c>
      <c r="L73" s="13">
        <v>0</v>
      </c>
      <c r="M73" s="13">
        <v>0</v>
      </c>
      <c r="N73" s="13">
        <v>1448.03</v>
      </c>
      <c r="O73" s="13">
        <v>0</v>
      </c>
      <c r="P73" s="13">
        <v>0</v>
      </c>
      <c r="Q73" s="13">
        <v>12951.45</v>
      </c>
      <c r="R73" s="13">
        <v>0</v>
      </c>
      <c r="S73" s="13">
        <v>0</v>
      </c>
      <c r="T73" s="13">
        <v>1936.98</v>
      </c>
      <c r="U73" s="13">
        <v>1936.98</v>
      </c>
      <c r="V73" s="13">
        <v>52.09</v>
      </c>
      <c r="W73" s="13">
        <v>599.01</v>
      </c>
      <c r="X73" s="13">
        <v>1500</v>
      </c>
      <c r="Y73" s="13">
        <v>0.17</v>
      </c>
      <c r="Z73" s="13">
        <v>4088.25</v>
      </c>
      <c r="AA73" s="13">
        <v>8863.2000000000007</v>
      </c>
    </row>
    <row r="74" spans="1:27" x14ac:dyDescent="0.25">
      <c r="A74" s="2" t="s">
        <v>1068</v>
      </c>
      <c r="B74" s="1" t="s">
        <v>1069</v>
      </c>
      <c r="C74" s="2" t="s">
        <v>315</v>
      </c>
      <c r="D74" s="13">
        <v>3685.35</v>
      </c>
      <c r="E74" s="13">
        <v>0</v>
      </c>
      <c r="F74" s="13">
        <v>479.1</v>
      </c>
      <c r="G74" s="13">
        <v>0</v>
      </c>
      <c r="H74" s="13">
        <v>0</v>
      </c>
      <c r="I74" s="13">
        <v>0</v>
      </c>
      <c r="J74" s="13">
        <v>0</v>
      </c>
      <c r="K74" s="13">
        <v>465.5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4629.95</v>
      </c>
      <c r="R74" s="13">
        <v>0</v>
      </c>
      <c r="S74" s="13">
        <v>0</v>
      </c>
      <c r="T74" s="13">
        <v>457.23</v>
      </c>
      <c r="U74" s="13">
        <v>457.23</v>
      </c>
      <c r="V74" s="13">
        <v>36.85</v>
      </c>
      <c r="W74" s="13">
        <v>423.81</v>
      </c>
      <c r="X74" s="13">
        <v>1177</v>
      </c>
      <c r="Y74" s="13">
        <v>0.06</v>
      </c>
      <c r="Z74" s="13">
        <v>2094.9499999999998</v>
      </c>
      <c r="AA74" s="13">
        <v>2535</v>
      </c>
    </row>
    <row r="75" spans="1:27" x14ac:dyDescent="0.25">
      <c r="A75" s="2" t="s">
        <v>1070</v>
      </c>
      <c r="B75" s="1" t="s">
        <v>1071</v>
      </c>
      <c r="C75" s="2" t="s">
        <v>1072</v>
      </c>
      <c r="D75" s="13">
        <v>8558.4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8558.4</v>
      </c>
      <c r="R75" s="13">
        <v>0</v>
      </c>
      <c r="S75" s="13">
        <v>0</v>
      </c>
      <c r="T75" s="13">
        <v>1280.81</v>
      </c>
      <c r="U75" s="13">
        <v>1280.81</v>
      </c>
      <c r="V75" s="13">
        <v>0</v>
      </c>
      <c r="W75" s="13">
        <v>984.22</v>
      </c>
      <c r="X75" s="13">
        <v>2853</v>
      </c>
      <c r="Y75" s="13">
        <v>0.17</v>
      </c>
      <c r="Z75" s="13">
        <v>5118.2</v>
      </c>
      <c r="AA75" s="13">
        <v>3440.2</v>
      </c>
    </row>
    <row r="76" spans="1:27" x14ac:dyDescent="0.25">
      <c r="A76" s="2" t="s">
        <v>1073</v>
      </c>
      <c r="B76" s="1" t="s">
        <v>1074</v>
      </c>
      <c r="C76" s="2" t="s">
        <v>1075</v>
      </c>
      <c r="D76" s="13">
        <v>8558.4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8558.4</v>
      </c>
      <c r="R76" s="13">
        <v>0</v>
      </c>
      <c r="S76" s="13">
        <v>0</v>
      </c>
      <c r="T76" s="13">
        <v>1280.81</v>
      </c>
      <c r="U76" s="13">
        <v>1280.81</v>
      </c>
      <c r="V76" s="13">
        <v>0</v>
      </c>
      <c r="W76" s="13">
        <v>984.21</v>
      </c>
      <c r="X76" s="13">
        <v>1383</v>
      </c>
      <c r="Y76" s="14">
        <v>-0.02</v>
      </c>
      <c r="Z76" s="13">
        <v>3648</v>
      </c>
      <c r="AA76" s="13">
        <v>4910.3999999999996</v>
      </c>
    </row>
    <row r="77" spans="1:27" x14ac:dyDescent="0.25">
      <c r="A77" s="2" t="s">
        <v>1076</v>
      </c>
      <c r="B77" s="1" t="s">
        <v>1077</v>
      </c>
      <c r="C77" s="2" t="s">
        <v>433</v>
      </c>
      <c r="D77" s="13">
        <v>4277.3999999999996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465.5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4742.8999999999996</v>
      </c>
      <c r="R77" s="13">
        <v>0</v>
      </c>
      <c r="S77" s="13">
        <v>0</v>
      </c>
      <c r="T77" s="13">
        <v>477.47</v>
      </c>
      <c r="U77" s="13">
        <v>477.47</v>
      </c>
      <c r="V77" s="13">
        <v>42.77</v>
      </c>
      <c r="W77" s="13">
        <v>491.9</v>
      </c>
      <c r="X77" s="13">
        <v>0</v>
      </c>
      <c r="Y77" s="14">
        <v>-0.04</v>
      </c>
      <c r="Z77" s="13">
        <v>1012.1</v>
      </c>
      <c r="AA77" s="13">
        <v>3730.8</v>
      </c>
    </row>
    <row r="78" spans="1:27" x14ac:dyDescent="0.25">
      <c r="A78" s="2" t="s">
        <v>1078</v>
      </c>
      <c r="B78" s="1" t="s">
        <v>1079</v>
      </c>
      <c r="C78" s="2" t="s">
        <v>400</v>
      </c>
      <c r="D78" s="13">
        <v>2101.65</v>
      </c>
      <c r="E78" s="13">
        <v>0</v>
      </c>
      <c r="F78" s="13">
        <v>210.17</v>
      </c>
      <c r="G78" s="13">
        <v>0</v>
      </c>
      <c r="H78" s="13">
        <v>0</v>
      </c>
      <c r="I78" s="13">
        <v>0</v>
      </c>
      <c r="J78" s="13">
        <v>0</v>
      </c>
      <c r="K78" s="13">
        <v>465.5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2777.32</v>
      </c>
      <c r="R78" s="14">
        <v>-145.38</v>
      </c>
      <c r="S78" s="13">
        <v>0</v>
      </c>
      <c r="T78" s="13">
        <v>198.13</v>
      </c>
      <c r="U78" s="13">
        <v>52.76</v>
      </c>
      <c r="V78" s="13">
        <v>21.02</v>
      </c>
      <c r="W78" s="13">
        <v>241.7</v>
      </c>
      <c r="X78" s="13">
        <v>680</v>
      </c>
      <c r="Y78" s="13">
        <v>0.04</v>
      </c>
      <c r="Z78" s="13">
        <v>995.52</v>
      </c>
      <c r="AA78" s="13">
        <v>1781.8</v>
      </c>
    </row>
    <row r="79" spans="1:27" x14ac:dyDescent="0.25">
      <c r="A79" s="2" t="s">
        <v>1080</v>
      </c>
      <c r="B79" s="1" t="s">
        <v>1081</v>
      </c>
      <c r="C79" s="2" t="s">
        <v>935</v>
      </c>
      <c r="D79" s="13">
        <v>9323.85</v>
      </c>
      <c r="E79" s="13">
        <v>315.43</v>
      </c>
      <c r="F79" s="13">
        <v>1678.29</v>
      </c>
      <c r="G79" s="13">
        <v>0</v>
      </c>
      <c r="H79" s="13">
        <v>0</v>
      </c>
      <c r="I79" s="13">
        <v>0</v>
      </c>
      <c r="J79" s="13">
        <v>0</v>
      </c>
      <c r="K79" s="13">
        <v>465.5</v>
      </c>
      <c r="L79" s="13">
        <v>0</v>
      </c>
      <c r="M79" s="13">
        <v>4382.3999999999996</v>
      </c>
      <c r="N79" s="13">
        <v>0</v>
      </c>
      <c r="O79" s="13">
        <v>0</v>
      </c>
      <c r="P79" s="13">
        <v>0</v>
      </c>
      <c r="Q79" s="13">
        <v>16165.47</v>
      </c>
      <c r="R79" s="13">
        <v>0</v>
      </c>
      <c r="S79" s="13">
        <v>0</v>
      </c>
      <c r="T79" s="13">
        <v>3034.29</v>
      </c>
      <c r="U79" s="13">
        <v>3034.29</v>
      </c>
      <c r="V79" s="13">
        <v>93.24</v>
      </c>
      <c r="W79" s="13">
        <v>1072.25</v>
      </c>
      <c r="X79" s="13">
        <v>0</v>
      </c>
      <c r="Y79" s="13">
        <v>0.09</v>
      </c>
      <c r="Z79" s="13">
        <v>4199.87</v>
      </c>
      <c r="AA79" s="13">
        <v>11965.6</v>
      </c>
    </row>
    <row r="80" spans="1:27" x14ac:dyDescent="0.25">
      <c r="A80" s="2" t="s">
        <v>1082</v>
      </c>
      <c r="B80" s="1" t="s">
        <v>1083</v>
      </c>
      <c r="C80" s="2" t="s">
        <v>930</v>
      </c>
      <c r="D80" s="13">
        <v>0</v>
      </c>
      <c r="E80" s="13">
        <v>0</v>
      </c>
      <c r="F80" s="13">
        <v>557.25</v>
      </c>
      <c r="G80" s="13">
        <v>0</v>
      </c>
      <c r="H80" s="13">
        <v>5572.5</v>
      </c>
      <c r="I80" s="13">
        <v>0</v>
      </c>
      <c r="J80" s="13">
        <v>0</v>
      </c>
      <c r="K80" s="13">
        <v>349.2</v>
      </c>
      <c r="L80" s="13">
        <v>196.8</v>
      </c>
      <c r="M80" s="13">
        <v>0</v>
      </c>
      <c r="N80" s="13">
        <v>0</v>
      </c>
      <c r="O80" s="13">
        <v>0</v>
      </c>
      <c r="P80" s="13">
        <v>0</v>
      </c>
      <c r="Q80" s="13">
        <v>6675.75</v>
      </c>
      <c r="R80" s="13">
        <v>0</v>
      </c>
      <c r="S80" s="13">
        <v>0</v>
      </c>
      <c r="T80" s="13">
        <v>878.68</v>
      </c>
      <c r="U80" s="13">
        <v>878.68</v>
      </c>
      <c r="V80" s="13">
        <v>55.73</v>
      </c>
      <c r="W80" s="13">
        <v>640.84</v>
      </c>
      <c r="X80" s="13">
        <v>1528</v>
      </c>
      <c r="Y80" s="14">
        <v>-0.1</v>
      </c>
      <c r="Z80" s="13">
        <v>3103.15</v>
      </c>
      <c r="AA80" s="13">
        <v>3572.6</v>
      </c>
    </row>
    <row r="81" spans="1:27" x14ac:dyDescent="0.25">
      <c r="A81" s="2" t="s">
        <v>1084</v>
      </c>
      <c r="B81" s="1" t="s">
        <v>1085</v>
      </c>
      <c r="C81" s="2" t="s">
        <v>296</v>
      </c>
      <c r="D81" s="13">
        <v>2265.15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465.5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2730.65</v>
      </c>
      <c r="R81" s="14">
        <v>-145.38</v>
      </c>
      <c r="S81" s="13">
        <v>0</v>
      </c>
      <c r="T81" s="13">
        <v>193.06</v>
      </c>
      <c r="U81" s="13">
        <v>47.68</v>
      </c>
      <c r="V81" s="13">
        <v>22.65</v>
      </c>
      <c r="W81" s="13">
        <v>260.49</v>
      </c>
      <c r="X81" s="13">
        <v>610</v>
      </c>
      <c r="Y81" s="13">
        <v>0.03</v>
      </c>
      <c r="Z81" s="13">
        <v>940.85</v>
      </c>
      <c r="AA81" s="13">
        <v>1789.8</v>
      </c>
    </row>
    <row r="82" spans="1:27" x14ac:dyDescent="0.25">
      <c r="A82" s="2" t="s">
        <v>1086</v>
      </c>
      <c r="B82" s="1" t="s">
        <v>1087</v>
      </c>
      <c r="C82" s="2" t="s">
        <v>930</v>
      </c>
      <c r="D82" s="13">
        <v>0</v>
      </c>
      <c r="E82" s="13">
        <v>0</v>
      </c>
      <c r="F82" s="13">
        <v>0</v>
      </c>
      <c r="G82" s="13">
        <v>0</v>
      </c>
      <c r="H82" s="13">
        <v>1486.05</v>
      </c>
      <c r="I82" s="13">
        <v>0</v>
      </c>
      <c r="J82" s="13">
        <v>0</v>
      </c>
      <c r="K82" s="13">
        <v>93.12</v>
      </c>
      <c r="L82" s="13">
        <v>52.8</v>
      </c>
      <c r="M82" s="13">
        <v>0</v>
      </c>
      <c r="N82" s="13">
        <v>0</v>
      </c>
      <c r="O82" s="13">
        <v>0</v>
      </c>
      <c r="P82" s="13">
        <v>0</v>
      </c>
      <c r="Q82" s="13">
        <v>1631.97</v>
      </c>
      <c r="R82" s="14">
        <v>-200.63</v>
      </c>
      <c r="S82" s="14">
        <v>-107.16</v>
      </c>
      <c r="T82" s="13">
        <v>93.48</v>
      </c>
      <c r="U82" s="13">
        <v>0</v>
      </c>
      <c r="V82" s="13">
        <v>14.86</v>
      </c>
      <c r="W82" s="13">
        <v>170.89</v>
      </c>
      <c r="X82" s="13">
        <v>0</v>
      </c>
      <c r="Y82" s="14">
        <v>-0.02</v>
      </c>
      <c r="Z82" s="13">
        <v>78.569999999999993</v>
      </c>
      <c r="AA82" s="13">
        <v>1553.4</v>
      </c>
    </row>
    <row r="83" spans="1:27" x14ac:dyDescent="0.25">
      <c r="A83" s="2" t="s">
        <v>1088</v>
      </c>
      <c r="B83" s="1" t="s">
        <v>1089</v>
      </c>
      <c r="C83" s="2" t="s">
        <v>930</v>
      </c>
      <c r="D83" s="13">
        <v>0</v>
      </c>
      <c r="E83" s="13">
        <v>0</v>
      </c>
      <c r="F83" s="13">
        <v>475.51</v>
      </c>
      <c r="G83" s="13">
        <v>0</v>
      </c>
      <c r="H83" s="13">
        <v>2971.95</v>
      </c>
      <c r="I83" s="13">
        <v>0</v>
      </c>
      <c r="J83" s="13">
        <v>0</v>
      </c>
      <c r="K83" s="13">
        <v>186.24</v>
      </c>
      <c r="L83" s="13">
        <v>104.96</v>
      </c>
      <c r="M83" s="13">
        <v>0</v>
      </c>
      <c r="N83" s="13">
        <v>0</v>
      </c>
      <c r="O83" s="13">
        <v>0</v>
      </c>
      <c r="P83" s="13">
        <v>0</v>
      </c>
      <c r="Q83" s="13">
        <v>3738.66</v>
      </c>
      <c r="R83" s="13">
        <v>0</v>
      </c>
      <c r="S83" s="13">
        <v>0</v>
      </c>
      <c r="T83" s="13">
        <v>307.22000000000003</v>
      </c>
      <c r="U83" s="13">
        <v>307.22000000000003</v>
      </c>
      <c r="V83" s="13">
        <v>29.72</v>
      </c>
      <c r="W83" s="13">
        <v>341.78</v>
      </c>
      <c r="X83" s="13">
        <v>0</v>
      </c>
      <c r="Y83" s="13">
        <v>0.14000000000000001</v>
      </c>
      <c r="Z83" s="13">
        <v>678.86</v>
      </c>
      <c r="AA83" s="13">
        <v>3059.8</v>
      </c>
    </row>
    <row r="84" spans="1:27" x14ac:dyDescent="0.25">
      <c r="A84" s="2" t="s">
        <v>1090</v>
      </c>
      <c r="B84" s="1" t="s">
        <v>1091</v>
      </c>
      <c r="C84" s="2" t="s">
        <v>930</v>
      </c>
      <c r="D84" s="13">
        <v>0</v>
      </c>
      <c r="E84" s="13">
        <v>36.119999999999997</v>
      </c>
      <c r="F84" s="13">
        <v>0</v>
      </c>
      <c r="G84" s="13">
        <v>0</v>
      </c>
      <c r="H84" s="13">
        <v>0</v>
      </c>
      <c r="I84" s="13">
        <v>976.65</v>
      </c>
      <c r="J84" s="13">
        <v>0</v>
      </c>
      <c r="K84" s="13">
        <v>69.84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1082.6099999999999</v>
      </c>
      <c r="R84" s="14">
        <v>-200.74</v>
      </c>
      <c r="S84" s="14">
        <v>-142.41999999999999</v>
      </c>
      <c r="T84" s="13">
        <v>58.32</v>
      </c>
      <c r="U84" s="13">
        <v>0</v>
      </c>
      <c r="V84" s="13">
        <v>0</v>
      </c>
      <c r="W84" s="13">
        <v>112.31</v>
      </c>
      <c r="X84" s="13">
        <v>0</v>
      </c>
      <c r="Y84" s="14">
        <v>-0.08</v>
      </c>
      <c r="Z84" s="13">
        <v>-30.19</v>
      </c>
      <c r="AA84" s="13">
        <v>1112.8</v>
      </c>
    </row>
    <row r="85" spans="1:27" x14ac:dyDescent="0.25">
      <c r="A85" s="2" t="s">
        <v>1092</v>
      </c>
      <c r="B85" s="1" t="s">
        <v>1093</v>
      </c>
      <c r="C85" s="2" t="s">
        <v>1094</v>
      </c>
      <c r="D85" s="13">
        <v>12071.7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12071.7</v>
      </c>
      <c r="R85" s="13">
        <v>0</v>
      </c>
      <c r="S85" s="13">
        <v>0</v>
      </c>
      <c r="T85" s="13">
        <v>2070.63</v>
      </c>
      <c r="U85" s="13">
        <v>2070.63</v>
      </c>
      <c r="V85" s="13">
        <v>0</v>
      </c>
      <c r="W85" s="13">
        <v>1388.24</v>
      </c>
      <c r="X85" s="13">
        <v>3251</v>
      </c>
      <c r="Y85" s="13">
        <v>0.03</v>
      </c>
      <c r="Z85" s="13">
        <v>6709.9</v>
      </c>
      <c r="AA85" s="13">
        <v>5361.8</v>
      </c>
    </row>
    <row r="86" spans="1:27" x14ac:dyDescent="0.25">
      <c r="A86" s="2" t="s">
        <v>1095</v>
      </c>
      <c r="B86" s="1" t="s">
        <v>1096</v>
      </c>
      <c r="C86" s="2" t="s">
        <v>935</v>
      </c>
      <c r="D86" s="13">
        <v>7198.65</v>
      </c>
      <c r="E86" s="13">
        <v>0</v>
      </c>
      <c r="F86" s="13">
        <v>1583.7</v>
      </c>
      <c r="G86" s="13">
        <v>0</v>
      </c>
      <c r="H86" s="13">
        <v>0</v>
      </c>
      <c r="I86" s="13">
        <v>0</v>
      </c>
      <c r="J86" s="13">
        <v>0</v>
      </c>
      <c r="K86" s="13">
        <v>465.5</v>
      </c>
      <c r="L86" s="13">
        <v>261.2</v>
      </c>
      <c r="M86" s="13">
        <v>2191.1999999999998</v>
      </c>
      <c r="N86" s="13">
        <v>0</v>
      </c>
      <c r="O86" s="13">
        <v>0</v>
      </c>
      <c r="P86" s="13">
        <v>0</v>
      </c>
      <c r="Q86" s="13">
        <v>11700.25</v>
      </c>
      <c r="R86" s="13">
        <v>0</v>
      </c>
      <c r="S86" s="13">
        <v>0</v>
      </c>
      <c r="T86" s="13">
        <v>1983.27</v>
      </c>
      <c r="U86" s="13">
        <v>1983.27</v>
      </c>
      <c r="V86" s="13">
        <v>71.989999999999995</v>
      </c>
      <c r="W86" s="13">
        <v>827.84</v>
      </c>
      <c r="X86" s="13">
        <v>1350</v>
      </c>
      <c r="Y86" s="14">
        <v>-0.05</v>
      </c>
      <c r="Z86" s="13">
        <v>4233.05</v>
      </c>
      <c r="AA86" s="13">
        <v>7467.2</v>
      </c>
    </row>
    <row r="87" spans="1:27" x14ac:dyDescent="0.25">
      <c r="A87" s="2" t="s">
        <v>1097</v>
      </c>
      <c r="B87" s="1" t="s">
        <v>1098</v>
      </c>
      <c r="C87" s="2" t="s">
        <v>343</v>
      </c>
      <c r="D87" s="13">
        <v>2486.5500000000002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465.5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2952.05</v>
      </c>
      <c r="R87" s="14">
        <v>-145.38</v>
      </c>
      <c r="S87" s="13">
        <v>0</v>
      </c>
      <c r="T87" s="13">
        <v>217.14</v>
      </c>
      <c r="U87" s="13">
        <v>71.77</v>
      </c>
      <c r="V87" s="13">
        <v>24.87</v>
      </c>
      <c r="W87" s="13">
        <v>285.95</v>
      </c>
      <c r="X87" s="13">
        <v>399</v>
      </c>
      <c r="Y87" s="14">
        <v>-0.14000000000000001</v>
      </c>
      <c r="Z87" s="13">
        <v>781.45</v>
      </c>
      <c r="AA87" s="13">
        <v>2170.6</v>
      </c>
    </row>
    <row r="88" spans="1:27" x14ac:dyDescent="0.25">
      <c r="A88" s="2" t="s">
        <v>1099</v>
      </c>
      <c r="B88" s="1" t="s">
        <v>1100</v>
      </c>
      <c r="C88" s="2" t="s">
        <v>486</v>
      </c>
      <c r="D88" s="13">
        <v>2741.25</v>
      </c>
      <c r="E88" s="13">
        <v>0</v>
      </c>
      <c r="F88" s="13">
        <v>520.84</v>
      </c>
      <c r="G88" s="13">
        <v>0</v>
      </c>
      <c r="H88" s="13">
        <v>0</v>
      </c>
      <c r="I88" s="13">
        <v>0</v>
      </c>
      <c r="J88" s="13">
        <v>0</v>
      </c>
      <c r="K88" s="13">
        <v>465.5</v>
      </c>
      <c r="L88" s="13">
        <v>0</v>
      </c>
      <c r="M88" s="13">
        <v>0</v>
      </c>
      <c r="N88" s="13">
        <v>0</v>
      </c>
      <c r="O88" s="13">
        <v>2500</v>
      </c>
      <c r="P88" s="13">
        <v>0</v>
      </c>
      <c r="Q88" s="13">
        <v>6227.59</v>
      </c>
      <c r="R88" s="13">
        <v>0</v>
      </c>
      <c r="S88" s="13">
        <v>0</v>
      </c>
      <c r="T88" s="13">
        <v>782.95</v>
      </c>
      <c r="U88" s="13">
        <v>782.95</v>
      </c>
      <c r="V88" s="13">
        <v>27.41</v>
      </c>
      <c r="W88" s="13">
        <v>315.24</v>
      </c>
      <c r="X88" s="13">
        <v>448.48</v>
      </c>
      <c r="Y88" s="13">
        <v>0.11</v>
      </c>
      <c r="Z88" s="13">
        <v>1574.19</v>
      </c>
      <c r="AA88" s="13">
        <v>4653.3999999999996</v>
      </c>
    </row>
    <row r="89" spans="1:27" x14ac:dyDescent="0.25">
      <c r="A89" s="2" t="s">
        <v>1101</v>
      </c>
      <c r="B89" s="1" t="s">
        <v>1102</v>
      </c>
      <c r="C89" s="2" t="s">
        <v>1103</v>
      </c>
      <c r="D89" s="13">
        <v>3181.35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465.5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3646.85</v>
      </c>
      <c r="R89" s="13">
        <v>0</v>
      </c>
      <c r="S89" s="13">
        <v>0</v>
      </c>
      <c r="T89" s="13">
        <v>292.74</v>
      </c>
      <c r="U89" s="13">
        <v>292.74</v>
      </c>
      <c r="V89" s="13">
        <v>31.81</v>
      </c>
      <c r="W89" s="13">
        <v>365.85</v>
      </c>
      <c r="X89" s="13">
        <v>725.83</v>
      </c>
      <c r="Y89" s="14">
        <v>-0.18</v>
      </c>
      <c r="Z89" s="13">
        <v>1416.05</v>
      </c>
      <c r="AA89" s="13">
        <v>2230.8000000000002</v>
      </c>
    </row>
    <row r="90" spans="1:27" x14ac:dyDescent="0.25">
      <c r="A90" s="2" t="s">
        <v>1104</v>
      </c>
      <c r="B90" s="1" t="s">
        <v>1105</v>
      </c>
      <c r="C90" s="2" t="s">
        <v>1106</v>
      </c>
      <c r="D90" s="13">
        <v>12071.7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12071.7</v>
      </c>
      <c r="R90" s="13">
        <v>0</v>
      </c>
      <c r="S90" s="13">
        <v>0</v>
      </c>
      <c r="T90" s="13">
        <v>2070.63</v>
      </c>
      <c r="U90" s="13">
        <v>2070.63</v>
      </c>
      <c r="V90" s="13">
        <v>0</v>
      </c>
      <c r="W90" s="13">
        <v>1388.24</v>
      </c>
      <c r="X90" s="13">
        <v>0</v>
      </c>
      <c r="Y90" s="13">
        <v>0.03</v>
      </c>
      <c r="Z90" s="13">
        <v>3458.9</v>
      </c>
      <c r="AA90" s="13">
        <v>8612.7999999999993</v>
      </c>
    </row>
    <row r="91" spans="1:27" x14ac:dyDescent="0.25">
      <c r="A91" s="2" t="s">
        <v>1107</v>
      </c>
      <c r="B91" s="1" t="s">
        <v>1108</v>
      </c>
      <c r="C91" s="2" t="s">
        <v>930</v>
      </c>
      <c r="D91" s="13">
        <v>0</v>
      </c>
      <c r="E91" s="13">
        <v>0</v>
      </c>
      <c r="F91" s="13">
        <v>0</v>
      </c>
      <c r="G91" s="13">
        <v>0</v>
      </c>
      <c r="H91" s="13">
        <v>1114.5</v>
      </c>
      <c r="I91" s="13">
        <v>0</v>
      </c>
      <c r="J91" s="13">
        <v>0</v>
      </c>
      <c r="K91" s="13">
        <v>69.84</v>
      </c>
      <c r="L91" s="13">
        <v>39.36</v>
      </c>
      <c r="M91" s="13">
        <v>0</v>
      </c>
      <c r="N91" s="13">
        <v>0</v>
      </c>
      <c r="O91" s="13">
        <v>0</v>
      </c>
      <c r="P91" s="13">
        <v>0</v>
      </c>
      <c r="Q91" s="13">
        <v>1223.7</v>
      </c>
      <c r="R91" s="14">
        <v>-200.74</v>
      </c>
      <c r="S91" s="14">
        <v>-133.38999999999999</v>
      </c>
      <c r="T91" s="13">
        <v>67.349999999999994</v>
      </c>
      <c r="U91" s="13">
        <v>0</v>
      </c>
      <c r="V91" s="13">
        <v>11.14</v>
      </c>
      <c r="W91" s="13">
        <v>128.16999999999999</v>
      </c>
      <c r="X91" s="13">
        <v>0</v>
      </c>
      <c r="Y91" s="13">
        <v>0.18</v>
      </c>
      <c r="Z91" s="13">
        <v>6.1</v>
      </c>
      <c r="AA91" s="13">
        <v>1217.5999999999999</v>
      </c>
    </row>
    <row r="92" spans="1:27" x14ac:dyDescent="0.25">
      <c r="A92" s="2" t="s">
        <v>1109</v>
      </c>
      <c r="B92" s="1" t="s">
        <v>1110</v>
      </c>
      <c r="C92" s="2" t="s">
        <v>1111</v>
      </c>
      <c r="D92" s="13">
        <v>8558.4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8558.4</v>
      </c>
      <c r="R92" s="13">
        <v>0</v>
      </c>
      <c r="S92" s="13">
        <v>0</v>
      </c>
      <c r="T92" s="13">
        <v>1280.81</v>
      </c>
      <c r="U92" s="13">
        <v>1280.81</v>
      </c>
      <c r="V92" s="13">
        <v>0</v>
      </c>
      <c r="W92" s="13">
        <v>984.21</v>
      </c>
      <c r="X92" s="13">
        <v>2766</v>
      </c>
      <c r="Y92" s="14">
        <v>-0.02</v>
      </c>
      <c r="Z92" s="13">
        <v>5031</v>
      </c>
      <c r="AA92" s="13">
        <v>3527.4</v>
      </c>
    </row>
    <row r="93" spans="1:27" x14ac:dyDescent="0.25">
      <c r="A93" s="2" t="s">
        <v>1112</v>
      </c>
      <c r="B93" s="1" t="s">
        <v>1113</v>
      </c>
      <c r="C93" s="2" t="s">
        <v>930</v>
      </c>
      <c r="D93" s="13">
        <v>0</v>
      </c>
      <c r="E93" s="13">
        <v>120.4</v>
      </c>
      <c r="F93" s="13">
        <v>0</v>
      </c>
      <c r="G93" s="13">
        <v>0</v>
      </c>
      <c r="H93" s="13">
        <v>0</v>
      </c>
      <c r="I93" s="13">
        <v>3255.45</v>
      </c>
      <c r="J93" s="13">
        <v>0</v>
      </c>
      <c r="K93" s="13">
        <v>232.8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3608.65</v>
      </c>
      <c r="R93" s="14">
        <v>-107.37</v>
      </c>
      <c r="S93" s="13">
        <v>0</v>
      </c>
      <c r="T93" s="13">
        <v>288.58</v>
      </c>
      <c r="U93" s="13">
        <v>181.21</v>
      </c>
      <c r="V93" s="13">
        <v>32.549999999999997</v>
      </c>
      <c r="W93" s="13">
        <v>374.38</v>
      </c>
      <c r="X93" s="13">
        <v>0</v>
      </c>
      <c r="Y93" s="14">
        <v>-0.09</v>
      </c>
      <c r="Z93" s="13">
        <v>588.04999999999995</v>
      </c>
      <c r="AA93" s="13">
        <v>3020.6</v>
      </c>
    </row>
    <row r="94" spans="1:27" x14ac:dyDescent="0.25">
      <c r="A94" s="2" t="s">
        <v>1114</v>
      </c>
      <c r="B94" s="1" t="s">
        <v>1115</v>
      </c>
      <c r="C94" s="2" t="s">
        <v>392</v>
      </c>
      <c r="D94" s="13">
        <v>2741.25</v>
      </c>
      <c r="E94" s="13">
        <v>0</v>
      </c>
      <c r="F94" s="13">
        <v>466.01</v>
      </c>
      <c r="G94" s="13">
        <v>0</v>
      </c>
      <c r="H94" s="13">
        <v>0</v>
      </c>
      <c r="I94" s="13">
        <v>0</v>
      </c>
      <c r="J94" s="13">
        <v>0</v>
      </c>
      <c r="K94" s="13">
        <v>465.5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3672.76</v>
      </c>
      <c r="R94" s="13">
        <v>0</v>
      </c>
      <c r="S94" s="13">
        <v>0</v>
      </c>
      <c r="T94" s="13">
        <v>296.67</v>
      </c>
      <c r="U94" s="13">
        <v>296.67</v>
      </c>
      <c r="V94" s="13">
        <v>27.41</v>
      </c>
      <c r="W94" s="13">
        <v>315.24</v>
      </c>
      <c r="X94" s="13">
        <v>0</v>
      </c>
      <c r="Y94" s="13">
        <v>0.04</v>
      </c>
      <c r="Z94" s="13">
        <v>639.36</v>
      </c>
      <c r="AA94" s="13">
        <v>3033.4</v>
      </c>
    </row>
    <row r="95" spans="1:27" x14ac:dyDescent="0.25">
      <c r="A95" s="2" t="s">
        <v>1116</v>
      </c>
      <c r="B95" s="1" t="s">
        <v>1117</v>
      </c>
      <c r="C95" s="2" t="s">
        <v>930</v>
      </c>
      <c r="D95" s="13">
        <v>0</v>
      </c>
      <c r="E95" s="13">
        <v>96.32</v>
      </c>
      <c r="F95" s="13">
        <v>0</v>
      </c>
      <c r="G95" s="13">
        <v>0</v>
      </c>
      <c r="H95" s="13">
        <v>0</v>
      </c>
      <c r="I95" s="13">
        <v>2604.4</v>
      </c>
      <c r="J95" s="13">
        <v>0</v>
      </c>
      <c r="K95" s="13">
        <v>186.24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2886.96</v>
      </c>
      <c r="R95" s="14">
        <v>-145.38</v>
      </c>
      <c r="S95" s="13">
        <v>0</v>
      </c>
      <c r="T95" s="13">
        <v>210.06</v>
      </c>
      <c r="U95" s="13">
        <v>64.680000000000007</v>
      </c>
      <c r="V95" s="13">
        <v>0</v>
      </c>
      <c r="W95" s="13">
        <v>299.51</v>
      </c>
      <c r="X95" s="13">
        <v>0</v>
      </c>
      <c r="Y95" s="14">
        <v>-0.03</v>
      </c>
      <c r="Z95" s="13">
        <v>364.16</v>
      </c>
      <c r="AA95" s="13">
        <v>2522.8000000000002</v>
      </c>
    </row>
    <row r="96" spans="1:27" x14ac:dyDescent="0.25">
      <c r="A96" s="2" t="s">
        <v>1118</v>
      </c>
      <c r="B96" s="1" t="s">
        <v>1119</v>
      </c>
      <c r="C96" s="2" t="s">
        <v>935</v>
      </c>
      <c r="D96" s="13">
        <v>9323.85</v>
      </c>
      <c r="E96" s="13">
        <v>315.43</v>
      </c>
      <c r="F96" s="13">
        <v>1864.77</v>
      </c>
      <c r="G96" s="13">
        <v>0</v>
      </c>
      <c r="H96" s="13">
        <v>0</v>
      </c>
      <c r="I96" s="13">
        <v>0</v>
      </c>
      <c r="J96" s="13">
        <v>0</v>
      </c>
      <c r="K96" s="13">
        <v>465.5</v>
      </c>
      <c r="L96" s="13">
        <v>0</v>
      </c>
      <c r="M96" s="13">
        <v>4382.3999999999996</v>
      </c>
      <c r="N96" s="13">
        <v>0</v>
      </c>
      <c r="O96" s="13">
        <v>0</v>
      </c>
      <c r="P96" s="13">
        <v>0</v>
      </c>
      <c r="Q96" s="13">
        <v>16351.95</v>
      </c>
      <c r="R96" s="13">
        <v>0</v>
      </c>
      <c r="S96" s="13">
        <v>0</v>
      </c>
      <c r="T96" s="13">
        <v>3090.24</v>
      </c>
      <c r="U96" s="13">
        <v>3090.24</v>
      </c>
      <c r="V96" s="13">
        <v>93.24</v>
      </c>
      <c r="W96" s="13">
        <v>1072.25</v>
      </c>
      <c r="X96" s="13">
        <v>1499.73</v>
      </c>
      <c r="Y96" s="13">
        <v>0.09</v>
      </c>
      <c r="Z96" s="13">
        <v>5755.55</v>
      </c>
      <c r="AA96" s="13">
        <v>10596.4</v>
      </c>
    </row>
    <row r="97" spans="1:27" x14ac:dyDescent="0.25">
      <c r="A97" s="2" t="s">
        <v>1120</v>
      </c>
      <c r="B97" s="1" t="s">
        <v>1121</v>
      </c>
      <c r="C97" s="2" t="s">
        <v>343</v>
      </c>
      <c r="D97" s="13">
        <v>2486.5500000000002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465.5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2952.05</v>
      </c>
      <c r="R97" s="14">
        <v>-145.38</v>
      </c>
      <c r="S97" s="13">
        <v>0</v>
      </c>
      <c r="T97" s="13">
        <v>217.14</v>
      </c>
      <c r="U97" s="13">
        <v>71.77</v>
      </c>
      <c r="V97" s="13">
        <v>24.87</v>
      </c>
      <c r="W97" s="13">
        <v>285.95</v>
      </c>
      <c r="X97" s="13">
        <v>546</v>
      </c>
      <c r="Y97" s="14">
        <v>-0.14000000000000001</v>
      </c>
      <c r="Z97" s="13">
        <v>928.45</v>
      </c>
      <c r="AA97" s="13">
        <v>2023.6</v>
      </c>
    </row>
    <row r="98" spans="1:27" x14ac:dyDescent="0.25">
      <c r="A98" s="2" t="s">
        <v>1122</v>
      </c>
      <c r="B98" s="1" t="s">
        <v>1123</v>
      </c>
      <c r="C98" s="2" t="s">
        <v>935</v>
      </c>
      <c r="D98" s="13">
        <v>6419.55</v>
      </c>
      <c r="E98" s="13">
        <v>229.8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465.5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7114.85</v>
      </c>
      <c r="R98" s="13">
        <v>0</v>
      </c>
      <c r="S98" s="13">
        <v>0</v>
      </c>
      <c r="T98" s="13">
        <v>972.47</v>
      </c>
      <c r="U98" s="13">
        <v>972.47</v>
      </c>
      <c r="V98" s="13">
        <v>64.2</v>
      </c>
      <c r="W98" s="13">
        <v>738.25</v>
      </c>
      <c r="X98" s="13">
        <v>2140</v>
      </c>
      <c r="Y98" s="13">
        <v>0.13</v>
      </c>
      <c r="Z98" s="13">
        <v>3915.05</v>
      </c>
      <c r="AA98" s="13">
        <v>3199.8</v>
      </c>
    </row>
    <row r="99" spans="1:27" x14ac:dyDescent="0.25">
      <c r="A99" s="2" t="s">
        <v>1124</v>
      </c>
      <c r="B99" s="1" t="s">
        <v>1125</v>
      </c>
      <c r="C99" s="2" t="s">
        <v>935</v>
      </c>
      <c r="D99" s="13">
        <v>6419.55</v>
      </c>
      <c r="E99" s="13">
        <v>229.8</v>
      </c>
      <c r="F99" s="13">
        <v>513.55999999999995</v>
      </c>
      <c r="G99" s="13">
        <v>0</v>
      </c>
      <c r="H99" s="13">
        <v>0</v>
      </c>
      <c r="I99" s="13">
        <v>0</v>
      </c>
      <c r="J99" s="13">
        <v>0</v>
      </c>
      <c r="K99" s="13">
        <v>465.5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7628.41</v>
      </c>
      <c r="R99" s="13">
        <v>0</v>
      </c>
      <c r="S99" s="13">
        <v>0</v>
      </c>
      <c r="T99" s="13">
        <v>1082.17</v>
      </c>
      <c r="U99" s="13">
        <v>1082.17</v>
      </c>
      <c r="V99" s="13">
        <v>64.2</v>
      </c>
      <c r="W99" s="13">
        <v>738.25</v>
      </c>
      <c r="X99" s="13">
        <v>2140</v>
      </c>
      <c r="Y99" s="14">
        <v>-0.01</v>
      </c>
      <c r="Z99" s="13">
        <v>4024.61</v>
      </c>
      <c r="AA99" s="13">
        <v>3603.8</v>
      </c>
    </row>
    <row r="100" spans="1:27" x14ac:dyDescent="0.25">
      <c r="A100" s="2" t="s">
        <v>1126</v>
      </c>
      <c r="B100" s="1" t="s">
        <v>1127</v>
      </c>
      <c r="C100" s="2" t="s">
        <v>1103</v>
      </c>
      <c r="D100" s="13">
        <v>3181.35</v>
      </c>
      <c r="E100" s="13">
        <v>21.92</v>
      </c>
      <c r="F100" s="13">
        <v>804.94</v>
      </c>
      <c r="G100" s="13">
        <v>0</v>
      </c>
      <c r="H100" s="13">
        <v>0</v>
      </c>
      <c r="I100" s="13">
        <v>651.70000000000005</v>
      </c>
      <c r="J100" s="13">
        <v>0</v>
      </c>
      <c r="K100" s="13">
        <v>465.5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5125.41</v>
      </c>
      <c r="R100" s="13">
        <v>0</v>
      </c>
      <c r="S100" s="13">
        <v>0</v>
      </c>
      <c r="T100" s="13">
        <v>547.52</v>
      </c>
      <c r="U100" s="13">
        <v>547.52</v>
      </c>
      <c r="V100" s="13">
        <v>31.81</v>
      </c>
      <c r="W100" s="13">
        <v>440.8</v>
      </c>
      <c r="X100" s="13">
        <v>991.74</v>
      </c>
      <c r="Y100" s="14">
        <v>-0.06</v>
      </c>
      <c r="Z100" s="13">
        <v>2011.81</v>
      </c>
      <c r="AA100" s="13">
        <v>3113.6</v>
      </c>
    </row>
    <row r="101" spans="1:27" x14ac:dyDescent="0.25">
      <c r="A101" s="2" t="s">
        <v>1128</v>
      </c>
      <c r="B101" s="1" t="s">
        <v>1129</v>
      </c>
      <c r="C101" s="2" t="s">
        <v>392</v>
      </c>
      <c r="D101" s="13">
        <v>2741.25</v>
      </c>
      <c r="E101" s="13">
        <v>0</v>
      </c>
      <c r="F101" s="13">
        <v>630.49</v>
      </c>
      <c r="G101" s="13">
        <v>0</v>
      </c>
      <c r="H101" s="13">
        <v>0</v>
      </c>
      <c r="I101" s="13">
        <v>0</v>
      </c>
      <c r="J101" s="13">
        <v>0</v>
      </c>
      <c r="K101" s="13">
        <v>465.5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3837.24</v>
      </c>
      <c r="R101" s="13">
        <v>0</v>
      </c>
      <c r="S101" s="13">
        <v>0</v>
      </c>
      <c r="T101" s="13">
        <v>322.99</v>
      </c>
      <c r="U101" s="13">
        <v>322.99</v>
      </c>
      <c r="V101" s="13">
        <v>27.41</v>
      </c>
      <c r="W101" s="13">
        <v>315.24</v>
      </c>
      <c r="X101" s="13">
        <v>844</v>
      </c>
      <c r="Y101" s="13">
        <v>0</v>
      </c>
      <c r="Z101" s="13">
        <v>1509.64</v>
      </c>
      <c r="AA101" s="13">
        <v>2327.6</v>
      </c>
    </row>
    <row r="102" spans="1:27" x14ac:dyDescent="0.25">
      <c r="A102" s="2" t="s">
        <v>1130</v>
      </c>
      <c r="B102" s="1" t="s">
        <v>1131</v>
      </c>
      <c r="C102" s="2" t="s">
        <v>296</v>
      </c>
      <c r="D102" s="13">
        <v>2265.15</v>
      </c>
      <c r="E102" s="13">
        <v>0</v>
      </c>
      <c r="F102" s="13">
        <v>385.08</v>
      </c>
      <c r="G102" s="13">
        <v>0</v>
      </c>
      <c r="H102" s="13">
        <v>0</v>
      </c>
      <c r="I102" s="13">
        <v>0</v>
      </c>
      <c r="J102" s="13">
        <v>0</v>
      </c>
      <c r="K102" s="13">
        <v>465.5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3115.73</v>
      </c>
      <c r="R102" s="14">
        <v>-125.1</v>
      </c>
      <c r="S102" s="13">
        <v>0</v>
      </c>
      <c r="T102" s="13">
        <v>234.95</v>
      </c>
      <c r="U102" s="13">
        <v>109.85</v>
      </c>
      <c r="V102" s="13">
        <v>22.65</v>
      </c>
      <c r="W102" s="13">
        <v>260.49</v>
      </c>
      <c r="X102" s="13">
        <v>732</v>
      </c>
      <c r="Y102" s="14">
        <v>-0.06</v>
      </c>
      <c r="Z102" s="13">
        <v>1124.93</v>
      </c>
      <c r="AA102" s="13">
        <v>1990.8</v>
      </c>
    </row>
    <row r="103" spans="1:27" x14ac:dyDescent="0.25">
      <c r="A103" s="2" t="s">
        <v>1132</v>
      </c>
      <c r="B103" s="1" t="s">
        <v>1133</v>
      </c>
      <c r="C103" s="2" t="s">
        <v>944</v>
      </c>
      <c r="D103" s="13">
        <v>2881.65</v>
      </c>
      <c r="E103" s="13">
        <v>0</v>
      </c>
      <c r="F103" s="13">
        <v>489.88</v>
      </c>
      <c r="G103" s="13">
        <v>0</v>
      </c>
      <c r="H103" s="13">
        <v>0</v>
      </c>
      <c r="I103" s="13">
        <v>0</v>
      </c>
      <c r="J103" s="13">
        <v>1043</v>
      </c>
      <c r="K103" s="13">
        <v>465.5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4880.03</v>
      </c>
      <c r="R103" s="13">
        <v>0</v>
      </c>
      <c r="S103" s="13">
        <v>0</v>
      </c>
      <c r="T103" s="13">
        <v>502.04</v>
      </c>
      <c r="U103" s="13">
        <v>502.04</v>
      </c>
      <c r="V103" s="13">
        <v>28.82</v>
      </c>
      <c r="W103" s="13">
        <v>331.39</v>
      </c>
      <c r="X103" s="13">
        <v>0</v>
      </c>
      <c r="Y103" s="14">
        <v>-0.02</v>
      </c>
      <c r="Z103" s="13">
        <v>862.23</v>
      </c>
      <c r="AA103" s="13">
        <v>4017.8</v>
      </c>
    </row>
    <row r="104" spans="1:27" x14ac:dyDescent="0.25">
      <c r="A104" s="2" t="s">
        <v>1134</v>
      </c>
      <c r="B104" s="1" t="s">
        <v>1135</v>
      </c>
      <c r="C104" s="2" t="s">
        <v>930</v>
      </c>
      <c r="D104" s="13">
        <v>0</v>
      </c>
      <c r="E104" s="13">
        <v>156.52000000000001</v>
      </c>
      <c r="F104" s="13">
        <v>0</v>
      </c>
      <c r="G104" s="13">
        <v>0</v>
      </c>
      <c r="H104" s="13">
        <v>0</v>
      </c>
      <c r="I104" s="13">
        <v>4232.1000000000004</v>
      </c>
      <c r="J104" s="13">
        <v>0</v>
      </c>
      <c r="K104" s="13">
        <v>302.64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4691.26</v>
      </c>
      <c r="R104" s="13">
        <v>0</v>
      </c>
      <c r="S104" s="13">
        <v>0</v>
      </c>
      <c r="T104" s="13">
        <v>468.21</v>
      </c>
      <c r="U104" s="13">
        <v>468.21</v>
      </c>
      <c r="V104" s="13">
        <v>42.32</v>
      </c>
      <c r="W104" s="13">
        <v>486.7</v>
      </c>
      <c r="X104" s="13">
        <v>0</v>
      </c>
      <c r="Y104" s="13">
        <v>0.03</v>
      </c>
      <c r="Z104" s="13">
        <v>997.26</v>
      </c>
      <c r="AA104" s="13">
        <v>3694</v>
      </c>
    </row>
    <row r="105" spans="1:27" x14ac:dyDescent="0.25">
      <c r="A105" s="2" t="s">
        <v>1136</v>
      </c>
      <c r="B105" s="1" t="s">
        <v>1137</v>
      </c>
      <c r="C105" s="2" t="s">
        <v>930</v>
      </c>
      <c r="D105" s="13">
        <v>0</v>
      </c>
      <c r="E105" s="13">
        <v>30.1</v>
      </c>
      <c r="F105" s="13">
        <v>0</v>
      </c>
      <c r="G105" s="13">
        <v>0</v>
      </c>
      <c r="H105" s="13">
        <v>4086.5</v>
      </c>
      <c r="I105" s="13">
        <v>813.9</v>
      </c>
      <c r="J105" s="13">
        <v>0</v>
      </c>
      <c r="K105" s="13">
        <v>314.27999999999997</v>
      </c>
      <c r="L105" s="13">
        <v>144.32</v>
      </c>
      <c r="M105" s="13">
        <v>0</v>
      </c>
      <c r="N105" s="13">
        <v>0</v>
      </c>
      <c r="O105" s="13">
        <v>0</v>
      </c>
      <c r="P105" s="13">
        <v>0</v>
      </c>
      <c r="Q105" s="13">
        <v>5389.1</v>
      </c>
      <c r="R105" s="13">
        <v>0</v>
      </c>
      <c r="S105" s="13">
        <v>0</v>
      </c>
      <c r="T105" s="13">
        <v>603.85</v>
      </c>
      <c r="U105" s="13">
        <v>603.85</v>
      </c>
      <c r="V105" s="13">
        <v>49</v>
      </c>
      <c r="W105" s="13">
        <v>563.35</v>
      </c>
      <c r="X105" s="13">
        <v>0</v>
      </c>
      <c r="Y105" s="13">
        <v>0.1</v>
      </c>
      <c r="Z105" s="13">
        <v>1216.3</v>
      </c>
      <c r="AA105" s="13">
        <v>4172.8</v>
      </c>
    </row>
    <row r="106" spans="1:27" x14ac:dyDescent="0.25">
      <c r="A106" s="2" t="s">
        <v>1138</v>
      </c>
      <c r="B106" s="1" t="s">
        <v>1139</v>
      </c>
      <c r="C106" s="2" t="s">
        <v>930</v>
      </c>
      <c r="D106" s="13">
        <v>0</v>
      </c>
      <c r="E106" s="13">
        <v>12.04</v>
      </c>
      <c r="F106" s="13">
        <v>0</v>
      </c>
      <c r="G106" s="13">
        <v>0</v>
      </c>
      <c r="H106" s="13">
        <v>4829.5</v>
      </c>
      <c r="I106" s="13">
        <v>325.55</v>
      </c>
      <c r="J106" s="13">
        <v>0</v>
      </c>
      <c r="K106" s="13">
        <v>325.92</v>
      </c>
      <c r="L106" s="13">
        <v>170.56</v>
      </c>
      <c r="M106" s="13">
        <v>0</v>
      </c>
      <c r="N106" s="13">
        <v>0</v>
      </c>
      <c r="O106" s="13">
        <v>0</v>
      </c>
      <c r="P106" s="13">
        <v>0</v>
      </c>
      <c r="Q106" s="13">
        <v>5663.57</v>
      </c>
      <c r="R106" s="13">
        <v>0</v>
      </c>
      <c r="S106" s="13">
        <v>0</v>
      </c>
      <c r="T106" s="13">
        <v>662.48</v>
      </c>
      <c r="U106" s="13">
        <v>662.48</v>
      </c>
      <c r="V106" s="13">
        <v>51.55</v>
      </c>
      <c r="W106" s="13">
        <v>592.83000000000004</v>
      </c>
      <c r="X106" s="13">
        <v>948</v>
      </c>
      <c r="Y106" s="13">
        <v>0.11</v>
      </c>
      <c r="Z106" s="13">
        <v>2254.9699999999998</v>
      </c>
      <c r="AA106" s="13">
        <v>3408.6</v>
      </c>
    </row>
    <row r="107" spans="1:27" x14ac:dyDescent="0.25">
      <c r="A107" s="2" t="s">
        <v>1140</v>
      </c>
      <c r="B107" s="1" t="s">
        <v>1141</v>
      </c>
      <c r="C107" s="2" t="s">
        <v>938</v>
      </c>
      <c r="D107" s="13">
        <v>0</v>
      </c>
      <c r="E107" s="13">
        <v>43.84</v>
      </c>
      <c r="F107" s="13">
        <v>0</v>
      </c>
      <c r="G107" s="13">
        <v>0</v>
      </c>
      <c r="H107" s="13">
        <v>0</v>
      </c>
      <c r="I107" s="13">
        <v>1303.3499999999999</v>
      </c>
      <c r="J107" s="13">
        <v>0</v>
      </c>
      <c r="K107" s="13">
        <v>177.12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1524.31</v>
      </c>
      <c r="R107" s="14">
        <v>-200.63</v>
      </c>
      <c r="S107" s="14">
        <v>-114.05</v>
      </c>
      <c r="T107" s="13">
        <v>86.59</v>
      </c>
      <c r="U107" s="13">
        <v>0</v>
      </c>
      <c r="V107" s="13">
        <v>13.03</v>
      </c>
      <c r="W107" s="13">
        <v>149.88999999999999</v>
      </c>
      <c r="X107" s="13">
        <v>0</v>
      </c>
      <c r="Y107" s="13">
        <v>0.04</v>
      </c>
      <c r="Z107" s="13">
        <v>48.91</v>
      </c>
      <c r="AA107" s="13">
        <v>1475.4</v>
      </c>
    </row>
    <row r="108" spans="1:27" x14ac:dyDescent="0.25">
      <c r="A108" s="2" t="s">
        <v>1142</v>
      </c>
      <c r="B108" s="1" t="s">
        <v>1143</v>
      </c>
      <c r="C108" s="2" t="s">
        <v>930</v>
      </c>
      <c r="D108" s="13">
        <v>0</v>
      </c>
      <c r="E108" s="13">
        <v>216.72</v>
      </c>
      <c r="F108" s="13">
        <v>0</v>
      </c>
      <c r="G108" s="13">
        <v>0</v>
      </c>
      <c r="H108" s="13">
        <v>0</v>
      </c>
      <c r="I108" s="13">
        <v>5859.9</v>
      </c>
      <c r="J108" s="13">
        <v>0</v>
      </c>
      <c r="K108" s="13">
        <v>465.5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6542.12</v>
      </c>
      <c r="R108" s="13">
        <v>0</v>
      </c>
      <c r="S108" s="13">
        <v>0</v>
      </c>
      <c r="T108" s="13">
        <v>850.13</v>
      </c>
      <c r="U108" s="13">
        <v>850.13</v>
      </c>
      <c r="V108" s="13">
        <v>58.6</v>
      </c>
      <c r="W108" s="13">
        <v>673.89</v>
      </c>
      <c r="X108" s="13">
        <v>678</v>
      </c>
      <c r="Y108" s="14">
        <v>-0.1</v>
      </c>
      <c r="Z108" s="13">
        <v>2260.52</v>
      </c>
      <c r="AA108" s="13">
        <v>4281.6000000000004</v>
      </c>
    </row>
    <row r="109" spans="1:27" x14ac:dyDescent="0.25">
      <c r="A109" s="2" t="s">
        <v>1144</v>
      </c>
      <c r="B109" s="1" t="s">
        <v>1145</v>
      </c>
      <c r="C109" s="2" t="s">
        <v>1146</v>
      </c>
      <c r="D109" s="13">
        <v>13967.1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13967.1</v>
      </c>
      <c r="R109" s="13">
        <v>0</v>
      </c>
      <c r="S109" s="13">
        <v>0</v>
      </c>
      <c r="T109" s="13">
        <v>2516.4299999999998</v>
      </c>
      <c r="U109" s="13">
        <v>2516.4299999999998</v>
      </c>
      <c r="V109" s="13">
        <v>0</v>
      </c>
      <c r="W109" s="13">
        <v>1606.21</v>
      </c>
      <c r="X109" s="13">
        <v>0</v>
      </c>
      <c r="Y109" s="13">
        <v>0.06</v>
      </c>
      <c r="Z109" s="13">
        <v>4122.7</v>
      </c>
      <c r="AA109" s="13">
        <v>9844.4</v>
      </c>
    </row>
    <row r="110" spans="1:27" x14ac:dyDescent="0.25">
      <c r="A110" s="2" t="s">
        <v>1147</v>
      </c>
      <c r="B110" s="1" t="s">
        <v>1148</v>
      </c>
      <c r="C110" s="2" t="s">
        <v>930</v>
      </c>
      <c r="D110" s="13">
        <v>0</v>
      </c>
      <c r="E110" s="13">
        <v>0</v>
      </c>
      <c r="F110" s="13">
        <v>538.67999999999995</v>
      </c>
      <c r="G110" s="13">
        <v>0</v>
      </c>
      <c r="H110" s="13">
        <v>5386.75</v>
      </c>
      <c r="I110" s="13">
        <v>0</v>
      </c>
      <c r="J110" s="13">
        <v>0</v>
      </c>
      <c r="K110" s="13">
        <v>337.56</v>
      </c>
      <c r="L110" s="13">
        <v>190.24</v>
      </c>
      <c r="M110" s="13">
        <v>0</v>
      </c>
      <c r="N110" s="13">
        <v>0</v>
      </c>
      <c r="O110" s="13">
        <v>0</v>
      </c>
      <c r="P110" s="13">
        <v>0</v>
      </c>
      <c r="Q110" s="13">
        <v>6453.23</v>
      </c>
      <c r="R110" s="13">
        <v>0</v>
      </c>
      <c r="S110" s="13">
        <v>0</v>
      </c>
      <c r="T110" s="13">
        <v>831.15</v>
      </c>
      <c r="U110" s="13">
        <v>831.15</v>
      </c>
      <c r="V110" s="13">
        <v>53.87</v>
      </c>
      <c r="W110" s="13">
        <v>619.48</v>
      </c>
      <c r="X110" s="13">
        <v>0</v>
      </c>
      <c r="Y110" s="13">
        <v>0.13</v>
      </c>
      <c r="Z110" s="13">
        <v>1504.63</v>
      </c>
      <c r="AA110" s="13">
        <v>4948.6000000000004</v>
      </c>
    </row>
    <row r="111" spans="1:27" x14ac:dyDescent="0.25">
      <c r="A111" s="2" t="s">
        <v>1149</v>
      </c>
      <c r="B111" s="1" t="s">
        <v>1150</v>
      </c>
      <c r="C111" s="2" t="s">
        <v>1151</v>
      </c>
      <c r="D111" s="13">
        <v>2369.85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465.5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2835.35</v>
      </c>
      <c r="R111" s="14">
        <v>-145.38</v>
      </c>
      <c r="S111" s="13">
        <v>0</v>
      </c>
      <c r="T111" s="13">
        <v>204.45</v>
      </c>
      <c r="U111" s="13">
        <v>59.07</v>
      </c>
      <c r="V111" s="13">
        <v>23.7</v>
      </c>
      <c r="W111" s="13">
        <v>272.52999999999997</v>
      </c>
      <c r="X111" s="13">
        <v>639</v>
      </c>
      <c r="Y111" s="13">
        <v>0.05</v>
      </c>
      <c r="Z111" s="13">
        <v>994.35</v>
      </c>
      <c r="AA111" s="13">
        <v>1841</v>
      </c>
    </row>
    <row r="112" spans="1:27" x14ac:dyDescent="0.25">
      <c r="A112" s="2" t="s">
        <v>1152</v>
      </c>
      <c r="B112" s="1" t="s">
        <v>1153</v>
      </c>
      <c r="C112" s="2" t="s">
        <v>944</v>
      </c>
      <c r="D112" s="13">
        <v>2881.65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465.5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3347.15</v>
      </c>
      <c r="R112" s="14">
        <v>-125.1</v>
      </c>
      <c r="S112" s="13">
        <v>0</v>
      </c>
      <c r="T112" s="13">
        <v>260.13</v>
      </c>
      <c r="U112" s="13">
        <v>135.03</v>
      </c>
      <c r="V112" s="13">
        <v>28.82</v>
      </c>
      <c r="W112" s="13">
        <v>331.39</v>
      </c>
      <c r="X112" s="13">
        <v>618</v>
      </c>
      <c r="Y112" s="14">
        <v>-0.09</v>
      </c>
      <c r="Z112" s="13">
        <v>1113.1500000000001</v>
      </c>
      <c r="AA112" s="13">
        <v>2234</v>
      </c>
    </row>
    <row r="113" spans="1:27" x14ac:dyDescent="0.25">
      <c r="A113" s="2" t="s">
        <v>1154</v>
      </c>
      <c r="B113" s="1" t="s">
        <v>1155</v>
      </c>
      <c r="C113" s="2" t="s">
        <v>1156</v>
      </c>
      <c r="D113" s="13">
        <v>8558.4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8558.4</v>
      </c>
      <c r="R113" s="13">
        <v>0</v>
      </c>
      <c r="S113" s="13">
        <v>0</v>
      </c>
      <c r="T113" s="13">
        <v>1280.81</v>
      </c>
      <c r="U113" s="13">
        <v>1280.81</v>
      </c>
      <c r="V113" s="13">
        <v>0</v>
      </c>
      <c r="W113" s="13">
        <v>984.21</v>
      </c>
      <c r="X113" s="13">
        <v>3493.97</v>
      </c>
      <c r="Y113" s="13">
        <v>0.01</v>
      </c>
      <c r="Z113" s="13">
        <v>5759</v>
      </c>
      <c r="AA113" s="13">
        <v>2799.4</v>
      </c>
    </row>
    <row r="114" spans="1:27" x14ac:dyDescent="0.25">
      <c r="A114" s="2" t="s">
        <v>1157</v>
      </c>
      <c r="B114" s="1" t="s">
        <v>1158</v>
      </c>
      <c r="C114" s="2" t="s">
        <v>930</v>
      </c>
      <c r="D114" s="13">
        <v>0</v>
      </c>
      <c r="E114" s="13">
        <v>6.02</v>
      </c>
      <c r="F114" s="13">
        <v>0</v>
      </c>
      <c r="G114" s="13">
        <v>0</v>
      </c>
      <c r="H114" s="13">
        <v>5386.62</v>
      </c>
      <c r="I114" s="13">
        <v>162.93</v>
      </c>
      <c r="J114" s="13">
        <v>0</v>
      </c>
      <c r="K114" s="13">
        <v>349.2</v>
      </c>
      <c r="L114" s="13">
        <v>190.24</v>
      </c>
      <c r="M114" s="13">
        <v>0</v>
      </c>
      <c r="N114" s="13">
        <v>0</v>
      </c>
      <c r="O114" s="13">
        <v>0</v>
      </c>
      <c r="P114" s="13">
        <v>0</v>
      </c>
      <c r="Q114" s="13">
        <v>6095.01</v>
      </c>
      <c r="R114" s="13">
        <v>0</v>
      </c>
      <c r="S114" s="13">
        <v>0</v>
      </c>
      <c r="T114" s="13">
        <v>754.63</v>
      </c>
      <c r="U114" s="13">
        <v>754.63</v>
      </c>
      <c r="V114" s="13">
        <v>55.5</v>
      </c>
      <c r="W114" s="13">
        <v>638.20000000000005</v>
      </c>
      <c r="X114" s="13">
        <v>0</v>
      </c>
      <c r="Y114" s="13">
        <v>0.08</v>
      </c>
      <c r="Z114" s="13">
        <v>1448.41</v>
      </c>
      <c r="AA114" s="13">
        <v>4646.6000000000004</v>
      </c>
    </row>
    <row r="115" spans="1:27" x14ac:dyDescent="0.25">
      <c r="A115" s="2" t="s">
        <v>1159</v>
      </c>
      <c r="B115" s="1" t="s">
        <v>1160</v>
      </c>
      <c r="C115" s="2" t="s">
        <v>930</v>
      </c>
      <c r="D115" s="13">
        <v>0</v>
      </c>
      <c r="E115" s="13">
        <v>0</v>
      </c>
      <c r="F115" s="13">
        <v>0</v>
      </c>
      <c r="G115" s="13">
        <v>0</v>
      </c>
      <c r="H115" s="13">
        <v>6872.7</v>
      </c>
      <c r="I115" s="13">
        <v>0</v>
      </c>
      <c r="J115" s="13">
        <v>0</v>
      </c>
      <c r="K115" s="13">
        <v>430.68</v>
      </c>
      <c r="L115" s="13">
        <v>242.72</v>
      </c>
      <c r="M115" s="13">
        <v>0</v>
      </c>
      <c r="N115" s="13">
        <v>0</v>
      </c>
      <c r="O115" s="13">
        <v>0</v>
      </c>
      <c r="P115" s="13">
        <v>0</v>
      </c>
      <c r="Q115" s="13">
        <v>7546.1</v>
      </c>
      <c r="R115" s="13">
        <v>0</v>
      </c>
      <c r="S115" s="13">
        <v>0</v>
      </c>
      <c r="T115" s="13">
        <v>1064.58</v>
      </c>
      <c r="U115" s="13">
        <v>1064.58</v>
      </c>
      <c r="V115" s="13">
        <v>68.73</v>
      </c>
      <c r="W115" s="13">
        <v>790.37</v>
      </c>
      <c r="X115" s="13">
        <v>388.52</v>
      </c>
      <c r="Y115" s="13">
        <v>0.1</v>
      </c>
      <c r="Z115" s="13">
        <v>2312.3000000000002</v>
      </c>
      <c r="AA115" s="13">
        <v>5233.8</v>
      </c>
    </row>
    <row r="116" spans="1:27" x14ac:dyDescent="0.25">
      <c r="A116" s="2" t="s">
        <v>1161</v>
      </c>
      <c r="B116" s="1" t="s">
        <v>1162</v>
      </c>
      <c r="C116" s="2" t="s">
        <v>296</v>
      </c>
      <c r="D116" s="13">
        <v>2265.15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465.5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2730.65</v>
      </c>
      <c r="R116" s="14">
        <v>-145.38</v>
      </c>
      <c r="S116" s="13">
        <v>0</v>
      </c>
      <c r="T116" s="13">
        <v>193.06</v>
      </c>
      <c r="U116" s="13">
        <v>47.68</v>
      </c>
      <c r="V116" s="13">
        <v>22.65</v>
      </c>
      <c r="W116" s="13">
        <v>260.49</v>
      </c>
      <c r="X116" s="13">
        <v>0</v>
      </c>
      <c r="Y116" s="13">
        <v>0.03</v>
      </c>
      <c r="Z116" s="13">
        <v>330.85</v>
      </c>
      <c r="AA116" s="13">
        <v>2399.8000000000002</v>
      </c>
    </row>
    <row r="117" spans="1:27" x14ac:dyDescent="0.25">
      <c r="A117" s="2" t="s">
        <v>1163</v>
      </c>
      <c r="B117" s="1" t="s">
        <v>1164</v>
      </c>
      <c r="C117" s="2" t="s">
        <v>930</v>
      </c>
      <c r="D117" s="13">
        <v>2600.5500000000002</v>
      </c>
      <c r="E117" s="13">
        <v>0</v>
      </c>
      <c r="F117" s="13">
        <v>0</v>
      </c>
      <c r="G117" s="13">
        <v>0</v>
      </c>
      <c r="H117" s="13">
        <v>2600.5</v>
      </c>
      <c r="I117" s="13">
        <v>0</v>
      </c>
      <c r="J117" s="13">
        <v>0</v>
      </c>
      <c r="K117" s="13">
        <v>162.96</v>
      </c>
      <c r="L117" s="13">
        <v>91.84</v>
      </c>
      <c r="M117" s="13">
        <v>0</v>
      </c>
      <c r="N117" s="13">
        <v>1445.91</v>
      </c>
      <c r="O117" s="13">
        <v>0</v>
      </c>
      <c r="P117" s="13">
        <v>0</v>
      </c>
      <c r="Q117" s="13">
        <v>6901.76</v>
      </c>
      <c r="R117" s="13">
        <v>0</v>
      </c>
      <c r="S117" s="13">
        <v>0</v>
      </c>
      <c r="T117" s="13">
        <v>618.11</v>
      </c>
      <c r="U117" s="13">
        <v>618.11</v>
      </c>
      <c r="V117" s="13">
        <v>26.01</v>
      </c>
      <c r="W117" s="13">
        <v>299.06</v>
      </c>
      <c r="X117" s="13">
        <v>0</v>
      </c>
      <c r="Y117" s="14">
        <v>-0.02</v>
      </c>
      <c r="Z117" s="13">
        <v>943.16</v>
      </c>
      <c r="AA117" s="13">
        <v>5958.6</v>
      </c>
    </row>
    <row r="118" spans="1:27" x14ac:dyDescent="0.25">
      <c r="A118" s="2" t="s">
        <v>1165</v>
      </c>
      <c r="B118" s="1" t="s">
        <v>1166</v>
      </c>
      <c r="C118" s="2" t="s">
        <v>930</v>
      </c>
      <c r="D118" s="13">
        <v>0</v>
      </c>
      <c r="E118" s="13">
        <v>72.239999999999995</v>
      </c>
      <c r="F118" s="13">
        <v>0</v>
      </c>
      <c r="G118" s="13">
        <v>0</v>
      </c>
      <c r="H118" s="13">
        <v>0</v>
      </c>
      <c r="I118" s="13">
        <v>1953.3</v>
      </c>
      <c r="J118" s="13">
        <v>0</v>
      </c>
      <c r="K118" s="13">
        <v>139.68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2165.2199999999998</v>
      </c>
      <c r="R118" s="14">
        <v>-188.71</v>
      </c>
      <c r="S118" s="14">
        <v>-57.18</v>
      </c>
      <c r="T118" s="13">
        <v>131.54</v>
      </c>
      <c r="U118" s="13">
        <v>0</v>
      </c>
      <c r="V118" s="13">
        <v>19.53</v>
      </c>
      <c r="W118" s="13">
        <v>224.63</v>
      </c>
      <c r="X118" s="13">
        <v>0</v>
      </c>
      <c r="Y118" s="13">
        <v>0.04</v>
      </c>
      <c r="Z118" s="13">
        <v>187.02</v>
      </c>
      <c r="AA118" s="13">
        <v>1978.2</v>
      </c>
    </row>
    <row r="119" spans="1:27" x14ac:dyDescent="0.25">
      <c r="A119" s="2" t="s">
        <v>1167</v>
      </c>
      <c r="B119" s="1" t="s">
        <v>1168</v>
      </c>
      <c r="C119" s="2" t="s">
        <v>367</v>
      </c>
      <c r="D119" s="13">
        <v>2609.5500000000002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465.5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3075.05</v>
      </c>
      <c r="R119" s="14">
        <v>-125.1</v>
      </c>
      <c r="S119" s="13">
        <v>0</v>
      </c>
      <c r="T119" s="13">
        <v>230.53</v>
      </c>
      <c r="U119" s="13">
        <v>105.42</v>
      </c>
      <c r="V119" s="13">
        <v>26.1</v>
      </c>
      <c r="W119" s="13">
        <v>300.08999999999997</v>
      </c>
      <c r="X119" s="13">
        <v>0</v>
      </c>
      <c r="Y119" s="13">
        <v>0.04</v>
      </c>
      <c r="Z119" s="13">
        <v>431.65</v>
      </c>
      <c r="AA119" s="13">
        <v>2643.4</v>
      </c>
    </row>
    <row r="120" spans="1:27" x14ac:dyDescent="0.25">
      <c r="A120" s="2" t="s">
        <v>1169</v>
      </c>
      <c r="B120" s="1" t="s">
        <v>1170</v>
      </c>
      <c r="C120" s="2" t="s">
        <v>938</v>
      </c>
      <c r="D120" s="13">
        <v>0</v>
      </c>
      <c r="E120" s="13">
        <v>60.28</v>
      </c>
      <c r="F120" s="13">
        <v>0</v>
      </c>
      <c r="G120" s="13">
        <v>0</v>
      </c>
      <c r="H120" s="13">
        <v>0</v>
      </c>
      <c r="I120" s="13">
        <v>1792.18</v>
      </c>
      <c r="J120" s="13">
        <v>0</v>
      </c>
      <c r="K120" s="13">
        <v>106.04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1958.5</v>
      </c>
      <c r="R120" s="14">
        <v>-188.71</v>
      </c>
      <c r="S120" s="14">
        <v>-74.34</v>
      </c>
      <c r="T120" s="13">
        <v>114.38</v>
      </c>
      <c r="U120" s="13">
        <v>0</v>
      </c>
      <c r="V120" s="13">
        <v>17.920000000000002</v>
      </c>
      <c r="W120" s="13">
        <v>206.1</v>
      </c>
      <c r="X120" s="13">
        <v>580</v>
      </c>
      <c r="Y120" s="13">
        <v>0.02</v>
      </c>
      <c r="Z120" s="13">
        <v>729.7</v>
      </c>
      <c r="AA120" s="13">
        <v>1228.8</v>
      </c>
    </row>
    <row r="121" spans="1:27" x14ac:dyDescent="0.25">
      <c r="A121" s="2" t="s">
        <v>1171</v>
      </c>
      <c r="B121" s="1" t="s">
        <v>1172</v>
      </c>
      <c r="C121" s="2" t="s">
        <v>935</v>
      </c>
      <c r="D121" s="13">
        <v>6419.55</v>
      </c>
      <c r="E121" s="13">
        <v>229.8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465.5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7114.85</v>
      </c>
      <c r="R121" s="13">
        <v>0</v>
      </c>
      <c r="S121" s="13">
        <v>0</v>
      </c>
      <c r="T121" s="13">
        <v>972.47</v>
      </c>
      <c r="U121" s="13">
        <v>972.47</v>
      </c>
      <c r="V121" s="13">
        <v>64.2</v>
      </c>
      <c r="W121" s="13">
        <v>738.25</v>
      </c>
      <c r="X121" s="13">
        <v>3508.22</v>
      </c>
      <c r="Y121" s="13">
        <v>0.11</v>
      </c>
      <c r="Z121" s="13">
        <v>5283.25</v>
      </c>
      <c r="AA121" s="13">
        <v>1831.6</v>
      </c>
    </row>
    <row r="122" spans="1:27" x14ac:dyDescent="0.25">
      <c r="A122" s="2" t="s">
        <v>1173</v>
      </c>
      <c r="B122" s="1" t="s">
        <v>1174</v>
      </c>
      <c r="C122" s="2" t="s">
        <v>1175</v>
      </c>
      <c r="D122" s="13">
        <v>3685.35</v>
      </c>
      <c r="E122" s="13">
        <v>0</v>
      </c>
      <c r="F122" s="13">
        <v>700.22</v>
      </c>
      <c r="G122" s="13">
        <v>0</v>
      </c>
      <c r="H122" s="13">
        <v>0</v>
      </c>
      <c r="I122" s="13">
        <v>0</v>
      </c>
      <c r="J122" s="13">
        <v>521.5</v>
      </c>
      <c r="K122" s="13">
        <v>465.5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5372.57</v>
      </c>
      <c r="R122" s="13">
        <v>0</v>
      </c>
      <c r="S122" s="13">
        <v>0</v>
      </c>
      <c r="T122" s="13">
        <v>600.32000000000005</v>
      </c>
      <c r="U122" s="13">
        <v>600.32000000000005</v>
      </c>
      <c r="V122" s="13">
        <v>36.85</v>
      </c>
      <c r="W122" s="13">
        <v>423.81</v>
      </c>
      <c r="X122" s="13">
        <v>0</v>
      </c>
      <c r="Y122" s="14">
        <v>-0.01</v>
      </c>
      <c r="Z122" s="13">
        <v>1060.97</v>
      </c>
      <c r="AA122" s="13">
        <v>4311.6000000000004</v>
      </c>
    </row>
    <row r="123" spans="1:27" x14ac:dyDescent="0.25">
      <c r="A123" s="2" t="s">
        <v>1176</v>
      </c>
      <c r="B123" s="1" t="s">
        <v>1177</v>
      </c>
      <c r="C123" s="2" t="s">
        <v>1178</v>
      </c>
      <c r="D123" s="13">
        <v>3685.35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465.5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4150.8500000000004</v>
      </c>
      <c r="R123" s="13">
        <v>0</v>
      </c>
      <c r="S123" s="13">
        <v>0</v>
      </c>
      <c r="T123" s="13">
        <v>373.17</v>
      </c>
      <c r="U123" s="13">
        <v>373.17</v>
      </c>
      <c r="V123" s="13">
        <v>36.85</v>
      </c>
      <c r="W123" s="13">
        <v>423.81</v>
      </c>
      <c r="X123" s="13">
        <v>0</v>
      </c>
      <c r="Y123" s="13">
        <v>0.02</v>
      </c>
      <c r="Z123" s="13">
        <v>833.85</v>
      </c>
      <c r="AA123" s="13">
        <v>3317</v>
      </c>
    </row>
    <row r="124" spans="1:27" x14ac:dyDescent="0.25">
      <c r="A124" s="2" t="s">
        <v>1179</v>
      </c>
      <c r="B124" s="1" t="s">
        <v>1180</v>
      </c>
      <c r="C124" s="2" t="s">
        <v>363</v>
      </c>
      <c r="D124" s="13">
        <v>3507.3</v>
      </c>
      <c r="E124" s="13">
        <v>0</v>
      </c>
      <c r="F124" s="13">
        <v>666.39</v>
      </c>
      <c r="G124" s="13">
        <v>0</v>
      </c>
      <c r="H124" s="13">
        <v>0</v>
      </c>
      <c r="I124" s="13">
        <v>0</v>
      </c>
      <c r="J124" s="13">
        <v>1402.92</v>
      </c>
      <c r="K124" s="13">
        <v>465.5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6042.11</v>
      </c>
      <c r="R124" s="13">
        <v>0</v>
      </c>
      <c r="S124" s="13">
        <v>0</v>
      </c>
      <c r="T124" s="13">
        <v>743.33</v>
      </c>
      <c r="U124" s="13">
        <v>743.33</v>
      </c>
      <c r="V124" s="13">
        <v>35.07</v>
      </c>
      <c r="W124" s="13">
        <v>403.35</v>
      </c>
      <c r="X124" s="13">
        <v>0</v>
      </c>
      <c r="Y124" s="13">
        <v>0.16</v>
      </c>
      <c r="Z124" s="13">
        <v>1181.9100000000001</v>
      </c>
      <c r="AA124" s="13">
        <v>4860.2</v>
      </c>
    </row>
    <row r="125" spans="1:27" x14ac:dyDescent="0.25">
      <c r="A125" s="2" t="s">
        <v>1181</v>
      </c>
      <c r="B125" s="1" t="s">
        <v>1182</v>
      </c>
      <c r="C125" s="2" t="s">
        <v>979</v>
      </c>
      <c r="D125" s="13">
        <v>3873.15</v>
      </c>
      <c r="E125" s="13">
        <v>0</v>
      </c>
      <c r="F125" s="13">
        <v>813.36</v>
      </c>
      <c r="G125" s="13">
        <v>0</v>
      </c>
      <c r="H125" s="13">
        <v>0</v>
      </c>
      <c r="I125" s="13">
        <v>0</v>
      </c>
      <c r="J125" s="13">
        <v>521.5</v>
      </c>
      <c r="K125" s="13">
        <v>465.5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5673.51</v>
      </c>
      <c r="R125" s="13">
        <v>0</v>
      </c>
      <c r="S125" s="13">
        <v>0</v>
      </c>
      <c r="T125" s="13">
        <v>664.6</v>
      </c>
      <c r="U125" s="13">
        <v>664.6</v>
      </c>
      <c r="V125" s="13">
        <v>38.729999999999997</v>
      </c>
      <c r="W125" s="13">
        <v>445.42</v>
      </c>
      <c r="X125" s="13">
        <v>639</v>
      </c>
      <c r="Y125" s="14">
        <v>-0.04</v>
      </c>
      <c r="Z125" s="13">
        <v>1787.71</v>
      </c>
      <c r="AA125" s="13">
        <v>3885.8</v>
      </c>
    </row>
    <row r="126" spans="1:27" x14ac:dyDescent="0.25">
      <c r="A126" s="2" t="s">
        <v>1183</v>
      </c>
      <c r="B126" s="1" t="s">
        <v>1184</v>
      </c>
      <c r="C126" s="2" t="s">
        <v>935</v>
      </c>
      <c r="D126" s="13">
        <v>6419.55</v>
      </c>
      <c r="E126" s="13">
        <v>229.8</v>
      </c>
      <c r="F126" s="13">
        <v>641.96</v>
      </c>
      <c r="G126" s="13">
        <v>0</v>
      </c>
      <c r="H126" s="13">
        <v>0</v>
      </c>
      <c r="I126" s="13">
        <v>0</v>
      </c>
      <c r="J126" s="13">
        <v>0</v>
      </c>
      <c r="K126" s="13">
        <v>465.5</v>
      </c>
      <c r="L126" s="13">
        <v>0</v>
      </c>
      <c r="M126" s="13">
        <v>0</v>
      </c>
      <c r="N126" s="13">
        <v>0</v>
      </c>
      <c r="O126" s="13">
        <v>2500</v>
      </c>
      <c r="P126" s="13">
        <v>0</v>
      </c>
      <c r="Q126" s="13">
        <v>10256.81</v>
      </c>
      <c r="R126" s="13">
        <v>0</v>
      </c>
      <c r="S126" s="13">
        <v>0</v>
      </c>
      <c r="T126" s="13">
        <v>1643.77</v>
      </c>
      <c r="U126" s="13">
        <v>1643.77</v>
      </c>
      <c r="V126" s="13">
        <v>64.2</v>
      </c>
      <c r="W126" s="13">
        <v>738.25</v>
      </c>
      <c r="X126" s="13">
        <v>2116.2199999999998</v>
      </c>
      <c r="Y126" s="14">
        <v>-0.03</v>
      </c>
      <c r="Z126" s="13">
        <v>4562.41</v>
      </c>
      <c r="AA126" s="13">
        <v>5694.4</v>
      </c>
    </row>
    <row r="127" spans="1:27" x14ac:dyDescent="0.25">
      <c r="A127" s="2" t="s">
        <v>1185</v>
      </c>
      <c r="B127" s="1" t="s">
        <v>1186</v>
      </c>
      <c r="C127" s="2" t="s">
        <v>938</v>
      </c>
      <c r="D127" s="13">
        <v>0</v>
      </c>
      <c r="E127" s="13">
        <v>27.4</v>
      </c>
      <c r="F127" s="13">
        <v>114.05</v>
      </c>
      <c r="G127" s="13">
        <v>0</v>
      </c>
      <c r="H127" s="13">
        <v>0</v>
      </c>
      <c r="I127" s="13">
        <v>814.63</v>
      </c>
      <c r="J127" s="13">
        <v>0</v>
      </c>
      <c r="K127" s="13">
        <v>48.2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1004.28</v>
      </c>
      <c r="R127" s="14">
        <v>-200.74</v>
      </c>
      <c r="S127" s="14">
        <v>-147.43</v>
      </c>
      <c r="T127" s="13">
        <v>53.31</v>
      </c>
      <c r="U127" s="13">
        <v>0</v>
      </c>
      <c r="V127" s="13">
        <v>8.15</v>
      </c>
      <c r="W127" s="13">
        <v>93.68</v>
      </c>
      <c r="X127" s="13">
        <v>0</v>
      </c>
      <c r="Y127" s="13">
        <v>0.08</v>
      </c>
      <c r="Z127" s="13">
        <v>-45.52</v>
      </c>
      <c r="AA127" s="13">
        <v>1049.8</v>
      </c>
    </row>
    <row r="128" spans="1:27" x14ac:dyDescent="0.25">
      <c r="A128" s="2" t="s">
        <v>1187</v>
      </c>
      <c r="B128" s="1" t="s">
        <v>1188</v>
      </c>
      <c r="C128" s="2" t="s">
        <v>938</v>
      </c>
      <c r="D128" s="13">
        <v>0</v>
      </c>
      <c r="E128" s="13">
        <v>153.44</v>
      </c>
      <c r="F128" s="13">
        <v>1003.62</v>
      </c>
      <c r="G128" s="13">
        <v>0</v>
      </c>
      <c r="H128" s="13">
        <v>0</v>
      </c>
      <c r="I128" s="13">
        <v>4561.8999999999996</v>
      </c>
      <c r="J128" s="13">
        <v>0</v>
      </c>
      <c r="K128" s="13">
        <v>269.92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5988.88</v>
      </c>
      <c r="R128" s="13">
        <v>0</v>
      </c>
      <c r="S128" s="13">
        <v>0</v>
      </c>
      <c r="T128" s="13">
        <v>731.96</v>
      </c>
      <c r="U128" s="13">
        <v>731.96</v>
      </c>
      <c r="V128" s="13">
        <v>45.62</v>
      </c>
      <c r="W128" s="13">
        <v>524.62</v>
      </c>
      <c r="X128" s="13">
        <v>0</v>
      </c>
      <c r="Y128" s="14">
        <v>-0.12</v>
      </c>
      <c r="Z128" s="13">
        <v>1302.08</v>
      </c>
      <c r="AA128" s="13">
        <v>4686.8</v>
      </c>
    </row>
    <row r="129" spans="1:27" x14ac:dyDescent="0.25">
      <c r="A129" s="2" t="s">
        <v>1189</v>
      </c>
      <c r="B129" s="1" t="s">
        <v>1190</v>
      </c>
      <c r="C129" s="2" t="s">
        <v>930</v>
      </c>
      <c r="D129" s="13">
        <v>0</v>
      </c>
      <c r="E129" s="13">
        <v>0</v>
      </c>
      <c r="F129" s="13">
        <v>572.11</v>
      </c>
      <c r="G129" s="13">
        <v>0</v>
      </c>
      <c r="H129" s="13">
        <v>2600.5</v>
      </c>
      <c r="I129" s="13">
        <v>0</v>
      </c>
      <c r="J129" s="13">
        <v>0</v>
      </c>
      <c r="K129" s="13">
        <v>162.96</v>
      </c>
      <c r="L129" s="13">
        <v>91.84</v>
      </c>
      <c r="M129" s="13">
        <v>0</v>
      </c>
      <c r="N129" s="13">
        <v>0</v>
      </c>
      <c r="O129" s="13">
        <v>0</v>
      </c>
      <c r="P129" s="13">
        <v>0</v>
      </c>
      <c r="Q129" s="13">
        <v>3427.41</v>
      </c>
      <c r="R129" s="14">
        <v>-125.1</v>
      </c>
      <c r="S129" s="13">
        <v>0</v>
      </c>
      <c r="T129" s="13">
        <v>268.86</v>
      </c>
      <c r="U129" s="13">
        <v>143.76</v>
      </c>
      <c r="V129" s="13">
        <v>26.01</v>
      </c>
      <c r="W129" s="13">
        <v>299.06</v>
      </c>
      <c r="X129" s="13">
        <v>0</v>
      </c>
      <c r="Y129" s="14">
        <v>-0.02</v>
      </c>
      <c r="Z129" s="13">
        <v>468.81</v>
      </c>
      <c r="AA129" s="13">
        <v>2958.6</v>
      </c>
    </row>
    <row r="130" spans="1:27" x14ac:dyDescent="0.25">
      <c r="A130" s="2" t="s">
        <v>1191</v>
      </c>
      <c r="B130" s="1" t="s">
        <v>1192</v>
      </c>
      <c r="C130" s="2" t="s">
        <v>930</v>
      </c>
      <c r="D130" s="13">
        <v>0</v>
      </c>
      <c r="E130" s="13">
        <v>0</v>
      </c>
      <c r="F130" s="13">
        <v>0</v>
      </c>
      <c r="G130" s="13">
        <v>0</v>
      </c>
      <c r="H130" s="13">
        <v>2229</v>
      </c>
      <c r="I130" s="13">
        <v>0</v>
      </c>
      <c r="J130" s="13">
        <v>0</v>
      </c>
      <c r="K130" s="13">
        <v>139.68</v>
      </c>
      <c r="L130" s="13">
        <v>78.72</v>
      </c>
      <c r="M130" s="13">
        <v>0</v>
      </c>
      <c r="N130" s="13">
        <v>0</v>
      </c>
      <c r="O130" s="13">
        <v>0</v>
      </c>
      <c r="P130" s="13">
        <v>0</v>
      </c>
      <c r="Q130" s="13">
        <v>2447.4</v>
      </c>
      <c r="R130" s="14">
        <v>-160.30000000000001</v>
      </c>
      <c r="S130" s="13">
        <v>0</v>
      </c>
      <c r="T130" s="13">
        <v>162.24</v>
      </c>
      <c r="U130" s="13">
        <v>1.94</v>
      </c>
      <c r="V130" s="13">
        <v>22.29</v>
      </c>
      <c r="W130" s="13">
        <v>256.33999999999997</v>
      </c>
      <c r="X130" s="13">
        <v>744</v>
      </c>
      <c r="Y130" s="13">
        <v>0.03</v>
      </c>
      <c r="Z130" s="13">
        <v>1024.5999999999999</v>
      </c>
      <c r="AA130" s="13">
        <v>1422.8</v>
      </c>
    </row>
    <row r="131" spans="1:27" x14ac:dyDescent="0.25">
      <c r="A131" s="2" t="s">
        <v>1193</v>
      </c>
      <c r="B131" s="1" t="s">
        <v>1194</v>
      </c>
      <c r="C131" s="1" t="s">
        <v>1195</v>
      </c>
      <c r="D131" s="13">
        <v>12071.7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12071.7</v>
      </c>
      <c r="R131" s="13">
        <v>0</v>
      </c>
      <c r="S131" s="13">
        <v>0</v>
      </c>
      <c r="T131" s="13">
        <v>2070.63</v>
      </c>
      <c r="U131" s="13">
        <v>2070.63</v>
      </c>
      <c r="V131" s="13">
        <v>0</v>
      </c>
      <c r="W131" s="13">
        <v>1388.24</v>
      </c>
      <c r="X131" s="13">
        <v>0</v>
      </c>
      <c r="Y131" s="13">
        <v>0.03</v>
      </c>
      <c r="Z131" s="13">
        <v>3458.9</v>
      </c>
      <c r="AA131" s="13">
        <v>8612.7999999999993</v>
      </c>
    </row>
    <row r="132" spans="1:27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5"/>
      <c r="B134" s="7"/>
      <c r="C134" s="7"/>
      <c r="D134" s="7" t="s">
        <v>280</v>
      </c>
      <c r="E134" s="7" t="s">
        <v>280</v>
      </c>
      <c r="F134" s="7" t="s">
        <v>280</v>
      </c>
      <c r="G134" s="7" t="s">
        <v>280</v>
      </c>
      <c r="H134" s="7" t="s">
        <v>280</v>
      </c>
      <c r="I134" s="7" t="s">
        <v>280</v>
      </c>
      <c r="J134" s="7" t="s">
        <v>280</v>
      </c>
      <c r="K134" s="7" t="s">
        <v>280</v>
      </c>
      <c r="L134" s="7" t="s">
        <v>280</v>
      </c>
      <c r="M134" s="7" t="s">
        <v>280</v>
      </c>
      <c r="N134" s="7" t="s">
        <v>280</v>
      </c>
      <c r="O134" s="7" t="s">
        <v>280</v>
      </c>
      <c r="P134" s="7" t="s">
        <v>280</v>
      </c>
      <c r="Q134" s="7" t="s">
        <v>280</v>
      </c>
      <c r="R134" s="7" t="s">
        <v>280</v>
      </c>
      <c r="S134" s="7" t="s">
        <v>280</v>
      </c>
      <c r="T134" s="7" t="s">
        <v>280</v>
      </c>
      <c r="U134" s="7" t="s">
        <v>280</v>
      </c>
      <c r="V134" s="7" t="s">
        <v>280</v>
      </c>
      <c r="W134" s="7" t="s">
        <v>280</v>
      </c>
      <c r="X134" s="7" t="s">
        <v>280</v>
      </c>
      <c r="Y134" s="7" t="s">
        <v>280</v>
      </c>
      <c r="Z134" s="7" t="s">
        <v>280</v>
      </c>
      <c r="AA134" s="7" t="s">
        <v>280</v>
      </c>
    </row>
    <row r="135" spans="1:27" x14ac:dyDescent="0.25">
      <c r="A135" s="18" t="s">
        <v>281</v>
      </c>
      <c r="B135" s="1" t="s">
        <v>282</v>
      </c>
      <c r="C135" s="1"/>
      <c r="D135" s="17">
        <v>393723.18</v>
      </c>
      <c r="E135" s="17">
        <v>6232.35</v>
      </c>
      <c r="F135" s="17">
        <v>32896.199999999997</v>
      </c>
      <c r="G135" s="17">
        <v>688</v>
      </c>
      <c r="H135" s="17">
        <v>104019.57</v>
      </c>
      <c r="I135" s="17">
        <v>75701.66</v>
      </c>
      <c r="J135" s="17">
        <v>7647.08</v>
      </c>
      <c r="K135" s="17">
        <v>36548.54</v>
      </c>
      <c r="L135" s="17">
        <v>4177.84</v>
      </c>
      <c r="M135" s="17">
        <v>13147.2</v>
      </c>
      <c r="N135" s="17">
        <v>6421.43</v>
      </c>
      <c r="O135" s="17">
        <v>7500</v>
      </c>
      <c r="P135" s="17">
        <v>5488.77</v>
      </c>
      <c r="Q135" s="17">
        <v>694191.82</v>
      </c>
      <c r="R135" s="19">
        <v>-7579.91</v>
      </c>
      <c r="S135" s="19">
        <v>-2515.62</v>
      </c>
      <c r="T135" s="17">
        <v>93479.69</v>
      </c>
      <c r="U135" s="17">
        <v>88415.35</v>
      </c>
      <c r="V135" s="17">
        <v>3660.38</v>
      </c>
      <c r="W135" s="17">
        <v>64949.48</v>
      </c>
      <c r="X135" s="17">
        <v>79149.45</v>
      </c>
      <c r="Y135" s="17">
        <v>1.18</v>
      </c>
      <c r="Z135" s="17">
        <v>233660.22</v>
      </c>
      <c r="AA135" s="17">
        <v>460531.6</v>
      </c>
    </row>
    <row r="136" spans="1:27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2"/>
      <c r="B137" s="1"/>
      <c r="C137" s="1"/>
      <c r="D137" s="1" t="s">
        <v>282</v>
      </c>
      <c r="E137" s="1" t="s">
        <v>282</v>
      </c>
      <c r="F137" s="1" t="s">
        <v>282</v>
      </c>
      <c r="G137" s="1" t="s">
        <v>282</v>
      </c>
      <c r="H137" s="1" t="s">
        <v>282</v>
      </c>
      <c r="I137" s="1" t="s">
        <v>282</v>
      </c>
      <c r="J137" s="1" t="s">
        <v>282</v>
      </c>
      <c r="K137" s="1" t="s">
        <v>282</v>
      </c>
      <c r="L137" s="1" t="s">
        <v>282</v>
      </c>
      <c r="M137" s="1" t="s">
        <v>282</v>
      </c>
      <c r="N137" s="1" t="s">
        <v>282</v>
      </c>
      <c r="O137" s="1" t="s">
        <v>282</v>
      </c>
      <c r="P137" s="1" t="s">
        <v>282</v>
      </c>
      <c r="Q137" s="1" t="s">
        <v>282</v>
      </c>
      <c r="R137" s="1" t="s">
        <v>282</v>
      </c>
      <c r="S137" s="1" t="s">
        <v>282</v>
      </c>
      <c r="T137" s="1" t="s">
        <v>282</v>
      </c>
      <c r="U137" s="1" t="s">
        <v>282</v>
      </c>
      <c r="V137" s="1" t="s">
        <v>282</v>
      </c>
      <c r="W137" s="1" t="s">
        <v>282</v>
      </c>
      <c r="X137" s="1" t="s">
        <v>282</v>
      </c>
      <c r="Y137" s="1" t="s">
        <v>282</v>
      </c>
      <c r="Z137" s="1" t="s">
        <v>282</v>
      </c>
      <c r="AA137" s="1" t="s">
        <v>282</v>
      </c>
    </row>
    <row r="138" spans="1:27" x14ac:dyDescent="0.25">
      <c r="A138" s="2" t="s">
        <v>282</v>
      </c>
      <c r="B138" s="1" t="s">
        <v>282</v>
      </c>
      <c r="C138" s="1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2"/>
      <c r="B140" s="16" t="s">
        <v>1196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2"/>
      <c r="B142" s="1" t="s">
        <v>1125</v>
      </c>
      <c r="C142" s="2" t="s">
        <v>935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2"/>
      <c r="B143" s="1" t="s">
        <v>1197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2"/>
      <c r="B145" s="1" t="s">
        <v>1198</v>
      </c>
      <c r="C145" s="2" t="s">
        <v>979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2"/>
      <c r="B146" s="1" t="s">
        <v>1199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2"/>
      <c r="B148" s="1" t="s">
        <v>1200</v>
      </c>
      <c r="C148" s="2" t="s">
        <v>935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2"/>
      <c r="B149" s="1" t="s">
        <v>1201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2"/>
      <c r="B151" s="16" t="s">
        <v>1202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2"/>
      <c r="B152" s="1" t="s">
        <v>946</v>
      </c>
      <c r="C152" s="2" t="s">
        <v>930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2"/>
      <c r="B153" s="1" t="s">
        <v>974</v>
      </c>
      <c r="C153" s="2" t="s">
        <v>930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2"/>
      <c r="B154" s="1" t="s">
        <v>1018</v>
      </c>
      <c r="C154" s="2" t="s">
        <v>930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2"/>
      <c r="B155" s="1" t="s">
        <v>1067</v>
      </c>
      <c r="C155" s="2" t="s">
        <v>930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2"/>
      <c r="B156" s="1" t="s">
        <v>1164</v>
      </c>
      <c r="C156" s="2" t="s">
        <v>930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</sheetData>
  <mergeCells count="4">
    <mergeCell ref="B1:G1"/>
    <mergeCell ref="B2:G2"/>
    <mergeCell ref="B3:G3"/>
    <mergeCell ref="V6:Y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DE27B-5D65-4C46-BFE5-DEB716CC6242}">
  <dimension ref="A1:AN339"/>
  <sheetViews>
    <sheetView workbookViewId="0">
      <selection activeCell="B35" sqref="B35"/>
    </sheetView>
  </sheetViews>
  <sheetFormatPr baseColWidth="10" defaultRowHeight="15" x14ac:dyDescent="0.25"/>
  <cols>
    <col min="2" max="2" width="101.7109375" bestFit="1" customWidth="1"/>
    <col min="3" max="3" width="23.28515625" bestFit="1" customWidth="1"/>
    <col min="4" max="4" width="53.7109375" bestFit="1" customWidth="1"/>
  </cols>
  <sheetData>
    <row r="1" spans="1:40" x14ac:dyDescent="0.25">
      <c r="A1" s="3" t="s">
        <v>0</v>
      </c>
      <c r="B1" s="22" t="s">
        <v>282</v>
      </c>
      <c r="C1" s="22"/>
      <c r="D1" s="22"/>
      <c r="E1" s="32"/>
      <c r="F1" s="32"/>
      <c r="G1" s="32"/>
      <c r="H1" s="3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8" x14ac:dyDescent="0.25">
      <c r="A2" s="4" t="s">
        <v>1</v>
      </c>
      <c r="B2" s="43" t="s">
        <v>2</v>
      </c>
      <c r="C2" s="43"/>
      <c r="D2" s="43"/>
      <c r="E2" s="44"/>
      <c r="F2" s="44"/>
      <c r="G2" s="44"/>
      <c r="H2" s="4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2"/>
      <c r="B3" s="26" t="s">
        <v>3</v>
      </c>
      <c r="C3" s="26"/>
      <c r="D3" s="26"/>
      <c r="E3" s="32"/>
      <c r="F3" s="32"/>
      <c r="G3" s="32"/>
      <c r="H3" s="32"/>
      <c r="I3" s="7" t="s">
        <v>1204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x14ac:dyDescent="0.25">
      <c r="A4" s="2"/>
      <c r="B4" s="27" t="s">
        <v>4</v>
      </c>
      <c r="C4" s="27"/>
      <c r="D4" s="27"/>
      <c r="E4" s="32"/>
      <c r="F4" s="32"/>
      <c r="G4" s="32"/>
      <c r="H4" s="32"/>
      <c r="I4" s="7" t="s">
        <v>1205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5">
      <c r="A5" s="2"/>
      <c r="B5" s="6" t="s">
        <v>1206</v>
      </c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x14ac:dyDescent="0.25">
      <c r="A6" s="2"/>
      <c r="B6" s="6" t="s">
        <v>6</v>
      </c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46.5" thickBot="1" x14ac:dyDescent="0.3">
      <c r="A8" s="8" t="s">
        <v>9</v>
      </c>
      <c r="B8" s="9" t="s">
        <v>10</v>
      </c>
      <c r="C8" s="9" t="s">
        <v>283</v>
      </c>
      <c r="D8" s="9" t="s">
        <v>1207</v>
      </c>
      <c r="E8" s="9" t="s">
        <v>11</v>
      </c>
      <c r="F8" s="9" t="s">
        <v>332</v>
      </c>
      <c r="G8" s="9" t="s">
        <v>1208</v>
      </c>
      <c r="H8" s="9" t="s">
        <v>16</v>
      </c>
      <c r="I8" s="9" t="s">
        <v>1209</v>
      </c>
      <c r="J8" s="9" t="s">
        <v>1210</v>
      </c>
      <c r="K8" s="9" t="s">
        <v>1211</v>
      </c>
      <c r="L8" s="10" t="s">
        <v>1212</v>
      </c>
      <c r="M8" s="10" t="s">
        <v>20</v>
      </c>
      <c r="N8" s="9" t="s">
        <v>1213</v>
      </c>
      <c r="O8" s="9" t="s">
        <v>925</v>
      </c>
      <c r="P8" s="9" t="s">
        <v>21</v>
      </c>
      <c r="Q8" s="9" t="s">
        <v>926</v>
      </c>
      <c r="R8" s="9" t="s">
        <v>23</v>
      </c>
      <c r="S8" s="9" t="s">
        <v>339</v>
      </c>
      <c r="T8" s="28" t="s">
        <v>326</v>
      </c>
      <c r="U8" s="29"/>
      <c r="V8" s="29"/>
      <c r="W8" s="29"/>
      <c r="X8" s="29"/>
      <c r="Y8" s="29"/>
      <c r="Z8" s="29"/>
      <c r="AA8" s="29"/>
      <c r="AB8" s="30"/>
      <c r="AC8" s="10" t="s">
        <v>1214</v>
      </c>
      <c r="AD8" s="10" t="s">
        <v>25</v>
      </c>
      <c r="AE8" s="11" t="s">
        <v>26</v>
      </c>
      <c r="AF8" s="9" t="s">
        <v>1215</v>
      </c>
      <c r="AG8" s="9" t="s">
        <v>1216</v>
      </c>
      <c r="AH8" s="9" t="s">
        <v>1217</v>
      </c>
      <c r="AI8" s="9" t="s">
        <v>1218</v>
      </c>
      <c r="AJ8" s="9" t="s">
        <v>1219</v>
      </c>
      <c r="AK8" s="9" t="s">
        <v>1220</v>
      </c>
      <c r="AL8" s="9" t="s">
        <v>1221</v>
      </c>
      <c r="AM8" s="10" t="s">
        <v>1222</v>
      </c>
      <c r="AN8" s="10" t="s">
        <v>1223</v>
      </c>
    </row>
    <row r="9" spans="1:40" ht="15.75" thickTop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x14ac:dyDescent="0.25">
      <c r="A11" s="12" t="s">
        <v>1224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x14ac:dyDescent="0.25">
      <c r="A13" s="72" t="s">
        <v>1225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x14ac:dyDescent="0.25">
      <c r="A14" s="2" t="s">
        <v>1226</v>
      </c>
      <c r="B14" s="1" t="s">
        <v>1227</v>
      </c>
      <c r="C14" s="1" t="s">
        <v>1228</v>
      </c>
      <c r="D14" s="1" t="s">
        <v>1229</v>
      </c>
      <c r="E14" s="13">
        <v>6511</v>
      </c>
      <c r="F14" s="13">
        <v>384</v>
      </c>
      <c r="G14" s="13">
        <v>0</v>
      </c>
      <c r="H14" s="13">
        <v>243</v>
      </c>
      <c r="I14" s="13">
        <v>1172</v>
      </c>
      <c r="J14" s="13">
        <v>0</v>
      </c>
      <c r="K14" s="13">
        <v>0</v>
      </c>
      <c r="L14" s="13">
        <v>0</v>
      </c>
      <c r="M14" s="13">
        <v>8310</v>
      </c>
      <c r="N14" s="13">
        <v>24</v>
      </c>
      <c r="O14" s="13">
        <v>0</v>
      </c>
      <c r="P14" s="13">
        <v>0</v>
      </c>
      <c r="Q14" s="13">
        <v>1228</v>
      </c>
      <c r="R14" s="13">
        <v>1228</v>
      </c>
      <c r="S14" s="13">
        <v>24</v>
      </c>
      <c r="T14" s="13">
        <v>65</v>
      </c>
      <c r="U14" s="13">
        <v>748.75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2065.75</v>
      </c>
      <c r="AE14" s="13">
        <v>6244.2</v>
      </c>
      <c r="AF14" s="13">
        <v>328</v>
      </c>
      <c r="AG14" s="13">
        <v>78</v>
      </c>
      <c r="AH14" s="13">
        <v>1139</v>
      </c>
      <c r="AI14" s="13">
        <v>195</v>
      </c>
      <c r="AJ14" s="13">
        <v>130</v>
      </c>
      <c r="AK14" s="13">
        <v>904</v>
      </c>
      <c r="AL14" s="13">
        <v>434</v>
      </c>
      <c r="AM14" s="13">
        <v>0</v>
      </c>
      <c r="AN14" s="13">
        <v>2880</v>
      </c>
    </row>
    <row r="15" spans="1:40" x14ac:dyDescent="0.25">
      <c r="A15" s="2" t="s">
        <v>1230</v>
      </c>
      <c r="B15" s="1" t="s">
        <v>1231</v>
      </c>
      <c r="C15" s="1" t="s">
        <v>1228</v>
      </c>
      <c r="D15" s="1" t="s">
        <v>1229</v>
      </c>
      <c r="E15" s="13">
        <v>7695</v>
      </c>
      <c r="F15" s="13">
        <v>454</v>
      </c>
      <c r="G15" s="13">
        <v>0</v>
      </c>
      <c r="H15" s="13">
        <v>287</v>
      </c>
      <c r="I15" s="13">
        <v>1385</v>
      </c>
      <c r="J15" s="13">
        <v>0</v>
      </c>
      <c r="K15" s="13">
        <v>0</v>
      </c>
      <c r="L15" s="13">
        <v>0</v>
      </c>
      <c r="M15" s="13">
        <v>9821</v>
      </c>
      <c r="N15" s="13">
        <v>31</v>
      </c>
      <c r="O15" s="13">
        <v>0</v>
      </c>
      <c r="P15" s="13">
        <v>0</v>
      </c>
      <c r="Q15" s="13">
        <v>1551</v>
      </c>
      <c r="R15" s="13">
        <v>1551</v>
      </c>
      <c r="S15" s="13">
        <v>31</v>
      </c>
      <c r="T15" s="13">
        <v>77</v>
      </c>
      <c r="U15" s="13">
        <v>884.89</v>
      </c>
      <c r="V15" s="13">
        <v>0</v>
      </c>
      <c r="W15" s="13">
        <v>4098.33</v>
      </c>
      <c r="X15" s="13">
        <v>84.38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6726.6</v>
      </c>
      <c r="AE15" s="13">
        <v>3094.4</v>
      </c>
      <c r="AF15" s="13">
        <v>347</v>
      </c>
      <c r="AG15" s="13">
        <v>92</v>
      </c>
      <c r="AH15" s="13">
        <v>1347</v>
      </c>
      <c r="AI15" s="13">
        <v>231</v>
      </c>
      <c r="AJ15" s="13">
        <v>154</v>
      </c>
      <c r="AK15" s="13">
        <v>1069</v>
      </c>
      <c r="AL15" s="13">
        <v>513</v>
      </c>
      <c r="AM15" s="13">
        <v>0</v>
      </c>
      <c r="AN15" s="13">
        <v>3406</v>
      </c>
    </row>
    <row r="16" spans="1:40" x14ac:dyDescent="0.25">
      <c r="A16" s="2" t="s">
        <v>1232</v>
      </c>
      <c r="B16" s="1" t="s">
        <v>1233</v>
      </c>
      <c r="C16" s="1" t="s">
        <v>1234</v>
      </c>
      <c r="D16" s="1" t="s">
        <v>1229</v>
      </c>
      <c r="E16" s="13">
        <v>7719</v>
      </c>
      <c r="F16" s="13">
        <v>466</v>
      </c>
      <c r="G16" s="13">
        <v>0</v>
      </c>
      <c r="H16" s="13">
        <v>279</v>
      </c>
      <c r="I16" s="13">
        <v>1389</v>
      </c>
      <c r="J16" s="13">
        <v>1095</v>
      </c>
      <c r="K16" s="13">
        <v>0</v>
      </c>
      <c r="L16" s="13">
        <v>0</v>
      </c>
      <c r="M16" s="13">
        <v>10948</v>
      </c>
      <c r="N16" s="13">
        <v>36</v>
      </c>
      <c r="O16" s="13">
        <v>0</v>
      </c>
      <c r="P16" s="13">
        <v>0</v>
      </c>
      <c r="Q16" s="13">
        <v>1806</v>
      </c>
      <c r="R16" s="13">
        <v>1806</v>
      </c>
      <c r="S16" s="13">
        <v>36</v>
      </c>
      <c r="T16" s="13">
        <v>77</v>
      </c>
      <c r="U16" s="13">
        <v>887.69</v>
      </c>
      <c r="V16" s="13">
        <v>1806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4612.6899999999996</v>
      </c>
      <c r="AE16" s="13">
        <v>6335.4</v>
      </c>
      <c r="AF16" s="13">
        <v>361</v>
      </c>
      <c r="AG16" s="13">
        <v>102</v>
      </c>
      <c r="AH16" s="13">
        <v>1351</v>
      </c>
      <c r="AI16" s="13">
        <v>232</v>
      </c>
      <c r="AJ16" s="13">
        <v>154</v>
      </c>
      <c r="AK16" s="13">
        <v>1072</v>
      </c>
      <c r="AL16" s="13">
        <v>515</v>
      </c>
      <c r="AM16" s="13">
        <v>0</v>
      </c>
      <c r="AN16" s="13">
        <v>3426</v>
      </c>
    </row>
    <row r="17" spans="1:40" x14ac:dyDescent="0.25">
      <c r="A17" s="2" t="s">
        <v>1235</v>
      </c>
      <c r="B17" s="20" t="s">
        <v>1236</v>
      </c>
      <c r="C17" s="1" t="s">
        <v>1228</v>
      </c>
      <c r="D17" s="1" t="s">
        <v>1229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261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</row>
    <row r="18" spans="1:40" x14ac:dyDescent="0.25">
      <c r="A18" s="2" t="s">
        <v>1237</v>
      </c>
      <c r="B18" s="1" t="s">
        <v>1238</v>
      </c>
      <c r="C18" s="1" t="s">
        <v>1228</v>
      </c>
      <c r="D18" s="1" t="s">
        <v>1229</v>
      </c>
      <c r="E18" s="13">
        <v>7695</v>
      </c>
      <c r="F18" s="13">
        <v>454</v>
      </c>
      <c r="G18" s="13">
        <v>0</v>
      </c>
      <c r="H18" s="13">
        <v>287</v>
      </c>
      <c r="I18" s="13">
        <v>1385</v>
      </c>
      <c r="J18" s="13">
        <v>0</v>
      </c>
      <c r="K18" s="13">
        <v>0</v>
      </c>
      <c r="L18" s="13">
        <v>0</v>
      </c>
      <c r="M18" s="13">
        <v>9821</v>
      </c>
      <c r="N18" s="13">
        <v>31</v>
      </c>
      <c r="O18" s="13">
        <v>0</v>
      </c>
      <c r="P18" s="13">
        <v>0</v>
      </c>
      <c r="Q18" s="13">
        <v>1551</v>
      </c>
      <c r="R18" s="13">
        <v>1551</v>
      </c>
      <c r="S18" s="13">
        <v>31</v>
      </c>
      <c r="T18" s="13">
        <v>77</v>
      </c>
      <c r="U18" s="13">
        <v>884.89</v>
      </c>
      <c r="V18" s="13">
        <v>1667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4210.8900000000003</v>
      </c>
      <c r="AE18" s="13">
        <v>5610.2</v>
      </c>
      <c r="AF18" s="13">
        <v>347</v>
      </c>
      <c r="AG18" s="13">
        <v>92</v>
      </c>
      <c r="AH18" s="13">
        <v>1347</v>
      </c>
      <c r="AI18" s="13">
        <v>231</v>
      </c>
      <c r="AJ18" s="13">
        <v>154</v>
      </c>
      <c r="AK18" s="13">
        <v>1069</v>
      </c>
      <c r="AL18" s="13">
        <v>513</v>
      </c>
      <c r="AM18" s="13">
        <v>0</v>
      </c>
      <c r="AN18" s="13">
        <v>3406</v>
      </c>
    </row>
    <row r="19" spans="1:40" x14ac:dyDescent="0.25">
      <c r="A19" s="2" t="s">
        <v>1239</v>
      </c>
      <c r="B19" s="1" t="s">
        <v>1139</v>
      </c>
      <c r="C19" s="1" t="s">
        <v>1234</v>
      </c>
      <c r="D19" s="1" t="s">
        <v>1229</v>
      </c>
      <c r="E19" s="13">
        <v>7719</v>
      </c>
      <c r="F19" s="13">
        <v>466</v>
      </c>
      <c r="G19" s="13">
        <v>0</v>
      </c>
      <c r="H19" s="13">
        <v>279</v>
      </c>
      <c r="I19" s="13">
        <v>1389</v>
      </c>
      <c r="J19" s="13">
        <v>0</v>
      </c>
      <c r="K19" s="13">
        <v>0</v>
      </c>
      <c r="L19" s="13">
        <v>0</v>
      </c>
      <c r="M19" s="13">
        <v>9853</v>
      </c>
      <c r="N19" s="13">
        <v>31</v>
      </c>
      <c r="O19" s="13">
        <v>0</v>
      </c>
      <c r="P19" s="13">
        <v>0</v>
      </c>
      <c r="Q19" s="13">
        <v>1557</v>
      </c>
      <c r="R19" s="13">
        <v>1557</v>
      </c>
      <c r="S19" s="13">
        <v>31</v>
      </c>
      <c r="T19" s="13">
        <v>77</v>
      </c>
      <c r="U19" s="13">
        <v>887.69</v>
      </c>
      <c r="V19" s="13">
        <v>2495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5047.6899999999996</v>
      </c>
      <c r="AE19" s="13">
        <v>4805.3999999999996</v>
      </c>
      <c r="AF19" s="13">
        <v>348</v>
      </c>
      <c r="AG19" s="13">
        <v>93</v>
      </c>
      <c r="AH19" s="13">
        <v>1351</v>
      </c>
      <c r="AI19" s="13">
        <v>232</v>
      </c>
      <c r="AJ19" s="13">
        <v>154</v>
      </c>
      <c r="AK19" s="13">
        <v>1072</v>
      </c>
      <c r="AL19" s="13">
        <v>515</v>
      </c>
      <c r="AM19" s="13">
        <v>0</v>
      </c>
      <c r="AN19" s="13">
        <v>3417</v>
      </c>
    </row>
    <row r="20" spans="1:40" x14ac:dyDescent="0.25">
      <c r="A20" s="2" t="s">
        <v>1240</v>
      </c>
      <c r="B20" s="1" t="s">
        <v>1241</v>
      </c>
      <c r="C20" s="1" t="s">
        <v>1228</v>
      </c>
      <c r="D20" s="1" t="s">
        <v>1229</v>
      </c>
      <c r="E20" s="13">
        <v>7695</v>
      </c>
      <c r="F20" s="13">
        <v>454</v>
      </c>
      <c r="G20" s="13">
        <v>0</v>
      </c>
      <c r="H20" s="13">
        <v>287</v>
      </c>
      <c r="I20" s="13">
        <v>1385</v>
      </c>
      <c r="J20" s="13">
        <v>0</v>
      </c>
      <c r="K20" s="13">
        <v>0</v>
      </c>
      <c r="L20" s="13">
        <v>0</v>
      </c>
      <c r="M20" s="13">
        <v>9821</v>
      </c>
      <c r="N20" s="13">
        <v>31</v>
      </c>
      <c r="O20" s="13">
        <v>0</v>
      </c>
      <c r="P20" s="13">
        <v>0</v>
      </c>
      <c r="Q20" s="13">
        <v>1551</v>
      </c>
      <c r="R20" s="13">
        <v>1551</v>
      </c>
      <c r="S20" s="13">
        <v>31</v>
      </c>
      <c r="T20" s="13">
        <v>77</v>
      </c>
      <c r="U20" s="13">
        <v>884.89</v>
      </c>
      <c r="V20" s="13">
        <v>2487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5030.8900000000003</v>
      </c>
      <c r="AE20" s="13">
        <v>4790.2</v>
      </c>
      <c r="AF20" s="13">
        <v>347</v>
      </c>
      <c r="AG20" s="13">
        <v>92</v>
      </c>
      <c r="AH20" s="13">
        <v>1347</v>
      </c>
      <c r="AI20" s="13">
        <v>231</v>
      </c>
      <c r="AJ20" s="13">
        <v>154</v>
      </c>
      <c r="AK20" s="13">
        <v>1069</v>
      </c>
      <c r="AL20" s="13">
        <v>513</v>
      </c>
      <c r="AM20" s="13">
        <v>0</v>
      </c>
      <c r="AN20" s="13">
        <v>3406</v>
      </c>
    </row>
    <row r="21" spans="1:40" x14ac:dyDescent="0.25">
      <c r="A21" s="2" t="s">
        <v>1242</v>
      </c>
      <c r="B21" s="1" t="s">
        <v>1243</v>
      </c>
      <c r="C21" s="1" t="s">
        <v>1228</v>
      </c>
      <c r="D21" s="1" t="s">
        <v>1229</v>
      </c>
      <c r="E21" s="13">
        <v>7695</v>
      </c>
      <c r="F21" s="13">
        <v>454</v>
      </c>
      <c r="G21" s="13">
        <v>0</v>
      </c>
      <c r="H21" s="13">
        <v>287</v>
      </c>
      <c r="I21" s="13">
        <v>1385</v>
      </c>
      <c r="J21" s="13">
        <v>0</v>
      </c>
      <c r="K21" s="13">
        <v>0</v>
      </c>
      <c r="L21" s="13">
        <v>0</v>
      </c>
      <c r="M21" s="13">
        <v>9821</v>
      </c>
      <c r="N21" s="13">
        <v>31</v>
      </c>
      <c r="O21" s="13">
        <v>0</v>
      </c>
      <c r="P21" s="13">
        <v>0</v>
      </c>
      <c r="Q21" s="13">
        <v>1551</v>
      </c>
      <c r="R21" s="13">
        <v>1551</v>
      </c>
      <c r="S21" s="13">
        <v>31</v>
      </c>
      <c r="T21" s="13">
        <v>77</v>
      </c>
      <c r="U21" s="13">
        <v>884.89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2543.89</v>
      </c>
      <c r="AE21" s="13">
        <v>7277.2</v>
      </c>
      <c r="AF21" s="13">
        <v>347</v>
      </c>
      <c r="AG21" s="13">
        <v>92</v>
      </c>
      <c r="AH21" s="13">
        <v>1347</v>
      </c>
      <c r="AI21" s="13">
        <v>231</v>
      </c>
      <c r="AJ21" s="13">
        <v>154</v>
      </c>
      <c r="AK21" s="13">
        <v>1069</v>
      </c>
      <c r="AL21" s="13">
        <v>513</v>
      </c>
      <c r="AM21" s="13">
        <v>0</v>
      </c>
      <c r="AN21" s="13">
        <v>3406</v>
      </c>
    </row>
    <row r="22" spans="1:40" x14ac:dyDescent="0.25">
      <c r="A22" s="2" t="s">
        <v>1244</v>
      </c>
      <c r="B22" s="1" t="s">
        <v>1245</v>
      </c>
      <c r="C22" s="1" t="s">
        <v>1228</v>
      </c>
      <c r="D22" s="1" t="s">
        <v>1229</v>
      </c>
      <c r="E22" s="13">
        <v>7695</v>
      </c>
      <c r="F22" s="13">
        <v>454</v>
      </c>
      <c r="G22" s="13">
        <v>0</v>
      </c>
      <c r="H22" s="13">
        <v>287</v>
      </c>
      <c r="I22" s="13">
        <v>1385</v>
      </c>
      <c r="J22" s="13">
        <v>0</v>
      </c>
      <c r="K22" s="13">
        <v>0</v>
      </c>
      <c r="L22" s="13">
        <v>0</v>
      </c>
      <c r="M22" s="13">
        <v>9821</v>
      </c>
      <c r="N22" s="13">
        <v>31</v>
      </c>
      <c r="O22" s="13">
        <v>0</v>
      </c>
      <c r="P22" s="13">
        <v>0</v>
      </c>
      <c r="Q22" s="13">
        <v>1551</v>
      </c>
      <c r="R22" s="13">
        <v>1551</v>
      </c>
      <c r="S22" s="13">
        <v>31</v>
      </c>
      <c r="T22" s="13">
        <v>77</v>
      </c>
      <c r="U22" s="13">
        <v>884.89</v>
      </c>
      <c r="V22" s="13">
        <v>2000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4543.8900000000003</v>
      </c>
      <c r="AE22" s="13">
        <v>5277.2</v>
      </c>
      <c r="AF22" s="13">
        <v>347</v>
      </c>
      <c r="AG22" s="13">
        <v>92</v>
      </c>
      <c r="AH22" s="13">
        <v>1347</v>
      </c>
      <c r="AI22" s="13">
        <v>231</v>
      </c>
      <c r="AJ22" s="13">
        <v>154</v>
      </c>
      <c r="AK22" s="13">
        <v>1069</v>
      </c>
      <c r="AL22" s="13">
        <v>513</v>
      </c>
      <c r="AM22" s="13">
        <v>0</v>
      </c>
      <c r="AN22" s="13">
        <v>3406</v>
      </c>
    </row>
    <row r="23" spans="1:40" x14ac:dyDescent="0.25">
      <c r="A23" s="2" t="s">
        <v>1246</v>
      </c>
      <c r="B23" s="1" t="s">
        <v>1247</v>
      </c>
      <c r="C23" s="1" t="s">
        <v>1228</v>
      </c>
      <c r="D23" s="1" t="s">
        <v>1229</v>
      </c>
      <c r="E23" s="13">
        <v>4933</v>
      </c>
      <c r="F23" s="13">
        <v>291</v>
      </c>
      <c r="G23" s="13">
        <v>0</v>
      </c>
      <c r="H23" s="13">
        <v>184</v>
      </c>
      <c r="I23" s="13">
        <v>888</v>
      </c>
      <c r="J23" s="13">
        <v>0</v>
      </c>
      <c r="K23" s="13">
        <v>0</v>
      </c>
      <c r="L23" s="13">
        <v>0</v>
      </c>
      <c r="M23" s="13">
        <v>6296</v>
      </c>
      <c r="N23" s="13">
        <v>15</v>
      </c>
      <c r="O23" s="13">
        <v>0</v>
      </c>
      <c r="P23" s="13">
        <v>0</v>
      </c>
      <c r="Q23" s="13">
        <v>798</v>
      </c>
      <c r="R23" s="13">
        <v>798</v>
      </c>
      <c r="S23" s="13">
        <v>15</v>
      </c>
      <c r="T23" s="13">
        <v>49</v>
      </c>
      <c r="U23" s="13">
        <v>567.24</v>
      </c>
      <c r="V23" s="13">
        <v>1173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2602.2399999999998</v>
      </c>
      <c r="AE23" s="13">
        <v>3693.8</v>
      </c>
      <c r="AF23" s="13">
        <v>301</v>
      </c>
      <c r="AG23" s="13">
        <v>59</v>
      </c>
      <c r="AH23" s="13">
        <v>863</v>
      </c>
      <c r="AI23" s="13">
        <v>148</v>
      </c>
      <c r="AJ23" s="13">
        <v>99</v>
      </c>
      <c r="AK23" s="13">
        <v>685</v>
      </c>
      <c r="AL23" s="13">
        <v>329</v>
      </c>
      <c r="AM23" s="13">
        <v>0</v>
      </c>
      <c r="AN23" s="13">
        <v>2183</v>
      </c>
    </row>
    <row r="24" spans="1:40" x14ac:dyDescent="0.25">
      <c r="A24" s="2" t="s">
        <v>1248</v>
      </c>
      <c r="B24" s="1" t="s">
        <v>1249</v>
      </c>
      <c r="C24" s="1" t="s">
        <v>1228</v>
      </c>
      <c r="D24" s="1" t="s">
        <v>1229</v>
      </c>
      <c r="E24" s="13">
        <v>6708</v>
      </c>
      <c r="F24" s="13">
        <v>396</v>
      </c>
      <c r="G24" s="13">
        <v>0</v>
      </c>
      <c r="H24" s="13">
        <v>250</v>
      </c>
      <c r="I24" s="13">
        <v>1207</v>
      </c>
      <c r="J24" s="13">
        <v>0</v>
      </c>
      <c r="K24" s="13">
        <v>0</v>
      </c>
      <c r="L24" s="13">
        <v>0</v>
      </c>
      <c r="M24" s="13">
        <v>8561</v>
      </c>
      <c r="N24" s="13">
        <v>25</v>
      </c>
      <c r="O24" s="13">
        <v>0</v>
      </c>
      <c r="P24" s="13">
        <v>0</v>
      </c>
      <c r="Q24" s="13">
        <v>1281</v>
      </c>
      <c r="R24" s="13">
        <v>1281</v>
      </c>
      <c r="S24" s="13">
        <v>25</v>
      </c>
      <c r="T24" s="13">
        <v>67</v>
      </c>
      <c r="U24" s="13">
        <v>771.44</v>
      </c>
      <c r="V24" s="13">
        <v>1669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3813.44</v>
      </c>
      <c r="AE24" s="13">
        <v>4747.6000000000004</v>
      </c>
      <c r="AF24" s="13">
        <v>331</v>
      </c>
      <c r="AG24" s="13">
        <v>81</v>
      </c>
      <c r="AH24" s="13">
        <v>1174</v>
      </c>
      <c r="AI24" s="13">
        <v>201</v>
      </c>
      <c r="AJ24" s="13">
        <v>134</v>
      </c>
      <c r="AK24" s="13">
        <v>932</v>
      </c>
      <c r="AL24" s="13">
        <v>447</v>
      </c>
      <c r="AM24" s="13">
        <v>0</v>
      </c>
      <c r="AN24" s="13">
        <v>2969</v>
      </c>
    </row>
    <row r="25" spans="1:40" x14ac:dyDescent="0.25">
      <c r="A25" s="2" t="s">
        <v>1250</v>
      </c>
      <c r="B25" s="1" t="s">
        <v>1251</v>
      </c>
      <c r="C25" s="1" t="s">
        <v>1228</v>
      </c>
      <c r="D25" s="1" t="s">
        <v>1229</v>
      </c>
      <c r="E25" s="13">
        <v>7103</v>
      </c>
      <c r="F25" s="13">
        <v>419</v>
      </c>
      <c r="G25" s="13">
        <v>0</v>
      </c>
      <c r="H25" s="13">
        <v>265</v>
      </c>
      <c r="I25" s="13">
        <v>1279</v>
      </c>
      <c r="J25" s="13">
        <v>0</v>
      </c>
      <c r="K25" s="13">
        <v>0</v>
      </c>
      <c r="L25" s="13">
        <v>0</v>
      </c>
      <c r="M25" s="13">
        <v>9066</v>
      </c>
      <c r="N25" s="13">
        <v>28</v>
      </c>
      <c r="O25" s="13">
        <v>0</v>
      </c>
      <c r="P25" s="13">
        <v>0</v>
      </c>
      <c r="Q25" s="13">
        <v>1389</v>
      </c>
      <c r="R25" s="13">
        <v>1389</v>
      </c>
      <c r="S25" s="13">
        <v>28</v>
      </c>
      <c r="T25" s="13">
        <v>71</v>
      </c>
      <c r="U25" s="13">
        <v>816.82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2304.8200000000002</v>
      </c>
      <c r="AE25" s="13">
        <v>6761.2</v>
      </c>
      <c r="AF25" s="13">
        <v>338</v>
      </c>
      <c r="AG25" s="13">
        <v>85</v>
      </c>
      <c r="AH25" s="13">
        <v>1243</v>
      </c>
      <c r="AI25" s="13">
        <v>213</v>
      </c>
      <c r="AJ25" s="13">
        <v>142</v>
      </c>
      <c r="AK25" s="13">
        <v>987</v>
      </c>
      <c r="AL25" s="13">
        <v>474</v>
      </c>
      <c r="AM25" s="13">
        <v>0</v>
      </c>
      <c r="AN25" s="13">
        <v>3144</v>
      </c>
    </row>
    <row r="26" spans="1:40" x14ac:dyDescent="0.25">
      <c r="A26" s="2" t="s">
        <v>1252</v>
      </c>
      <c r="B26" s="1" t="s">
        <v>1253</v>
      </c>
      <c r="C26" s="1" t="s">
        <v>1228</v>
      </c>
      <c r="D26" s="1" t="s">
        <v>1229</v>
      </c>
      <c r="E26" s="13">
        <v>7695</v>
      </c>
      <c r="F26" s="13">
        <v>454</v>
      </c>
      <c r="G26" s="13">
        <v>0</v>
      </c>
      <c r="H26" s="13">
        <v>287</v>
      </c>
      <c r="I26" s="13">
        <v>1231</v>
      </c>
      <c r="J26" s="13">
        <v>0</v>
      </c>
      <c r="K26" s="13">
        <v>0</v>
      </c>
      <c r="L26" s="13">
        <v>0</v>
      </c>
      <c r="M26" s="13">
        <v>9667</v>
      </c>
      <c r="N26" s="13">
        <v>31</v>
      </c>
      <c r="O26" s="13">
        <v>0</v>
      </c>
      <c r="P26" s="13">
        <v>0</v>
      </c>
      <c r="Q26" s="13">
        <v>1518</v>
      </c>
      <c r="R26" s="13">
        <v>1518</v>
      </c>
      <c r="S26" s="13">
        <v>31</v>
      </c>
      <c r="T26" s="13">
        <v>77</v>
      </c>
      <c r="U26" s="13">
        <v>884.89</v>
      </c>
      <c r="V26" s="13">
        <v>0</v>
      </c>
      <c r="W26" s="13">
        <v>2721.29</v>
      </c>
      <c r="X26" s="13">
        <v>56.03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5288.21</v>
      </c>
      <c r="AE26" s="13">
        <v>4378.8</v>
      </c>
      <c r="AF26" s="13">
        <v>346</v>
      </c>
      <c r="AG26" s="13">
        <v>91</v>
      </c>
      <c r="AH26" s="13">
        <v>1347</v>
      </c>
      <c r="AI26" s="13">
        <v>231</v>
      </c>
      <c r="AJ26" s="13">
        <v>154</v>
      </c>
      <c r="AK26" s="13">
        <v>1069</v>
      </c>
      <c r="AL26" s="13">
        <v>513</v>
      </c>
      <c r="AM26" s="13">
        <v>0</v>
      </c>
      <c r="AN26" s="13">
        <v>3405</v>
      </c>
    </row>
    <row r="27" spans="1:40" x14ac:dyDescent="0.25">
      <c r="A27" s="2" t="s">
        <v>1254</v>
      </c>
      <c r="B27" s="1" t="s">
        <v>1255</v>
      </c>
      <c r="C27" s="1" t="s">
        <v>1228</v>
      </c>
      <c r="D27" s="1" t="s">
        <v>1229</v>
      </c>
      <c r="E27" s="13">
        <v>6610</v>
      </c>
      <c r="F27" s="13">
        <v>390</v>
      </c>
      <c r="G27" s="13">
        <v>0</v>
      </c>
      <c r="H27" s="13">
        <v>246</v>
      </c>
      <c r="I27" s="13">
        <v>939</v>
      </c>
      <c r="J27" s="13">
        <v>0</v>
      </c>
      <c r="K27" s="13">
        <v>0</v>
      </c>
      <c r="L27" s="13">
        <v>0</v>
      </c>
      <c r="M27" s="13">
        <v>8185</v>
      </c>
      <c r="N27" s="13">
        <v>24</v>
      </c>
      <c r="O27" s="13">
        <v>0</v>
      </c>
      <c r="P27" s="13">
        <v>0</v>
      </c>
      <c r="Q27" s="13">
        <v>1201</v>
      </c>
      <c r="R27" s="13">
        <v>1201</v>
      </c>
      <c r="S27" s="13">
        <v>24</v>
      </c>
      <c r="T27" s="13">
        <v>66</v>
      </c>
      <c r="U27" s="13">
        <v>771.44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2062.44</v>
      </c>
      <c r="AE27" s="13">
        <v>6122.6</v>
      </c>
      <c r="AF27" s="13">
        <v>328</v>
      </c>
      <c r="AG27" s="13">
        <v>78</v>
      </c>
      <c r="AH27" s="13">
        <v>1174</v>
      </c>
      <c r="AI27" s="13">
        <v>201</v>
      </c>
      <c r="AJ27" s="13">
        <v>134</v>
      </c>
      <c r="AK27" s="13">
        <v>918</v>
      </c>
      <c r="AL27" s="13">
        <v>441</v>
      </c>
      <c r="AM27" s="13">
        <v>0</v>
      </c>
      <c r="AN27" s="13">
        <v>2946</v>
      </c>
    </row>
    <row r="28" spans="1:40" x14ac:dyDescent="0.25">
      <c r="A28" s="2" t="s">
        <v>1256</v>
      </c>
      <c r="B28" s="1" t="s">
        <v>1257</v>
      </c>
      <c r="C28" s="1" t="s">
        <v>1228</v>
      </c>
      <c r="D28" s="1" t="s">
        <v>1229</v>
      </c>
      <c r="E28" s="13">
        <v>7695</v>
      </c>
      <c r="F28" s="13">
        <v>454</v>
      </c>
      <c r="G28" s="13">
        <v>0</v>
      </c>
      <c r="H28" s="13">
        <v>287</v>
      </c>
      <c r="I28" s="13">
        <v>1077</v>
      </c>
      <c r="J28" s="13">
        <v>0</v>
      </c>
      <c r="K28" s="13">
        <v>0</v>
      </c>
      <c r="L28" s="13">
        <v>0</v>
      </c>
      <c r="M28" s="13">
        <v>9513</v>
      </c>
      <c r="N28" s="13">
        <v>30</v>
      </c>
      <c r="O28" s="13">
        <v>0</v>
      </c>
      <c r="P28" s="13">
        <v>0</v>
      </c>
      <c r="Q28" s="13">
        <v>1485</v>
      </c>
      <c r="R28" s="13">
        <v>1485</v>
      </c>
      <c r="S28" s="13">
        <v>30</v>
      </c>
      <c r="T28" s="13">
        <v>77</v>
      </c>
      <c r="U28" s="13">
        <v>884.89</v>
      </c>
      <c r="V28" s="13">
        <v>2487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4963.8900000000003</v>
      </c>
      <c r="AE28" s="13">
        <v>4549.2</v>
      </c>
      <c r="AF28" s="13">
        <v>344</v>
      </c>
      <c r="AG28" s="13">
        <v>90</v>
      </c>
      <c r="AH28" s="13">
        <v>1347</v>
      </c>
      <c r="AI28" s="13">
        <v>231</v>
      </c>
      <c r="AJ28" s="13">
        <v>154</v>
      </c>
      <c r="AK28" s="13">
        <v>1069</v>
      </c>
      <c r="AL28" s="13">
        <v>513</v>
      </c>
      <c r="AM28" s="13">
        <v>0</v>
      </c>
      <c r="AN28" s="13">
        <v>3404</v>
      </c>
    </row>
    <row r="29" spans="1:40" x14ac:dyDescent="0.25">
      <c r="A29" s="2" t="s">
        <v>1258</v>
      </c>
      <c r="B29" s="1" t="s">
        <v>1259</v>
      </c>
      <c r="C29" s="1" t="s">
        <v>1228</v>
      </c>
      <c r="D29" s="1" t="s">
        <v>1229</v>
      </c>
      <c r="E29" s="13">
        <v>5919</v>
      </c>
      <c r="F29" s="13">
        <v>349</v>
      </c>
      <c r="G29" s="13">
        <v>0</v>
      </c>
      <c r="H29" s="13">
        <v>221</v>
      </c>
      <c r="I29" s="13">
        <v>710</v>
      </c>
      <c r="J29" s="13">
        <v>0</v>
      </c>
      <c r="K29" s="13">
        <v>0</v>
      </c>
      <c r="L29" s="13">
        <v>0</v>
      </c>
      <c r="M29" s="13">
        <v>7199</v>
      </c>
      <c r="N29" s="13">
        <v>19</v>
      </c>
      <c r="O29" s="13">
        <v>0</v>
      </c>
      <c r="P29" s="13">
        <v>0</v>
      </c>
      <c r="Q29" s="13">
        <v>990</v>
      </c>
      <c r="R29" s="13">
        <v>990</v>
      </c>
      <c r="S29" s="13">
        <v>19</v>
      </c>
      <c r="T29" s="13">
        <v>59</v>
      </c>
      <c r="U29" s="13">
        <v>680.69</v>
      </c>
      <c r="V29" s="13">
        <v>1974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3722.69</v>
      </c>
      <c r="AE29" s="13">
        <v>3476.4</v>
      </c>
      <c r="AF29" s="13">
        <v>314</v>
      </c>
      <c r="AG29" s="13">
        <v>68</v>
      </c>
      <c r="AH29" s="13">
        <v>1036</v>
      </c>
      <c r="AI29" s="13">
        <v>178</v>
      </c>
      <c r="AJ29" s="13">
        <v>118</v>
      </c>
      <c r="AK29" s="13">
        <v>822</v>
      </c>
      <c r="AL29" s="13">
        <v>395</v>
      </c>
      <c r="AM29" s="13">
        <v>0</v>
      </c>
      <c r="AN29" s="13">
        <v>2617</v>
      </c>
    </row>
    <row r="30" spans="1:40" x14ac:dyDescent="0.25">
      <c r="A30" s="2" t="s">
        <v>1260</v>
      </c>
      <c r="B30" s="1" t="s">
        <v>1261</v>
      </c>
      <c r="C30" s="1" t="s">
        <v>1228</v>
      </c>
      <c r="D30" s="1" t="s">
        <v>1229</v>
      </c>
      <c r="E30" s="13">
        <v>5327</v>
      </c>
      <c r="F30" s="13">
        <v>314</v>
      </c>
      <c r="G30" s="13">
        <v>0</v>
      </c>
      <c r="H30" s="13">
        <v>198</v>
      </c>
      <c r="I30" s="13">
        <v>758</v>
      </c>
      <c r="J30" s="13">
        <v>0</v>
      </c>
      <c r="K30" s="13">
        <v>0</v>
      </c>
      <c r="L30" s="13">
        <v>0</v>
      </c>
      <c r="M30" s="13">
        <v>6597</v>
      </c>
      <c r="N30" s="13">
        <v>21</v>
      </c>
      <c r="O30" s="13">
        <v>0</v>
      </c>
      <c r="P30" s="13">
        <v>0</v>
      </c>
      <c r="Q30" s="13">
        <v>862</v>
      </c>
      <c r="R30" s="13">
        <v>862</v>
      </c>
      <c r="S30" s="13">
        <v>21</v>
      </c>
      <c r="T30" s="13">
        <v>53</v>
      </c>
      <c r="U30" s="13">
        <v>726.06</v>
      </c>
      <c r="V30" s="13">
        <v>465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2308.56</v>
      </c>
      <c r="AC30" s="13">
        <v>0</v>
      </c>
      <c r="AD30" s="13">
        <v>4435.62</v>
      </c>
      <c r="AE30" s="13">
        <v>2161.4</v>
      </c>
      <c r="AF30" s="13">
        <v>320</v>
      </c>
      <c r="AG30" s="13">
        <v>73</v>
      </c>
      <c r="AH30" s="13">
        <v>1105</v>
      </c>
      <c r="AI30" s="13">
        <v>189</v>
      </c>
      <c r="AJ30" s="13">
        <v>126</v>
      </c>
      <c r="AK30" s="13">
        <v>740</v>
      </c>
      <c r="AL30" s="13">
        <v>355</v>
      </c>
      <c r="AM30" s="13">
        <v>0</v>
      </c>
      <c r="AN30" s="13">
        <v>2588</v>
      </c>
    </row>
    <row r="31" spans="1:40" x14ac:dyDescent="0.25">
      <c r="A31" s="2" t="s">
        <v>1262</v>
      </c>
      <c r="B31" s="1" t="s">
        <v>1263</v>
      </c>
      <c r="C31" s="1" t="s">
        <v>1228</v>
      </c>
      <c r="D31" s="1" t="s">
        <v>1229</v>
      </c>
      <c r="E31" s="13">
        <v>2565</v>
      </c>
      <c r="F31" s="13">
        <v>151</v>
      </c>
      <c r="G31" s="13">
        <v>0</v>
      </c>
      <c r="H31" s="13">
        <v>96</v>
      </c>
      <c r="I31" s="13">
        <v>308</v>
      </c>
      <c r="J31" s="13">
        <v>0</v>
      </c>
      <c r="K31" s="13">
        <v>0</v>
      </c>
      <c r="L31" s="13">
        <v>0</v>
      </c>
      <c r="M31" s="13">
        <v>3120</v>
      </c>
      <c r="N31" s="13">
        <v>0</v>
      </c>
      <c r="O31" s="14">
        <v>-125</v>
      </c>
      <c r="P31" s="13">
        <v>0</v>
      </c>
      <c r="Q31" s="13">
        <v>235</v>
      </c>
      <c r="R31" s="13">
        <v>110</v>
      </c>
      <c r="S31" s="13">
        <v>0</v>
      </c>
      <c r="T31" s="13">
        <v>26</v>
      </c>
      <c r="U31" s="13">
        <v>294.95999999999998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430.96</v>
      </c>
      <c r="AE31" s="13">
        <v>2689</v>
      </c>
      <c r="AF31" s="13">
        <v>261</v>
      </c>
      <c r="AG31" s="13">
        <v>30</v>
      </c>
      <c r="AH31" s="13">
        <v>449</v>
      </c>
      <c r="AI31" s="13">
        <v>77</v>
      </c>
      <c r="AJ31" s="13">
        <v>51</v>
      </c>
      <c r="AK31" s="13">
        <v>356</v>
      </c>
      <c r="AL31" s="13">
        <v>171</v>
      </c>
      <c r="AM31" s="13">
        <v>0</v>
      </c>
      <c r="AN31" s="13">
        <v>1134</v>
      </c>
    </row>
    <row r="32" spans="1:40" x14ac:dyDescent="0.25">
      <c r="A32" s="2" t="s">
        <v>1264</v>
      </c>
      <c r="B32" s="1" t="s">
        <v>1265</v>
      </c>
      <c r="C32" s="1" t="s">
        <v>1228</v>
      </c>
      <c r="D32" s="1" t="s">
        <v>1229</v>
      </c>
      <c r="E32" s="13">
        <v>7695</v>
      </c>
      <c r="F32" s="13">
        <v>454</v>
      </c>
      <c r="G32" s="13">
        <v>0</v>
      </c>
      <c r="H32" s="13">
        <v>287</v>
      </c>
      <c r="I32" s="13">
        <v>923</v>
      </c>
      <c r="J32" s="13">
        <v>0</v>
      </c>
      <c r="K32" s="13">
        <v>0</v>
      </c>
      <c r="L32" s="13">
        <v>0</v>
      </c>
      <c r="M32" s="13">
        <v>9359</v>
      </c>
      <c r="N32" s="13">
        <v>29</v>
      </c>
      <c r="O32" s="13">
        <v>0</v>
      </c>
      <c r="P32" s="13">
        <v>0</v>
      </c>
      <c r="Q32" s="13">
        <v>1452</v>
      </c>
      <c r="R32" s="13">
        <v>1452</v>
      </c>
      <c r="S32" s="13">
        <v>29</v>
      </c>
      <c r="T32" s="13">
        <v>77</v>
      </c>
      <c r="U32" s="13">
        <v>884.89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2442.89</v>
      </c>
      <c r="AE32" s="13">
        <v>6916.2</v>
      </c>
      <c r="AF32" s="13">
        <v>342</v>
      </c>
      <c r="AG32" s="13">
        <v>89</v>
      </c>
      <c r="AH32" s="13">
        <v>1347</v>
      </c>
      <c r="AI32" s="13">
        <v>231</v>
      </c>
      <c r="AJ32" s="13">
        <v>154</v>
      </c>
      <c r="AK32" s="13">
        <v>1069</v>
      </c>
      <c r="AL32" s="13">
        <v>513</v>
      </c>
      <c r="AM32" s="13">
        <v>0</v>
      </c>
      <c r="AN32" s="13">
        <v>3403</v>
      </c>
    </row>
    <row r="33" spans="1:40" x14ac:dyDescent="0.25">
      <c r="A33" s="2" t="s">
        <v>1266</v>
      </c>
      <c r="B33" s="1" t="s">
        <v>1267</v>
      </c>
      <c r="C33" s="1" t="s">
        <v>1228</v>
      </c>
      <c r="D33" s="1" t="s">
        <v>1229</v>
      </c>
      <c r="E33" s="13">
        <v>4735</v>
      </c>
      <c r="F33" s="13">
        <v>279</v>
      </c>
      <c r="G33" s="13">
        <v>0</v>
      </c>
      <c r="H33" s="13">
        <v>176</v>
      </c>
      <c r="I33" s="13">
        <v>568</v>
      </c>
      <c r="J33" s="13">
        <v>0</v>
      </c>
      <c r="K33" s="13">
        <v>0</v>
      </c>
      <c r="L33" s="13">
        <v>0</v>
      </c>
      <c r="M33" s="13">
        <v>5758</v>
      </c>
      <c r="N33" s="13">
        <v>12</v>
      </c>
      <c r="O33" s="13">
        <v>0</v>
      </c>
      <c r="P33" s="13">
        <v>0</v>
      </c>
      <c r="Q33" s="13">
        <v>683</v>
      </c>
      <c r="R33" s="13">
        <v>683</v>
      </c>
      <c r="S33" s="13">
        <v>12</v>
      </c>
      <c r="T33" s="13">
        <v>47</v>
      </c>
      <c r="U33" s="13">
        <v>544.54999999999995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1286.55</v>
      </c>
      <c r="AE33" s="13">
        <v>4471.3999999999996</v>
      </c>
      <c r="AF33" s="13">
        <v>295</v>
      </c>
      <c r="AG33" s="13">
        <v>54</v>
      </c>
      <c r="AH33" s="13">
        <v>829</v>
      </c>
      <c r="AI33" s="13">
        <v>142</v>
      </c>
      <c r="AJ33" s="13">
        <v>95</v>
      </c>
      <c r="AK33" s="13">
        <v>658</v>
      </c>
      <c r="AL33" s="13">
        <v>316</v>
      </c>
      <c r="AM33" s="13">
        <v>0</v>
      </c>
      <c r="AN33" s="13">
        <v>2094</v>
      </c>
    </row>
    <row r="34" spans="1:40" x14ac:dyDescent="0.25">
      <c r="A34" s="2" t="s">
        <v>1268</v>
      </c>
      <c r="B34" s="1" t="s">
        <v>1269</v>
      </c>
      <c r="C34" s="1" t="s">
        <v>1228</v>
      </c>
      <c r="D34" s="1" t="s">
        <v>1229</v>
      </c>
      <c r="E34" s="13">
        <v>2565</v>
      </c>
      <c r="F34" s="13">
        <v>151</v>
      </c>
      <c r="G34" s="13">
        <v>0</v>
      </c>
      <c r="H34" s="13">
        <v>96</v>
      </c>
      <c r="I34" s="13">
        <v>308</v>
      </c>
      <c r="J34" s="13">
        <v>0</v>
      </c>
      <c r="K34" s="13">
        <v>0</v>
      </c>
      <c r="L34" s="13">
        <v>0</v>
      </c>
      <c r="M34" s="13">
        <v>3120</v>
      </c>
      <c r="N34" s="13">
        <v>0</v>
      </c>
      <c r="O34" s="14">
        <v>-125</v>
      </c>
      <c r="P34" s="13">
        <v>0</v>
      </c>
      <c r="Q34" s="13">
        <v>235</v>
      </c>
      <c r="R34" s="13">
        <v>110</v>
      </c>
      <c r="S34" s="13">
        <v>0</v>
      </c>
      <c r="T34" s="13">
        <v>26</v>
      </c>
      <c r="U34" s="13">
        <v>294.95999999999998</v>
      </c>
      <c r="V34" s="13">
        <v>855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1285.96</v>
      </c>
      <c r="AE34" s="13">
        <v>1834</v>
      </c>
      <c r="AF34" s="13">
        <v>261</v>
      </c>
      <c r="AG34" s="13">
        <v>30</v>
      </c>
      <c r="AH34" s="13">
        <v>449</v>
      </c>
      <c r="AI34" s="13">
        <v>77</v>
      </c>
      <c r="AJ34" s="13">
        <v>51</v>
      </c>
      <c r="AK34" s="13">
        <v>356</v>
      </c>
      <c r="AL34" s="13">
        <v>171</v>
      </c>
      <c r="AM34" s="13">
        <v>0</v>
      </c>
      <c r="AN34" s="13">
        <v>1134</v>
      </c>
    </row>
    <row r="35" spans="1:40" x14ac:dyDescent="0.25">
      <c r="A35" s="2" t="s">
        <v>1270</v>
      </c>
      <c r="B35" s="1" t="s">
        <v>1271</v>
      </c>
      <c r="C35" s="1" t="s">
        <v>1228</v>
      </c>
      <c r="D35" s="1" t="s">
        <v>1229</v>
      </c>
      <c r="E35" s="13">
        <v>4735</v>
      </c>
      <c r="F35" s="13">
        <v>279</v>
      </c>
      <c r="G35" s="13">
        <v>0</v>
      </c>
      <c r="H35" s="13">
        <v>176</v>
      </c>
      <c r="I35" s="13">
        <v>568</v>
      </c>
      <c r="J35" s="13">
        <v>0</v>
      </c>
      <c r="K35" s="13">
        <v>0</v>
      </c>
      <c r="L35" s="13">
        <v>0</v>
      </c>
      <c r="M35" s="13">
        <v>5758</v>
      </c>
      <c r="N35" s="13">
        <v>12</v>
      </c>
      <c r="O35" s="13">
        <v>0</v>
      </c>
      <c r="P35" s="13">
        <v>0</v>
      </c>
      <c r="Q35" s="13">
        <v>683</v>
      </c>
      <c r="R35" s="13">
        <v>683</v>
      </c>
      <c r="S35" s="13">
        <v>12</v>
      </c>
      <c r="T35" s="13">
        <v>47</v>
      </c>
      <c r="U35" s="13">
        <v>544.54999999999995</v>
      </c>
      <c r="V35" s="13">
        <v>1053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2339.5500000000002</v>
      </c>
      <c r="AE35" s="13">
        <v>3418.4</v>
      </c>
      <c r="AF35" s="13">
        <v>295</v>
      </c>
      <c r="AG35" s="13">
        <v>54</v>
      </c>
      <c r="AH35" s="13">
        <v>829</v>
      </c>
      <c r="AI35" s="13">
        <v>142</v>
      </c>
      <c r="AJ35" s="13">
        <v>95</v>
      </c>
      <c r="AK35" s="13">
        <v>658</v>
      </c>
      <c r="AL35" s="13">
        <v>316</v>
      </c>
      <c r="AM35" s="13">
        <v>0</v>
      </c>
      <c r="AN35" s="13">
        <v>2094</v>
      </c>
    </row>
    <row r="36" spans="1:40" x14ac:dyDescent="0.25">
      <c r="A36" s="2" t="s">
        <v>1272</v>
      </c>
      <c r="B36" s="1" t="s">
        <v>1273</v>
      </c>
      <c r="C36" s="1" t="s">
        <v>1228</v>
      </c>
      <c r="D36" s="1" t="s">
        <v>1229</v>
      </c>
      <c r="E36" s="13">
        <v>2762</v>
      </c>
      <c r="F36" s="13">
        <v>163</v>
      </c>
      <c r="G36" s="13">
        <v>0</v>
      </c>
      <c r="H36" s="13">
        <v>103</v>
      </c>
      <c r="I36" s="13">
        <v>276</v>
      </c>
      <c r="J36" s="13">
        <v>0</v>
      </c>
      <c r="K36" s="13">
        <v>0</v>
      </c>
      <c r="L36" s="13">
        <v>0</v>
      </c>
      <c r="M36" s="13">
        <v>3304</v>
      </c>
      <c r="N36" s="13">
        <v>0</v>
      </c>
      <c r="O36" s="14">
        <v>-125</v>
      </c>
      <c r="P36" s="13">
        <v>0</v>
      </c>
      <c r="Q36" s="13">
        <v>255</v>
      </c>
      <c r="R36" s="13">
        <v>130</v>
      </c>
      <c r="S36" s="13">
        <v>0</v>
      </c>
      <c r="T36" s="13">
        <v>28</v>
      </c>
      <c r="U36" s="13">
        <v>317.64999999999998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475.65</v>
      </c>
      <c r="AE36" s="13">
        <v>2828.4</v>
      </c>
      <c r="AF36" s="13">
        <v>263</v>
      </c>
      <c r="AG36" s="13">
        <v>31</v>
      </c>
      <c r="AH36" s="13">
        <v>483</v>
      </c>
      <c r="AI36" s="13">
        <v>83</v>
      </c>
      <c r="AJ36" s="13">
        <v>55</v>
      </c>
      <c r="AK36" s="13">
        <v>384</v>
      </c>
      <c r="AL36" s="13">
        <v>184</v>
      </c>
      <c r="AM36" s="13">
        <v>0</v>
      </c>
      <c r="AN36" s="13">
        <v>1220</v>
      </c>
    </row>
    <row r="37" spans="1:40" x14ac:dyDescent="0.25">
      <c r="A37" s="2" t="s">
        <v>1274</v>
      </c>
      <c r="B37" s="1" t="s">
        <v>1275</v>
      </c>
      <c r="C37" s="1" t="s">
        <v>1228</v>
      </c>
      <c r="D37" s="1" t="s">
        <v>1229</v>
      </c>
      <c r="E37" s="13">
        <v>6116</v>
      </c>
      <c r="F37" s="13">
        <v>361</v>
      </c>
      <c r="G37" s="13">
        <v>0</v>
      </c>
      <c r="H37" s="13">
        <v>228</v>
      </c>
      <c r="I37" s="13">
        <v>612</v>
      </c>
      <c r="J37" s="13">
        <v>0</v>
      </c>
      <c r="K37" s="13">
        <v>0</v>
      </c>
      <c r="L37" s="13">
        <v>0</v>
      </c>
      <c r="M37" s="13">
        <v>7317</v>
      </c>
      <c r="N37" s="13">
        <v>20</v>
      </c>
      <c r="O37" s="13">
        <v>0</v>
      </c>
      <c r="P37" s="13">
        <v>0</v>
      </c>
      <c r="Q37" s="13">
        <v>1016</v>
      </c>
      <c r="R37" s="13">
        <v>1016</v>
      </c>
      <c r="S37" s="13">
        <v>20</v>
      </c>
      <c r="T37" s="13">
        <v>61</v>
      </c>
      <c r="U37" s="13">
        <v>703.37</v>
      </c>
      <c r="V37" s="13">
        <v>1224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3024.37</v>
      </c>
      <c r="AE37" s="13">
        <v>4292.6000000000004</v>
      </c>
      <c r="AF37" s="13">
        <v>315</v>
      </c>
      <c r="AG37" s="13">
        <v>69</v>
      </c>
      <c r="AH37" s="13">
        <v>1070</v>
      </c>
      <c r="AI37" s="13">
        <v>183</v>
      </c>
      <c r="AJ37" s="13">
        <v>122</v>
      </c>
      <c r="AK37" s="13">
        <v>849</v>
      </c>
      <c r="AL37" s="13">
        <v>408</v>
      </c>
      <c r="AM37" s="13">
        <v>0</v>
      </c>
      <c r="AN37" s="13">
        <v>2701</v>
      </c>
    </row>
    <row r="38" spans="1:40" x14ac:dyDescent="0.25">
      <c r="A38" s="2" t="s">
        <v>1276</v>
      </c>
      <c r="B38" s="1" t="s">
        <v>1277</v>
      </c>
      <c r="C38" s="1" t="s">
        <v>1228</v>
      </c>
      <c r="D38" s="1" t="s">
        <v>1229</v>
      </c>
      <c r="E38" s="13">
        <v>3354</v>
      </c>
      <c r="F38" s="13">
        <v>198</v>
      </c>
      <c r="G38" s="13">
        <v>0</v>
      </c>
      <c r="H38" s="13">
        <v>125</v>
      </c>
      <c r="I38" s="13">
        <v>335</v>
      </c>
      <c r="J38" s="13">
        <v>0</v>
      </c>
      <c r="K38" s="13">
        <v>0</v>
      </c>
      <c r="L38" s="13">
        <v>0</v>
      </c>
      <c r="M38" s="13">
        <v>4012</v>
      </c>
      <c r="N38" s="13">
        <v>4</v>
      </c>
      <c r="O38" s="13">
        <v>0</v>
      </c>
      <c r="P38" s="13">
        <v>0</v>
      </c>
      <c r="Q38" s="13">
        <v>351</v>
      </c>
      <c r="R38" s="13">
        <v>351</v>
      </c>
      <c r="S38" s="13">
        <v>4</v>
      </c>
      <c r="T38" s="13">
        <v>34</v>
      </c>
      <c r="U38" s="13">
        <v>385.72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774.72</v>
      </c>
      <c r="AE38" s="13">
        <v>3237.2</v>
      </c>
      <c r="AF38" s="13">
        <v>272</v>
      </c>
      <c r="AG38" s="13">
        <v>38</v>
      </c>
      <c r="AH38" s="13">
        <v>587</v>
      </c>
      <c r="AI38" s="13">
        <v>101</v>
      </c>
      <c r="AJ38" s="13">
        <v>67</v>
      </c>
      <c r="AK38" s="13">
        <v>466</v>
      </c>
      <c r="AL38" s="13">
        <v>224</v>
      </c>
      <c r="AM38" s="13">
        <v>0</v>
      </c>
      <c r="AN38" s="13">
        <v>1483</v>
      </c>
    </row>
    <row r="39" spans="1:40" x14ac:dyDescent="0.25">
      <c r="A39" s="2" t="s">
        <v>1278</v>
      </c>
      <c r="B39" s="1" t="s">
        <v>1279</v>
      </c>
      <c r="C39" s="1" t="s">
        <v>1228</v>
      </c>
      <c r="D39" s="1" t="s">
        <v>1229</v>
      </c>
      <c r="E39" s="13">
        <v>4735</v>
      </c>
      <c r="F39" s="13">
        <v>279</v>
      </c>
      <c r="G39" s="13">
        <v>0</v>
      </c>
      <c r="H39" s="13">
        <v>176</v>
      </c>
      <c r="I39" s="13">
        <v>474</v>
      </c>
      <c r="J39" s="13">
        <v>0</v>
      </c>
      <c r="K39" s="13">
        <v>0</v>
      </c>
      <c r="L39" s="13">
        <v>0</v>
      </c>
      <c r="M39" s="13">
        <v>5664</v>
      </c>
      <c r="N39" s="13">
        <v>12</v>
      </c>
      <c r="O39" s="13">
        <v>0</v>
      </c>
      <c r="P39" s="13">
        <v>0</v>
      </c>
      <c r="Q39" s="13">
        <v>663</v>
      </c>
      <c r="R39" s="13">
        <v>663</v>
      </c>
      <c r="S39" s="13">
        <v>12</v>
      </c>
      <c r="T39" s="13">
        <v>47</v>
      </c>
      <c r="U39" s="13">
        <v>544.54999999999995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1266.55</v>
      </c>
      <c r="AE39" s="13">
        <v>4397.3999999999996</v>
      </c>
      <c r="AF39" s="13">
        <v>294</v>
      </c>
      <c r="AG39" s="13">
        <v>54</v>
      </c>
      <c r="AH39" s="13">
        <v>829</v>
      </c>
      <c r="AI39" s="13">
        <v>142</v>
      </c>
      <c r="AJ39" s="13">
        <v>95</v>
      </c>
      <c r="AK39" s="13">
        <v>658</v>
      </c>
      <c r="AL39" s="13">
        <v>316</v>
      </c>
      <c r="AM39" s="13">
        <v>0</v>
      </c>
      <c r="AN39" s="13">
        <v>2094</v>
      </c>
    </row>
    <row r="40" spans="1:40" x14ac:dyDescent="0.25">
      <c r="A40" s="2" t="s">
        <v>1280</v>
      </c>
      <c r="B40" s="1" t="s">
        <v>1281</v>
      </c>
      <c r="C40" s="1" t="s">
        <v>1228</v>
      </c>
      <c r="D40" s="1" t="s">
        <v>1229</v>
      </c>
      <c r="E40" s="13">
        <v>4933</v>
      </c>
      <c r="F40" s="13">
        <v>291</v>
      </c>
      <c r="G40" s="13">
        <v>0</v>
      </c>
      <c r="H40" s="13">
        <v>184</v>
      </c>
      <c r="I40" s="13">
        <v>493</v>
      </c>
      <c r="J40" s="13">
        <v>0</v>
      </c>
      <c r="K40" s="13">
        <v>0</v>
      </c>
      <c r="L40" s="13">
        <v>0</v>
      </c>
      <c r="M40" s="13">
        <v>5901</v>
      </c>
      <c r="N40" s="13">
        <v>13</v>
      </c>
      <c r="O40" s="13">
        <v>0</v>
      </c>
      <c r="P40" s="13">
        <v>0</v>
      </c>
      <c r="Q40" s="13">
        <v>713</v>
      </c>
      <c r="R40" s="13">
        <v>713</v>
      </c>
      <c r="S40" s="13">
        <v>13</v>
      </c>
      <c r="T40" s="13">
        <v>49</v>
      </c>
      <c r="U40" s="13">
        <v>567.24</v>
      </c>
      <c r="V40" s="13">
        <v>823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2165.2399999999998</v>
      </c>
      <c r="AE40" s="13">
        <v>3735.8</v>
      </c>
      <c r="AF40" s="13">
        <v>297</v>
      </c>
      <c r="AG40" s="13">
        <v>56</v>
      </c>
      <c r="AH40" s="13">
        <v>863</v>
      </c>
      <c r="AI40" s="13">
        <v>148</v>
      </c>
      <c r="AJ40" s="13">
        <v>99</v>
      </c>
      <c r="AK40" s="13">
        <v>685</v>
      </c>
      <c r="AL40" s="13">
        <v>329</v>
      </c>
      <c r="AM40" s="13">
        <v>0</v>
      </c>
      <c r="AN40" s="13">
        <v>2180</v>
      </c>
    </row>
    <row r="41" spans="1:40" x14ac:dyDescent="0.25">
      <c r="A41" s="2" t="s">
        <v>1282</v>
      </c>
      <c r="B41" s="1" t="s">
        <v>1283</v>
      </c>
      <c r="C41" s="1" t="s">
        <v>1228</v>
      </c>
      <c r="D41" s="1" t="s">
        <v>1229</v>
      </c>
      <c r="E41" s="13">
        <v>2960</v>
      </c>
      <c r="F41" s="13">
        <v>175</v>
      </c>
      <c r="G41" s="13">
        <v>0</v>
      </c>
      <c r="H41" s="13">
        <v>110</v>
      </c>
      <c r="I41" s="13">
        <v>296</v>
      </c>
      <c r="J41" s="13">
        <v>0</v>
      </c>
      <c r="K41" s="13">
        <v>0</v>
      </c>
      <c r="L41" s="13">
        <v>0</v>
      </c>
      <c r="M41" s="13">
        <v>3541</v>
      </c>
      <c r="N41" s="13">
        <v>2</v>
      </c>
      <c r="O41" s="14">
        <v>-107</v>
      </c>
      <c r="P41" s="13">
        <v>0</v>
      </c>
      <c r="Q41" s="13">
        <v>281</v>
      </c>
      <c r="R41" s="13">
        <v>174</v>
      </c>
      <c r="S41" s="13">
        <v>2</v>
      </c>
      <c r="T41" s="13">
        <v>30</v>
      </c>
      <c r="U41" s="13">
        <v>340.34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546.34</v>
      </c>
      <c r="AE41" s="13">
        <v>2994.6</v>
      </c>
      <c r="AF41" s="13">
        <v>266</v>
      </c>
      <c r="AG41" s="13">
        <v>34</v>
      </c>
      <c r="AH41" s="13">
        <v>518</v>
      </c>
      <c r="AI41" s="13">
        <v>89</v>
      </c>
      <c r="AJ41" s="13">
        <v>59</v>
      </c>
      <c r="AK41" s="13">
        <v>411</v>
      </c>
      <c r="AL41" s="13">
        <v>197</v>
      </c>
      <c r="AM41" s="13">
        <v>0</v>
      </c>
      <c r="AN41" s="13">
        <v>1308</v>
      </c>
    </row>
    <row r="42" spans="1:40" x14ac:dyDescent="0.25">
      <c r="A42" s="2" t="s">
        <v>1284</v>
      </c>
      <c r="B42" s="1" t="s">
        <v>1285</v>
      </c>
      <c r="C42" s="1" t="s">
        <v>1228</v>
      </c>
      <c r="D42" s="1" t="s">
        <v>1229</v>
      </c>
      <c r="E42" s="13">
        <v>789</v>
      </c>
      <c r="F42" s="13">
        <v>47</v>
      </c>
      <c r="G42" s="13">
        <v>0</v>
      </c>
      <c r="H42" s="13">
        <v>29</v>
      </c>
      <c r="I42" s="13">
        <v>79</v>
      </c>
      <c r="J42" s="13">
        <v>0</v>
      </c>
      <c r="K42" s="13">
        <v>0</v>
      </c>
      <c r="L42" s="13">
        <v>0</v>
      </c>
      <c r="M42" s="13">
        <v>944</v>
      </c>
      <c r="N42" s="13">
        <v>0</v>
      </c>
      <c r="O42" s="14">
        <v>-201</v>
      </c>
      <c r="P42" s="14">
        <v>-151</v>
      </c>
      <c r="Q42" s="13">
        <v>49</v>
      </c>
      <c r="R42" s="13">
        <v>0</v>
      </c>
      <c r="S42" s="13">
        <v>0</v>
      </c>
      <c r="T42" s="13">
        <v>8</v>
      </c>
      <c r="U42" s="13">
        <v>90.76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-52.24</v>
      </c>
      <c r="AE42" s="13">
        <v>996.2</v>
      </c>
      <c r="AF42" s="13">
        <v>261</v>
      </c>
      <c r="AG42" s="13">
        <v>11</v>
      </c>
      <c r="AH42" s="13">
        <v>138</v>
      </c>
      <c r="AI42" s="13">
        <v>24</v>
      </c>
      <c r="AJ42" s="13">
        <v>16</v>
      </c>
      <c r="AK42" s="13">
        <v>110</v>
      </c>
      <c r="AL42" s="13">
        <v>53</v>
      </c>
      <c r="AM42" s="13">
        <v>0</v>
      </c>
      <c r="AN42" s="13">
        <v>352</v>
      </c>
    </row>
    <row r="43" spans="1:40" x14ac:dyDescent="0.25">
      <c r="A43" s="2" t="s">
        <v>1286</v>
      </c>
      <c r="B43" s="1" t="s">
        <v>1287</v>
      </c>
      <c r="C43" s="1" t="s">
        <v>1228</v>
      </c>
      <c r="D43" s="1" t="s">
        <v>1229</v>
      </c>
      <c r="E43" s="13">
        <v>2960</v>
      </c>
      <c r="F43" s="13">
        <v>175</v>
      </c>
      <c r="G43" s="13">
        <v>0</v>
      </c>
      <c r="H43" s="13">
        <v>110</v>
      </c>
      <c r="I43" s="13">
        <v>296</v>
      </c>
      <c r="J43" s="13">
        <v>0</v>
      </c>
      <c r="K43" s="13">
        <v>0</v>
      </c>
      <c r="L43" s="13">
        <v>0</v>
      </c>
      <c r="M43" s="13">
        <v>3541</v>
      </c>
      <c r="N43" s="13">
        <v>2</v>
      </c>
      <c r="O43" s="14">
        <v>-107</v>
      </c>
      <c r="P43" s="13">
        <v>0</v>
      </c>
      <c r="Q43" s="13">
        <v>281</v>
      </c>
      <c r="R43" s="13">
        <v>174</v>
      </c>
      <c r="S43" s="13">
        <v>2</v>
      </c>
      <c r="T43" s="13">
        <v>30</v>
      </c>
      <c r="U43" s="13">
        <v>340.34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546.34</v>
      </c>
      <c r="AE43" s="13">
        <v>2994.6</v>
      </c>
      <c r="AF43" s="13">
        <v>266</v>
      </c>
      <c r="AG43" s="13">
        <v>34</v>
      </c>
      <c r="AH43" s="13">
        <v>518</v>
      </c>
      <c r="AI43" s="13">
        <v>89</v>
      </c>
      <c r="AJ43" s="13">
        <v>59</v>
      </c>
      <c r="AK43" s="13">
        <v>411</v>
      </c>
      <c r="AL43" s="13">
        <v>197</v>
      </c>
      <c r="AM43" s="13">
        <v>0</v>
      </c>
      <c r="AN43" s="13">
        <v>1308</v>
      </c>
    </row>
    <row r="44" spans="1:40" x14ac:dyDescent="0.25">
      <c r="A44" s="2" t="s">
        <v>1288</v>
      </c>
      <c r="B44" s="1" t="s">
        <v>1289</v>
      </c>
      <c r="C44" s="1" t="s">
        <v>1228</v>
      </c>
      <c r="D44" s="1" t="s">
        <v>1229</v>
      </c>
      <c r="E44" s="13">
        <v>7300</v>
      </c>
      <c r="F44" s="13">
        <v>431</v>
      </c>
      <c r="G44" s="13">
        <v>0</v>
      </c>
      <c r="H44" s="13">
        <v>272</v>
      </c>
      <c r="I44" s="13">
        <v>730</v>
      </c>
      <c r="J44" s="13">
        <v>0</v>
      </c>
      <c r="K44" s="13">
        <v>0</v>
      </c>
      <c r="L44" s="13">
        <v>0</v>
      </c>
      <c r="M44" s="13">
        <v>8733</v>
      </c>
      <c r="N44" s="13">
        <v>26</v>
      </c>
      <c r="O44" s="13">
        <v>0</v>
      </c>
      <c r="P44" s="13">
        <v>0</v>
      </c>
      <c r="Q44" s="13">
        <v>1318</v>
      </c>
      <c r="R44" s="13">
        <v>1318</v>
      </c>
      <c r="S44" s="13">
        <v>26</v>
      </c>
      <c r="T44" s="13">
        <v>73</v>
      </c>
      <c r="U44" s="13">
        <v>839.51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2256.5100000000002</v>
      </c>
      <c r="AE44" s="13">
        <v>6476.4</v>
      </c>
      <c r="AF44" s="13">
        <v>334</v>
      </c>
      <c r="AG44" s="13">
        <v>83</v>
      </c>
      <c r="AH44" s="13">
        <v>1278</v>
      </c>
      <c r="AI44" s="13">
        <v>219</v>
      </c>
      <c r="AJ44" s="13">
        <v>146</v>
      </c>
      <c r="AK44" s="13">
        <v>1014</v>
      </c>
      <c r="AL44" s="13">
        <v>487</v>
      </c>
      <c r="AM44" s="13">
        <v>0</v>
      </c>
      <c r="AN44" s="13">
        <v>3227</v>
      </c>
    </row>
    <row r="45" spans="1:40" x14ac:dyDescent="0.25">
      <c r="A45" s="2" t="s">
        <v>1290</v>
      </c>
      <c r="B45" s="1" t="s">
        <v>1291</v>
      </c>
      <c r="C45" s="1" t="s">
        <v>1228</v>
      </c>
      <c r="D45" s="1" t="s">
        <v>1229</v>
      </c>
      <c r="E45" s="13">
        <v>6116</v>
      </c>
      <c r="F45" s="13">
        <v>361</v>
      </c>
      <c r="G45" s="13">
        <v>0</v>
      </c>
      <c r="H45" s="13">
        <v>228</v>
      </c>
      <c r="I45" s="13">
        <v>612</v>
      </c>
      <c r="J45" s="13">
        <v>0</v>
      </c>
      <c r="K45" s="13">
        <v>0</v>
      </c>
      <c r="L45" s="13">
        <v>0</v>
      </c>
      <c r="M45" s="13">
        <v>7317</v>
      </c>
      <c r="N45" s="13">
        <v>20</v>
      </c>
      <c r="O45" s="13">
        <v>0</v>
      </c>
      <c r="P45" s="13">
        <v>0</v>
      </c>
      <c r="Q45" s="13">
        <v>1016</v>
      </c>
      <c r="R45" s="13">
        <v>1016</v>
      </c>
      <c r="S45" s="13">
        <v>20</v>
      </c>
      <c r="T45" s="13">
        <v>61</v>
      </c>
      <c r="U45" s="13">
        <v>703.37</v>
      </c>
      <c r="V45" s="13">
        <v>1020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2820.37</v>
      </c>
      <c r="AE45" s="13">
        <v>4496.6000000000004</v>
      </c>
      <c r="AF45" s="13">
        <v>315</v>
      </c>
      <c r="AG45" s="13">
        <v>69</v>
      </c>
      <c r="AH45" s="13">
        <v>1070</v>
      </c>
      <c r="AI45" s="13">
        <v>183</v>
      </c>
      <c r="AJ45" s="13">
        <v>122</v>
      </c>
      <c r="AK45" s="13">
        <v>849</v>
      </c>
      <c r="AL45" s="13">
        <v>408</v>
      </c>
      <c r="AM45" s="13">
        <v>0</v>
      </c>
      <c r="AN45" s="13">
        <v>2701</v>
      </c>
    </row>
    <row r="46" spans="1:40" x14ac:dyDescent="0.25">
      <c r="A46" s="2" t="s">
        <v>1292</v>
      </c>
      <c r="B46" s="1" t="s">
        <v>1293</v>
      </c>
      <c r="C46" s="1" t="s">
        <v>1228</v>
      </c>
      <c r="D46" s="1" t="s">
        <v>1229</v>
      </c>
      <c r="E46" s="13">
        <v>4735</v>
      </c>
      <c r="F46" s="13">
        <v>279</v>
      </c>
      <c r="G46" s="13">
        <v>0</v>
      </c>
      <c r="H46" s="13">
        <v>176</v>
      </c>
      <c r="I46" s="13">
        <v>0</v>
      </c>
      <c r="J46" s="13">
        <v>0</v>
      </c>
      <c r="K46" s="13">
        <v>0</v>
      </c>
      <c r="L46" s="13">
        <v>0</v>
      </c>
      <c r="M46" s="13">
        <v>5190</v>
      </c>
      <c r="N46" s="13">
        <v>10</v>
      </c>
      <c r="O46" s="13">
        <v>0</v>
      </c>
      <c r="P46" s="13">
        <v>0</v>
      </c>
      <c r="Q46" s="13">
        <v>561</v>
      </c>
      <c r="R46" s="13">
        <v>561</v>
      </c>
      <c r="S46" s="13">
        <v>10</v>
      </c>
      <c r="T46" s="13">
        <v>47</v>
      </c>
      <c r="U46" s="13">
        <v>544.54999999999995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1162.55</v>
      </c>
      <c r="AE46" s="13">
        <v>4027.4</v>
      </c>
      <c r="AF46" s="13">
        <v>288</v>
      </c>
      <c r="AG46" s="13">
        <v>50</v>
      </c>
      <c r="AH46" s="13">
        <v>829</v>
      </c>
      <c r="AI46" s="13">
        <v>142</v>
      </c>
      <c r="AJ46" s="13">
        <v>95</v>
      </c>
      <c r="AK46" s="13">
        <v>658</v>
      </c>
      <c r="AL46" s="13">
        <v>316</v>
      </c>
      <c r="AM46" s="13">
        <v>0</v>
      </c>
      <c r="AN46" s="13">
        <v>2090</v>
      </c>
    </row>
    <row r="47" spans="1:40" x14ac:dyDescent="0.25">
      <c r="A47" s="2" t="s">
        <v>1294</v>
      </c>
      <c r="B47" s="1" t="s">
        <v>1295</v>
      </c>
      <c r="C47" s="1" t="s">
        <v>1228</v>
      </c>
      <c r="D47" s="1" t="s">
        <v>1229</v>
      </c>
      <c r="E47" s="13">
        <v>4933</v>
      </c>
      <c r="F47" s="13">
        <v>291</v>
      </c>
      <c r="G47" s="13">
        <v>0</v>
      </c>
      <c r="H47" s="13">
        <v>184</v>
      </c>
      <c r="I47" s="13">
        <v>0</v>
      </c>
      <c r="J47" s="13">
        <v>0</v>
      </c>
      <c r="K47" s="13">
        <v>0</v>
      </c>
      <c r="L47" s="13">
        <v>0</v>
      </c>
      <c r="M47" s="13">
        <v>5408</v>
      </c>
      <c r="N47" s="13">
        <v>11</v>
      </c>
      <c r="O47" s="13">
        <v>0</v>
      </c>
      <c r="P47" s="13">
        <v>0</v>
      </c>
      <c r="Q47" s="13">
        <v>608</v>
      </c>
      <c r="R47" s="13">
        <v>608</v>
      </c>
      <c r="S47" s="13">
        <v>11</v>
      </c>
      <c r="T47" s="13">
        <v>49</v>
      </c>
      <c r="U47" s="13">
        <v>567.24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1235.24</v>
      </c>
      <c r="AE47" s="13">
        <v>4172.8</v>
      </c>
      <c r="AF47" s="13">
        <v>291</v>
      </c>
      <c r="AG47" s="13">
        <v>52</v>
      </c>
      <c r="AH47" s="13">
        <v>863</v>
      </c>
      <c r="AI47" s="13">
        <v>148</v>
      </c>
      <c r="AJ47" s="13">
        <v>99</v>
      </c>
      <c r="AK47" s="13">
        <v>685</v>
      </c>
      <c r="AL47" s="13">
        <v>329</v>
      </c>
      <c r="AM47" s="13">
        <v>0</v>
      </c>
      <c r="AN47" s="13">
        <v>2176</v>
      </c>
    </row>
    <row r="48" spans="1:40" x14ac:dyDescent="0.25">
      <c r="A48" s="2" t="s">
        <v>1296</v>
      </c>
      <c r="B48" s="1" t="s">
        <v>1297</v>
      </c>
      <c r="C48" s="1" t="s">
        <v>1228</v>
      </c>
      <c r="D48" s="1" t="s">
        <v>1229</v>
      </c>
      <c r="E48" s="13">
        <v>5327</v>
      </c>
      <c r="F48" s="13">
        <v>314</v>
      </c>
      <c r="G48" s="13">
        <v>0</v>
      </c>
      <c r="H48" s="13">
        <v>198</v>
      </c>
      <c r="I48" s="13">
        <v>0</v>
      </c>
      <c r="J48" s="13">
        <v>0</v>
      </c>
      <c r="K48" s="13">
        <v>0</v>
      </c>
      <c r="L48" s="13">
        <v>0</v>
      </c>
      <c r="M48" s="13">
        <v>5839</v>
      </c>
      <c r="N48" s="13">
        <v>13</v>
      </c>
      <c r="O48" s="13">
        <v>0</v>
      </c>
      <c r="P48" s="13">
        <v>0</v>
      </c>
      <c r="Q48" s="13">
        <v>700</v>
      </c>
      <c r="R48" s="13">
        <v>700</v>
      </c>
      <c r="S48" s="13">
        <v>13</v>
      </c>
      <c r="T48" s="13">
        <v>53</v>
      </c>
      <c r="U48" s="13">
        <v>612.62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1378.62</v>
      </c>
      <c r="AE48" s="13">
        <v>4460.3999999999996</v>
      </c>
      <c r="AF48" s="13">
        <v>297</v>
      </c>
      <c r="AG48" s="13">
        <v>56</v>
      </c>
      <c r="AH48" s="13">
        <v>932</v>
      </c>
      <c r="AI48" s="13">
        <v>160</v>
      </c>
      <c r="AJ48" s="13">
        <v>107</v>
      </c>
      <c r="AK48" s="13">
        <v>740</v>
      </c>
      <c r="AL48" s="13">
        <v>355</v>
      </c>
      <c r="AM48" s="13">
        <v>0</v>
      </c>
      <c r="AN48" s="13">
        <v>2350</v>
      </c>
    </row>
    <row r="49" spans="1:40" x14ac:dyDescent="0.25">
      <c r="A49" s="2" t="s">
        <v>1298</v>
      </c>
      <c r="B49" s="1" t="s">
        <v>1299</v>
      </c>
      <c r="C49" s="1" t="s">
        <v>1228</v>
      </c>
      <c r="D49" s="1" t="s">
        <v>1229</v>
      </c>
      <c r="E49" s="13">
        <v>7497</v>
      </c>
      <c r="F49" s="13">
        <v>442</v>
      </c>
      <c r="G49" s="13">
        <v>0</v>
      </c>
      <c r="H49" s="13">
        <v>279</v>
      </c>
      <c r="I49" s="13">
        <v>0</v>
      </c>
      <c r="J49" s="13">
        <v>0</v>
      </c>
      <c r="K49" s="13">
        <v>0</v>
      </c>
      <c r="L49" s="13">
        <v>0</v>
      </c>
      <c r="M49" s="13">
        <v>8218</v>
      </c>
      <c r="N49" s="13">
        <v>24</v>
      </c>
      <c r="O49" s="13">
        <v>0</v>
      </c>
      <c r="P49" s="13">
        <v>0</v>
      </c>
      <c r="Q49" s="13">
        <v>1208</v>
      </c>
      <c r="R49" s="13">
        <v>1208</v>
      </c>
      <c r="S49" s="13">
        <v>24</v>
      </c>
      <c r="T49" s="13">
        <v>75</v>
      </c>
      <c r="U49" s="13">
        <v>862.2</v>
      </c>
      <c r="V49" s="13">
        <v>1250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3419.2</v>
      </c>
      <c r="AE49" s="13">
        <v>4798.8</v>
      </c>
      <c r="AF49" s="13">
        <v>328</v>
      </c>
      <c r="AG49" s="13">
        <v>79</v>
      </c>
      <c r="AH49" s="13">
        <v>1312</v>
      </c>
      <c r="AI49" s="13">
        <v>225</v>
      </c>
      <c r="AJ49" s="13">
        <v>150</v>
      </c>
      <c r="AK49" s="13">
        <v>1041</v>
      </c>
      <c r="AL49" s="13">
        <v>500</v>
      </c>
      <c r="AM49" s="13">
        <v>0</v>
      </c>
      <c r="AN49" s="13">
        <v>3307</v>
      </c>
    </row>
    <row r="50" spans="1:40" x14ac:dyDescent="0.25">
      <c r="A50" s="2" t="s">
        <v>1300</v>
      </c>
      <c r="B50" s="1" t="s">
        <v>1301</v>
      </c>
      <c r="C50" s="1" t="s">
        <v>1228</v>
      </c>
      <c r="D50" s="1" t="s">
        <v>1229</v>
      </c>
      <c r="E50" s="13">
        <v>7103</v>
      </c>
      <c r="F50" s="13">
        <v>419</v>
      </c>
      <c r="G50" s="13">
        <v>0</v>
      </c>
      <c r="H50" s="13">
        <v>265</v>
      </c>
      <c r="I50" s="13">
        <v>0</v>
      </c>
      <c r="J50" s="13">
        <v>0</v>
      </c>
      <c r="K50" s="13">
        <v>0</v>
      </c>
      <c r="L50" s="13">
        <v>0</v>
      </c>
      <c r="M50" s="13">
        <v>7787</v>
      </c>
      <c r="N50" s="13">
        <v>22</v>
      </c>
      <c r="O50" s="13">
        <v>0</v>
      </c>
      <c r="P50" s="13">
        <v>0</v>
      </c>
      <c r="Q50" s="13">
        <v>1116</v>
      </c>
      <c r="R50" s="13">
        <v>1116</v>
      </c>
      <c r="S50" s="13">
        <v>22</v>
      </c>
      <c r="T50" s="13">
        <v>71</v>
      </c>
      <c r="U50" s="13">
        <v>816.82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2025.82</v>
      </c>
      <c r="AE50" s="13">
        <v>5761.2</v>
      </c>
      <c r="AF50" s="13">
        <v>323</v>
      </c>
      <c r="AG50" s="13">
        <v>75</v>
      </c>
      <c r="AH50" s="13">
        <v>1243</v>
      </c>
      <c r="AI50" s="13">
        <v>213</v>
      </c>
      <c r="AJ50" s="13">
        <v>142</v>
      </c>
      <c r="AK50" s="13">
        <v>987</v>
      </c>
      <c r="AL50" s="13">
        <v>474</v>
      </c>
      <c r="AM50" s="13">
        <v>0</v>
      </c>
      <c r="AN50" s="13">
        <v>3134</v>
      </c>
    </row>
    <row r="51" spans="1:40" x14ac:dyDescent="0.25">
      <c r="A51" s="2" t="s">
        <v>1302</v>
      </c>
      <c r="B51" s="1" t="s">
        <v>1303</v>
      </c>
      <c r="C51" s="1" t="s">
        <v>1228</v>
      </c>
      <c r="D51" s="1" t="s">
        <v>1229</v>
      </c>
      <c r="E51" s="13">
        <v>6314</v>
      </c>
      <c r="F51" s="13">
        <v>372</v>
      </c>
      <c r="G51" s="13">
        <v>0</v>
      </c>
      <c r="H51" s="13">
        <v>235</v>
      </c>
      <c r="I51" s="13">
        <v>0</v>
      </c>
      <c r="J51" s="13">
        <v>0</v>
      </c>
      <c r="K51" s="13">
        <v>0</v>
      </c>
      <c r="L51" s="13">
        <v>0</v>
      </c>
      <c r="M51" s="13">
        <v>6921</v>
      </c>
      <c r="N51" s="13">
        <v>18</v>
      </c>
      <c r="O51" s="13">
        <v>0</v>
      </c>
      <c r="P51" s="13">
        <v>0</v>
      </c>
      <c r="Q51" s="13">
        <v>931</v>
      </c>
      <c r="R51" s="13">
        <v>931</v>
      </c>
      <c r="S51" s="13">
        <v>18</v>
      </c>
      <c r="T51" s="13">
        <v>63</v>
      </c>
      <c r="U51" s="13">
        <v>726.06</v>
      </c>
      <c r="V51" s="13">
        <v>1053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2791.06</v>
      </c>
      <c r="AE51" s="13">
        <v>4130</v>
      </c>
      <c r="AF51" s="13">
        <v>311</v>
      </c>
      <c r="AG51" s="13">
        <v>66</v>
      </c>
      <c r="AH51" s="13">
        <v>1105</v>
      </c>
      <c r="AI51" s="13">
        <v>189</v>
      </c>
      <c r="AJ51" s="13">
        <v>126</v>
      </c>
      <c r="AK51" s="13">
        <v>877</v>
      </c>
      <c r="AL51" s="13">
        <v>421</v>
      </c>
      <c r="AM51" s="13">
        <v>0</v>
      </c>
      <c r="AN51" s="13">
        <v>2784</v>
      </c>
    </row>
    <row r="52" spans="1:40" x14ac:dyDescent="0.25">
      <c r="A52" s="2" t="s">
        <v>1304</v>
      </c>
      <c r="B52" s="1" t="s">
        <v>1305</v>
      </c>
      <c r="C52" s="1" t="s">
        <v>1228</v>
      </c>
      <c r="D52" s="1" t="s">
        <v>1229</v>
      </c>
      <c r="E52" s="13">
        <v>6314</v>
      </c>
      <c r="F52" s="13">
        <v>372</v>
      </c>
      <c r="G52" s="13">
        <v>0</v>
      </c>
      <c r="H52" s="13">
        <v>235</v>
      </c>
      <c r="I52" s="13">
        <v>0</v>
      </c>
      <c r="J52" s="13">
        <v>0</v>
      </c>
      <c r="K52" s="13">
        <v>0</v>
      </c>
      <c r="L52" s="13">
        <v>0</v>
      </c>
      <c r="M52" s="13">
        <v>6921</v>
      </c>
      <c r="N52" s="13">
        <v>18</v>
      </c>
      <c r="O52" s="13">
        <v>0</v>
      </c>
      <c r="P52" s="13">
        <v>0</v>
      </c>
      <c r="Q52" s="13">
        <v>931</v>
      </c>
      <c r="R52" s="13">
        <v>931</v>
      </c>
      <c r="S52" s="13">
        <v>18</v>
      </c>
      <c r="T52" s="13">
        <v>63</v>
      </c>
      <c r="U52" s="13">
        <v>726.06</v>
      </c>
      <c r="V52" s="13">
        <v>1053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2791.06</v>
      </c>
      <c r="AE52" s="13">
        <v>4130</v>
      </c>
      <c r="AF52" s="13">
        <v>311</v>
      </c>
      <c r="AG52" s="13">
        <v>66</v>
      </c>
      <c r="AH52" s="13">
        <v>1105</v>
      </c>
      <c r="AI52" s="13">
        <v>189</v>
      </c>
      <c r="AJ52" s="13">
        <v>126</v>
      </c>
      <c r="AK52" s="13">
        <v>877</v>
      </c>
      <c r="AL52" s="13">
        <v>421</v>
      </c>
      <c r="AM52" s="13">
        <v>0</v>
      </c>
      <c r="AN52" s="13">
        <v>2784</v>
      </c>
    </row>
    <row r="53" spans="1:40" x14ac:dyDescent="0.25">
      <c r="A53" s="2" t="s">
        <v>1306</v>
      </c>
      <c r="B53" s="1" t="s">
        <v>1307</v>
      </c>
      <c r="C53" s="1" t="s">
        <v>1228</v>
      </c>
      <c r="D53" s="1" t="s">
        <v>1229</v>
      </c>
      <c r="E53" s="13">
        <v>6906</v>
      </c>
      <c r="F53" s="13">
        <v>407</v>
      </c>
      <c r="G53" s="13">
        <v>0</v>
      </c>
      <c r="H53" s="13">
        <v>257</v>
      </c>
      <c r="I53" s="13">
        <v>0</v>
      </c>
      <c r="J53" s="13">
        <v>0</v>
      </c>
      <c r="K53" s="13">
        <v>0</v>
      </c>
      <c r="L53" s="13">
        <v>0</v>
      </c>
      <c r="M53" s="13">
        <v>7570</v>
      </c>
      <c r="N53" s="13">
        <v>21</v>
      </c>
      <c r="O53" s="13">
        <v>0</v>
      </c>
      <c r="P53" s="13">
        <v>0</v>
      </c>
      <c r="Q53" s="13">
        <v>1070</v>
      </c>
      <c r="R53" s="13">
        <v>1070</v>
      </c>
      <c r="S53" s="13">
        <v>21</v>
      </c>
      <c r="T53" s="13">
        <v>69</v>
      </c>
      <c r="U53" s="13">
        <v>794.13</v>
      </c>
      <c r="V53" s="13">
        <v>1151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3105.13</v>
      </c>
      <c r="AE53" s="13">
        <v>4464.8</v>
      </c>
      <c r="AF53" s="13">
        <v>320</v>
      </c>
      <c r="AG53" s="13">
        <v>72</v>
      </c>
      <c r="AH53" s="13">
        <v>1208</v>
      </c>
      <c r="AI53" s="13">
        <v>207</v>
      </c>
      <c r="AJ53" s="13">
        <v>138</v>
      </c>
      <c r="AK53" s="13">
        <v>959</v>
      </c>
      <c r="AL53" s="13">
        <v>460</v>
      </c>
      <c r="AM53" s="13">
        <v>0</v>
      </c>
      <c r="AN53" s="13">
        <v>3044</v>
      </c>
    </row>
    <row r="54" spans="1:40" x14ac:dyDescent="0.25">
      <c r="A54" s="2" t="s">
        <v>1308</v>
      </c>
      <c r="B54" s="1" t="s">
        <v>1309</v>
      </c>
      <c r="C54" s="1" t="s">
        <v>1228</v>
      </c>
      <c r="D54" s="1" t="s">
        <v>1229</v>
      </c>
      <c r="E54" s="13">
        <v>7300</v>
      </c>
      <c r="F54" s="13">
        <v>431</v>
      </c>
      <c r="G54" s="13">
        <v>0</v>
      </c>
      <c r="H54" s="13">
        <v>272</v>
      </c>
      <c r="I54" s="13">
        <v>0</v>
      </c>
      <c r="J54" s="13">
        <v>0</v>
      </c>
      <c r="K54" s="13">
        <v>0</v>
      </c>
      <c r="L54" s="13">
        <v>0</v>
      </c>
      <c r="M54" s="13">
        <v>8003</v>
      </c>
      <c r="N54" s="13">
        <v>23</v>
      </c>
      <c r="O54" s="13">
        <v>0</v>
      </c>
      <c r="P54" s="13">
        <v>0</v>
      </c>
      <c r="Q54" s="13">
        <v>1162</v>
      </c>
      <c r="R54" s="13">
        <v>1162</v>
      </c>
      <c r="S54" s="13">
        <v>23</v>
      </c>
      <c r="T54" s="13">
        <v>73</v>
      </c>
      <c r="U54" s="13">
        <v>839.51</v>
      </c>
      <c r="V54" s="13">
        <v>1217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3314.51</v>
      </c>
      <c r="AE54" s="13">
        <v>4688.3999999999996</v>
      </c>
      <c r="AF54" s="13">
        <v>325</v>
      </c>
      <c r="AG54" s="13">
        <v>77</v>
      </c>
      <c r="AH54" s="13">
        <v>1278</v>
      </c>
      <c r="AI54" s="13">
        <v>219</v>
      </c>
      <c r="AJ54" s="13">
        <v>146</v>
      </c>
      <c r="AK54" s="13">
        <v>1014</v>
      </c>
      <c r="AL54" s="13">
        <v>487</v>
      </c>
      <c r="AM54" s="13">
        <v>0</v>
      </c>
      <c r="AN54" s="13">
        <v>3221</v>
      </c>
    </row>
    <row r="55" spans="1:40" x14ac:dyDescent="0.25">
      <c r="A55" s="2" t="s">
        <v>1310</v>
      </c>
      <c r="B55" s="1" t="s">
        <v>1311</v>
      </c>
      <c r="C55" s="1" t="s">
        <v>1228</v>
      </c>
      <c r="D55" s="1" t="s">
        <v>1229</v>
      </c>
      <c r="E55" s="13">
        <v>5130</v>
      </c>
      <c r="F55" s="13">
        <v>303</v>
      </c>
      <c r="G55" s="13">
        <v>0</v>
      </c>
      <c r="H55" s="13">
        <v>191</v>
      </c>
      <c r="I55" s="13">
        <v>0</v>
      </c>
      <c r="J55" s="13">
        <v>0</v>
      </c>
      <c r="K55" s="13">
        <v>0</v>
      </c>
      <c r="L55" s="13">
        <v>0</v>
      </c>
      <c r="M55" s="13">
        <v>5624</v>
      </c>
      <c r="N55" s="13">
        <v>12</v>
      </c>
      <c r="O55" s="13">
        <v>0</v>
      </c>
      <c r="P55" s="13">
        <v>0</v>
      </c>
      <c r="Q55" s="13">
        <v>654</v>
      </c>
      <c r="R55" s="13">
        <v>654</v>
      </c>
      <c r="S55" s="13">
        <v>12</v>
      </c>
      <c r="T55" s="13">
        <v>51</v>
      </c>
      <c r="U55" s="13">
        <v>589.92999999999995</v>
      </c>
      <c r="V55" s="13">
        <v>684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1990.93</v>
      </c>
      <c r="AE55" s="13">
        <v>3633</v>
      </c>
      <c r="AF55" s="13">
        <v>294</v>
      </c>
      <c r="AG55" s="13">
        <v>54</v>
      </c>
      <c r="AH55" s="13">
        <v>898</v>
      </c>
      <c r="AI55" s="13">
        <v>154</v>
      </c>
      <c r="AJ55" s="13">
        <v>103</v>
      </c>
      <c r="AK55" s="13">
        <v>713</v>
      </c>
      <c r="AL55" s="13">
        <v>342</v>
      </c>
      <c r="AM55" s="13">
        <v>0</v>
      </c>
      <c r="AN55" s="13">
        <v>2264</v>
      </c>
    </row>
    <row r="56" spans="1:40" x14ac:dyDescent="0.25">
      <c r="A56" s="2" t="s">
        <v>1312</v>
      </c>
      <c r="B56" s="1" t="s">
        <v>1313</v>
      </c>
      <c r="C56" s="1" t="s">
        <v>1228</v>
      </c>
      <c r="D56" s="1" t="s">
        <v>1229</v>
      </c>
      <c r="E56" s="13">
        <v>2762</v>
      </c>
      <c r="F56" s="13">
        <v>163</v>
      </c>
      <c r="G56" s="13">
        <v>0</v>
      </c>
      <c r="H56" s="13">
        <v>103</v>
      </c>
      <c r="I56" s="13">
        <v>0</v>
      </c>
      <c r="J56" s="13">
        <v>0</v>
      </c>
      <c r="K56" s="13">
        <v>0</v>
      </c>
      <c r="L56" s="13">
        <v>0</v>
      </c>
      <c r="M56" s="13">
        <v>3028</v>
      </c>
      <c r="N56" s="13">
        <v>0</v>
      </c>
      <c r="O56" s="14">
        <v>-145</v>
      </c>
      <c r="P56" s="13">
        <v>0</v>
      </c>
      <c r="Q56" s="13">
        <v>225</v>
      </c>
      <c r="R56" s="13">
        <v>80</v>
      </c>
      <c r="S56" s="13">
        <v>0</v>
      </c>
      <c r="T56" s="13">
        <v>28</v>
      </c>
      <c r="U56" s="13">
        <v>317.64999999999998</v>
      </c>
      <c r="V56" s="13">
        <v>461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886.65</v>
      </c>
      <c r="AE56" s="13">
        <v>2141.4</v>
      </c>
      <c r="AF56" s="13">
        <v>261</v>
      </c>
      <c r="AG56" s="13">
        <v>29</v>
      </c>
      <c r="AH56" s="13">
        <v>483</v>
      </c>
      <c r="AI56" s="13">
        <v>83</v>
      </c>
      <c r="AJ56" s="13">
        <v>55</v>
      </c>
      <c r="AK56" s="13">
        <v>384</v>
      </c>
      <c r="AL56" s="13">
        <v>184</v>
      </c>
      <c r="AM56" s="13">
        <v>0</v>
      </c>
      <c r="AN56" s="13">
        <v>1218</v>
      </c>
    </row>
    <row r="57" spans="1:40" x14ac:dyDescent="0.25">
      <c r="A57" s="2" t="s">
        <v>1314</v>
      </c>
      <c r="B57" s="1" t="s">
        <v>1315</v>
      </c>
      <c r="C57" s="1" t="s">
        <v>1228</v>
      </c>
      <c r="D57" s="1" t="s">
        <v>1229</v>
      </c>
      <c r="E57" s="13">
        <v>4735</v>
      </c>
      <c r="F57" s="13">
        <v>279</v>
      </c>
      <c r="G57" s="13">
        <v>0</v>
      </c>
      <c r="H57" s="13">
        <v>176</v>
      </c>
      <c r="I57" s="13">
        <v>0</v>
      </c>
      <c r="J57" s="13">
        <v>0</v>
      </c>
      <c r="K57" s="13">
        <v>0</v>
      </c>
      <c r="L57" s="13">
        <v>0</v>
      </c>
      <c r="M57" s="13">
        <v>5190</v>
      </c>
      <c r="N57" s="13">
        <v>10</v>
      </c>
      <c r="O57" s="13">
        <v>0</v>
      </c>
      <c r="P57" s="13">
        <v>0</v>
      </c>
      <c r="Q57" s="13">
        <v>561</v>
      </c>
      <c r="R57" s="13">
        <v>561</v>
      </c>
      <c r="S57" s="13">
        <v>10</v>
      </c>
      <c r="T57" s="13">
        <v>0</v>
      </c>
      <c r="U57" s="13">
        <v>544.54999999999995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1115.55</v>
      </c>
      <c r="AE57" s="13">
        <v>4074.4</v>
      </c>
      <c r="AF57" s="13">
        <v>288</v>
      </c>
      <c r="AG57" s="13">
        <v>50</v>
      </c>
      <c r="AH57" s="13">
        <v>829</v>
      </c>
      <c r="AI57" s="13">
        <v>142</v>
      </c>
      <c r="AJ57" s="13">
        <v>95</v>
      </c>
      <c r="AK57" s="13">
        <v>658</v>
      </c>
      <c r="AL57" s="13">
        <v>316</v>
      </c>
      <c r="AM57" s="13">
        <v>0</v>
      </c>
      <c r="AN57" s="13">
        <v>2090</v>
      </c>
    </row>
    <row r="58" spans="1:40" x14ac:dyDescent="0.25">
      <c r="A58" s="2" t="s">
        <v>1316</v>
      </c>
      <c r="B58" s="1" t="s">
        <v>1317</v>
      </c>
      <c r="C58" s="1" t="s">
        <v>1228</v>
      </c>
      <c r="D58" s="1" t="s">
        <v>1229</v>
      </c>
      <c r="E58" s="13">
        <v>5919</v>
      </c>
      <c r="F58" s="13">
        <v>349</v>
      </c>
      <c r="G58" s="13">
        <v>0</v>
      </c>
      <c r="H58" s="13">
        <v>221</v>
      </c>
      <c r="I58" s="13">
        <v>0</v>
      </c>
      <c r="J58" s="13">
        <v>0</v>
      </c>
      <c r="K58" s="13">
        <v>0</v>
      </c>
      <c r="L58" s="13">
        <v>0</v>
      </c>
      <c r="M58" s="13">
        <v>6489</v>
      </c>
      <c r="N58" s="13">
        <v>16</v>
      </c>
      <c r="O58" s="13">
        <v>0</v>
      </c>
      <c r="P58" s="13">
        <v>0</v>
      </c>
      <c r="Q58" s="13">
        <v>839</v>
      </c>
      <c r="R58" s="13">
        <v>839</v>
      </c>
      <c r="S58" s="13">
        <v>16</v>
      </c>
      <c r="T58" s="13">
        <v>59</v>
      </c>
      <c r="U58" s="13">
        <v>680.69</v>
      </c>
      <c r="V58" s="13">
        <v>987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2581.69</v>
      </c>
      <c r="AE58" s="13">
        <v>3907.4</v>
      </c>
      <c r="AF58" s="13">
        <v>305</v>
      </c>
      <c r="AG58" s="13">
        <v>62</v>
      </c>
      <c r="AH58" s="13">
        <v>1036</v>
      </c>
      <c r="AI58" s="13">
        <v>178</v>
      </c>
      <c r="AJ58" s="13">
        <v>118</v>
      </c>
      <c r="AK58" s="13">
        <v>822</v>
      </c>
      <c r="AL58" s="13">
        <v>395</v>
      </c>
      <c r="AM58" s="13">
        <v>0</v>
      </c>
      <c r="AN58" s="13">
        <v>2611</v>
      </c>
    </row>
    <row r="59" spans="1:40" x14ac:dyDescent="0.25">
      <c r="A59" s="2" t="s">
        <v>1318</v>
      </c>
      <c r="B59" s="1" t="s">
        <v>1319</v>
      </c>
      <c r="C59" s="1" t="s">
        <v>1320</v>
      </c>
      <c r="D59" s="1" t="s">
        <v>1229</v>
      </c>
      <c r="E59" s="13">
        <v>9701</v>
      </c>
      <c r="F59" s="13">
        <v>466</v>
      </c>
      <c r="G59" s="13">
        <v>0</v>
      </c>
      <c r="H59" s="13">
        <v>348</v>
      </c>
      <c r="I59" s="13">
        <v>0</v>
      </c>
      <c r="J59" s="13">
        <v>0</v>
      </c>
      <c r="K59" s="13">
        <v>0</v>
      </c>
      <c r="L59" s="13">
        <v>0</v>
      </c>
      <c r="M59" s="13">
        <v>10515</v>
      </c>
      <c r="N59" s="13">
        <v>36</v>
      </c>
      <c r="O59" s="13">
        <v>0</v>
      </c>
      <c r="P59" s="13">
        <v>0</v>
      </c>
      <c r="Q59" s="13">
        <v>1704</v>
      </c>
      <c r="R59" s="13">
        <v>1704</v>
      </c>
      <c r="S59" s="13">
        <v>36</v>
      </c>
      <c r="T59" s="13">
        <v>0</v>
      </c>
      <c r="U59" s="13">
        <v>1115.6199999999999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2855.62</v>
      </c>
      <c r="AE59" s="13">
        <v>7659.4</v>
      </c>
      <c r="AF59" s="13">
        <v>360</v>
      </c>
      <c r="AG59" s="13">
        <v>102</v>
      </c>
      <c r="AH59" s="13">
        <v>1698</v>
      </c>
      <c r="AI59" s="13">
        <v>291</v>
      </c>
      <c r="AJ59" s="13">
        <v>194</v>
      </c>
      <c r="AK59" s="13">
        <v>1347</v>
      </c>
      <c r="AL59" s="13">
        <v>647</v>
      </c>
      <c r="AM59" s="13">
        <v>0</v>
      </c>
      <c r="AN59" s="13">
        <v>4279</v>
      </c>
    </row>
    <row r="60" spans="1:40" x14ac:dyDescent="0.25">
      <c r="A60" s="2" t="s">
        <v>1321</v>
      </c>
      <c r="B60" s="1" t="s">
        <v>1322</v>
      </c>
      <c r="C60" s="1" t="s">
        <v>1228</v>
      </c>
      <c r="D60" s="1" t="s">
        <v>1229</v>
      </c>
      <c r="E60" s="13">
        <v>3946</v>
      </c>
      <c r="F60" s="13">
        <v>233</v>
      </c>
      <c r="G60" s="13">
        <v>0</v>
      </c>
      <c r="H60" s="13">
        <v>147</v>
      </c>
      <c r="I60" s="13">
        <v>0</v>
      </c>
      <c r="J60" s="13">
        <v>0</v>
      </c>
      <c r="K60" s="13">
        <v>0</v>
      </c>
      <c r="L60" s="13">
        <v>0</v>
      </c>
      <c r="M60" s="13">
        <v>4326</v>
      </c>
      <c r="N60" s="13">
        <v>6</v>
      </c>
      <c r="O60" s="13">
        <v>0</v>
      </c>
      <c r="P60" s="13">
        <v>0</v>
      </c>
      <c r="Q60" s="13">
        <v>403</v>
      </c>
      <c r="R60" s="13">
        <v>403</v>
      </c>
      <c r="S60" s="13">
        <v>6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409</v>
      </c>
      <c r="AE60" s="13">
        <v>3917</v>
      </c>
      <c r="AF60" s="13">
        <v>277</v>
      </c>
      <c r="AG60" s="13">
        <v>41</v>
      </c>
      <c r="AH60" s="13">
        <v>0</v>
      </c>
      <c r="AI60" s="13">
        <v>0</v>
      </c>
      <c r="AJ60" s="13">
        <v>0</v>
      </c>
      <c r="AK60" s="13">
        <v>548</v>
      </c>
      <c r="AL60" s="13">
        <v>263</v>
      </c>
      <c r="AM60" s="13">
        <v>0</v>
      </c>
      <c r="AN60" s="13">
        <v>852</v>
      </c>
    </row>
    <row r="61" spans="1:40" x14ac:dyDescent="0.25">
      <c r="A61" s="2" t="s">
        <v>1323</v>
      </c>
      <c r="B61" s="1" t="s">
        <v>1324</v>
      </c>
      <c r="C61" s="1" t="s">
        <v>1228</v>
      </c>
      <c r="D61" s="1" t="s">
        <v>1229</v>
      </c>
      <c r="E61" s="13">
        <v>4538</v>
      </c>
      <c r="F61" s="13">
        <v>268</v>
      </c>
      <c r="G61" s="13">
        <v>0</v>
      </c>
      <c r="H61" s="13">
        <v>169</v>
      </c>
      <c r="I61" s="13">
        <v>0</v>
      </c>
      <c r="J61" s="13">
        <v>0</v>
      </c>
      <c r="K61" s="13">
        <v>0</v>
      </c>
      <c r="L61" s="13">
        <v>0</v>
      </c>
      <c r="M61" s="13">
        <v>4975</v>
      </c>
      <c r="N61" s="13">
        <v>9</v>
      </c>
      <c r="O61" s="13">
        <v>0</v>
      </c>
      <c r="P61" s="13">
        <v>0</v>
      </c>
      <c r="Q61" s="13">
        <v>519</v>
      </c>
      <c r="R61" s="13">
        <v>519</v>
      </c>
      <c r="S61" s="13">
        <v>9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528</v>
      </c>
      <c r="AE61" s="13">
        <v>4447</v>
      </c>
      <c r="AF61" s="13">
        <v>285</v>
      </c>
      <c r="AG61" s="13">
        <v>48</v>
      </c>
      <c r="AH61" s="13">
        <v>0</v>
      </c>
      <c r="AI61" s="13">
        <v>0</v>
      </c>
      <c r="AJ61" s="13">
        <v>0</v>
      </c>
      <c r="AK61" s="13">
        <v>630</v>
      </c>
      <c r="AL61" s="13">
        <v>303</v>
      </c>
      <c r="AM61" s="13">
        <v>0</v>
      </c>
      <c r="AN61" s="13">
        <v>981</v>
      </c>
    </row>
    <row r="62" spans="1:40" x14ac:dyDescent="0.25">
      <c r="A62" s="2" t="s">
        <v>1325</v>
      </c>
      <c r="B62" s="1" t="s">
        <v>1326</v>
      </c>
      <c r="C62" s="1" t="s">
        <v>1228</v>
      </c>
      <c r="D62" s="1" t="s">
        <v>1229</v>
      </c>
      <c r="E62" s="13">
        <v>5722</v>
      </c>
      <c r="F62" s="13">
        <v>338</v>
      </c>
      <c r="G62" s="13">
        <v>0</v>
      </c>
      <c r="H62" s="13">
        <v>213</v>
      </c>
      <c r="I62" s="13">
        <v>0</v>
      </c>
      <c r="J62" s="13">
        <v>0</v>
      </c>
      <c r="K62" s="13">
        <v>0</v>
      </c>
      <c r="L62" s="13">
        <v>0</v>
      </c>
      <c r="M62" s="13">
        <v>6273</v>
      </c>
      <c r="N62" s="13">
        <v>15</v>
      </c>
      <c r="O62" s="13">
        <v>0</v>
      </c>
      <c r="P62" s="13">
        <v>0</v>
      </c>
      <c r="Q62" s="13">
        <v>793</v>
      </c>
      <c r="R62" s="13">
        <v>793</v>
      </c>
      <c r="S62" s="13">
        <v>15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808</v>
      </c>
      <c r="AE62" s="13">
        <v>5465</v>
      </c>
      <c r="AF62" s="13">
        <v>302</v>
      </c>
      <c r="AG62" s="13">
        <v>60</v>
      </c>
      <c r="AH62" s="13">
        <v>0</v>
      </c>
      <c r="AI62" s="13">
        <v>0</v>
      </c>
      <c r="AJ62" s="13">
        <v>0</v>
      </c>
      <c r="AK62" s="13">
        <v>795</v>
      </c>
      <c r="AL62" s="13">
        <v>381</v>
      </c>
      <c r="AM62" s="13">
        <v>0</v>
      </c>
      <c r="AN62" s="13">
        <v>1236</v>
      </c>
    </row>
    <row r="63" spans="1:40" x14ac:dyDescent="0.25">
      <c r="A63" s="2" t="s">
        <v>1327</v>
      </c>
      <c r="B63" s="1" t="s">
        <v>1328</v>
      </c>
      <c r="C63" s="1" t="s">
        <v>1228</v>
      </c>
      <c r="D63" s="1" t="s">
        <v>1229</v>
      </c>
      <c r="E63" s="13">
        <v>987</v>
      </c>
      <c r="F63" s="13">
        <v>58</v>
      </c>
      <c r="G63" s="13">
        <v>0</v>
      </c>
      <c r="H63" s="13">
        <v>37</v>
      </c>
      <c r="I63" s="13">
        <v>0</v>
      </c>
      <c r="J63" s="13">
        <v>0</v>
      </c>
      <c r="K63" s="13">
        <v>0</v>
      </c>
      <c r="L63" s="13">
        <v>0</v>
      </c>
      <c r="M63" s="13">
        <v>1082</v>
      </c>
      <c r="N63" s="13">
        <v>0</v>
      </c>
      <c r="O63" s="14">
        <v>-201</v>
      </c>
      <c r="P63" s="14">
        <v>-142</v>
      </c>
      <c r="Q63" s="13">
        <v>58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-142</v>
      </c>
      <c r="AE63" s="13">
        <v>1224</v>
      </c>
      <c r="AF63" s="13">
        <v>261</v>
      </c>
      <c r="AG63" s="13">
        <v>10</v>
      </c>
      <c r="AH63" s="13">
        <v>0</v>
      </c>
      <c r="AI63" s="13">
        <v>0</v>
      </c>
      <c r="AJ63" s="13">
        <v>0</v>
      </c>
      <c r="AK63" s="13">
        <v>137</v>
      </c>
      <c r="AL63" s="13">
        <v>66</v>
      </c>
      <c r="AM63" s="13">
        <v>0</v>
      </c>
      <c r="AN63" s="13">
        <v>213</v>
      </c>
    </row>
    <row r="64" spans="1:40" x14ac:dyDescent="0.25">
      <c r="A64" s="2" t="s">
        <v>1329</v>
      </c>
      <c r="B64" s="1" t="s">
        <v>1330</v>
      </c>
      <c r="C64" s="1" t="s">
        <v>1228</v>
      </c>
      <c r="D64" s="1" t="s">
        <v>1229</v>
      </c>
      <c r="E64" s="13">
        <v>3946</v>
      </c>
      <c r="F64" s="13">
        <v>233</v>
      </c>
      <c r="G64" s="13">
        <v>0</v>
      </c>
      <c r="H64" s="13">
        <v>147</v>
      </c>
      <c r="I64" s="13">
        <v>0</v>
      </c>
      <c r="J64" s="13">
        <v>0</v>
      </c>
      <c r="K64" s="13">
        <v>0</v>
      </c>
      <c r="L64" s="13">
        <v>0</v>
      </c>
      <c r="M64" s="13">
        <v>4326</v>
      </c>
      <c r="N64" s="13">
        <v>6</v>
      </c>
      <c r="O64" s="13">
        <v>0</v>
      </c>
      <c r="P64" s="13">
        <v>0</v>
      </c>
      <c r="Q64" s="13">
        <v>403</v>
      </c>
      <c r="R64" s="13">
        <v>403</v>
      </c>
      <c r="S64" s="13">
        <v>6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409</v>
      </c>
      <c r="AE64" s="13">
        <v>3917</v>
      </c>
      <c r="AF64" s="13">
        <v>277</v>
      </c>
      <c r="AG64" s="13">
        <v>41</v>
      </c>
      <c r="AH64" s="13">
        <v>0</v>
      </c>
      <c r="AI64" s="13">
        <v>0</v>
      </c>
      <c r="AJ64" s="13">
        <v>0</v>
      </c>
      <c r="AK64" s="13">
        <v>548</v>
      </c>
      <c r="AL64" s="13">
        <v>263</v>
      </c>
      <c r="AM64" s="13">
        <v>0</v>
      </c>
      <c r="AN64" s="13">
        <v>852</v>
      </c>
    </row>
    <row r="65" spans="1:40" x14ac:dyDescent="0.25">
      <c r="A65" s="2" t="s">
        <v>1331</v>
      </c>
      <c r="B65" s="1" t="s">
        <v>1332</v>
      </c>
      <c r="C65" s="1" t="s">
        <v>1228</v>
      </c>
      <c r="D65" s="1" t="s">
        <v>1229</v>
      </c>
      <c r="E65" s="13">
        <v>789</v>
      </c>
      <c r="F65" s="13">
        <v>47</v>
      </c>
      <c r="G65" s="13">
        <v>0</v>
      </c>
      <c r="H65" s="13">
        <v>29</v>
      </c>
      <c r="I65" s="13">
        <v>0</v>
      </c>
      <c r="J65" s="13">
        <v>0</v>
      </c>
      <c r="K65" s="13">
        <v>0</v>
      </c>
      <c r="L65" s="13">
        <v>0</v>
      </c>
      <c r="M65" s="13">
        <v>865</v>
      </c>
      <c r="N65" s="13">
        <v>0</v>
      </c>
      <c r="O65" s="14">
        <v>-201</v>
      </c>
      <c r="P65" s="14">
        <v>-156</v>
      </c>
      <c r="Q65" s="13">
        <v>44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-156</v>
      </c>
      <c r="AE65" s="13">
        <v>1021</v>
      </c>
      <c r="AF65" s="13">
        <v>261</v>
      </c>
      <c r="AG65" s="13">
        <v>11</v>
      </c>
      <c r="AH65" s="13">
        <v>0</v>
      </c>
      <c r="AI65" s="13">
        <v>0</v>
      </c>
      <c r="AJ65" s="13">
        <v>0</v>
      </c>
      <c r="AK65" s="13">
        <v>110</v>
      </c>
      <c r="AL65" s="13">
        <v>53</v>
      </c>
      <c r="AM65" s="13">
        <v>0</v>
      </c>
      <c r="AN65" s="13">
        <v>174</v>
      </c>
    </row>
    <row r="66" spans="1:40" x14ac:dyDescent="0.25">
      <c r="A66" s="2" t="s">
        <v>1333</v>
      </c>
      <c r="B66" s="1" t="s">
        <v>1334</v>
      </c>
      <c r="C66" s="1" t="s">
        <v>1228</v>
      </c>
      <c r="D66" s="1" t="s">
        <v>1229</v>
      </c>
      <c r="E66" s="13">
        <v>6511</v>
      </c>
      <c r="F66" s="13">
        <v>384</v>
      </c>
      <c r="G66" s="13">
        <v>0</v>
      </c>
      <c r="H66" s="13">
        <v>243</v>
      </c>
      <c r="I66" s="13">
        <v>0</v>
      </c>
      <c r="J66" s="13">
        <v>0</v>
      </c>
      <c r="K66" s="13">
        <v>0</v>
      </c>
      <c r="L66" s="13">
        <v>0</v>
      </c>
      <c r="M66" s="13">
        <v>7138</v>
      </c>
      <c r="N66" s="13">
        <v>19</v>
      </c>
      <c r="O66" s="13">
        <v>0</v>
      </c>
      <c r="P66" s="13">
        <v>0</v>
      </c>
      <c r="Q66" s="13">
        <v>977</v>
      </c>
      <c r="R66" s="13">
        <v>977</v>
      </c>
      <c r="S66" s="13">
        <v>19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996</v>
      </c>
      <c r="AE66" s="13">
        <v>6142</v>
      </c>
      <c r="AF66" s="13">
        <v>314</v>
      </c>
      <c r="AG66" s="13">
        <v>68</v>
      </c>
      <c r="AH66" s="13">
        <v>0</v>
      </c>
      <c r="AI66" s="13">
        <v>0</v>
      </c>
      <c r="AJ66" s="13">
        <v>0</v>
      </c>
      <c r="AK66" s="13">
        <v>904</v>
      </c>
      <c r="AL66" s="13">
        <v>434</v>
      </c>
      <c r="AM66" s="13">
        <v>0</v>
      </c>
      <c r="AN66" s="13">
        <v>1406</v>
      </c>
    </row>
    <row r="67" spans="1:40" x14ac:dyDescent="0.25">
      <c r="A67" s="2" t="s">
        <v>1335</v>
      </c>
      <c r="B67" s="1" t="s">
        <v>1336</v>
      </c>
      <c r="C67" s="1" t="s">
        <v>1228</v>
      </c>
      <c r="D67" s="1" t="s">
        <v>1229</v>
      </c>
      <c r="E67" s="13">
        <v>197</v>
      </c>
      <c r="F67" s="13">
        <v>12</v>
      </c>
      <c r="G67" s="13">
        <v>0</v>
      </c>
      <c r="H67" s="13">
        <v>7</v>
      </c>
      <c r="I67" s="13">
        <v>0</v>
      </c>
      <c r="J67" s="13">
        <v>0</v>
      </c>
      <c r="K67" s="13">
        <v>0</v>
      </c>
      <c r="L67" s="13">
        <v>0</v>
      </c>
      <c r="M67" s="13">
        <v>216</v>
      </c>
      <c r="N67" s="13">
        <v>0</v>
      </c>
      <c r="O67" s="14">
        <v>-201</v>
      </c>
      <c r="P67" s="14">
        <v>-197</v>
      </c>
      <c r="Q67" s="13">
        <v>4</v>
      </c>
      <c r="R67" s="13">
        <v>0</v>
      </c>
      <c r="S67" s="13">
        <v>0</v>
      </c>
      <c r="T67" s="13">
        <v>2</v>
      </c>
      <c r="U67" s="13">
        <v>22.69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-172.31</v>
      </c>
      <c r="AE67" s="13">
        <v>388.4</v>
      </c>
      <c r="AF67" s="13">
        <v>261</v>
      </c>
      <c r="AG67" s="13">
        <v>11</v>
      </c>
      <c r="AH67" s="13">
        <v>35</v>
      </c>
      <c r="AI67" s="13">
        <v>6</v>
      </c>
      <c r="AJ67" s="13">
        <v>4</v>
      </c>
      <c r="AK67" s="13">
        <v>27</v>
      </c>
      <c r="AL67" s="13">
        <v>13</v>
      </c>
      <c r="AM67" s="13">
        <v>0</v>
      </c>
      <c r="AN67" s="13">
        <v>96</v>
      </c>
    </row>
    <row r="68" spans="1:40" x14ac:dyDescent="0.25">
      <c r="A68" s="18" t="s">
        <v>1337</v>
      </c>
      <c r="B68" s="7"/>
      <c r="C68" s="7"/>
      <c r="D68" s="7"/>
      <c r="E68" s="7" t="s">
        <v>1338</v>
      </c>
      <c r="F68" s="7" t="s">
        <v>1338</v>
      </c>
      <c r="G68" s="7" t="s">
        <v>1338</v>
      </c>
      <c r="H68" s="7" t="s">
        <v>1338</v>
      </c>
      <c r="I68" s="7" t="s">
        <v>1338</v>
      </c>
      <c r="J68" s="7" t="s">
        <v>1338</v>
      </c>
      <c r="K68" s="7" t="s">
        <v>1338</v>
      </c>
      <c r="L68" s="7" t="s">
        <v>1338</v>
      </c>
      <c r="M68" s="7" t="s">
        <v>1338</v>
      </c>
      <c r="N68" s="7" t="s">
        <v>1338</v>
      </c>
      <c r="O68" s="7" t="s">
        <v>1338</v>
      </c>
      <c r="P68" s="7" t="s">
        <v>1338</v>
      </c>
      <c r="Q68" s="7" t="s">
        <v>1338</v>
      </c>
      <c r="R68" s="7" t="s">
        <v>1338</v>
      </c>
      <c r="S68" s="7" t="s">
        <v>1338</v>
      </c>
      <c r="T68" s="7" t="s">
        <v>1338</v>
      </c>
      <c r="U68" s="7" t="s">
        <v>1338</v>
      </c>
      <c r="V68" s="7" t="s">
        <v>1338</v>
      </c>
      <c r="W68" s="7" t="s">
        <v>1338</v>
      </c>
      <c r="X68" s="7" t="s">
        <v>1338</v>
      </c>
      <c r="Y68" s="7" t="s">
        <v>1338</v>
      </c>
      <c r="Z68" s="7" t="s">
        <v>1338</v>
      </c>
      <c r="AA68" s="7" t="s">
        <v>1338</v>
      </c>
      <c r="AB68" s="7" t="s">
        <v>1338</v>
      </c>
      <c r="AC68" s="7" t="s">
        <v>1338</v>
      </c>
      <c r="AD68" s="7" t="s">
        <v>1338</v>
      </c>
      <c r="AE68" s="7" t="s">
        <v>1338</v>
      </c>
      <c r="AF68" s="7" t="s">
        <v>1338</v>
      </c>
      <c r="AG68" s="7" t="s">
        <v>1338</v>
      </c>
      <c r="AH68" s="7" t="s">
        <v>1338</v>
      </c>
      <c r="AI68" s="7" t="s">
        <v>1338</v>
      </c>
      <c r="AJ68" s="7" t="s">
        <v>1338</v>
      </c>
      <c r="AK68" s="7" t="s">
        <v>1338</v>
      </c>
      <c r="AL68" s="7" t="s">
        <v>1338</v>
      </c>
      <c r="AM68" s="7" t="s">
        <v>1338</v>
      </c>
      <c r="AN68" s="7" t="s">
        <v>1338</v>
      </c>
    </row>
    <row r="69" spans="1:40" x14ac:dyDescent="0.25">
      <c r="A69" s="2"/>
      <c r="B69" s="1"/>
      <c r="C69" s="1"/>
      <c r="D69" s="1"/>
      <c r="E69" s="17">
        <v>288046</v>
      </c>
      <c r="F69" s="17">
        <v>16908</v>
      </c>
      <c r="G69" s="17">
        <v>0</v>
      </c>
      <c r="H69" s="17">
        <v>10702</v>
      </c>
      <c r="I69" s="17">
        <v>25842</v>
      </c>
      <c r="J69" s="17">
        <v>1095</v>
      </c>
      <c r="K69" s="17">
        <v>0</v>
      </c>
      <c r="L69" s="17">
        <v>0</v>
      </c>
      <c r="M69" s="17">
        <v>342593</v>
      </c>
      <c r="N69" s="17">
        <v>880</v>
      </c>
      <c r="O69" s="19">
        <v>-1538</v>
      </c>
      <c r="P69" s="19">
        <v>-646</v>
      </c>
      <c r="Q69" s="17">
        <v>46572</v>
      </c>
      <c r="R69" s="17">
        <v>45683</v>
      </c>
      <c r="S69" s="17">
        <v>880</v>
      </c>
      <c r="T69" s="17">
        <v>2470</v>
      </c>
      <c r="U69" s="17">
        <v>30209.13</v>
      </c>
      <c r="V69" s="17">
        <v>31054</v>
      </c>
      <c r="W69" s="17">
        <v>6819.62</v>
      </c>
      <c r="X69" s="17">
        <v>140.41</v>
      </c>
      <c r="Y69" s="17">
        <v>0</v>
      </c>
      <c r="Z69" s="17">
        <v>0</v>
      </c>
      <c r="AA69" s="17">
        <v>0</v>
      </c>
      <c r="AB69" s="17">
        <v>2308.56</v>
      </c>
      <c r="AC69" s="17">
        <v>0</v>
      </c>
      <c r="AD69" s="17">
        <v>118918.72</v>
      </c>
      <c r="AE69" s="17">
        <v>223674.8</v>
      </c>
      <c r="AF69" s="17">
        <v>16532</v>
      </c>
      <c r="AG69" s="17">
        <v>3274</v>
      </c>
      <c r="AH69" s="17">
        <v>45976</v>
      </c>
      <c r="AI69" s="17">
        <v>7882</v>
      </c>
      <c r="AJ69" s="17">
        <v>5253</v>
      </c>
      <c r="AK69" s="17">
        <v>40010</v>
      </c>
      <c r="AL69" s="17">
        <v>19209</v>
      </c>
      <c r="AM69" s="17">
        <v>0</v>
      </c>
      <c r="AN69" s="17">
        <v>121604</v>
      </c>
    </row>
    <row r="70" spans="1:40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5">
      <c r="A71" s="72" t="s">
        <v>1339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5">
      <c r="A72" s="2" t="s">
        <v>1340</v>
      </c>
      <c r="B72" s="1" t="s">
        <v>1341</v>
      </c>
      <c r="C72" s="1" t="s">
        <v>1342</v>
      </c>
      <c r="D72" s="1" t="s">
        <v>1343</v>
      </c>
      <c r="E72" s="13">
        <v>16959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16959</v>
      </c>
      <c r="N72" s="13">
        <v>75</v>
      </c>
      <c r="O72" s="13">
        <v>0</v>
      </c>
      <c r="P72" s="13">
        <v>0</v>
      </c>
      <c r="Q72" s="13">
        <v>3272</v>
      </c>
      <c r="R72" s="13">
        <v>3272</v>
      </c>
      <c r="S72" s="13">
        <v>75</v>
      </c>
      <c r="T72" s="13">
        <v>0</v>
      </c>
      <c r="U72" s="13">
        <v>1950.23</v>
      </c>
      <c r="V72" s="13">
        <v>5481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10778.23</v>
      </c>
      <c r="AE72" s="13">
        <v>6180.8</v>
      </c>
      <c r="AF72" s="13">
        <v>467</v>
      </c>
      <c r="AG72" s="13">
        <v>179</v>
      </c>
      <c r="AH72" s="13">
        <v>2968</v>
      </c>
      <c r="AI72" s="13">
        <v>509</v>
      </c>
      <c r="AJ72" s="13">
        <v>339</v>
      </c>
      <c r="AK72" s="13">
        <v>2355</v>
      </c>
      <c r="AL72" s="13">
        <v>1131</v>
      </c>
      <c r="AM72" s="13">
        <v>0</v>
      </c>
      <c r="AN72" s="13">
        <v>7481</v>
      </c>
    </row>
    <row r="73" spans="1:40" x14ac:dyDescent="0.25">
      <c r="A73" s="2" t="s">
        <v>1344</v>
      </c>
      <c r="B73" s="1" t="s">
        <v>1345</v>
      </c>
      <c r="C73" s="1" t="s">
        <v>288</v>
      </c>
      <c r="D73" s="1" t="s">
        <v>350</v>
      </c>
      <c r="E73" s="13">
        <v>10393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10393</v>
      </c>
      <c r="N73" s="13">
        <v>40</v>
      </c>
      <c r="O73" s="13">
        <v>0</v>
      </c>
      <c r="P73" s="13">
        <v>0</v>
      </c>
      <c r="Q73" s="13">
        <v>1676</v>
      </c>
      <c r="R73" s="13">
        <v>1676</v>
      </c>
      <c r="S73" s="13">
        <v>40</v>
      </c>
      <c r="T73" s="13">
        <v>0</v>
      </c>
      <c r="U73" s="13">
        <v>1195.1500000000001</v>
      </c>
      <c r="V73" s="13">
        <v>789.33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3700.48</v>
      </c>
      <c r="AE73" s="13">
        <v>6692.6</v>
      </c>
      <c r="AF73" s="13">
        <v>371</v>
      </c>
      <c r="AG73" s="13">
        <v>109</v>
      </c>
      <c r="AH73" s="13">
        <v>1819</v>
      </c>
      <c r="AI73" s="13">
        <v>312</v>
      </c>
      <c r="AJ73" s="13">
        <v>208</v>
      </c>
      <c r="AK73" s="13">
        <v>1443</v>
      </c>
      <c r="AL73" s="13">
        <v>693</v>
      </c>
      <c r="AM73" s="13">
        <v>0</v>
      </c>
      <c r="AN73" s="13">
        <v>4584</v>
      </c>
    </row>
    <row r="74" spans="1:40" x14ac:dyDescent="0.25">
      <c r="A74" s="2" t="s">
        <v>1346</v>
      </c>
      <c r="B74" s="1" t="s">
        <v>1347</v>
      </c>
      <c r="C74" s="1" t="s">
        <v>1348</v>
      </c>
      <c r="D74" s="1" t="s">
        <v>350</v>
      </c>
      <c r="E74" s="13">
        <v>14658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14658</v>
      </c>
      <c r="N74" s="13">
        <v>63</v>
      </c>
      <c r="O74" s="13">
        <v>0</v>
      </c>
      <c r="P74" s="13">
        <v>0</v>
      </c>
      <c r="Q74" s="13">
        <v>2679</v>
      </c>
      <c r="R74" s="13">
        <v>2679</v>
      </c>
      <c r="S74" s="13">
        <v>63</v>
      </c>
      <c r="T74" s="13">
        <v>0</v>
      </c>
      <c r="U74" s="13">
        <v>1685.72</v>
      </c>
      <c r="V74" s="13">
        <v>4437.0200000000004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8864.74</v>
      </c>
      <c r="AE74" s="13">
        <v>5793.2</v>
      </c>
      <c r="AF74" s="13">
        <v>434</v>
      </c>
      <c r="AG74" s="13">
        <v>154</v>
      </c>
      <c r="AH74" s="13">
        <v>2565</v>
      </c>
      <c r="AI74" s="13">
        <v>440</v>
      </c>
      <c r="AJ74" s="13">
        <v>293</v>
      </c>
      <c r="AK74" s="13">
        <v>2036</v>
      </c>
      <c r="AL74" s="13">
        <v>977</v>
      </c>
      <c r="AM74" s="13">
        <v>0</v>
      </c>
      <c r="AN74" s="13">
        <v>6465</v>
      </c>
    </row>
    <row r="75" spans="1:40" x14ac:dyDescent="0.25">
      <c r="A75" s="2" t="s">
        <v>1349</v>
      </c>
      <c r="B75" s="1" t="s">
        <v>1350</v>
      </c>
      <c r="C75" s="1" t="s">
        <v>288</v>
      </c>
      <c r="D75" s="1" t="s">
        <v>1229</v>
      </c>
      <c r="E75" s="13">
        <v>10393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10393</v>
      </c>
      <c r="N75" s="13">
        <v>40</v>
      </c>
      <c r="O75" s="13">
        <v>0</v>
      </c>
      <c r="P75" s="13">
        <v>0</v>
      </c>
      <c r="Q75" s="13">
        <v>1676</v>
      </c>
      <c r="R75" s="13">
        <v>1676</v>
      </c>
      <c r="S75" s="13">
        <v>40</v>
      </c>
      <c r="T75" s="13">
        <v>0</v>
      </c>
      <c r="U75" s="13">
        <v>1195.1500000000001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2911.15</v>
      </c>
      <c r="AE75" s="13">
        <v>7481.8</v>
      </c>
      <c r="AF75" s="13">
        <v>371</v>
      </c>
      <c r="AG75" s="13">
        <v>109</v>
      </c>
      <c r="AH75" s="13">
        <v>1819</v>
      </c>
      <c r="AI75" s="13">
        <v>312</v>
      </c>
      <c r="AJ75" s="13">
        <v>208</v>
      </c>
      <c r="AK75" s="13">
        <v>1443</v>
      </c>
      <c r="AL75" s="13">
        <v>693</v>
      </c>
      <c r="AM75" s="13">
        <v>0</v>
      </c>
      <c r="AN75" s="13">
        <v>4584</v>
      </c>
    </row>
    <row r="76" spans="1:40" x14ac:dyDescent="0.25">
      <c r="A76" s="2" t="s">
        <v>1351</v>
      </c>
      <c r="B76" s="1" t="s">
        <v>1352</v>
      </c>
      <c r="C76" s="1" t="s">
        <v>443</v>
      </c>
      <c r="D76" s="1" t="s">
        <v>1353</v>
      </c>
      <c r="E76" s="13">
        <v>4259</v>
      </c>
      <c r="F76" s="13">
        <v>466</v>
      </c>
      <c r="G76" s="13">
        <v>0</v>
      </c>
      <c r="H76" s="13">
        <v>0</v>
      </c>
      <c r="I76" s="13">
        <v>728</v>
      </c>
      <c r="J76" s="13">
        <v>0</v>
      </c>
      <c r="K76" s="13">
        <v>0</v>
      </c>
      <c r="L76" s="13">
        <v>0</v>
      </c>
      <c r="M76" s="13">
        <v>5453</v>
      </c>
      <c r="N76" s="13">
        <v>10</v>
      </c>
      <c r="O76" s="13">
        <v>0</v>
      </c>
      <c r="P76" s="13">
        <v>0</v>
      </c>
      <c r="Q76" s="13">
        <v>617</v>
      </c>
      <c r="R76" s="13">
        <v>617</v>
      </c>
      <c r="S76" s="13">
        <v>10</v>
      </c>
      <c r="T76" s="13">
        <v>43</v>
      </c>
      <c r="U76" s="13">
        <v>489.75</v>
      </c>
      <c r="V76" s="13">
        <v>2129.92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3289.67</v>
      </c>
      <c r="AE76" s="13">
        <v>2163.4</v>
      </c>
      <c r="AF76" s="13">
        <v>290</v>
      </c>
      <c r="AG76" s="13">
        <v>51</v>
      </c>
      <c r="AH76" s="13">
        <v>745</v>
      </c>
      <c r="AI76" s="13">
        <v>128</v>
      </c>
      <c r="AJ76" s="13">
        <v>85</v>
      </c>
      <c r="AK76" s="13">
        <v>592</v>
      </c>
      <c r="AL76" s="13">
        <v>284</v>
      </c>
      <c r="AM76" s="13">
        <v>0</v>
      </c>
      <c r="AN76" s="13">
        <v>1885</v>
      </c>
    </row>
    <row r="77" spans="1:40" x14ac:dyDescent="0.25">
      <c r="A77" s="2" t="s">
        <v>1354</v>
      </c>
      <c r="B77" s="1" t="s">
        <v>1355</v>
      </c>
      <c r="C77" s="1" t="s">
        <v>296</v>
      </c>
      <c r="D77" s="1" t="s">
        <v>1356</v>
      </c>
      <c r="E77" s="13">
        <v>2750</v>
      </c>
      <c r="F77" s="13">
        <v>466</v>
      </c>
      <c r="G77" s="13">
        <v>0</v>
      </c>
      <c r="H77" s="13">
        <v>0</v>
      </c>
      <c r="I77" s="13">
        <v>470</v>
      </c>
      <c r="J77" s="13">
        <v>0</v>
      </c>
      <c r="K77" s="13">
        <v>0</v>
      </c>
      <c r="L77" s="13">
        <v>0</v>
      </c>
      <c r="M77" s="13">
        <v>3686</v>
      </c>
      <c r="N77" s="13">
        <v>1</v>
      </c>
      <c r="O77" s="13">
        <v>0</v>
      </c>
      <c r="P77" s="13">
        <v>0</v>
      </c>
      <c r="Q77" s="13">
        <v>299</v>
      </c>
      <c r="R77" s="13">
        <v>299</v>
      </c>
      <c r="S77" s="13">
        <v>1</v>
      </c>
      <c r="T77" s="13">
        <v>28</v>
      </c>
      <c r="U77" s="13">
        <v>316.31</v>
      </c>
      <c r="V77" s="13">
        <v>145</v>
      </c>
      <c r="W77" s="13">
        <v>1250.53</v>
      </c>
      <c r="X77" s="13">
        <v>30.9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2070.7399999999998</v>
      </c>
      <c r="AE77" s="13">
        <v>1615.2</v>
      </c>
      <c r="AF77" s="13">
        <v>265</v>
      </c>
      <c r="AG77" s="13">
        <v>33</v>
      </c>
      <c r="AH77" s="13">
        <v>481</v>
      </c>
      <c r="AI77" s="13">
        <v>83</v>
      </c>
      <c r="AJ77" s="13">
        <v>55</v>
      </c>
      <c r="AK77" s="13">
        <v>382</v>
      </c>
      <c r="AL77" s="13">
        <v>183</v>
      </c>
      <c r="AM77" s="13">
        <v>0</v>
      </c>
      <c r="AN77" s="13">
        <v>1217</v>
      </c>
    </row>
    <row r="78" spans="1:40" x14ac:dyDescent="0.25">
      <c r="A78" s="2" t="s">
        <v>1357</v>
      </c>
      <c r="B78" s="1" t="s">
        <v>1358</v>
      </c>
      <c r="C78" s="1" t="s">
        <v>288</v>
      </c>
      <c r="D78" s="1" t="s">
        <v>1359</v>
      </c>
      <c r="E78" s="13">
        <v>10393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10393</v>
      </c>
      <c r="N78" s="13">
        <v>40</v>
      </c>
      <c r="O78" s="13">
        <v>0</v>
      </c>
      <c r="P78" s="13">
        <v>0</v>
      </c>
      <c r="Q78" s="13">
        <v>1676</v>
      </c>
      <c r="R78" s="13">
        <v>1676</v>
      </c>
      <c r="S78" s="13">
        <v>40</v>
      </c>
      <c r="T78" s="13">
        <v>0</v>
      </c>
      <c r="U78" s="13">
        <v>1195.1500000000001</v>
      </c>
      <c r="V78" s="13">
        <v>629</v>
      </c>
      <c r="W78" s="13">
        <v>4473.8900000000003</v>
      </c>
      <c r="X78" s="13">
        <v>118.2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8132.24</v>
      </c>
      <c r="AE78" s="13">
        <v>2260.8000000000002</v>
      </c>
      <c r="AF78" s="13">
        <v>371</v>
      </c>
      <c r="AG78" s="13">
        <v>109</v>
      </c>
      <c r="AH78" s="13">
        <v>1819</v>
      </c>
      <c r="AI78" s="13">
        <v>312</v>
      </c>
      <c r="AJ78" s="13">
        <v>208</v>
      </c>
      <c r="AK78" s="13">
        <v>1443</v>
      </c>
      <c r="AL78" s="13">
        <v>693</v>
      </c>
      <c r="AM78" s="13">
        <v>0</v>
      </c>
      <c r="AN78" s="13">
        <v>4584</v>
      </c>
    </row>
    <row r="79" spans="1:40" x14ac:dyDescent="0.25">
      <c r="A79" s="2" t="s">
        <v>1360</v>
      </c>
      <c r="B79" s="1" t="s">
        <v>1361</v>
      </c>
      <c r="C79" s="1" t="s">
        <v>1362</v>
      </c>
      <c r="D79" s="1" t="s">
        <v>364</v>
      </c>
      <c r="E79" s="13">
        <v>4259</v>
      </c>
      <c r="F79" s="13">
        <v>466</v>
      </c>
      <c r="G79" s="13">
        <v>0</v>
      </c>
      <c r="H79" s="13">
        <v>0</v>
      </c>
      <c r="I79" s="13">
        <v>728</v>
      </c>
      <c r="J79" s="13">
        <v>0</v>
      </c>
      <c r="K79" s="13">
        <v>0</v>
      </c>
      <c r="L79" s="13">
        <v>0</v>
      </c>
      <c r="M79" s="13">
        <v>5453</v>
      </c>
      <c r="N79" s="13">
        <v>10</v>
      </c>
      <c r="O79" s="13">
        <v>0</v>
      </c>
      <c r="P79" s="13">
        <v>0</v>
      </c>
      <c r="Q79" s="13">
        <v>617</v>
      </c>
      <c r="R79" s="13">
        <v>617</v>
      </c>
      <c r="S79" s="13">
        <v>10</v>
      </c>
      <c r="T79" s="13">
        <v>43</v>
      </c>
      <c r="U79" s="13">
        <v>489.75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1159.75</v>
      </c>
      <c r="AE79" s="13">
        <v>4293.2</v>
      </c>
      <c r="AF79" s="13">
        <v>289</v>
      </c>
      <c r="AG79" s="13">
        <v>50</v>
      </c>
      <c r="AH79" s="13">
        <v>745</v>
      </c>
      <c r="AI79" s="13">
        <v>128</v>
      </c>
      <c r="AJ79" s="13">
        <v>85</v>
      </c>
      <c r="AK79" s="13">
        <v>592</v>
      </c>
      <c r="AL79" s="13">
        <v>284</v>
      </c>
      <c r="AM79" s="13">
        <v>0</v>
      </c>
      <c r="AN79" s="13">
        <v>1884</v>
      </c>
    </row>
    <row r="80" spans="1:40" x14ac:dyDescent="0.25">
      <c r="A80" s="2" t="s">
        <v>1363</v>
      </c>
      <c r="B80" s="1" t="s">
        <v>1364</v>
      </c>
      <c r="C80" s="1" t="s">
        <v>1365</v>
      </c>
      <c r="D80" s="1" t="s">
        <v>350</v>
      </c>
      <c r="E80" s="13">
        <v>3499</v>
      </c>
      <c r="F80" s="13">
        <v>466</v>
      </c>
      <c r="G80" s="13">
        <v>0</v>
      </c>
      <c r="H80" s="13">
        <v>0</v>
      </c>
      <c r="I80" s="13">
        <v>532</v>
      </c>
      <c r="J80" s="13">
        <v>0</v>
      </c>
      <c r="K80" s="13">
        <v>0</v>
      </c>
      <c r="L80" s="13">
        <v>0</v>
      </c>
      <c r="M80" s="13">
        <v>4497</v>
      </c>
      <c r="N80" s="13">
        <v>6</v>
      </c>
      <c r="O80" s="13">
        <v>0</v>
      </c>
      <c r="P80" s="13">
        <v>0</v>
      </c>
      <c r="Q80" s="13">
        <v>433</v>
      </c>
      <c r="R80" s="13">
        <v>433</v>
      </c>
      <c r="S80" s="13">
        <v>6</v>
      </c>
      <c r="T80" s="13">
        <v>35</v>
      </c>
      <c r="U80" s="13">
        <v>402.43</v>
      </c>
      <c r="V80" s="13">
        <v>1000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1876.43</v>
      </c>
      <c r="AE80" s="13">
        <v>2620.6</v>
      </c>
      <c r="AF80" s="13">
        <v>276</v>
      </c>
      <c r="AG80" s="13">
        <v>41</v>
      </c>
      <c r="AH80" s="13">
        <v>612</v>
      </c>
      <c r="AI80" s="13">
        <v>105</v>
      </c>
      <c r="AJ80" s="13">
        <v>70</v>
      </c>
      <c r="AK80" s="13">
        <v>486</v>
      </c>
      <c r="AL80" s="13">
        <v>233</v>
      </c>
      <c r="AM80" s="13">
        <v>0</v>
      </c>
      <c r="AN80" s="13">
        <v>1547</v>
      </c>
    </row>
    <row r="81" spans="1:40" x14ac:dyDescent="0.25">
      <c r="A81" s="2" t="s">
        <v>1366</v>
      </c>
      <c r="B81" s="1" t="s">
        <v>1367</v>
      </c>
      <c r="C81" s="1" t="s">
        <v>367</v>
      </c>
      <c r="D81" s="1" t="s">
        <v>1353</v>
      </c>
      <c r="E81" s="13">
        <v>3169</v>
      </c>
      <c r="F81" s="13">
        <v>466</v>
      </c>
      <c r="G81" s="13">
        <v>0</v>
      </c>
      <c r="H81" s="13">
        <v>0</v>
      </c>
      <c r="I81" s="13">
        <v>542</v>
      </c>
      <c r="J81" s="13">
        <v>0</v>
      </c>
      <c r="K81" s="13">
        <v>0</v>
      </c>
      <c r="L81" s="13">
        <v>0</v>
      </c>
      <c r="M81" s="13">
        <v>4177</v>
      </c>
      <c r="N81" s="13">
        <v>4</v>
      </c>
      <c r="O81" s="13">
        <v>0</v>
      </c>
      <c r="P81" s="13">
        <v>0</v>
      </c>
      <c r="Q81" s="13">
        <v>377</v>
      </c>
      <c r="R81" s="13">
        <v>377</v>
      </c>
      <c r="S81" s="13">
        <v>4</v>
      </c>
      <c r="T81" s="13">
        <v>32</v>
      </c>
      <c r="U81" s="13">
        <v>364.41</v>
      </c>
      <c r="V81" s="13">
        <v>1057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1834.41</v>
      </c>
      <c r="AE81" s="13">
        <v>2342.6</v>
      </c>
      <c r="AF81" s="13">
        <v>272</v>
      </c>
      <c r="AG81" s="13">
        <v>38</v>
      </c>
      <c r="AH81" s="13">
        <v>555</v>
      </c>
      <c r="AI81" s="13">
        <v>95</v>
      </c>
      <c r="AJ81" s="13">
        <v>63</v>
      </c>
      <c r="AK81" s="13">
        <v>440</v>
      </c>
      <c r="AL81" s="13">
        <v>211</v>
      </c>
      <c r="AM81" s="13">
        <v>0</v>
      </c>
      <c r="AN81" s="13">
        <v>1402</v>
      </c>
    </row>
    <row r="82" spans="1:40" x14ac:dyDescent="0.25">
      <c r="A82" s="2" t="s">
        <v>1368</v>
      </c>
      <c r="B82" s="1" t="s">
        <v>1369</v>
      </c>
      <c r="C82" s="1" t="s">
        <v>436</v>
      </c>
      <c r="D82" s="1" t="s">
        <v>1353</v>
      </c>
      <c r="E82" s="13">
        <v>3863</v>
      </c>
      <c r="F82" s="13">
        <v>466</v>
      </c>
      <c r="G82" s="13">
        <v>0</v>
      </c>
      <c r="H82" s="13">
        <v>0</v>
      </c>
      <c r="I82" s="13">
        <v>661</v>
      </c>
      <c r="J82" s="13">
        <v>0</v>
      </c>
      <c r="K82" s="13">
        <v>0</v>
      </c>
      <c r="L82" s="13">
        <v>0</v>
      </c>
      <c r="M82" s="13">
        <v>4990</v>
      </c>
      <c r="N82" s="13">
        <v>8</v>
      </c>
      <c r="O82" s="13">
        <v>0</v>
      </c>
      <c r="P82" s="13">
        <v>0</v>
      </c>
      <c r="Q82" s="13">
        <v>522</v>
      </c>
      <c r="R82" s="13">
        <v>522</v>
      </c>
      <c r="S82" s="13">
        <v>8</v>
      </c>
      <c r="T82" s="13">
        <v>39</v>
      </c>
      <c r="U82" s="13">
        <v>444.23</v>
      </c>
      <c r="V82" s="13">
        <v>1288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2301.23</v>
      </c>
      <c r="AE82" s="13">
        <v>2688.8</v>
      </c>
      <c r="AF82" s="13">
        <v>283</v>
      </c>
      <c r="AG82" s="13">
        <v>46</v>
      </c>
      <c r="AH82" s="13">
        <v>676</v>
      </c>
      <c r="AI82" s="13">
        <v>116</v>
      </c>
      <c r="AJ82" s="13">
        <v>77</v>
      </c>
      <c r="AK82" s="13">
        <v>537</v>
      </c>
      <c r="AL82" s="13">
        <v>258</v>
      </c>
      <c r="AM82" s="13">
        <v>0</v>
      </c>
      <c r="AN82" s="13">
        <v>1710</v>
      </c>
    </row>
    <row r="83" spans="1:40" x14ac:dyDescent="0.25">
      <c r="A83" s="2" t="s">
        <v>1370</v>
      </c>
      <c r="B83" s="1" t="s">
        <v>1371</v>
      </c>
      <c r="C83" s="1" t="s">
        <v>288</v>
      </c>
      <c r="D83" s="1" t="s">
        <v>1372</v>
      </c>
      <c r="E83" s="13">
        <v>10393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10393</v>
      </c>
      <c r="N83" s="13">
        <v>40</v>
      </c>
      <c r="O83" s="13">
        <v>0</v>
      </c>
      <c r="P83" s="13">
        <v>0</v>
      </c>
      <c r="Q83" s="13">
        <v>1676</v>
      </c>
      <c r="R83" s="13">
        <v>1676</v>
      </c>
      <c r="S83" s="13">
        <v>40</v>
      </c>
      <c r="T83" s="13">
        <v>0</v>
      </c>
      <c r="U83" s="13">
        <v>1195.1500000000001</v>
      </c>
      <c r="V83" s="13">
        <v>1275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4186.1499999999996</v>
      </c>
      <c r="AE83" s="13">
        <v>6206.8</v>
      </c>
      <c r="AF83" s="13">
        <v>371</v>
      </c>
      <c r="AG83" s="13">
        <v>109</v>
      </c>
      <c r="AH83" s="13">
        <v>1819</v>
      </c>
      <c r="AI83" s="13">
        <v>312</v>
      </c>
      <c r="AJ83" s="13">
        <v>208</v>
      </c>
      <c r="AK83" s="13">
        <v>1443</v>
      </c>
      <c r="AL83" s="13">
        <v>693</v>
      </c>
      <c r="AM83" s="13">
        <v>0</v>
      </c>
      <c r="AN83" s="13">
        <v>4584</v>
      </c>
    </row>
    <row r="84" spans="1:40" x14ac:dyDescent="0.25">
      <c r="A84" s="2" t="s">
        <v>1373</v>
      </c>
      <c r="B84" s="1" t="s">
        <v>1374</v>
      </c>
      <c r="C84" s="1" t="s">
        <v>414</v>
      </c>
      <c r="D84" s="1" t="s">
        <v>1356</v>
      </c>
      <c r="E84" s="13">
        <v>2878</v>
      </c>
      <c r="F84" s="13">
        <v>466</v>
      </c>
      <c r="G84" s="13">
        <v>0</v>
      </c>
      <c r="H84" s="13">
        <v>0</v>
      </c>
      <c r="I84" s="13">
        <v>492</v>
      </c>
      <c r="J84" s="13">
        <v>0</v>
      </c>
      <c r="K84" s="13">
        <v>0</v>
      </c>
      <c r="L84" s="13">
        <v>0</v>
      </c>
      <c r="M84" s="13">
        <v>3836</v>
      </c>
      <c r="N84" s="13">
        <v>2</v>
      </c>
      <c r="O84" s="13">
        <v>0</v>
      </c>
      <c r="P84" s="13">
        <v>0</v>
      </c>
      <c r="Q84" s="13">
        <v>323</v>
      </c>
      <c r="R84" s="13">
        <v>323</v>
      </c>
      <c r="S84" s="13">
        <v>2</v>
      </c>
      <c r="T84" s="13">
        <v>29</v>
      </c>
      <c r="U84" s="13">
        <v>330.93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684.93</v>
      </c>
      <c r="AE84" s="13">
        <v>3151</v>
      </c>
      <c r="AF84" s="13">
        <v>267</v>
      </c>
      <c r="AG84" s="13">
        <v>34</v>
      </c>
      <c r="AH84" s="13">
        <v>504</v>
      </c>
      <c r="AI84" s="13">
        <v>86</v>
      </c>
      <c r="AJ84" s="13">
        <v>58</v>
      </c>
      <c r="AK84" s="13">
        <v>400</v>
      </c>
      <c r="AL84" s="13">
        <v>192</v>
      </c>
      <c r="AM84" s="13">
        <v>0</v>
      </c>
      <c r="AN84" s="13">
        <v>1274</v>
      </c>
    </row>
    <row r="85" spans="1:40" x14ac:dyDescent="0.25">
      <c r="A85" s="2" t="s">
        <v>1375</v>
      </c>
      <c r="B85" s="1" t="s">
        <v>1376</v>
      </c>
      <c r="C85" s="1" t="s">
        <v>1377</v>
      </c>
      <c r="D85" s="1" t="s">
        <v>1343</v>
      </c>
      <c r="E85" s="13">
        <v>3019</v>
      </c>
      <c r="F85" s="13">
        <v>466</v>
      </c>
      <c r="G85" s="13">
        <v>0</v>
      </c>
      <c r="H85" s="13">
        <v>0</v>
      </c>
      <c r="I85" s="13">
        <v>516</v>
      </c>
      <c r="J85" s="13">
        <v>0</v>
      </c>
      <c r="K85" s="13">
        <v>0</v>
      </c>
      <c r="L85" s="13">
        <v>0</v>
      </c>
      <c r="M85" s="13">
        <v>4001</v>
      </c>
      <c r="N85" s="13">
        <v>3</v>
      </c>
      <c r="O85" s="13">
        <v>0</v>
      </c>
      <c r="P85" s="13">
        <v>0</v>
      </c>
      <c r="Q85" s="13">
        <v>349</v>
      </c>
      <c r="R85" s="13">
        <v>349</v>
      </c>
      <c r="S85" s="13">
        <v>3</v>
      </c>
      <c r="T85" s="13">
        <v>30</v>
      </c>
      <c r="U85" s="13">
        <v>347.22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729.22</v>
      </c>
      <c r="AE85" s="13">
        <v>3271.8</v>
      </c>
      <c r="AF85" s="13">
        <v>269</v>
      </c>
      <c r="AG85" s="13">
        <v>36</v>
      </c>
      <c r="AH85" s="13">
        <v>528</v>
      </c>
      <c r="AI85" s="13">
        <v>91</v>
      </c>
      <c r="AJ85" s="13">
        <v>60</v>
      </c>
      <c r="AK85" s="13">
        <v>419</v>
      </c>
      <c r="AL85" s="13">
        <v>201</v>
      </c>
      <c r="AM85" s="13">
        <v>0</v>
      </c>
      <c r="AN85" s="13">
        <v>1335</v>
      </c>
    </row>
    <row r="86" spans="1:40" x14ac:dyDescent="0.25">
      <c r="A86" s="2" t="s">
        <v>1378</v>
      </c>
      <c r="B86" s="1" t="s">
        <v>1379</v>
      </c>
      <c r="C86" s="1" t="s">
        <v>392</v>
      </c>
      <c r="D86" s="1" t="s">
        <v>350</v>
      </c>
      <c r="E86" s="13">
        <v>3329</v>
      </c>
      <c r="F86" s="13">
        <v>466</v>
      </c>
      <c r="G86" s="13">
        <v>0</v>
      </c>
      <c r="H86" s="13">
        <v>0</v>
      </c>
      <c r="I86" s="13">
        <v>569</v>
      </c>
      <c r="J86" s="13">
        <v>0</v>
      </c>
      <c r="K86" s="13">
        <v>0</v>
      </c>
      <c r="L86" s="13">
        <v>0</v>
      </c>
      <c r="M86" s="13">
        <v>4364</v>
      </c>
      <c r="N86" s="13">
        <v>5</v>
      </c>
      <c r="O86" s="13">
        <v>0</v>
      </c>
      <c r="P86" s="13">
        <v>0</v>
      </c>
      <c r="Q86" s="13">
        <v>410</v>
      </c>
      <c r="R86" s="13">
        <v>410</v>
      </c>
      <c r="S86" s="13">
        <v>5</v>
      </c>
      <c r="T86" s="13">
        <v>33</v>
      </c>
      <c r="U86" s="13">
        <v>382.82</v>
      </c>
      <c r="V86" s="13">
        <v>1110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1940.82</v>
      </c>
      <c r="AE86" s="13">
        <v>2423.1999999999998</v>
      </c>
      <c r="AF86" s="13">
        <v>274</v>
      </c>
      <c r="AG86" s="13">
        <v>40</v>
      </c>
      <c r="AH86" s="13">
        <v>583</v>
      </c>
      <c r="AI86" s="13">
        <v>100</v>
      </c>
      <c r="AJ86" s="13">
        <v>67</v>
      </c>
      <c r="AK86" s="13">
        <v>462</v>
      </c>
      <c r="AL86" s="13">
        <v>222</v>
      </c>
      <c r="AM86" s="13">
        <v>0</v>
      </c>
      <c r="AN86" s="13">
        <v>1474</v>
      </c>
    </row>
    <row r="87" spans="1:40" x14ac:dyDescent="0.25">
      <c r="A87" s="2" t="s">
        <v>1380</v>
      </c>
      <c r="B87" s="1" t="s">
        <v>1381</v>
      </c>
      <c r="C87" s="1" t="s">
        <v>433</v>
      </c>
      <c r="D87" s="1" t="s">
        <v>1382</v>
      </c>
      <c r="E87" s="13">
        <v>5194</v>
      </c>
      <c r="F87" s="13">
        <v>466</v>
      </c>
      <c r="G87" s="13">
        <v>0</v>
      </c>
      <c r="H87" s="13">
        <v>0</v>
      </c>
      <c r="I87" s="13">
        <v>888</v>
      </c>
      <c r="J87" s="13">
        <v>0</v>
      </c>
      <c r="K87" s="13">
        <v>0</v>
      </c>
      <c r="L87" s="13">
        <v>0</v>
      </c>
      <c r="M87" s="13">
        <v>6548</v>
      </c>
      <c r="N87" s="13">
        <v>16</v>
      </c>
      <c r="O87" s="13">
        <v>0</v>
      </c>
      <c r="P87" s="13">
        <v>0</v>
      </c>
      <c r="Q87" s="13">
        <v>851</v>
      </c>
      <c r="R87" s="13">
        <v>851</v>
      </c>
      <c r="S87" s="13">
        <v>16</v>
      </c>
      <c r="T87" s="13">
        <v>52</v>
      </c>
      <c r="U87" s="13">
        <v>597.35</v>
      </c>
      <c r="V87" s="13">
        <v>1679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3195.35</v>
      </c>
      <c r="AE87" s="13">
        <v>3352.6</v>
      </c>
      <c r="AF87" s="13">
        <v>305</v>
      </c>
      <c r="AG87" s="13">
        <v>62</v>
      </c>
      <c r="AH87" s="13">
        <v>909</v>
      </c>
      <c r="AI87" s="13">
        <v>156</v>
      </c>
      <c r="AJ87" s="13">
        <v>104</v>
      </c>
      <c r="AK87" s="13">
        <v>721</v>
      </c>
      <c r="AL87" s="13">
        <v>346</v>
      </c>
      <c r="AM87" s="13">
        <v>0</v>
      </c>
      <c r="AN87" s="13">
        <v>2298</v>
      </c>
    </row>
    <row r="88" spans="1:40" x14ac:dyDescent="0.25">
      <c r="A88" s="2" t="s">
        <v>1383</v>
      </c>
      <c r="B88" s="1" t="s">
        <v>1384</v>
      </c>
      <c r="C88" s="1" t="s">
        <v>357</v>
      </c>
      <c r="D88" s="1" t="s">
        <v>1372</v>
      </c>
      <c r="E88" s="13">
        <v>4475</v>
      </c>
      <c r="F88" s="13">
        <v>466</v>
      </c>
      <c r="G88" s="13">
        <v>0</v>
      </c>
      <c r="H88" s="13">
        <v>0</v>
      </c>
      <c r="I88" s="13">
        <v>680</v>
      </c>
      <c r="J88" s="13">
        <v>0</v>
      </c>
      <c r="K88" s="13">
        <v>0</v>
      </c>
      <c r="L88" s="13">
        <v>0</v>
      </c>
      <c r="M88" s="13">
        <v>5621</v>
      </c>
      <c r="N88" s="13">
        <v>11</v>
      </c>
      <c r="O88" s="13">
        <v>0</v>
      </c>
      <c r="P88" s="13">
        <v>0</v>
      </c>
      <c r="Q88" s="13">
        <v>653</v>
      </c>
      <c r="R88" s="13">
        <v>653</v>
      </c>
      <c r="S88" s="13">
        <v>11</v>
      </c>
      <c r="T88" s="13">
        <v>45</v>
      </c>
      <c r="U88" s="13">
        <v>514.64</v>
      </c>
      <c r="V88" s="13">
        <v>223</v>
      </c>
      <c r="W88" s="13">
        <v>1975.79</v>
      </c>
      <c r="X88" s="13">
        <v>52.2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3474.63</v>
      </c>
      <c r="AE88" s="13">
        <v>2146.4</v>
      </c>
      <c r="AF88" s="13">
        <v>292</v>
      </c>
      <c r="AG88" s="13">
        <v>53</v>
      </c>
      <c r="AH88" s="13">
        <v>783</v>
      </c>
      <c r="AI88" s="13">
        <v>134</v>
      </c>
      <c r="AJ88" s="13">
        <v>90</v>
      </c>
      <c r="AK88" s="13">
        <v>622</v>
      </c>
      <c r="AL88" s="13">
        <v>298</v>
      </c>
      <c r="AM88" s="13">
        <v>0</v>
      </c>
      <c r="AN88" s="13">
        <v>1980</v>
      </c>
    </row>
    <row r="89" spans="1:40" x14ac:dyDescent="0.25">
      <c r="A89" s="2" t="s">
        <v>1385</v>
      </c>
      <c r="B89" s="1" t="s">
        <v>1386</v>
      </c>
      <c r="C89" s="1" t="s">
        <v>436</v>
      </c>
      <c r="D89" s="1" t="s">
        <v>1387</v>
      </c>
      <c r="E89" s="13">
        <v>3863</v>
      </c>
      <c r="F89" s="13">
        <v>466</v>
      </c>
      <c r="G89" s="13">
        <v>0</v>
      </c>
      <c r="H89" s="13">
        <v>0</v>
      </c>
      <c r="I89" s="13">
        <v>661</v>
      </c>
      <c r="J89" s="13">
        <v>0</v>
      </c>
      <c r="K89" s="13">
        <v>0</v>
      </c>
      <c r="L89" s="13">
        <v>0</v>
      </c>
      <c r="M89" s="13">
        <v>4990</v>
      </c>
      <c r="N89" s="13">
        <v>8</v>
      </c>
      <c r="O89" s="13">
        <v>0</v>
      </c>
      <c r="P89" s="13">
        <v>0</v>
      </c>
      <c r="Q89" s="13">
        <v>522</v>
      </c>
      <c r="R89" s="13">
        <v>522</v>
      </c>
      <c r="S89" s="13">
        <v>8</v>
      </c>
      <c r="T89" s="13">
        <v>39</v>
      </c>
      <c r="U89" s="13">
        <v>444.23</v>
      </c>
      <c r="V89" s="13">
        <v>1249</v>
      </c>
      <c r="W89" s="13">
        <v>0</v>
      </c>
      <c r="X89" s="13">
        <v>0</v>
      </c>
      <c r="Y89" s="13">
        <v>500</v>
      </c>
      <c r="Z89" s="13">
        <v>0</v>
      </c>
      <c r="AA89" s="13">
        <v>0</v>
      </c>
      <c r="AB89" s="13">
        <v>0</v>
      </c>
      <c r="AC89" s="13">
        <v>0</v>
      </c>
      <c r="AD89" s="13">
        <v>2762.23</v>
      </c>
      <c r="AE89" s="13">
        <v>2227.8000000000002</v>
      </c>
      <c r="AF89" s="13">
        <v>283</v>
      </c>
      <c r="AG89" s="13">
        <v>46</v>
      </c>
      <c r="AH89" s="13">
        <v>676</v>
      </c>
      <c r="AI89" s="13">
        <v>116</v>
      </c>
      <c r="AJ89" s="13">
        <v>77</v>
      </c>
      <c r="AK89" s="13">
        <v>537</v>
      </c>
      <c r="AL89" s="13">
        <v>258</v>
      </c>
      <c r="AM89" s="13">
        <v>0</v>
      </c>
      <c r="AN89" s="13">
        <v>1710</v>
      </c>
    </row>
    <row r="90" spans="1:40" x14ac:dyDescent="0.25">
      <c r="A90" s="2" t="s">
        <v>1388</v>
      </c>
      <c r="B90" s="1" t="s">
        <v>1389</v>
      </c>
      <c r="C90" s="1" t="s">
        <v>315</v>
      </c>
      <c r="D90" s="1" t="s">
        <v>1343</v>
      </c>
      <c r="E90" s="13">
        <v>4475</v>
      </c>
      <c r="F90" s="13">
        <v>466</v>
      </c>
      <c r="G90" s="13">
        <v>0</v>
      </c>
      <c r="H90" s="13">
        <v>0</v>
      </c>
      <c r="I90" s="13">
        <v>510</v>
      </c>
      <c r="J90" s="13">
        <v>0</v>
      </c>
      <c r="K90" s="13">
        <v>0</v>
      </c>
      <c r="L90" s="13">
        <v>0</v>
      </c>
      <c r="M90" s="13">
        <v>5451</v>
      </c>
      <c r="N90" s="13">
        <v>11</v>
      </c>
      <c r="O90" s="13">
        <v>0</v>
      </c>
      <c r="P90" s="13">
        <v>0</v>
      </c>
      <c r="Q90" s="13">
        <v>617</v>
      </c>
      <c r="R90" s="13">
        <v>617</v>
      </c>
      <c r="S90" s="13">
        <v>11</v>
      </c>
      <c r="T90" s="13">
        <v>45</v>
      </c>
      <c r="U90" s="13">
        <v>514.64</v>
      </c>
      <c r="V90" s="13">
        <v>0</v>
      </c>
      <c r="W90" s="13">
        <v>1961.79</v>
      </c>
      <c r="X90" s="13">
        <v>56.1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3205.53</v>
      </c>
      <c r="AE90" s="13">
        <v>2245.4</v>
      </c>
      <c r="AF90" s="13">
        <v>290</v>
      </c>
      <c r="AG90" s="13">
        <v>51</v>
      </c>
      <c r="AH90" s="13">
        <v>783</v>
      </c>
      <c r="AI90" s="13">
        <v>134</v>
      </c>
      <c r="AJ90" s="13">
        <v>90</v>
      </c>
      <c r="AK90" s="13">
        <v>622</v>
      </c>
      <c r="AL90" s="13">
        <v>298</v>
      </c>
      <c r="AM90" s="13">
        <v>0</v>
      </c>
      <c r="AN90" s="13">
        <v>1978</v>
      </c>
    </row>
    <row r="91" spans="1:40" x14ac:dyDescent="0.25">
      <c r="A91" s="2" t="s">
        <v>1390</v>
      </c>
      <c r="B91" s="1" t="s">
        <v>1391</v>
      </c>
      <c r="C91" s="1" t="s">
        <v>392</v>
      </c>
      <c r="D91" s="1" t="s">
        <v>1356</v>
      </c>
      <c r="E91" s="13">
        <v>3329</v>
      </c>
      <c r="F91" s="13">
        <v>466</v>
      </c>
      <c r="G91" s="13">
        <v>0</v>
      </c>
      <c r="H91" s="13">
        <v>0</v>
      </c>
      <c r="I91" s="13">
        <v>569</v>
      </c>
      <c r="J91" s="13">
        <v>0</v>
      </c>
      <c r="K91" s="13">
        <v>0</v>
      </c>
      <c r="L91" s="13">
        <v>0</v>
      </c>
      <c r="M91" s="13">
        <v>4364</v>
      </c>
      <c r="N91" s="13">
        <v>5</v>
      </c>
      <c r="O91" s="13">
        <v>0</v>
      </c>
      <c r="P91" s="13">
        <v>0</v>
      </c>
      <c r="Q91" s="13">
        <v>410</v>
      </c>
      <c r="R91" s="13">
        <v>410</v>
      </c>
      <c r="S91" s="13">
        <v>5</v>
      </c>
      <c r="T91" s="13">
        <v>33</v>
      </c>
      <c r="U91" s="13">
        <v>382.82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830.82</v>
      </c>
      <c r="AE91" s="13">
        <v>3533.2</v>
      </c>
      <c r="AF91" s="13">
        <v>274</v>
      </c>
      <c r="AG91" s="13">
        <v>40</v>
      </c>
      <c r="AH91" s="13">
        <v>583</v>
      </c>
      <c r="AI91" s="13">
        <v>100</v>
      </c>
      <c r="AJ91" s="13">
        <v>67</v>
      </c>
      <c r="AK91" s="13">
        <v>462</v>
      </c>
      <c r="AL91" s="13">
        <v>222</v>
      </c>
      <c r="AM91" s="13">
        <v>0</v>
      </c>
      <c r="AN91" s="13">
        <v>1474</v>
      </c>
    </row>
    <row r="92" spans="1:40" x14ac:dyDescent="0.25">
      <c r="A92" s="2" t="s">
        <v>1392</v>
      </c>
      <c r="B92" s="1" t="s">
        <v>1393</v>
      </c>
      <c r="C92" s="1" t="s">
        <v>383</v>
      </c>
      <c r="D92" s="1" t="s">
        <v>1372</v>
      </c>
      <c r="E92" s="13">
        <v>4259</v>
      </c>
      <c r="F92" s="13">
        <v>466</v>
      </c>
      <c r="G92" s="13">
        <v>0</v>
      </c>
      <c r="H92" s="13">
        <v>0</v>
      </c>
      <c r="I92" s="13">
        <v>728</v>
      </c>
      <c r="J92" s="13">
        <v>0</v>
      </c>
      <c r="K92" s="13">
        <v>0</v>
      </c>
      <c r="L92" s="13">
        <v>0</v>
      </c>
      <c r="M92" s="13">
        <v>5453</v>
      </c>
      <c r="N92" s="13">
        <v>10</v>
      </c>
      <c r="O92" s="13">
        <v>0</v>
      </c>
      <c r="P92" s="13">
        <v>0</v>
      </c>
      <c r="Q92" s="13">
        <v>617</v>
      </c>
      <c r="R92" s="13">
        <v>617</v>
      </c>
      <c r="S92" s="13">
        <v>10</v>
      </c>
      <c r="T92" s="13">
        <v>43</v>
      </c>
      <c r="U92" s="13">
        <v>489.75</v>
      </c>
      <c r="V92" s="13">
        <v>542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1701.75</v>
      </c>
      <c r="AE92" s="13">
        <v>3751.2</v>
      </c>
      <c r="AF92" s="13">
        <v>290</v>
      </c>
      <c r="AG92" s="13">
        <v>51</v>
      </c>
      <c r="AH92" s="13">
        <v>745</v>
      </c>
      <c r="AI92" s="13">
        <v>128</v>
      </c>
      <c r="AJ92" s="13">
        <v>85</v>
      </c>
      <c r="AK92" s="13">
        <v>592</v>
      </c>
      <c r="AL92" s="13">
        <v>284</v>
      </c>
      <c r="AM92" s="13">
        <v>0</v>
      </c>
      <c r="AN92" s="13">
        <v>1885</v>
      </c>
    </row>
    <row r="93" spans="1:40" x14ac:dyDescent="0.25">
      <c r="A93" s="2" t="s">
        <v>1394</v>
      </c>
      <c r="B93" s="1" t="s">
        <v>1395</v>
      </c>
      <c r="C93" s="1" t="s">
        <v>288</v>
      </c>
      <c r="D93" s="1" t="s">
        <v>1396</v>
      </c>
      <c r="E93" s="13">
        <v>10393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10393</v>
      </c>
      <c r="N93" s="13">
        <v>40</v>
      </c>
      <c r="O93" s="13">
        <v>0</v>
      </c>
      <c r="P93" s="13">
        <v>0</v>
      </c>
      <c r="Q93" s="13">
        <v>1676</v>
      </c>
      <c r="R93" s="13">
        <v>1676</v>
      </c>
      <c r="S93" s="13">
        <v>40</v>
      </c>
      <c r="T93" s="13">
        <v>0</v>
      </c>
      <c r="U93" s="13">
        <v>1195.1500000000001</v>
      </c>
      <c r="V93" s="13">
        <v>2000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4911.1499999999996</v>
      </c>
      <c r="AE93" s="13">
        <v>5481.8</v>
      </c>
      <c r="AF93" s="13">
        <v>371</v>
      </c>
      <c r="AG93" s="13">
        <v>109</v>
      </c>
      <c r="AH93" s="13">
        <v>1819</v>
      </c>
      <c r="AI93" s="13">
        <v>312</v>
      </c>
      <c r="AJ93" s="13">
        <v>208</v>
      </c>
      <c r="AK93" s="13">
        <v>1443</v>
      </c>
      <c r="AL93" s="13">
        <v>693</v>
      </c>
      <c r="AM93" s="13">
        <v>0</v>
      </c>
      <c r="AN93" s="13">
        <v>4584</v>
      </c>
    </row>
    <row r="94" spans="1:40" x14ac:dyDescent="0.25">
      <c r="A94" s="2" t="s">
        <v>1397</v>
      </c>
      <c r="B94" s="1" t="s">
        <v>1398</v>
      </c>
      <c r="C94" s="1" t="s">
        <v>1348</v>
      </c>
      <c r="D94" s="1" t="s">
        <v>350</v>
      </c>
      <c r="E94" s="13">
        <v>14658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14658</v>
      </c>
      <c r="N94" s="13">
        <v>63</v>
      </c>
      <c r="O94" s="13">
        <v>0</v>
      </c>
      <c r="P94" s="13">
        <v>0</v>
      </c>
      <c r="Q94" s="13">
        <v>2679</v>
      </c>
      <c r="R94" s="13">
        <v>2679</v>
      </c>
      <c r="S94" s="13">
        <v>63</v>
      </c>
      <c r="T94" s="13">
        <v>0</v>
      </c>
      <c r="U94" s="13">
        <v>1685.72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4427.72</v>
      </c>
      <c r="AE94" s="13">
        <v>10230.200000000001</v>
      </c>
      <c r="AF94" s="13">
        <v>434</v>
      </c>
      <c r="AG94" s="13">
        <v>154</v>
      </c>
      <c r="AH94" s="13">
        <v>2565</v>
      </c>
      <c r="AI94" s="13">
        <v>440</v>
      </c>
      <c r="AJ94" s="13">
        <v>293</v>
      </c>
      <c r="AK94" s="13">
        <v>2036</v>
      </c>
      <c r="AL94" s="13">
        <v>977</v>
      </c>
      <c r="AM94" s="13">
        <v>0</v>
      </c>
      <c r="AN94" s="13">
        <v>6465</v>
      </c>
    </row>
    <row r="95" spans="1:40" x14ac:dyDescent="0.25">
      <c r="A95" s="2" t="s">
        <v>1399</v>
      </c>
      <c r="B95" s="1" t="s">
        <v>1400</v>
      </c>
      <c r="C95" s="1" t="s">
        <v>1342</v>
      </c>
      <c r="D95" s="1" t="s">
        <v>350</v>
      </c>
      <c r="E95" s="13">
        <v>16959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16959</v>
      </c>
      <c r="N95" s="13">
        <v>75</v>
      </c>
      <c r="O95" s="13">
        <v>0</v>
      </c>
      <c r="P95" s="13">
        <v>0</v>
      </c>
      <c r="Q95" s="13">
        <v>3272</v>
      </c>
      <c r="R95" s="13">
        <v>3272</v>
      </c>
      <c r="S95" s="13">
        <v>75</v>
      </c>
      <c r="T95" s="13">
        <v>0</v>
      </c>
      <c r="U95" s="13">
        <v>1950.23</v>
      </c>
      <c r="V95" s="13">
        <v>5481</v>
      </c>
      <c r="W95" s="13">
        <v>0</v>
      </c>
      <c r="X95" s="13">
        <v>0</v>
      </c>
      <c r="Y95" s="13">
        <v>250</v>
      </c>
      <c r="Z95" s="13">
        <v>0</v>
      </c>
      <c r="AA95" s="13">
        <v>0</v>
      </c>
      <c r="AB95" s="13">
        <v>0</v>
      </c>
      <c r="AC95" s="13">
        <v>0</v>
      </c>
      <c r="AD95" s="13">
        <v>11028.23</v>
      </c>
      <c r="AE95" s="13">
        <v>5930.8</v>
      </c>
      <c r="AF95" s="13">
        <v>467</v>
      </c>
      <c r="AG95" s="13">
        <v>179</v>
      </c>
      <c r="AH95" s="13">
        <v>2968</v>
      </c>
      <c r="AI95" s="13">
        <v>509</v>
      </c>
      <c r="AJ95" s="13">
        <v>339</v>
      </c>
      <c r="AK95" s="13">
        <v>2355</v>
      </c>
      <c r="AL95" s="13">
        <v>1131</v>
      </c>
      <c r="AM95" s="13">
        <v>0</v>
      </c>
      <c r="AN95" s="13">
        <v>7481</v>
      </c>
    </row>
    <row r="96" spans="1:40" x14ac:dyDescent="0.25">
      <c r="A96" s="2" t="s">
        <v>1401</v>
      </c>
      <c r="B96" s="1" t="s">
        <v>1402</v>
      </c>
      <c r="C96" s="1" t="s">
        <v>293</v>
      </c>
      <c r="D96" s="1" t="s">
        <v>1359</v>
      </c>
      <c r="E96" s="13">
        <v>4703</v>
      </c>
      <c r="F96" s="13">
        <v>466</v>
      </c>
      <c r="G96" s="13">
        <v>0</v>
      </c>
      <c r="H96" s="13">
        <v>0</v>
      </c>
      <c r="I96" s="13">
        <v>715</v>
      </c>
      <c r="J96" s="13">
        <v>0</v>
      </c>
      <c r="K96" s="13">
        <v>0</v>
      </c>
      <c r="L96" s="13">
        <v>0</v>
      </c>
      <c r="M96" s="13">
        <v>5884</v>
      </c>
      <c r="N96" s="13">
        <v>14</v>
      </c>
      <c r="O96" s="13">
        <v>0</v>
      </c>
      <c r="P96" s="13">
        <v>0</v>
      </c>
      <c r="Q96" s="13">
        <v>710</v>
      </c>
      <c r="R96" s="13">
        <v>710</v>
      </c>
      <c r="S96" s="13">
        <v>14</v>
      </c>
      <c r="T96" s="13">
        <v>47</v>
      </c>
      <c r="U96" s="13">
        <v>540.85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1311.85</v>
      </c>
      <c r="AE96" s="13">
        <v>4572.2</v>
      </c>
      <c r="AF96" s="13">
        <v>300</v>
      </c>
      <c r="AG96" s="13">
        <v>58</v>
      </c>
      <c r="AH96" s="13">
        <v>823</v>
      </c>
      <c r="AI96" s="13">
        <v>141</v>
      </c>
      <c r="AJ96" s="13">
        <v>94</v>
      </c>
      <c r="AK96" s="13">
        <v>653</v>
      </c>
      <c r="AL96" s="13">
        <v>314</v>
      </c>
      <c r="AM96" s="13">
        <v>0</v>
      </c>
      <c r="AN96" s="13">
        <v>2083</v>
      </c>
    </row>
    <row r="97" spans="1:40" x14ac:dyDescent="0.25">
      <c r="A97" s="2" t="s">
        <v>1403</v>
      </c>
      <c r="B97" s="1" t="s">
        <v>1404</v>
      </c>
      <c r="C97" s="1" t="s">
        <v>436</v>
      </c>
      <c r="D97" s="1" t="s">
        <v>350</v>
      </c>
      <c r="E97" s="13">
        <v>3863</v>
      </c>
      <c r="F97" s="13">
        <v>466</v>
      </c>
      <c r="G97" s="13">
        <v>0</v>
      </c>
      <c r="H97" s="13">
        <v>0</v>
      </c>
      <c r="I97" s="13">
        <v>514</v>
      </c>
      <c r="J97" s="13">
        <v>0</v>
      </c>
      <c r="K97" s="13">
        <v>0</v>
      </c>
      <c r="L97" s="13">
        <v>0</v>
      </c>
      <c r="M97" s="13">
        <v>4843</v>
      </c>
      <c r="N97" s="13">
        <v>7</v>
      </c>
      <c r="O97" s="13">
        <v>0</v>
      </c>
      <c r="P97" s="13">
        <v>0</v>
      </c>
      <c r="Q97" s="13">
        <v>495</v>
      </c>
      <c r="R97" s="13">
        <v>495</v>
      </c>
      <c r="S97" s="13">
        <v>7</v>
      </c>
      <c r="T97" s="13">
        <v>39</v>
      </c>
      <c r="U97" s="13">
        <v>444.23</v>
      </c>
      <c r="V97" s="13">
        <v>1208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2193.23</v>
      </c>
      <c r="AE97" s="13">
        <v>2649.8</v>
      </c>
      <c r="AF97" s="13">
        <v>282</v>
      </c>
      <c r="AG97" s="13">
        <v>45</v>
      </c>
      <c r="AH97" s="13">
        <v>676</v>
      </c>
      <c r="AI97" s="13">
        <v>116</v>
      </c>
      <c r="AJ97" s="13">
        <v>77</v>
      </c>
      <c r="AK97" s="13">
        <v>537</v>
      </c>
      <c r="AL97" s="13">
        <v>258</v>
      </c>
      <c r="AM97" s="13">
        <v>0</v>
      </c>
      <c r="AN97" s="13">
        <v>1709</v>
      </c>
    </row>
    <row r="98" spans="1:40" x14ac:dyDescent="0.25">
      <c r="A98" s="2" t="s">
        <v>1405</v>
      </c>
      <c r="B98" s="1" t="s">
        <v>1406</v>
      </c>
      <c r="C98" s="1" t="s">
        <v>1377</v>
      </c>
      <c r="D98" s="1" t="s">
        <v>1396</v>
      </c>
      <c r="E98" s="13">
        <v>3019</v>
      </c>
      <c r="F98" s="13">
        <v>466</v>
      </c>
      <c r="G98" s="13">
        <v>0</v>
      </c>
      <c r="H98" s="13">
        <v>0</v>
      </c>
      <c r="I98" s="13">
        <v>344</v>
      </c>
      <c r="J98" s="13">
        <v>0</v>
      </c>
      <c r="K98" s="13">
        <v>0</v>
      </c>
      <c r="L98" s="13">
        <v>0</v>
      </c>
      <c r="M98" s="13">
        <v>3829</v>
      </c>
      <c r="N98" s="13">
        <v>2</v>
      </c>
      <c r="O98" s="13">
        <v>0</v>
      </c>
      <c r="P98" s="13">
        <v>0</v>
      </c>
      <c r="Q98" s="13">
        <v>322</v>
      </c>
      <c r="R98" s="13">
        <v>322</v>
      </c>
      <c r="S98" s="13">
        <v>2</v>
      </c>
      <c r="T98" s="13">
        <v>30</v>
      </c>
      <c r="U98" s="13">
        <v>347.22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701.22</v>
      </c>
      <c r="AE98" s="13">
        <v>3127.8</v>
      </c>
      <c r="AF98" s="13">
        <v>267</v>
      </c>
      <c r="AG98" s="13">
        <v>35</v>
      </c>
      <c r="AH98" s="13">
        <v>528</v>
      </c>
      <c r="AI98" s="13">
        <v>91</v>
      </c>
      <c r="AJ98" s="13">
        <v>60</v>
      </c>
      <c r="AK98" s="13">
        <v>419</v>
      </c>
      <c r="AL98" s="13">
        <v>201</v>
      </c>
      <c r="AM98" s="13">
        <v>0</v>
      </c>
      <c r="AN98" s="13">
        <v>1334</v>
      </c>
    </row>
    <row r="99" spans="1:40" x14ac:dyDescent="0.25">
      <c r="A99" s="2" t="s">
        <v>1407</v>
      </c>
      <c r="B99" s="1" t="s">
        <v>1408</v>
      </c>
      <c r="C99" s="1" t="s">
        <v>1377</v>
      </c>
      <c r="D99" s="1" t="s">
        <v>1343</v>
      </c>
      <c r="E99" s="13">
        <v>2818</v>
      </c>
      <c r="F99" s="13">
        <v>435</v>
      </c>
      <c r="G99" s="13">
        <v>0</v>
      </c>
      <c r="H99" s="13">
        <v>0</v>
      </c>
      <c r="I99" s="13">
        <v>344</v>
      </c>
      <c r="J99" s="13">
        <v>0</v>
      </c>
      <c r="K99" s="13">
        <v>0</v>
      </c>
      <c r="L99" s="13">
        <v>0</v>
      </c>
      <c r="M99" s="13">
        <v>3597</v>
      </c>
      <c r="N99" s="13">
        <v>2</v>
      </c>
      <c r="O99" s="14">
        <v>-107</v>
      </c>
      <c r="P99" s="13">
        <v>0</v>
      </c>
      <c r="Q99" s="13">
        <v>287</v>
      </c>
      <c r="R99" s="13">
        <v>180</v>
      </c>
      <c r="S99" s="13">
        <v>2</v>
      </c>
      <c r="T99" s="13">
        <v>28</v>
      </c>
      <c r="U99" s="13">
        <v>347.22</v>
      </c>
      <c r="V99" s="13">
        <v>752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1309.22</v>
      </c>
      <c r="AE99" s="13">
        <v>2287.8000000000002</v>
      </c>
      <c r="AF99" s="13">
        <v>267</v>
      </c>
      <c r="AG99" s="13">
        <v>35</v>
      </c>
      <c r="AH99" s="13">
        <v>528</v>
      </c>
      <c r="AI99" s="13">
        <v>91</v>
      </c>
      <c r="AJ99" s="13">
        <v>60</v>
      </c>
      <c r="AK99" s="13">
        <v>391</v>
      </c>
      <c r="AL99" s="13">
        <v>188</v>
      </c>
      <c r="AM99" s="13">
        <v>0</v>
      </c>
      <c r="AN99" s="13">
        <v>1293</v>
      </c>
    </row>
    <row r="100" spans="1:40" x14ac:dyDescent="0.25">
      <c r="A100" s="2" t="s">
        <v>1409</v>
      </c>
      <c r="B100" s="1" t="s">
        <v>1410</v>
      </c>
      <c r="C100" s="1" t="s">
        <v>486</v>
      </c>
      <c r="D100" s="1" t="s">
        <v>364</v>
      </c>
      <c r="E100" s="13">
        <v>3329</v>
      </c>
      <c r="F100" s="13">
        <v>466</v>
      </c>
      <c r="G100" s="13">
        <v>0</v>
      </c>
      <c r="H100" s="13">
        <v>0</v>
      </c>
      <c r="I100" s="13">
        <v>379</v>
      </c>
      <c r="J100" s="13">
        <v>0</v>
      </c>
      <c r="K100" s="13">
        <v>0</v>
      </c>
      <c r="L100" s="13">
        <v>0</v>
      </c>
      <c r="M100" s="13">
        <v>4174</v>
      </c>
      <c r="N100" s="13">
        <v>4</v>
      </c>
      <c r="O100" s="13">
        <v>0</v>
      </c>
      <c r="P100" s="13">
        <v>0</v>
      </c>
      <c r="Q100" s="13">
        <v>377</v>
      </c>
      <c r="R100" s="13">
        <v>377</v>
      </c>
      <c r="S100" s="13">
        <v>4</v>
      </c>
      <c r="T100" s="13">
        <v>33</v>
      </c>
      <c r="U100" s="13">
        <v>382.82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796.82</v>
      </c>
      <c r="AE100" s="13">
        <v>3377.2</v>
      </c>
      <c r="AF100" s="13">
        <v>272</v>
      </c>
      <c r="AG100" s="13">
        <v>38</v>
      </c>
      <c r="AH100" s="13">
        <v>583</v>
      </c>
      <c r="AI100" s="13">
        <v>100</v>
      </c>
      <c r="AJ100" s="13">
        <v>67</v>
      </c>
      <c r="AK100" s="13">
        <v>462</v>
      </c>
      <c r="AL100" s="13">
        <v>222</v>
      </c>
      <c r="AM100" s="13">
        <v>0</v>
      </c>
      <c r="AN100" s="13">
        <v>1472</v>
      </c>
    </row>
    <row r="101" spans="1:40" x14ac:dyDescent="0.25">
      <c r="A101" s="2" t="s">
        <v>1411</v>
      </c>
      <c r="B101" s="1" t="s">
        <v>1412</v>
      </c>
      <c r="C101" s="1" t="s">
        <v>296</v>
      </c>
      <c r="D101" s="1" t="s">
        <v>1356</v>
      </c>
      <c r="E101" s="13">
        <v>2750</v>
      </c>
      <c r="F101" s="13">
        <v>466</v>
      </c>
      <c r="G101" s="13">
        <v>0</v>
      </c>
      <c r="H101" s="13">
        <v>0</v>
      </c>
      <c r="I101" s="13">
        <v>314</v>
      </c>
      <c r="J101" s="13">
        <v>0</v>
      </c>
      <c r="K101" s="13">
        <v>0</v>
      </c>
      <c r="L101" s="13">
        <v>0</v>
      </c>
      <c r="M101" s="13">
        <v>3530</v>
      </c>
      <c r="N101" s="13">
        <v>1</v>
      </c>
      <c r="O101" s="14">
        <v>-107</v>
      </c>
      <c r="P101" s="13">
        <v>0</v>
      </c>
      <c r="Q101" s="13">
        <v>280</v>
      </c>
      <c r="R101" s="13">
        <v>173</v>
      </c>
      <c r="S101" s="13">
        <v>1</v>
      </c>
      <c r="T101" s="13">
        <v>28</v>
      </c>
      <c r="U101" s="13">
        <v>316.31</v>
      </c>
      <c r="V101" s="13">
        <v>889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1407.31</v>
      </c>
      <c r="AE101" s="13">
        <v>2122.6</v>
      </c>
      <c r="AF101" s="13">
        <v>263</v>
      </c>
      <c r="AG101" s="13">
        <v>32</v>
      </c>
      <c r="AH101" s="13">
        <v>481</v>
      </c>
      <c r="AI101" s="13">
        <v>83</v>
      </c>
      <c r="AJ101" s="13">
        <v>55</v>
      </c>
      <c r="AK101" s="13">
        <v>382</v>
      </c>
      <c r="AL101" s="13">
        <v>183</v>
      </c>
      <c r="AM101" s="13">
        <v>0</v>
      </c>
      <c r="AN101" s="13">
        <v>1216</v>
      </c>
    </row>
    <row r="102" spans="1:40" x14ac:dyDescent="0.25">
      <c r="A102" s="2" t="s">
        <v>1413</v>
      </c>
      <c r="B102" s="1" t="s">
        <v>1414</v>
      </c>
      <c r="C102" s="1" t="s">
        <v>315</v>
      </c>
      <c r="D102" s="1" t="s">
        <v>1382</v>
      </c>
      <c r="E102" s="13">
        <v>4475</v>
      </c>
      <c r="F102" s="13">
        <v>466</v>
      </c>
      <c r="G102" s="13">
        <v>0</v>
      </c>
      <c r="H102" s="13">
        <v>0</v>
      </c>
      <c r="I102" s="13">
        <v>510</v>
      </c>
      <c r="J102" s="13">
        <v>0</v>
      </c>
      <c r="K102" s="13">
        <v>0</v>
      </c>
      <c r="L102" s="13">
        <v>0</v>
      </c>
      <c r="M102" s="13">
        <v>5451</v>
      </c>
      <c r="N102" s="13">
        <v>11</v>
      </c>
      <c r="O102" s="13">
        <v>0</v>
      </c>
      <c r="P102" s="13">
        <v>0</v>
      </c>
      <c r="Q102" s="13">
        <v>617</v>
      </c>
      <c r="R102" s="13">
        <v>617</v>
      </c>
      <c r="S102" s="13">
        <v>11</v>
      </c>
      <c r="T102" s="13">
        <v>45</v>
      </c>
      <c r="U102" s="13">
        <v>514.64</v>
      </c>
      <c r="V102" s="13">
        <v>0</v>
      </c>
      <c r="W102" s="13">
        <v>841.53</v>
      </c>
      <c r="X102" s="13">
        <v>17.329999999999998</v>
      </c>
      <c r="Y102" s="13">
        <v>0</v>
      </c>
      <c r="Z102" s="13">
        <v>1373.8</v>
      </c>
      <c r="AA102" s="13">
        <v>48.15</v>
      </c>
      <c r="AB102" s="13">
        <v>0</v>
      </c>
      <c r="AC102" s="13">
        <v>0</v>
      </c>
      <c r="AD102" s="13">
        <v>3468.45</v>
      </c>
      <c r="AE102" s="13">
        <v>1982.6</v>
      </c>
      <c r="AF102" s="13">
        <v>290</v>
      </c>
      <c r="AG102" s="13">
        <v>51</v>
      </c>
      <c r="AH102" s="13">
        <v>783</v>
      </c>
      <c r="AI102" s="13">
        <v>134</v>
      </c>
      <c r="AJ102" s="13">
        <v>90</v>
      </c>
      <c r="AK102" s="13">
        <v>622</v>
      </c>
      <c r="AL102" s="13">
        <v>298</v>
      </c>
      <c r="AM102" s="13">
        <v>0</v>
      </c>
      <c r="AN102" s="13">
        <v>1978</v>
      </c>
    </row>
    <row r="103" spans="1:40" x14ac:dyDescent="0.25">
      <c r="A103" s="2" t="s">
        <v>1415</v>
      </c>
      <c r="B103" s="1" t="s">
        <v>1416</v>
      </c>
      <c r="C103" s="1" t="s">
        <v>1365</v>
      </c>
      <c r="D103" s="1" t="s">
        <v>1353</v>
      </c>
      <c r="E103" s="13">
        <v>3499</v>
      </c>
      <c r="F103" s="13">
        <v>466</v>
      </c>
      <c r="G103" s="13">
        <v>0</v>
      </c>
      <c r="H103" s="13">
        <v>0</v>
      </c>
      <c r="I103" s="13">
        <v>332</v>
      </c>
      <c r="J103" s="13">
        <v>0</v>
      </c>
      <c r="K103" s="13">
        <v>0</v>
      </c>
      <c r="L103" s="13">
        <v>0</v>
      </c>
      <c r="M103" s="13">
        <v>4297</v>
      </c>
      <c r="N103" s="13">
        <v>5</v>
      </c>
      <c r="O103" s="13">
        <v>0</v>
      </c>
      <c r="P103" s="13">
        <v>0</v>
      </c>
      <c r="Q103" s="13">
        <v>398</v>
      </c>
      <c r="R103" s="13">
        <v>398</v>
      </c>
      <c r="S103" s="13">
        <v>5</v>
      </c>
      <c r="T103" s="13">
        <v>35</v>
      </c>
      <c r="U103" s="13">
        <v>402.43</v>
      </c>
      <c r="V103" s="13">
        <v>1131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1971.43</v>
      </c>
      <c r="AE103" s="13">
        <v>2325.6</v>
      </c>
      <c r="AF103" s="13">
        <v>274</v>
      </c>
      <c r="AG103" s="13">
        <v>40</v>
      </c>
      <c r="AH103" s="13">
        <v>612</v>
      </c>
      <c r="AI103" s="13">
        <v>105</v>
      </c>
      <c r="AJ103" s="13">
        <v>70</v>
      </c>
      <c r="AK103" s="13">
        <v>486</v>
      </c>
      <c r="AL103" s="13">
        <v>233</v>
      </c>
      <c r="AM103" s="13">
        <v>0</v>
      </c>
      <c r="AN103" s="13">
        <v>1546</v>
      </c>
    </row>
    <row r="104" spans="1:40" x14ac:dyDescent="0.25">
      <c r="A104" s="2" t="s">
        <v>1417</v>
      </c>
      <c r="B104" s="1" t="s">
        <v>1418</v>
      </c>
      <c r="C104" s="1" t="s">
        <v>987</v>
      </c>
      <c r="D104" s="1" t="s">
        <v>1343</v>
      </c>
      <c r="E104" s="13">
        <v>2878</v>
      </c>
      <c r="F104" s="13">
        <v>466</v>
      </c>
      <c r="G104" s="13">
        <v>0</v>
      </c>
      <c r="H104" s="13">
        <v>0</v>
      </c>
      <c r="I104" s="13">
        <v>273</v>
      </c>
      <c r="J104" s="13">
        <v>0</v>
      </c>
      <c r="K104" s="13">
        <v>0</v>
      </c>
      <c r="L104" s="13">
        <v>0</v>
      </c>
      <c r="M104" s="13">
        <v>3617</v>
      </c>
      <c r="N104" s="13">
        <v>1</v>
      </c>
      <c r="O104" s="14">
        <v>-107</v>
      </c>
      <c r="P104" s="13">
        <v>0</v>
      </c>
      <c r="Q104" s="13">
        <v>289</v>
      </c>
      <c r="R104" s="13">
        <v>182</v>
      </c>
      <c r="S104" s="13">
        <v>1</v>
      </c>
      <c r="T104" s="13">
        <v>29</v>
      </c>
      <c r="U104" s="13">
        <v>330.93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542.92999999999995</v>
      </c>
      <c r="AE104" s="13">
        <v>3074</v>
      </c>
      <c r="AF104" s="13">
        <v>264</v>
      </c>
      <c r="AG104" s="13">
        <v>33</v>
      </c>
      <c r="AH104" s="13">
        <v>504</v>
      </c>
      <c r="AI104" s="13">
        <v>86</v>
      </c>
      <c r="AJ104" s="13">
        <v>58</v>
      </c>
      <c r="AK104" s="13">
        <v>400</v>
      </c>
      <c r="AL104" s="13">
        <v>192</v>
      </c>
      <c r="AM104" s="13">
        <v>0</v>
      </c>
      <c r="AN104" s="13">
        <v>1273</v>
      </c>
    </row>
    <row r="105" spans="1:40" x14ac:dyDescent="0.25">
      <c r="A105" s="2" t="s">
        <v>1419</v>
      </c>
      <c r="B105" s="1" t="s">
        <v>1420</v>
      </c>
      <c r="C105" s="1" t="s">
        <v>296</v>
      </c>
      <c r="D105" s="1" t="s">
        <v>1356</v>
      </c>
      <c r="E105" s="13">
        <v>2750</v>
      </c>
      <c r="F105" s="13">
        <v>466</v>
      </c>
      <c r="G105" s="13">
        <v>0</v>
      </c>
      <c r="H105" s="13">
        <v>0</v>
      </c>
      <c r="I105" s="13">
        <v>261</v>
      </c>
      <c r="J105" s="13">
        <v>0</v>
      </c>
      <c r="K105" s="13">
        <v>0</v>
      </c>
      <c r="L105" s="13">
        <v>0</v>
      </c>
      <c r="M105" s="13">
        <v>3477</v>
      </c>
      <c r="N105" s="13">
        <v>0</v>
      </c>
      <c r="O105" s="14">
        <v>-125</v>
      </c>
      <c r="P105" s="13">
        <v>0</v>
      </c>
      <c r="Q105" s="13">
        <v>274</v>
      </c>
      <c r="R105" s="13">
        <v>149</v>
      </c>
      <c r="S105" s="13">
        <v>0</v>
      </c>
      <c r="T105" s="13">
        <v>28</v>
      </c>
      <c r="U105" s="13">
        <v>316.31</v>
      </c>
      <c r="V105" s="13">
        <v>1375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1868.31</v>
      </c>
      <c r="AE105" s="13">
        <v>1608.6</v>
      </c>
      <c r="AF105" s="13">
        <v>262</v>
      </c>
      <c r="AG105" s="13">
        <v>31</v>
      </c>
      <c r="AH105" s="13">
        <v>481</v>
      </c>
      <c r="AI105" s="13">
        <v>83</v>
      </c>
      <c r="AJ105" s="13">
        <v>55</v>
      </c>
      <c r="AK105" s="13">
        <v>382</v>
      </c>
      <c r="AL105" s="13">
        <v>183</v>
      </c>
      <c r="AM105" s="13">
        <v>0</v>
      </c>
      <c r="AN105" s="13">
        <v>1215</v>
      </c>
    </row>
    <row r="106" spans="1:40" x14ac:dyDescent="0.25">
      <c r="A106" s="2" t="s">
        <v>1421</v>
      </c>
      <c r="B106" s="1" t="s">
        <v>1422</v>
      </c>
      <c r="C106" s="1" t="s">
        <v>367</v>
      </c>
      <c r="D106" s="1" t="s">
        <v>1356</v>
      </c>
      <c r="E106" s="13">
        <v>3169</v>
      </c>
      <c r="F106" s="13">
        <v>466</v>
      </c>
      <c r="G106" s="13">
        <v>0</v>
      </c>
      <c r="H106" s="13">
        <v>0</v>
      </c>
      <c r="I106" s="13">
        <v>301</v>
      </c>
      <c r="J106" s="13">
        <v>0</v>
      </c>
      <c r="K106" s="13">
        <v>0</v>
      </c>
      <c r="L106" s="13">
        <v>0</v>
      </c>
      <c r="M106" s="13">
        <v>3936</v>
      </c>
      <c r="N106" s="13">
        <v>3</v>
      </c>
      <c r="O106" s="13">
        <v>0</v>
      </c>
      <c r="P106" s="13">
        <v>0</v>
      </c>
      <c r="Q106" s="13">
        <v>339</v>
      </c>
      <c r="R106" s="13">
        <v>339</v>
      </c>
      <c r="S106" s="13">
        <v>3</v>
      </c>
      <c r="T106" s="13">
        <v>32</v>
      </c>
      <c r="U106" s="13">
        <v>364.41</v>
      </c>
      <c r="V106" s="13">
        <v>1270.97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2009.38</v>
      </c>
      <c r="AE106" s="13">
        <v>1926.6</v>
      </c>
      <c r="AF106" s="13">
        <v>269</v>
      </c>
      <c r="AG106" s="13">
        <v>36</v>
      </c>
      <c r="AH106" s="13">
        <v>555</v>
      </c>
      <c r="AI106" s="13">
        <v>95</v>
      </c>
      <c r="AJ106" s="13">
        <v>63</v>
      </c>
      <c r="AK106" s="13">
        <v>440</v>
      </c>
      <c r="AL106" s="13">
        <v>211</v>
      </c>
      <c r="AM106" s="13">
        <v>0</v>
      </c>
      <c r="AN106" s="13">
        <v>1400</v>
      </c>
    </row>
    <row r="107" spans="1:40" x14ac:dyDescent="0.25">
      <c r="A107" s="2" t="s">
        <v>1423</v>
      </c>
      <c r="B107" s="1" t="s">
        <v>1424</v>
      </c>
      <c r="C107" s="1" t="s">
        <v>367</v>
      </c>
      <c r="D107" s="1" t="s">
        <v>350</v>
      </c>
      <c r="E107" s="13">
        <v>3169</v>
      </c>
      <c r="F107" s="13">
        <v>466</v>
      </c>
      <c r="G107" s="13">
        <v>0</v>
      </c>
      <c r="H107" s="13">
        <v>0</v>
      </c>
      <c r="I107" s="13">
        <v>301</v>
      </c>
      <c r="J107" s="13">
        <v>0</v>
      </c>
      <c r="K107" s="13">
        <v>0</v>
      </c>
      <c r="L107" s="13">
        <v>0</v>
      </c>
      <c r="M107" s="13">
        <v>3936</v>
      </c>
      <c r="N107" s="13">
        <v>3</v>
      </c>
      <c r="O107" s="13">
        <v>0</v>
      </c>
      <c r="P107" s="13">
        <v>0</v>
      </c>
      <c r="Q107" s="13">
        <v>339</v>
      </c>
      <c r="R107" s="13">
        <v>339</v>
      </c>
      <c r="S107" s="13">
        <v>3</v>
      </c>
      <c r="T107" s="13">
        <v>32</v>
      </c>
      <c r="U107" s="13">
        <v>364.41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738.41</v>
      </c>
      <c r="AE107" s="13">
        <v>3197.6</v>
      </c>
      <c r="AF107" s="13">
        <v>269</v>
      </c>
      <c r="AG107" s="13">
        <v>36</v>
      </c>
      <c r="AH107" s="13">
        <v>555</v>
      </c>
      <c r="AI107" s="13">
        <v>95</v>
      </c>
      <c r="AJ107" s="13">
        <v>63</v>
      </c>
      <c r="AK107" s="13">
        <v>440</v>
      </c>
      <c r="AL107" s="13">
        <v>211</v>
      </c>
      <c r="AM107" s="13">
        <v>0</v>
      </c>
      <c r="AN107" s="13">
        <v>1400</v>
      </c>
    </row>
    <row r="108" spans="1:40" x14ac:dyDescent="0.25">
      <c r="A108" s="2" t="s">
        <v>1425</v>
      </c>
      <c r="B108" s="1" t="s">
        <v>1426</v>
      </c>
      <c r="C108" s="1" t="s">
        <v>1427</v>
      </c>
      <c r="D108" s="1" t="s">
        <v>1229</v>
      </c>
      <c r="E108" s="13">
        <v>4475</v>
      </c>
      <c r="F108" s="13">
        <v>466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4941</v>
      </c>
      <c r="N108" s="13">
        <v>8</v>
      </c>
      <c r="O108" s="13">
        <v>0</v>
      </c>
      <c r="P108" s="13">
        <v>0</v>
      </c>
      <c r="Q108" s="13">
        <v>513</v>
      </c>
      <c r="R108" s="13">
        <v>513</v>
      </c>
      <c r="S108" s="13">
        <v>8</v>
      </c>
      <c r="T108" s="13">
        <v>45</v>
      </c>
      <c r="U108" s="13">
        <v>514.64</v>
      </c>
      <c r="V108" s="13">
        <v>870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1950.64</v>
      </c>
      <c r="AE108" s="13">
        <v>2990.4</v>
      </c>
      <c r="AF108" s="13">
        <v>284</v>
      </c>
      <c r="AG108" s="13">
        <v>47</v>
      </c>
      <c r="AH108" s="13">
        <v>783</v>
      </c>
      <c r="AI108" s="13">
        <v>134</v>
      </c>
      <c r="AJ108" s="13">
        <v>90</v>
      </c>
      <c r="AK108" s="13">
        <v>622</v>
      </c>
      <c r="AL108" s="13">
        <v>298</v>
      </c>
      <c r="AM108" s="13">
        <v>0</v>
      </c>
      <c r="AN108" s="13">
        <v>1974</v>
      </c>
    </row>
    <row r="109" spans="1:40" x14ac:dyDescent="0.25">
      <c r="A109" s="2" t="s">
        <v>1428</v>
      </c>
      <c r="B109" s="1" t="s">
        <v>1429</v>
      </c>
      <c r="C109" s="1" t="s">
        <v>1348</v>
      </c>
      <c r="D109" s="1" t="s">
        <v>350</v>
      </c>
      <c r="E109" s="13">
        <v>14658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14658</v>
      </c>
      <c r="N109" s="13">
        <v>63</v>
      </c>
      <c r="O109" s="13">
        <v>0</v>
      </c>
      <c r="P109" s="13">
        <v>0</v>
      </c>
      <c r="Q109" s="13">
        <v>2679</v>
      </c>
      <c r="R109" s="13">
        <v>2679</v>
      </c>
      <c r="S109" s="13">
        <v>63</v>
      </c>
      <c r="T109" s="13">
        <v>0</v>
      </c>
      <c r="U109" s="13">
        <v>1685.72</v>
      </c>
      <c r="V109" s="13">
        <v>3948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8375.7199999999993</v>
      </c>
      <c r="AE109" s="13">
        <v>6282.2</v>
      </c>
      <c r="AF109" s="13">
        <v>434</v>
      </c>
      <c r="AG109" s="13">
        <v>154</v>
      </c>
      <c r="AH109" s="13">
        <v>2565</v>
      </c>
      <c r="AI109" s="13">
        <v>440</v>
      </c>
      <c r="AJ109" s="13">
        <v>293</v>
      </c>
      <c r="AK109" s="13">
        <v>2036</v>
      </c>
      <c r="AL109" s="13">
        <v>977</v>
      </c>
      <c r="AM109" s="13">
        <v>0</v>
      </c>
      <c r="AN109" s="13">
        <v>6465</v>
      </c>
    </row>
    <row r="110" spans="1:40" x14ac:dyDescent="0.25">
      <c r="A110" s="2" t="s">
        <v>1430</v>
      </c>
      <c r="B110" s="1" t="s">
        <v>1431</v>
      </c>
      <c r="C110" s="1" t="s">
        <v>414</v>
      </c>
      <c r="D110" s="1" t="s">
        <v>1356</v>
      </c>
      <c r="E110" s="13">
        <v>2878</v>
      </c>
      <c r="F110" s="13">
        <v>466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3344</v>
      </c>
      <c r="N110" s="13">
        <v>0</v>
      </c>
      <c r="O110" s="14">
        <v>-125</v>
      </c>
      <c r="P110" s="13">
        <v>0</v>
      </c>
      <c r="Q110" s="13">
        <v>260</v>
      </c>
      <c r="R110" s="13">
        <v>135</v>
      </c>
      <c r="S110" s="13">
        <v>0</v>
      </c>
      <c r="T110" s="13">
        <v>29</v>
      </c>
      <c r="U110" s="13">
        <v>330.93</v>
      </c>
      <c r="V110" s="13">
        <v>1221.6400000000001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1716.57</v>
      </c>
      <c r="AE110" s="13">
        <v>1627.4</v>
      </c>
      <c r="AF110" s="13">
        <v>261</v>
      </c>
      <c r="AG110" s="13">
        <v>30</v>
      </c>
      <c r="AH110" s="13">
        <v>504</v>
      </c>
      <c r="AI110" s="13">
        <v>86</v>
      </c>
      <c r="AJ110" s="13">
        <v>58</v>
      </c>
      <c r="AK110" s="13">
        <v>400</v>
      </c>
      <c r="AL110" s="13">
        <v>192</v>
      </c>
      <c r="AM110" s="13">
        <v>0</v>
      </c>
      <c r="AN110" s="13">
        <v>1270</v>
      </c>
    </row>
    <row r="111" spans="1:40" x14ac:dyDescent="0.25">
      <c r="A111" s="2" t="s">
        <v>1432</v>
      </c>
      <c r="B111" s="1" t="s">
        <v>1433</v>
      </c>
      <c r="C111" s="1" t="s">
        <v>288</v>
      </c>
      <c r="D111" s="1" t="s">
        <v>1353</v>
      </c>
      <c r="E111" s="13">
        <v>10393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10393</v>
      </c>
      <c r="N111" s="13">
        <v>40</v>
      </c>
      <c r="O111" s="13">
        <v>0</v>
      </c>
      <c r="P111" s="13">
        <v>0</v>
      </c>
      <c r="Q111" s="13">
        <v>1676</v>
      </c>
      <c r="R111" s="13">
        <v>1676</v>
      </c>
      <c r="S111" s="13">
        <v>40</v>
      </c>
      <c r="T111" s="13">
        <v>0</v>
      </c>
      <c r="U111" s="13">
        <v>1195.1500000000001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2911.15</v>
      </c>
      <c r="AE111" s="13">
        <v>7481.8</v>
      </c>
      <c r="AF111" s="13">
        <v>371</v>
      </c>
      <c r="AG111" s="13">
        <v>109</v>
      </c>
      <c r="AH111" s="13">
        <v>1819</v>
      </c>
      <c r="AI111" s="13">
        <v>312</v>
      </c>
      <c r="AJ111" s="13">
        <v>208</v>
      </c>
      <c r="AK111" s="13">
        <v>1443</v>
      </c>
      <c r="AL111" s="13">
        <v>693</v>
      </c>
      <c r="AM111" s="13">
        <v>0</v>
      </c>
      <c r="AN111" s="13">
        <v>4584</v>
      </c>
    </row>
    <row r="112" spans="1:40" x14ac:dyDescent="0.25">
      <c r="A112" s="2" t="s">
        <v>1434</v>
      </c>
      <c r="B112" s="1" t="s">
        <v>1435</v>
      </c>
      <c r="C112" s="1" t="s">
        <v>414</v>
      </c>
      <c r="D112" s="1" t="s">
        <v>1356</v>
      </c>
      <c r="E112" s="13">
        <v>2878</v>
      </c>
      <c r="F112" s="13">
        <v>466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3344</v>
      </c>
      <c r="N112" s="13">
        <v>0</v>
      </c>
      <c r="O112" s="14">
        <v>-125</v>
      </c>
      <c r="P112" s="13">
        <v>0</v>
      </c>
      <c r="Q112" s="13">
        <v>260</v>
      </c>
      <c r="R112" s="13">
        <v>135</v>
      </c>
      <c r="S112" s="13">
        <v>0</v>
      </c>
      <c r="T112" s="13">
        <v>29</v>
      </c>
      <c r="U112" s="13">
        <v>330.93</v>
      </c>
      <c r="V112" s="13">
        <v>583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1077.93</v>
      </c>
      <c r="AE112" s="13">
        <v>2266</v>
      </c>
      <c r="AF112" s="13">
        <v>261</v>
      </c>
      <c r="AG112" s="13">
        <v>30</v>
      </c>
      <c r="AH112" s="13">
        <v>504</v>
      </c>
      <c r="AI112" s="13">
        <v>86</v>
      </c>
      <c r="AJ112" s="13">
        <v>58</v>
      </c>
      <c r="AK112" s="13">
        <v>400</v>
      </c>
      <c r="AL112" s="13">
        <v>192</v>
      </c>
      <c r="AM112" s="13">
        <v>0</v>
      </c>
      <c r="AN112" s="13">
        <v>1270</v>
      </c>
    </row>
    <row r="113" spans="1:40" x14ac:dyDescent="0.25">
      <c r="A113" s="2" t="s">
        <v>1436</v>
      </c>
      <c r="B113" s="1" t="s">
        <v>1437</v>
      </c>
      <c r="C113" s="1" t="s">
        <v>296</v>
      </c>
      <c r="D113" s="1" t="s">
        <v>1356</v>
      </c>
      <c r="E113" s="13">
        <v>2750</v>
      </c>
      <c r="F113" s="13">
        <v>466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3216</v>
      </c>
      <c r="N113" s="13">
        <v>0</v>
      </c>
      <c r="O113" s="14">
        <v>-125</v>
      </c>
      <c r="P113" s="13">
        <v>0</v>
      </c>
      <c r="Q113" s="13">
        <v>246</v>
      </c>
      <c r="R113" s="13">
        <v>121</v>
      </c>
      <c r="S113" s="13">
        <v>0</v>
      </c>
      <c r="T113" s="13">
        <v>28</v>
      </c>
      <c r="U113" s="13">
        <v>316.31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465.31</v>
      </c>
      <c r="AE113" s="13">
        <v>2750.6</v>
      </c>
      <c r="AF113" s="13">
        <v>261</v>
      </c>
      <c r="AG113" s="13">
        <v>29</v>
      </c>
      <c r="AH113" s="13">
        <v>481</v>
      </c>
      <c r="AI113" s="13">
        <v>83</v>
      </c>
      <c r="AJ113" s="13">
        <v>55</v>
      </c>
      <c r="AK113" s="13">
        <v>382</v>
      </c>
      <c r="AL113" s="13">
        <v>183</v>
      </c>
      <c r="AM113" s="13">
        <v>0</v>
      </c>
      <c r="AN113" s="13">
        <v>1213</v>
      </c>
    </row>
    <row r="114" spans="1:40" x14ac:dyDescent="0.25">
      <c r="A114" s="2" t="s">
        <v>1438</v>
      </c>
      <c r="B114" s="1" t="s">
        <v>1439</v>
      </c>
      <c r="C114" s="1" t="s">
        <v>296</v>
      </c>
      <c r="D114" s="1" t="s">
        <v>1356</v>
      </c>
      <c r="E114" s="13">
        <v>2750</v>
      </c>
      <c r="F114" s="13">
        <v>466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3216</v>
      </c>
      <c r="N114" s="13">
        <v>0</v>
      </c>
      <c r="O114" s="14">
        <v>-125</v>
      </c>
      <c r="P114" s="13">
        <v>0</v>
      </c>
      <c r="Q114" s="13">
        <v>246</v>
      </c>
      <c r="R114" s="13">
        <v>121</v>
      </c>
      <c r="S114" s="13">
        <v>0</v>
      </c>
      <c r="T114" s="13">
        <v>28</v>
      </c>
      <c r="U114" s="13">
        <v>316.31</v>
      </c>
      <c r="V114" s="13">
        <v>717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1182.31</v>
      </c>
      <c r="AE114" s="13">
        <v>2033.6</v>
      </c>
      <c r="AF114" s="13">
        <v>261</v>
      </c>
      <c r="AG114" s="13">
        <v>29</v>
      </c>
      <c r="AH114" s="13">
        <v>481</v>
      </c>
      <c r="AI114" s="13">
        <v>83</v>
      </c>
      <c r="AJ114" s="13">
        <v>55</v>
      </c>
      <c r="AK114" s="13">
        <v>382</v>
      </c>
      <c r="AL114" s="13">
        <v>183</v>
      </c>
      <c r="AM114" s="13">
        <v>0</v>
      </c>
      <c r="AN114" s="13">
        <v>1213</v>
      </c>
    </row>
    <row r="115" spans="1:40" x14ac:dyDescent="0.25">
      <c r="A115" s="2" t="s">
        <v>1440</v>
      </c>
      <c r="B115" s="1" t="s">
        <v>1441</v>
      </c>
      <c r="C115" s="1" t="s">
        <v>400</v>
      </c>
      <c r="D115" s="1" t="s">
        <v>1356</v>
      </c>
      <c r="E115" s="13">
        <v>2552</v>
      </c>
      <c r="F115" s="13">
        <v>466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3018</v>
      </c>
      <c r="N115" s="13">
        <v>0</v>
      </c>
      <c r="O115" s="14">
        <v>-145</v>
      </c>
      <c r="P115" s="13">
        <v>0</v>
      </c>
      <c r="Q115" s="13">
        <v>224</v>
      </c>
      <c r="R115" s="13">
        <v>79</v>
      </c>
      <c r="S115" s="13">
        <v>0</v>
      </c>
      <c r="T115" s="13">
        <v>0</v>
      </c>
      <c r="U115" s="13">
        <v>293.51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372.51</v>
      </c>
      <c r="AE115" s="13">
        <v>2645.4</v>
      </c>
      <c r="AF115" s="13">
        <v>261</v>
      </c>
      <c r="AG115" s="13">
        <v>27</v>
      </c>
      <c r="AH115" s="13">
        <v>447</v>
      </c>
      <c r="AI115" s="13">
        <v>77</v>
      </c>
      <c r="AJ115" s="13">
        <v>51</v>
      </c>
      <c r="AK115" s="13">
        <v>354</v>
      </c>
      <c r="AL115" s="13">
        <v>170</v>
      </c>
      <c r="AM115" s="13">
        <v>0</v>
      </c>
      <c r="AN115" s="13">
        <v>1126</v>
      </c>
    </row>
    <row r="116" spans="1:40" x14ac:dyDescent="0.25">
      <c r="A116" s="2" t="s">
        <v>1442</v>
      </c>
      <c r="B116" s="1" t="s">
        <v>1443</v>
      </c>
      <c r="C116" s="1" t="s">
        <v>1444</v>
      </c>
      <c r="D116" s="1" t="s">
        <v>364</v>
      </c>
      <c r="E116" s="13">
        <v>23553</v>
      </c>
      <c r="F116" s="13">
        <v>960</v>
      </c>
      <c r="G116" s="13">
        <v>668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25181</v>
      </c>
      <c r="N116" s="13">
        <v>113</v>
      </c>
      <c r="O116" s="13">
        <v>0</v>
      </c>
      <c r="P116" s="13">
        <v>0</v>
      </c>
      <c r="Q116" s="13">
        <v>5739</v>
      </c>
      <c r="R116" s="13">
        <v>5739</v>
      </c>
      <c r="S116" s="13">
        <v>113</v>
      </c>
      <c r="T116" s="13">
        <v>0</v>
      </c>
      <c r="U116" s="13">
        <v>2708.6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8560.6</v>
      </c>
      <c r="AE116" s="13">
        <v>16620.400000000001</v>
      </c>
      <c r="AF116" s="13">
        <v>571</v>
      </c>
      <c r="AG116" s="13">
        <v>253</v>
      </c>
      <c r="AH116" s="13">
        <v>4122</v>
      </c>
      <c r="AI116" s="13">
        <v>707</v>
      </c>
      <c r="AJ116" s="13">
        <v>471</v>
      </c>
      <c r="AK116" s="13">
        <v>3271</v>
      </c>
      <c r="AL116" s="13">
        <v>1570</v>
      </c>
      <c r="AM116" s="13">
        <v>0</v>
      </c>
      <c r="AN116" s="13">
        <v>10394</v>
      </c>
    </row>
    <row r="117" spans="1:40" x14ac:dyDescent="0.25">
      <c r="A117" s="2" t="s">
        <v>1445</v>
      </c>
      <c r="B117" s="1" t="s">
        <v>1446</v>
      </c>
      <c r="C117" s="1" t="s">
        <v>1348</v>
      </c>
      <c r="D117" s="1" t="s">
        <v>350</v>
      </c>
      <c r="E117" s="13">
        <v>14658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14658</v>
      </c>
      <c r="N117" s="13">
        <v>63</v>
      </c>
      <c r="O117" s="13">
        <v>0</v>
      </c>
      <c r="P117" s="13">
        <v>0</v>
      </c>
      <c r="Q117" s="13">
        <v>2679</v>
      </c>
      <c r="R117" s="13">
        <v>2679</v>
      </c>
      <c r="S117" s="13">
        <v>63</v>
      </c>
      <c r="T117" s="13">
        <v>0</v>
      </c>
      <c r="U117" s="13">
        <v>1685.72</v>
      </c>
      <c r="V117" s="13">
        <v>3948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8375.7199999999993</v>
      </c>
      <c r="AE117" s="13">
        <v>6282.2</v>
      </c>
      <c r="AF117" s="13">
        <v>434</v>
      </c>
      <c r="AG117" s="13">
        <v>154</v>
      </c>
      <c r="AH117" s="13">
        <v>2565</v>
      </c>
      <c r="AI117" s="13">
        <v>440</v>
      </c>
      <c r="AJ117" s="13">
        <v>293</v>
      </c>
      <c r="AK117" s="13">
        <v>2036</v>
      </c>
      <c r="AL117" s="13">
        <v>977</v>
      </c>
      <c r="AM117" s="13">
        <v>0</v>
      </c>
      <c r="AN117" s="13">
        <v>6465</v>
      </c>
    </row>
    <row r="118" spans="1:40" x14ac:dyDescent="0.25">
      <c r="A118" s="2" t="s">
        <v>1447</v>
      </c>
      <c r="B118" s="1" t="s">
        <v>1448</v>
      </c>
      <c r="C118" s="1" t="s">
        <v>1348</v>
      </c>
      <c r="D118" s="1" t="s">
        <v>350</v>
      </c>
      <c r="E118" s="13">
        <v>14658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14658</v>
      </c>
      <c r="N118" s="13">
        <v>63</v>
      </c>
      <c r="O118" s="13">
        <v>0</v>
      </c>
      <c r="P118" s="13">
        <v>0</v>
      </c>
      <c r="Q118" s="13">
        <v>2679</v>
      </c>
      <c r="R118" s="13">
        <v>2679</v>
      </c>
      <c r="S118" s="13">
        <v>63</v>
      </c>
      <c r="T118" s="13">
        <v>0</v>
      </c>
      <c r="U118" s="13">
        <v>1685.72</v>
      </c>
      <c r="V118" s="13">
        <v>3948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8375.7199999999993</v>
      </c>
      <c r="AE118" s="13">
        <v>6282.2</v>
      </c>
      <c r="AF118" s="13">
        <v>434</v>
      </c>
      <c r="AG118" s="13">
        <v>154</v>
      </c>
      <c r="AH118" s="13">
        <v>2565</v>
      </c>
      <c r="AI118" s="13">
        <v>440</v>
      </c>
      <c r="AJ118" s="13">
        <v>293</v>
      </c>
      <c r="AK118" s="13">
        <v>2036</v>
      </c>
      <c r="AL118" s="13">
        <v>977</v>
      </c>
      <c r="AM118" s="13">
        <v>0</v>
      </c>
      <c r="AN118" s="13">
        <v>6465</v>
      </c>
    </row>
    <row r="119" spans="1:40" x14ac:dyDescent="0.25">
      <c r="A119" s="2" t="s">
        <v>1449</v>
      </c>
      <c r="B119" s="1" t="s">
        <v>1450</v>
      </c>
      <c r="C119" s="1" t="s">
        <v>307</v>
      </c>
      <c r="D119" s="1" t="s">
        <v>1356</v>
      </c>
      <c r="E119" s="13">
        <v>2750</v>
      </c>
      <c r="F119" s="13">
        <v>466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3216</v>
      </c>
      <c r="N119" s="13">
        <v>0</v>
      </c>
      <c r="O119" s="14">
        <v>-125</v>
      </c>
      <c r="P119" s="13">
        <v>0</v>
      </c>
      <c r="Q119" s="13">
        <v>246</v>
      </c>
      <c r="R119" s="13">
        <v>121</v>
      </c>
      <c r="S119" s="13">
        <v>0</v>
      </c>
      <c r="T119" s="13">
        <v>28</v>
      </c>
      <c r="U119" s="13">
        <v>316.31</v>
      </c>
      <c r="V119" s="13">
        <v>593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1058.31</v>
      </c>
      <c r="AE119" s="13">
        <v>2157.6</v>
      </c>
      <c r="AF119" s="13">
        <v>261</v>
      </c>
      <c r="AG119" s="13">
        <v>29</v>
      </c>
      <c r="AH119" s="13">
        <v>481</v>
      </c>
      <c r="AI119" s="13">
        <v>83</v>
      </c>
      <c r="AJ119" s="13">
        <v>55</v>
      </c>
      <c r="AK119" s="13">
        <v>382</v>
      </c>
      <c r="AL119" s="13">
        <v>183</v>
      </c>
      <c r="AM119" s="13">
        <v>0</v>
      </c>
      <c r="AN119" s="13">
        <v>1213</v>
      </c>
    </row>
    <row r="120" spans="1:40" x14ac:dyDescent="0.25">
      <c r="A120" s="2" t="s">
        <v>1451</v>
      </c>
      <c r="B120" s="1" t="s">
        <v>1452</v>
      </c>
      <c r="C120" s="1" t="s">
        <v>392</v>
      </c>
      <c r="D120" s="1" t="s">
        <v>350</v>
      </c>
      <c r="E120" s="13">
        <v>3329</v>
      </c>
      <c r="F120" s="13">
        <v>466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3795</v>
      </c>
      <c r="N120" s="13">
        <v>2</v>
      </c>
      <c r="O120" s="13">
        <v>0</v>
      </c>
      <c r="P120" s="13">
        <v>0</v>
      </c>
      <c r="Q120" s="13">
        <v>316</v>
      </c>
      <c r="R120" s="13">
        <v>316</v>
      </c>
      <c r="S120" s="13">
        <v>2</v>
      </c>
      <c r="T120" s="13">
        <v>33</v>
      </c>
      <c r="U120" s="13">
        <v>382.82</v>
      </c>
      <c r="V120" s="13">
        <v>417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1150.82</v>
      </c>
      <c r="AE120" s="13">
        <v>2644.2</v>
      </c>
      <c r="AF120" s="13">
        <v>268</v>
      </c>
      <c r="AG120" s="13">
        <v>35</v>
      </c>
      <c r="AH120" s="13">
        <v>583</v>
      </c>
      <c r="AI120" s="13">
        <v>100</v>
      </c>
      <c r="AJ120" s="13">
        <v>67</v>
      </c>
      <c r="AK120" s="13">
        <v>462</v>
      </c>
      <c r="AL120" s="13">
        <v>222</v>
      </c>
      <c r="AM120" s="13">
        <v>0</v>
      </c>
      <c r="AN120" s="13">
        <v>1469</v>
      </c>
    </row>
    <row r="121" spans="1:40" x14ac:dyDescent="0.25">
      <c r="A121" s="2" t="s">
        <v>1453</v>
      </c>
      <c r="B121" s="1" t="s">
        <v>1454</v>
      </c>
      <c r="C121" s="1" t="s">
        <v>987</v>
      </c>
      <c r="D121" s="1" t="s">
        <v>1359</v>
      </c>
      <c r="E121" s="13">
        <v>2878</v>
      </c>
      <c r="F121" s="13">
        <v>466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3344</v>
      </c>
      <c r="N121" s="13">
        <v>2</v>
      </c>
      <c r="O121" s="14">
        <v>-125</v>
      </c>
      <c r="P121" s="13">
        <v>0</v>
      </c>
      <c r="Q121" s="13">
        <v>260</v>
      </c>
      <c r="R121" s="13">
        <v>135</v>
      </c>
      <c r="S121" s="13">
        <v>2</v>
      </c>
      <c r="T121" s="13">
        <v>29</v>
      </c>
      <c r="U121" s="13">
        <v>330.93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496.93</v>
      </c>
      <c r="AE121" s="13">
        <v>2847</v>
      </c>
      <c r="AF121" s="13">
        <v>266</v>
      </c>
      <c r="AG121" s="13">
        <v>34</v>
      </c>
      <c r="AH121" s="13">
        <v>504</v>
      </c>
      <c r="AI121" s="13">
        <v>86</v>
      </c>
      <c r="AJ121" s="13">
        <v>58</v>
      </c>
      <c r="AK121" s="13">
        <v>400</v>
      </c>
      <c r="AL121" s="13">
        <v>192</v>
      </c>
      <c r="AM121" s="13">
        <v>0</v>
      </c>
      <c r="AN121" s="13">
        <v>1274</v>
      </c>
    </row>
    <row r="122" spans="1:40" x14ac:dyDescent="0.25">
      <c r="A122" s="2" t="s">
        <v>1455</v>
      </c>
      <c r="B122" s="1" t="s">
        <v>1456</v>
      </c>
      <c r="C122" s="1" t="s">
        <v>1377</v>
      </c>
      <c r="D122" s="1" t="s">
        <v>1387</v>
      </c>
      <c r="E122" s="13">
        <v>3019</v>
      </c>
      <c r="F122" s="13">
        <v>466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3485</v>
      </c>
      <c r="N122" s="13">
        <v>1</v>
      </c>
      <c r="O122" s="14">
        <v>-125</v>
      </c>
      <c r="P122" s="13">
        <v>0</v>
      </c>
      <c r="Q122" s="13">
        <v>275</v>
      </c>
      <c r="R122" s="13">
        <v>150</v>
      </c>
      <c r="S122" s="13">
        <v>1</v>
      </c>
      <c r="T122" s="13">
        <v>30</v>
      </c>
      <c r="U122" s="13">
        <v>347.22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528.22</v>
      </c>
      <c r="AE122" s="13">
        <v>2956.8</v>
      </c>
      <c r="AF122" s="13">
        <v>263</v>
      </c>
      <c r="AG122" s="13">
        <v>32</v>
      </c>
      <c r="AH122" s="13">
        <v>528</v>
      </c>
      <c r="AI122" s="13">
        <v>91</v>
      </c>
      <c r="AJ122" s="13">
        <v>60</v>
      </c>
      <c r="AK122" s="13">
        <v>419</v>
      </c>
      <c r="AL122" s="13">
        <v>201</v>
      </c>
      <c r="AM122" s="13">
        <v>0</v>
      </c>
      <c r="AN122" s="13">
        <v>1331</v>
      </c>
    </row>
    <row r="123" spans="1:40" x14ac:dyDescent="0.25">
      <c r="A123" s="2" t="s">
        <v>1457</v>
      </c>
      <c r="B123" s="1" t="s">
        <v>1458</v>
      </c>
      <c r="C123" s="1" t="s">
        <v>1342</v>
      </c>
      <c r="D123" s="1" t="s">
        <v>1387</v>
      </c>
      <c r="E123" s="13">
        <v>16959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16959</v>
      </c>
      <c r="N123" s="13">
        <v>75</v>
      </c>
      <c r="O123" s="13">
        <v>0</v>
      </c>
      <c r="P123" s="13">
        <v>0</v>
      </c>
      <c r="Q123" s="13">
        <v>3272</v>
      </c>
      <c r="R123" s="13">
        <v>3272</v>
      </c>
      <c r="S123" s="13">
        <v>75</v>
      </c>
      <c r="T123" s="13">
        <v>0</v>
      </c>
      <c r="U123" s="13">
        <v>1950.23</v>
      </c>
      <c r="V123" s="13">
        <v>4424.99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9722.2199999999993</v>
      </c>
      <c r="AE123" s="13">
        <v>7236.8</v>
      </c>
      <c r="AF123" s="13">
        <v>467</v>
      </c>
      <c r="AG123" s="13">
        <v>179</v>
      </c>
      <c r="AH123" s="13">
        <v>2968</v>
      </c>
      <c r="AI123" s="13">
        <v>509</v>
      </c>
      <c r="AJ123" s="13">
        <v>339</v>
      </c>
      <c r="AK123" s="13">
        <v>2355</v>
      </c>
      <c r="AL123" s="13">
        <v>1131</v>
      </c>
      <c r="AM123" s="13">
        <v>0</v>
      </c>
      <c r="AN123" s="13">
        <v>7481</v>
      </c>
    </row>
    <row r="124" spans="1:40" x14ac:dyDescent="0.25">
      <c r="A124" s="2" t="s">
        <v>1459</v>
      </c>
      <c r="B124" s="1" t="s">
        <v>1460</v>
      </c>
      <c r="C124" s="1" t="s">
        <v>296</v>
      </c>
      <c r="D124" s="1" t="s">
        <v>1356</v>
      </c>
      <c r="E124" s="13">
        <v>2750</v>
      </c>
      <c r="F124" s="13">
        <v>466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3216</v>
      </c>
      <c r="N124" s="13">
        <v>0</v>
      </c>
      <c r="O124" s="14">
        <v>-125</v>
      </c>
      <c r="P124" s="13">
        <v>0</v>
      </c>
      <c r="Q124" s="13">
        <v>246</v>
      </c>
      <c r="R124" s="13">
        <v>121</v>
      </c>
      <c r="S124" s="13">
        <v>0</v>
      </c>
      <c r="T124" s="13">
        <v>0</v>
      </c>
      <c r="U124" s="13">
        <v>316.31</v>
      </c>
      <c r="V124" s="13">
        <v>574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1011.31</v>
      </c>
      <c r="AE124" s="13">
        <v>2204.6</v>
      </c>
      <c r="AF124" s="13">
        <v>261</v>
      </c>
      <c r="AG124" s="13">
        <v>29</v>
      </c>
      <c r="AH124" s="13">
        <v>481</v>
      </c>
      <c r="AI124" s="13">
        <v>83</v>
      </c>
      <c r="AJ124" s="13">
        <v>55</v>
      </c>
      <c r="AK124" s="13">
        <v>382</v>
      </c>
      <c r="AL124" s="13">
        <v>183</v>
      </c>
      <c r="AM124" s="13">
        <v>0</v>
      </c>
      <c r="AN124" s="13">
        <v>1213</v>
      </c>
    </row>
    <row r="125" spans="1:40" x14ac:dyDescent="0.25">
      <c r="A125" s="2" t="s">
        <v>1461</v>
      </c>
      <c r="B125" s="1" t="s">
        <v>1462</v>
      </c>
      <c r="C125" s="1" t="s">
        <v>1377</v>
      </c>
      <c r="D125" s="1" t="s">
        <v>1382</v>
      </c>
      <c r="E125" s="13">
        <v>3019</v>
      </c>
      <c r="F125" s="13">
        <v>466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3485</v>
      </c>
      <c r="N125" s="13">
        <v>3</v>
      </c>
      <c r="O125" s="14">
        <v>-125</v>
      </c>
      <c r="P125" s="13">
        <v>0</v>
      </c>
      <c r="Q125" s="13">
        <v>275</v>
      </c>
      <c r="R125" s="13">
        <v>150</v>
      </c>
      <c r="S125" s="13">
        <v>3</v>
      </c>
      <c r="T125" s="13">
        <v>30</v>
      </c>
      <c r="U125" s="13">
        <v>347.22</v>
      </c>
      <c r="V125" s="13">
        <v>504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1034.22</v>
      </c>
      <c r="AE125" s="13">
        <v>2450.8000000000002</v>
      </c>
      <c r="AF125" s="13">
        <v>268</v>
      </c>
      <c r="AG125" s="13">
        <v>36</v>
      </c>
      <c r="AH125" s="13">
        <v>528</v>
      </c>
      <c r="AI125" s="13">
        <v>91</v>
      </c>
      <c r="AJ125" s="13">
        <v>60</v>
      </c>
      <c r="AK125" s="13">
        <v>419</v>
      </c>
      <c r="AL125" s="13">
        <v>201</v>
      </c>
      <c r="AM125" s="13">
        <v>0</v>
      </c>
      <c r="AN125" s="13">
        <v>1335</v>
      </c>
    </row>
    <row r="126" spans="1:40" x14ac:dyDescent="0.25">
      <c r="A126" s="2" t="s">
        <v>1463</v>
      </c>
      <c r="B126" s="1" t="s">
        <v>1464</v>
      </c>
      <c r="C126" s="1" t="s">
        <v>400</v>
      </c>
      <c r="D126" s="1" t="s">
        <v>1356</v>
      </c>
      <c r="E126" s="13">
        <v>2552</v>
      </c>
      <c r="F126" s="13">
        <v>466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3018</v>
      </c>
      <c r="N126" s="13">
        <v>0</v>
      </c>
      <c r="O126" s="14">
        <v>-145</v>
      </c>
      <c r="P126" s="13">
        <v>0</v>
      </c>
      <c r="Q126" s="13">
        <v>224</v>
      </c>
      <c r="R126" s="13">
        <v>79</v>
      </c>
      <c r="S126" s="13">
        <v>0</v>
      </c>
      <c r="T126" s="13">
        <v>26</v>
      </c>
      <c r="U126" s="13">
        <v>293.51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398.51</v>
      </c>
      <c r="AE126" s="13">
        <v>2619.4</v>
      </c>
      <c r="AF126" s="13">
        <v>261</v>
      </c>
      <c r="AG126" s="13">
        <v>27</v>
      </c>
      <c r="AH126" s="13">
        <v>447</v>
      </c>
      <c r="AI126" s="13">
        <v>77</v>
      </c>
      <c r="AJ126" s="13">
        <v>51</v>
      </c>
      <c r="AK126" s="13">
        <v>354</v>
      </c>
      <c r="AL126" s="13">
        <v>170</v>
      </c>
      <c r="AM126" s="13">
        <v>0</v>
      </c>
      <c r="AN126" s="13">
        <v>1126</v>
      </c>
    </row>
    <row r="127" spans="1:40" x14ac:dyDescent="0.25">
      <c r="A127" s="2" t="s">
        <v>1465</v>
      </c>
      <c r="B127" s="1" t="s">
        <v>1466</v>
      </c>
      <c r="C127" s="1" t="s">
        <v>392</v>
      </c>
      <c r="D127" s="1" t="s">
        <v>350</v>
      </c>
      <c r="E127" s="13">
        <v>3329</v>
      </c>
      <c r="F127" s="13">
        <v>466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3795</v>
      </c>
      <c r="N127" s="13">
        <v>2</v>
      </c>
      <c r="O127" s="13">
        <v>0</v>
      </c>
      <c r="P127" s="13">
        <v>0</v>
      </c>
      <c r="Q127" s="13">
        <v>316</v>
      </c>
      <c r="R127" s="13">
        <v>316</v>
      </c>
      <c r="S127" s="13">
        <v>2</v>
      </c>
      <c r="T127" s="13">
        <v>0</v>
      </c>
      <c r="U127" s="13">
        <v>382.82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700.82</v>
      </c>
      <c r="AE127" s="13">
        <v>3094.2</v>
      </c>
      <c r="AF127" s="13">
        <v>268</v>
      </c>
      <c r="AG127" s="13">
        <v>35</v>
      </c>
      <c r="AH127" s="13">
        <v>583</v>
      </c>
      <c r="AI127" s="13">
        <v>100</v>
      </c>
      <c r="AJ127" s="13">
        <v>67</v>
      </c>
      <c r="AK127" s="13">
        <v>462</v>
      </c>
      <c r="AL127" s="13">
        <v>222</v>
      </c>
      <c r="AM127" s="13">
        <v>0</v>
      </c>
      <c r="AN127" s="13">
        <v>1469</v>
      </c>
    </row>
    <row r="128" spans="1:40" x14ac:dyDescent="0.25">
      <c r="A128" s="2" t="s">
        <v>1467</v>
      </c>
      <c r="B128" s="1" t="s">
        <v>1468</v>
      </c>
      <c r="C128" s="1" t="s">
        <v>293</v>
      </c>
      <c r="D128" s="1" t="s">
        <v>1359</v>
      </c>
      <c r="E128" s="13">
        <v>4703</v>
      </c>
      <c r="F128" s="13">
        <v>466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5169</v>
      </c>
      <c r="N128" s="13">
        <v>10</v>
      </c>
      <c r="O128" s="13">
        <v>0</v>
      </c>
      <c r="P128" s="13">
        <v>0</v>
      </c>
      <c r="Q128" s="13">
        <v>557</v>
      </c>
      <c r="R128" s="13">
        <v>557</v>
      </c>
      <c r="S128" s="13">
        <v>10</v>
      </c>
      <c r="T128" s="13">
        <v>0</v>
      </c>
      <c r="U128" s="13">
        <v>540.85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1107.8499999999999</v>
      </c>
      <c r="AE128" s="13">
        <v>4061.2</v>
      </c>
      <c r="AF128" s="13">
        <v>288</v>
      </c>
      <c r="AG128" s="13">
        <v>50</v>
      </c>
      <c r="AH128" s="13">
        <v>823</v>
      </c>
      <c r="AI128" s="13">
        <v>141</v>
      </c>
      <c r="AJ128" s="13">
        <v>94</v>
      </c>
      <c r="AK128" s="13">
        <v>653</v>
      </c>
      <c r="AL128" s="13">
        <v>314</v>
      </c>
      <c r="AM128" s="13">
        <v>0</v>
      </c>
      <c r="AN128" s="13">
        <v>2075</v>
      </c>
    </row>
    <row r="129" spans="1:40" x14ac:dyDescent="0.25">
      <c r="A129" s="2" t="s">
        <v>1469</v>
      </c>
      <c r="B129" s="1" t="s">
        <v>1470</v>
      </c>
      <c r="C129" s="1" t="s">
        <v>347</v>
      </c>
      <c r="D129" s="1" t="s">
        <v>1356</v>
      </c>
      <c r="E129" s="13">
        <v>2750</v>
      </c>
      <c r="F129" s="13">
        <v>466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3216</v>
      </c>
      <c r="N129" s="13">
        <v>0</v>
      </c>
      <c r="O129" s="14">
        <v>-125</v>
      </c>
      <c r="P129" s="13">
        <v>0</v>
      </c>
      <c r="Q129" s="13">
        <v>246</v>
      </c>
      <c r="R129" s="13">
        <v>121</v>
      </c>
      <c r="S129" s="13">
        <v>0</v>
      </c>
      <c r="T129" s="13">
        <v>0</v>
      </c>
      <c r="U129" s="13">
        <v>316.31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437.31</v>
      </c>
      <c r="AE129" s="13">
        <v>2778.6</v>
      </c>
      <c r="AF129" s="13">
        <v>261</v>
      </c>
      <c r="AG129" s="13">
        <v>29</v>
      </c>
      <c r="AH129" s="13">
        <v>481</v>
      </c>
      <c r="AI129" s="13">
        <v>83</v>
      </c>
      <c r="AJ129" s="13">
        <v>55</v>
      </c>
      <c r="AK129" s="13">
        <v>382</v>
      </c>
      <c r="AL129" s="13">
        <v>183</v>
      </c>
      <c r="AM129" s="13">
        <v>0</v>
      </c>
      <c r="AN129" s="13">
        <v>1213</v>
      </c>
    </row>
    <row r="130" spans="1:40" x14ac:dyDescent="0.25">
      <c r="A130" s="2" t="s">
        <v>1471</v>
      </c>
      <c r="B130" s="1" t="s">
        <v>1472</v>
      </c>
      <c r="C130" s="1" t="s">
        <v>400</v>
      </c>
      <c r="D130" s="1" t="s">
        <v>1356</v>
      </c>
      <c r="E130" s="13">
        <v>2552</v>
      </c>
      <c r="F130" s="13">
        <v>466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3018</v>
      </c>
      <c r="N130" s="13">
        <v>0</v>
      </c>
      <c r="O130" s="14">
        <v>-145</v>
      </c>
      <c r="P130" s="13">
        <v>0</v>
      </c>
      <c r="Q130" s="13">
        <v>224</v>
      </c>
      <c r="R130" s="13">
        <v>79</v>
      </c>
      <c r="S130" s="13">
        <v>0</v>
      </c>
      <c r="T130" s="13">
        <v>0</v>
      </c>
      <c r="U130" s="13">
        <v>293.51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372.51</v>
      </c>
      <c r="AE130" s="13">
        <v>2645.4</v>
      </c>
      <c r="AF130" s="13">
        <v>261</v>
      </c>
      <c r="AG130" s="13">
        <v>27</v>
      </c>
      <c r="AH130" s="13">
        <v>447</v>
      </c>
      <c r="AI130" s="13">
        <v>77</v>
      </c>
      <c r="AJ130" s="13">
        <v>51</v>
      </c>
      <c r="AK130" s="13">
        <v>354</v>
      </c>
      <c r="AL130" s="13">
        <v>170</v>
      </c>
      <c r="AM130" s="13">
        <v>0</v>
      </c>
      <c r="AN130" s="13">
        <v>1126</v>
      </c>
    </row>
    <row r="131" spans="1:40" x14ac:dyDescent="0.25">
      <c r="A131" s="18" t="s">
        <v>1337</v>
      </c>
      <c r="B131" s="7"/>
      <c r="C131" s="7"/>
      <c r="D131" s="7"/>
      <c r="E131" s="7" t="s">
        <v>1338</v>
      </c>
      <c r="F131" s="7" t="s">
        <v>1338</v>
      </c>
      <c r="G131" s="7" t="s">
        <v>1338</v>
      </c>
      <c r="H131" s="7" t="s">
        <v>1338</v>
      </c>
      <c r="I131" s="7" t="s">
        <v>1338</v>
      </c>
      <c r="J131" s="7" t="s">
        <v>1338</v>
      </c>
      <c r="K131" s="7" t="s">
        <v>1338</v>
      </c>
      <c r="L131" s="7" t="s">
        <v>1338</v>
      </c>
      <c r="M131" s="7" t="s">
        <v>1338</v>
      </c>
      <c r="N131" s="7" t="s">
        <v>1338</v>
      </c>
      <c r="O131" s="7" t="s">
        <v>1338</v>
      </c>
      <c r="P131" s="7" t="s">
        <v>1338</v>
      </c>
      <c r="Q131" s="7" t="s">
        <v>1338</v>
      </c>
      <c r="R131" s="7" t="s">
        <v>1338</v>
      </c>
      <c r="S131" s="7" t="s">
        <v>1338</v>
      </c>
      <c r="T131" s="7" t="s">
        <v>1338</v>
      </c>
      <c r="U131" s="7" t="s">
        <v>1338</v>
      </c>
      <c r="V131" s="7" t="s">
        <v>1338</v>
      </c>
      <c r="W131" s="7" t="s">
        <v>1338</v>
      </c>
      <c r="X131" s="7" t="s">
        <v>1338</v>
      </c>
      <c r="Y131" s="7" t="s">
        <v>1338</v>
      </c>
      <c r="Z131" s="7" t="s">
        <v>1338</v>
      </c>
      <c r="AA131" s="7" t="s">
        <v>1338</v>
      </c>
      <c r="AB131" s="7" t="s">
        <v>1338</v>
      </c>
      <c r="AC131" s="7" t="s">
        <v>1338</v>
      </c>
      <c r="AD131" s="7" t="s">
        <v>1338</v>
      </c>
      <c r="AE131" s="7" t="s">
        <v>1338</v>
      </c>
      <c r="AF131" s="7" t="s">
        <v>1338</v>
      </c>
      <c r="AG131" s="7" t="s">
        <v>1338</v>
      </c>
      <c r="AH131" s="7" t="s">
        <v>1338</v>
      </c>
      <c r="AI131" s="7" t="s">
        <v>1338</v>
      </c>
      <c r="AJ131" s="7" t="s">
        <v>1338</v>
      </c>
      <c r="AK131" s="7" t="s">
        <v>1338</v>
      </c>
      <c r="AL131" s="7" t="s">
        <v>1338</v>
      </c>
      <c r="AM131" s="7" t="s">
        <v>1338</v>
      </c>
      <c r="AN131" s="7" t="s">
        <v>1338</v>
      </c>
    </row>
    <row r="132" spans="1:40" x14ac:dyDescent="0.25">
      <c r="A132" s="2"/>
      <c r="B132" s="1"/>
      <c r="C132" s="1"/>
      <c r="D132" s="1"/>
      <c r="E132" s="17">
        <v>359034</v>
      </c>
      <c r="F132" s="17">
        <v>21433</v>
      </c>
      <c r="G132" s="17">
        <v>668</v>
      </c>
      <c r="H132" s="17">
        <v>0</v>
      </c>
      <c r="I132" s="17">
        <v>13862</v>
      </c>
      <c r="J132" s="17">
        <v>0</v>
      </c>
      <c r="K132" s="17">
        <v>0</v>
      </c>
      <c r="L132" s="17">
        <v>0</v>
      </c>
      <c r="M132" s="17">
        <v>394997</v>
      </c>
      <c r="N132" s="17">
        <v>1084</v>
      </c>
      <c r="O132" s="19">
        <v>-2131</v>
      </c>
      <c r="P132" s="17">
        <v>0</v>
      </c>
      <c r="Q132" s="17">
        <v>56284</v>
      </c>
      <c r="R132" s="17">
        <v>54153</v>
      </c>
      <c r="S132" s="17">
        <v>1084</v>
      </c>
      <c r="T132" s="17">
        <v>1310</v>
      </c>
      <c r="U132" s="17">
        <v>41312.29</v>
      </c>
      <c r="V132" s="17">
        <v>58889.87</v>
      </c>
      <c r="W132" s="17">
        <v>10503.53</v>
      </c>
      <c r="X132" s="17">
        <v>274.73</v>
      </c>
      <c r="Y132" s="17">
        <v>750</v>
      </c>
      <c r="Z132" s="17">
        <v>1373.8</v>
      </c>
      <c r="AA132" s="17">
        <v>48.15</v>
      </c>
      <c r="AB132" s="17">
        <v>0</v>
      </c>
      <c r="AC132" s="17">
        <v>0</v>
      </c>
      <c r="AD132" s="17">
        <v>169699.37</v>
      </c>
      <c r="AE132" s="17">
        <v>225296.4</v>
      </c>
      <c r="AF132" s="17">
        <v>18381</v>
      </c>
      <c r="AG132" s="17">
        <v>3911</v>
      </c>
      <c r="AH132" s="17">
        <v>62868</v>
      </c>
      <c r="AI132" s="17">
        <v>10787</v>
      </c>
      <c r="AJ132" s="17">
        <v>7186</v>
      </c>
      <c r="AK132" s="17">
        <v>49863</v>
      </c>
      <c r="AL132" s="17">
        <v>23933</v>
      </c>
      <c r="AM132" s="17">
        <v>0</v>
      </c>
      <c r="AN132" s="17">
        <v>158548</v>
      </c>
    </row>
    <row r="133" spans="1:40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x14ac:dyDescent="0.25">
      <c r="A134" s="12" t="s">
        <v>1473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x14ac:dyDescent="0.25">
      <c r="A136" s="72" t="s">
        <v>1474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x14ac:dyDescent="0.25">
      <c r="A137" s="2" t="s">
        <v>1475</v>
      </c>
      <c r="B137" s="1" t="s">
        <v>1476</v>
      </c>
      <c r="C137" s="1"/>
      <c r="D137" s="1"/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4420</v>
      </c>
      <c r="L137" s="13">
        <v>0</v>
      </c>
      <c r="M137" s="13">
        <v>4420</v>
      </c>
      <c r="N137" s="13">
        <v>0</v>
      </c>
      <c r="O137" s="13">
        <v>0</v>
      </c>
      <c r="P137" s="13">
        <v>0</v>
      </c>
      <c r="Q137" s="13">
        <v>420</v>
      </c>
      <c r="R137" s="13">
        <v>420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420</v>
      </c>
      <c r="AE137" s="13">
        <v>4000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</row>
    <row r="138" spans="1:40" x14ac:dyDescent="0.25">
      <c r="A138" s="2" t="s">
        <v>1477</v>
      </c>
      <c r="B138" s="1" t="s">
        <v>1478</v>
      </c>
      <c r="C138" s="1"/>
      <c r="D138" s="1"/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4420</v>
      </c>
      <c r="L138" s="13">
        <v>0</v>
      </c>
      <c r="M138" s="13">
        <v>4420</v>
      </c>
      <c r="N138" s="13">
        <v>0</v>
      </c>
      <c r="O138" s="13">
        <v>0</v>
      </c>
      <c r="P138" s="13">
        <v>0</v>
      </c>
      <c r="Q138" s="13">
        <v>420</v>
      </c>
      <c r="R138" s="13">
        <v>420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420</v>
      </c>
      <c r="AE138" s="13">
        <v>4000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</row>
    <row r="139" spans="1:40" x14ac:dyDescent="0.25">
      <c r="A139" s="18" t="s">
        <v>1337</v>
      </c>
      <c r="B139" s="7"/>
      <c r="C139" s="7"/>
      <c r="D139" s="7"/>
      <c r="E139" s="7" t="s">
        <v>1338</v>
      </c>
      <c r="F139" s="7" t="s">
        <v>1338</v>
      </c>
      <c r="G139" s="7" t="s">
        <v>1338</v>
      </c>
      <c r="H139" s="7" t="s">
        <v>1338</v>
      </c>
      <c r="I139" s="7" t="s">
        <v>1338</v>
      </c>
      <c r="J139" s="7" t="s">
        <v>1338</v>
      </c>
      <c r="K139" s="7" t="s">
        <v>1338</v>
      </c>
      <c r="L139" s="7" t="s">
        <v>1338</v>
      </c>
      <c r="M139" s="7" t="s">
        <v>1338</v>
      </c>
      <c r="N139" s="7" t="s">
        <v>1338</v>
      </c>
      <c r="O139" s="7" t="s">
        <v>1338</v>
      </c>
      <c r="P139" s="7" t="s">
        <v>1338</v>
      </c>
      <c r="Q139" s="7" t="s">
        <v>1338</v>
      </c>
      <c r="R139" s="7" t="s">
        <v>1338</v>
      </c>
      <c r="S139" s="7" t="s">
        <v>1338</v>
      </c>
      <c r="T139" s="7" t="s">
        <v>1338</v>
      </c>
      <c r="U139" s="7" t="s">
        <v>1338</v>
      </c>
      <c r="V139" s="7" t="s">
        <v>1338</v>
      </c>
      <c r="W139" s="7" t="s">
        <v>1338</v>
      </c>
      <c r="X139" s="7" t="s">
        <v>1338</v>
      </c>
      <c r="Y139" s="7" t="s">
        <v>1338</v>
      </c>
      <c r="Z139" s="7" t="s">
        <v>1338</v>
      </c>
      <c r="AA139" s="7" t="s">
        <v>1338</v>
      </c>
      <c r="AB139" s="7" t="s">
        <v>1338</v>
      </c>
      <c r="AC139" s="7" t="s">
        <v>1338</v>
      </c>
      <c r="AD139" s="7" t="s">
        <v>1338</v>
      </c>
      <c r="AE139" s="7" t="s">
        <v>1338</v>
      </c>
      <c r="AF139" s="7" t="s">
        <v>1338</v>
      </c>
      <c r="AG139" s="7" t="s">
        <v>1338</v>
      </c>
      <c r="AH139" s="7" t="s">
        <v>1338</v>
      </c>
      <c r="AI139" s="7" t="s">
        <v>1338</v>
      </c>
      <c r="AJ139" s="7" t="s">
        <v>1338</v>
      </c>
      <c r="AK139" s="7" t="s">
        <v>1338</v>
      </c>
      <c r="AL139" s="7" t="s">
        <v>1338</v>
      </c>
      <c r="AM139" s="7" t="s">
        <v>1338</v>
      </c>
      <c r="AN139" s="7" t="s">
        <v>1338</v>
      </c>
    </row>
    <row r="140" spans="1:40" x14ac:dyDescent="0.25">
      <c r="A140" s="2"/>
      <c r="B140" s="1"/>
      <c r="C140" s="1"/>
      <c r="D140" s="1"/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8840</v>
      </c>
      <c r="L140" s="17">
        <v>0</v>
      </c>
      <c r="M140" s="17">
        <v>8840</v>
      </c>
      <c r="N140" s="17">
        <v>0</v>
      </c>
      <c r="O140" s="17">
        <v>0</v>
      </c>
      <c r="P140" s="17">
        <v>0</v>
      </c>
      <c r="Q140" s="17">
        <v>840</v>
      </c>
      <c r="R140" s="17">
        <v>840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840</v>
      </c>
      <c r="AE140" s="17">
        <v>8000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</row>
    <row r="141" spans="1:40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x14ac:dyDescent="0.25">
      <c r="A142" s="15"/>
      <c r="B142" s="7"/>
      <c r="C142" s="7"/>
      <c r="D142" s="7"/>
      <c r="E142" s="7" t="s">
        <v>280</v>
      </c>
      <c r="F142" s="7" t="s">
        <v>280</v>
      </c>
      <c r="G142" s="7" t="s">
        <v>280</v>
      </c>
      <c r="H142" s="7" t="s">
        <v>280</v>
      </c>
      <c r="I142" s="7" t="s">
        <v>280</v>
      </c>
      <c r="J142" s="7" t="s">
        <v>280</v>
      </c>
      <c r="K142" s="7" t="s">
        <v>280</v>
      </c>
      <c r="L142" s="7" t="s">
        <v>280</v>
      </c>
      <c r="M142" s="7" t="s">
        <v>280</v>
      </c>
      <c r="N142" s="7" t="s">
        <v>280</v>
      </c>
      <c r="O142" s="7" t="s">
        <v>280</v>
      </c>
      <c r="P142" s="7" t="s">
        <v>280</v>
      </c>
      <c r="Q142" s="7" t="s">
        <v>280</v>
      </c>
      <c r="R142" s="7" t="s">
        <v>280</v>
      </c>
      <c r="S142" s="7" t="s">
        <v>280</v>
      </c>
      <c r="T142" s="7" t="s">
        <v>280</v>
      </c>
      <c r="U142" s="7" t="s">
        <v>280</v>
      </c>
      <c r="V142" s="7" t="s">
        <v>280</v>
      </c>
      <c r="W142" s="7" t="s">
        <v>280</v>
      </c>
      <c r="X142" s="7" t="s">
        <v>280</v>
      </c>
      <c r="Y142" s="7" t="s">
        <v>280</v>
      </c>
      <c r="Z142" s="7" t="s">
        <v>280</v>
      </c>
      <c r="AA142" s="7" t="s">
        <v>280</v>
      </c>
      <c r="AB142" s="7" t="s">
        <v>280</v>
      </c>
      <c r="AC142" s="7" t="s">
        <v>280</v>
      </c>
      <c r="AD142" s="7" t="s">
        <v>280</v>
      </c>
      <c r="AE142" s="7" t="s">
        <v>280</v>
      </c>
      <c r="AF142" s="7" t="s">
        <v>280</v>
      </c>
      <c r="AG142" s="7" t="s">
        <v>280</v>
      </c>
      <c r="AH142" s="7" t="s">
        <v>280</v>
      </c>
      <c r="AI142" s="7" t="s">
        <v>280</v>
      </c>
      <c r="AJ142" s="7" t="s">
        <v>280</v>
      </c>
      <c r="AK142" s="7" t="s">
        <v>280</v>
      </c>
      <c r="AL142" s="7" t="s">
        <v>280</v>
      </c>
      <c r="AM142" s="7" t="s">
        <v>280</v>
      </c>
      <c r="AN142" s="7" t="s">
        <v>280</v>
      </c>
    </row>
    <row r="143" spans="1:40" x14ac:dyDescent="0.25">
      <c r="A143" s="18" t="s">
        <v>281</v>
      </c>
      <c r="B143" s="1" t="s">
        <v>282</v>
      </c>
      <c r="C143" s="1"/>
      <c r="D143" s="1"/>
      <c r="E143" s="17">
        <v>647080</v>
      </c>
      <c r="F143" s="17">
        <v>38341</v>
      </c>
      <c r="G143" s="17">
        <v>668</v>
      </c>
      <c r="H143" s="17">
        <v>10702</v>
      </c>
      <c r="I143" s="17">
        <v>39704</v>
      </c>
      <c r="J143" s="17">
        <v>1095</v>
      </c>
      <c r="K143" s="17">
        <v>8840</v>
      </c>
      <c r="L143" s="17">
        <v>0</v>
      </c>
      <c r="M143" s="17">
        <v>746430</v>
      </c>
      <c r="N143" s="17">
        <v>1964</v>
      </c>
      <c r="O143" s="19">
        <v>-3669</v>
      </c>
      <c r="P143" s="19">
        <v>-646</v>
      </c>
      <c r="Q143" s="17">
        <v>103696</v>
      </c>
      <c r="R143" s="17">
        <v>100676</v>
      </c>
      <c r="S143" s="17">
        <v>1964</v>
      </c>
      <c r="T143" s="17">
        <v>3780</v>
      </c>
      <c r="U143" s="17">
        <v>71521.42</v>
      </c>
      <c r="V143" s="17">
        <v>89943.87</v>
      </c>
      <c r="W143" s="17">
        <v>17323.150000000001</v>
      </c>
      <c r="X143" s="17">
        <v>415.14</v>
      </c>
      <c r="Y143" s="17">
        <v>750</v>
      </c>
      <c r="Z143" s="17">
        <v>1373.8</v>
      </c>
      <c r="AA143" s="17">
        <v>48.15</v>
      </c>
      <c r="AB143" s="17">
        <v>2308.56</v>
      </c>
      <c r="AC143" s="17">
        <v>0</v>
      </c>
      <c r="AD143" s="17">
        <v>289458.09000000003</v>
      </c>
      <c r="AE143" s="17">
        <v>456971.2</v>
      </c>
      <c r="AF143" s="17">
        <v>34913</v>
      </c>
      <c r="AG143" s="17">
        <v>7185</v>
      </c>
      <c r="AH143" s="17">
        <v>108844</v>
      </c>
      <c r="AI143" s="17">
        <v>18669</v>
      </c>
      <c r="AJ143" s="17">
        <v>12439</v>
      </c>
      <c r="AK143" s="17">
        <v>89873</v>
      </c>
      <c r="AL143" s="17">
        <v>43142</v>
      </c>
      <c r="AM143" s="17">
        <v>0</v>
      </c>
      <c r="AN143" s="17">
        <v>280152</v>
      </c>
    </row>
    <row r="144" spans="1:40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x14ac:dyDescent="0.25">
      <c r="A145" s="2"/>
      <c r="B145" s="1"/>
      <c r="C145" s="1"/>
      <c r="D145" s="1"/>
      <c r="E145" s="1" t="s">
        <v>282</v>
      </c>
      <c r="F145" s="1" t="s">
        <v>282</v>
      </c>
      <c r="G145" s="1" t="s">
        <v>282</v>
      </c>
      <c r="H145" s="1" t="s">
        <v>282</v>
      </c>
      <c r="I145" s="1" t="s">
        <v>282</v>
      </c>
      <c r="J145" s="1" t="s">
        <v>282</v>
      </c>
      <c r="K145" s="1" t="s">
        <v>282</v>
      </c>
      <c r="L145" s="1" t="s">
        <v>282</v>
      </c>
      <c r="M145" s="1" t="s">
        <v>282</v>
      </c>
      <c r="N145" s="1" t="s">
        <v>282</v>
      </c>
      <c r="O145" s="1" t="s">
        <v>282</v>
      </c>
      <c r="P145" s="1" t="s">
        <v>282</v>
      </c>
      <c r="Q145" s="1" t="s">
        <v>282</v>
      </c>
      <c r="R145" s="1" t="s">
        <v>282</v>
      </c>
      <c r="S145" s="1" t="s">
        <v>282</v>
      </c>
      <c r="T145" s="1" t="s">
        <v>282</v>
      </c>
      <c r="U145" s="1" t="s">
        <v>282</v>
      </c>
      <c r="V145" s="1" t="s">
        <v>282</v>
      </c>
      <c r="W145" s="1" t="s">
        <v>282</v>
      </c>
      <c r="X145" s="1" t="s">
        <v>282</v>
      </c>
      <c r="Y145" s="1" t="s">
        <v>282</v>
      </c>
      <c r="Z145" s="1" t="s">
        <v>282</v>
      </c>
      <c r="AA145" s="1" t="s">
        <v>282</v>
      </c>
      <c r="AB145" s="1" t="s">
        <v>282</v>
      </c>
      <c r="AC145" s="1" t="s">
        <v>282</v>
      </c>
      <c r="AD145" s="1" t="s">
        <v>282</v>
      </c>
      <c r="AE145" s="1" t="s">
        <v>282</v>
      </c>
      <c r="AF145" s="1" t="s">
        <v>282</v>
      </c>
      <c r="AG145" s="1" t="s">
        <v>282</v>
      </c>
      <c r="AH145" s="1" t="s">
        <v>282</v>
      </c>
      <c r="AI145" s="1" t="s">
        <v>282</v>
      </c>
      <c r="AJ145" s="1" t="s">
        <v>282</v>
      </c>
      <c r="AK145" s="1" t="s">
        <v>282</v>
      </c>
      <c r="AL145" s="1" t="s">
        <v>282</v>
      </c>
      <c r="AM145" s="1" t="s">
        <v>282</v>
      </c>
      <c r="AN145" s="1"/>
    </row>
    <row r="146" spans="1:40" x14ac:dyDescent="0.25">
      <c r="A146" s="2" t="s">
        <v>282</v>
      </c>
      <c r="B146" s="1" t="s">
        <v>282</v>
      </c>
      <c r="C146" s="1"/>
      <c r="D146" s="1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</row>
    <row r="147" spans="1:40" x14ac:dyDescent="0.25">
      <c r="A147" s="2"/>
      <c r="B147" s="20" t="s">
        <v>1236</v>
      </c>
      <c r="C147" s="20"/>
      <c r="D147" s="20"/>
      <c r="E147" s="20" t="s">
        <v>1479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</sheetData>
  <mergeCells count="4">
    <mergeCell ref="B1:H1"/>
    <mergeCell ref="B3:H3"/>
    <mergeCell ref="B4:H4"/>
    <mergeCell ref="T8:A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B2A35-83F6-4601-AD39-A328051A3A4D}">
  <dimension ref="A1:AD210"/>
  <sheetViews>
    <sheetView topLeftCell="H1" workbookViewId="0">
      <selection activeCell="R9" sqref="R9"/>
    </sheetView>
  </sheetViews>
  <sheetFormatPr baseColWidth="10" defaultRowHeight="15" x14ac:dyDescent="0.25"/>
  <sheetData>
    <row r="1" spans="1:30" x14ac:dyDescent="0.25">
      <c r="A1" s="3"/>
      <c r="B1" s="22" t="s">
        <v>282</v>
      </c>
      <c r="C1" s="22"/>
      <c r="D1" s="22"/>
      <c r="E1" s="22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 x14ac:dyDescent="0.25">
      <c r="A2" s="4"/>
      <c r="B2" s="43" t="s">
        <v>327</v>
      </c>
      <c r="C2" s="43"/>
      <c r="D2" s="43"/>
      <c r="E2" s="43"/>
      <c r="F2" s="4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 x14ac:dyDescent="0.25">
      <c r="A3" s="2"/>
      <c r="B3" s="26" t="s">
        <v>3</v>
      </c>
      <c r="C3" s="26"/>
      <c r="D3" s="26"/>
      <c r="E3" s="26"/>
      <c r="F3" s="3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2"/>
      <c r="B4" s="27" t="s">
        <v>1480</v>
      </c>
      <c r="C4" s="27"/>
      <c r="D4" s="27"/>
      <c r="E4" s="27"/>
      <c r="F4" s="3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2"/>
      <c r="B5" s="6" t="s">
        <v>1481</v>
      </c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2"/>
      <c r="B6" s="6" t="s">
        <v>6</v>
      </c>
      <c r="C6" s="6"/>
      <c r="D6" s="6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5.25" thickBot="1" x14ac:dyDescent="0.3">
      <c r="A8" s="8" t="s">
        <v>9</v>
      </c>
      <c r="B8" s="9" t="s">
        <v>10</v>
      </c>
      <c r="C8" s="9" t="s">
        <v>656</v>
      </c>
      <c r="D8" s="9" t="s">
        <v>657</v>
      </c>
      <c r="E8" s="9" t="s">
        <v>1482</v>
      </c>
      <c r="F8" s="9" t="s">
        <v>11</v>
      </c>
      <c r="G8" s="9" t="s">
        <v>331</v>
      </c>
      <c r="H8" s="9" t="s">
        <v>332</v>
      </c>
      <c r="I8" s="9" t="s">
        <v>1483</v>
      </c>
      <c r="J8" s="9" t="s">
        <v>333</v>
      </c>
      <c r="K8" s="9" t="s">
        <v>16</v>
      </c>
      <c r="L8" s="9" t="s">
        <v>334</v>
      </c>
      <c r="M8" s="9" t="s">
        <v>659</v>
      </c>
      <c r="N8" s="10" t="s">
        <v>20</v>
      </c>
      <c r="O8" s="9" t="s">
        <v>21</v>
      </c>
      <c r="P8" s="9" t="s">
        <v>23</v>
      </c>
      <c r="Q8" s="9" t="s">
        <v>339</v>
      </c>
      <c r="R8" s="28" t="s">
        <v>326</v>
      </c>
      <c r="S8" s="29"/>
      <c r="T8" s="29"/>
      <c r="U8" s="29"/>
      <c r="V8" s="29"/>
      <c r="W8" s="29"/>
      <c r="X8" s="29"/>
      <c r="Y8" s="29"/>
      <c r="Z8" s="30"/>
      <c r="AA8" s="10" t="s">
        <v>25</v>
      </c>
      <c r="AB8" s="11" t="s">
        <v>26</v>
      </c>
      <c r="AC8" s="5"/>
      <c r="AD8" s="5"/>
    </row>
    <row r="9" spans="1:30" ht="15.75" thickTop="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2" t="s">
        <v>1484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3" t="s">
        <v>1485</v>
      </c>
      <c r="B12" s="74" t="s">
        <v>1486</v>
      </c>
      <c r="C12" s="75" t="s">
        <v>1487</v>
      </c>
      <c r="D12" s="76" t="s">
        <v>1488</v>
      </c>
      <c r="E12" s="76" t="s">
        <v>1489</v>
      </c>
      <c r="F12" s="77">
        <v>8558.3250000000007</v>
      </c>
      <c r="G12" s="78">
        <v>0</v>
      </c>
      <c r="H12" s="78">
        <v>0</v>
      </c>
      <c r="I12" s="78">
        <v>0</v>
      </c>
      <c r="J12" s="77"/>
      <c r="K12" s="78">
        <v>0</v>
      </c>
      <c r="L12" s="77">
        <v>0</v>
      </c>
      <c r="M12" s="77">
        <v>0</v>
      </c>
      <c r="N12" s="77">
        <f>+F12+G12+H12+I12+K12</f>
        <v>8558.3250000000007</v>
      </c>
      <c r="O12" s="77">
        <v>0</v>
      </c>
      <c r="P12" s="77">
        <v>1280.869044</v>
      </c>
      <c r="Q12" s="77">
        <v>31.552262136986311</v>
      </c>
      <c r="R12" s="77">
        <v>0</v>
      </c>
      <c r="S12" s="77"/>
      <c r="T12" s="77">
        <v>0</v>
      </c>
      <c r="U12" s="77">
        <v>984.20737500000007</v>
      </c>
      <c r="V12" s="77">
        <v>1049.82</v>
      </c>
      <c r="W12" s="77">
        <v>0</v>
      </c>
      <c r="X12" s="77">
        <v>0</v>
      </c>
      <c r="Y12" s="77">
        <v>0</v>
      </c>
      <c r="Z12" s="77">
        <v>0</v>
      </c>
      <c r="AA12" s="77">
        <f>+O12+P12+Q12+R12+T12+U12+V12</f>
        <v>3346.4486811369861</v>
      </c>
      <c r="AB12" s="77">
        <f>+N12-AA12</f>
        <v>5211.8763188630146</v>
      </c>
      <c r="AC12" s="1"/>
      <c r="AD12" s="1"/>
    </row>
    <row r="13" spans="1:30" x14ac:dyDescent="0.25">
      <c r="A13" s="73" t="s">
        <v>1490</v>
      </c>
      <c r="B13" s="74" t="s">
        <v>1491</v>
      </c>
      <c r="C13" s="79" t="s">
        <v>1492</v>
      </c>
      <c r="D13" s="80" t="s">
        <v>1493</v>
      </c>
      <c r="E13" s="76" t="s">
        <v>1489</v>
      </c>
      <c r="F13" s="77">
        <v>2265.1</v>
      </c>
      <c r="G13" s="78">
        <v>688.59039999999993</v>
      </c>
      <c r="H13" s="78">
        <v>465.5</v>
      </c>
      <c r="I13" s="78">
        <v>0</v>
      </c>
      <c r="J13" s="77"/>
      <c r="K13" s="78">
        <v>0</v>
      </c>
      <c r="L13" s="77">
        <v>0</v>
      </c>
      <c r="M13" s="77">
        <v>0</v>
      </c>
      <c r="N13" s="77">
        <f t="shared" ref="N13:N76" si="0">+F13+G13+H13+I13+K13</f>
        <v>3419.1904</v>
      </c>
      <c r="O13" s="77">
        <v>0</v>
      </c>
      <c r="P13" s="77">
        <v>142.82482752000001</v>
      </c>
      <c r="Q13" s="77">
        <v>1.9071116741552505</v>
      </c>
      <c r="R13" s="77">
        <v>22.651</v>
      </c>
      <c r="S13" s="77"/>
      <c r="T13" s="77">
        <v>0</v>
      </c>
      <c r="U13" s="77">
        <v>260.48649999999998</v>
      </c>
      <c r="V13" s="77">
        <v>732</v>
      </c>
      <c r="W13" s="77">
        <v>0</v>
      </c>
      <c r="X13" s="77">
        <v>0</v>
      </c>
      <c r="Y13" s="77">
        <v>0</v>
      </c>
      <c r="Z13" s="77">
        <v>0</v>
      </c>
      <c r="AA13" s="77">
        <f t="shared" ref="AA13:AA76" si="1">+O13+P13+Q13+R13+T13+U13+V13</f>
        <v>1159.8694391941553</v>
      </c>
      <c r="AB13" s="77">
        <f t="shared" ref="AB13:AB76" si="2">+N13-AA13</f>
        <v>2259.3209608058446</v>
      </c>
      <c r="AC13" s="1"/>
      <c r="AD13" s="1"/>
    </row>
    <row r="14" spans="1:30" x14ac:dyDescent="0.25">
      <c r="A14" s="73" t="s">
        <v>1494</v>
      </c>
      <c r="B14" s="74" t="s">
        <v>1495</v>
      </c>
      <c r="C14" s="79" t="s">
        <v>1496</v>
      </c>
      <c r="D14" s="80" t="s">
        <v>1497</v>
      </c>
      <c r="E14" s="76" t="s">
        <v>1489</v>
      </c>
      <c r="F14" s="77">
        <v>3685.2750000000001</v>
      </c>
      <c r="G14" s="78">
        <v>1050.303375</v>
      </c>
      <c r="H14" s="78">
        <v>465.5</v>
      </c>
      <c r="I14" s="78">
        <v>0</v>
      </c>
      <c r="J14" s="77"/>
      <c r="K14" s="78">
        <v>0</v>
      </c>
      <c r="L14" s="77">
        <v>0</v>
      </c>
      <c r="M14" s="77">
        <v>0</v>
      </c>
      <c r="N14" s="77">
        <f t="shared" si="0"/>
        <v>5201.0783750000001</v>
      </c>
      <c r="O14" s="77">
        <v>0</v>
      </c>
      <c r="P14" s="77">
        <v>563.76116489999993</v>
      </c>
      <c r="Q14" s="77">
        <v>11.215210257534247</v>
      </c>
      <c r="R14" s="77">
        <v>0</v>
      </c>
      <c r="S14" s="77"/>
      <c r="T14" s="77">
        <v>0</v>
      </c>
      <c r="U14" s="77">
        <v>423.80662500000005</v>
      </c>
      <c r="V14" s="77">
        <v>1786</v>
      </c>
      <c r="W14" s="77">
        <v>0</v>
      </c>
      <c r="X14" s="77">
        <v>0</v>
      </c>
      <c r="Y14" s="77">
        <v>0</v>
      </c>
      <c r="Z14" s="77">
        <v>0</v>
      </c>
      <c r="AA14" s="77">
        <f t="shared" si="1"/>
        <v>2784.7830001575344</v>
      </c>
      <c r="AB14" s="77">
        <f t="shared" si="2"/>
        <v>2416.2953748424657</v>
      </c>
      <c r="AC14" s="1"/>
      <c r="AD14" s="1"/>
    </row>
    <row r="15" spans="1:30" x14ac:dyDescent="0.25">
      <c r="A15" s="73" t="s">
        <v>1498</v>
      </c>
      <c r="B15" s="74" t="s">
        <v>1499</v>
      </c>
      <c r="C15" s="79" t="s">
        <v>1500</v>
      </c>
      <c r="D15" s="80" t="s">
        <v>1497</v>
      </c>
      <c r="E15" s="76" t="s">
        <v>1489</v>
      </c>
      <c r="F15" s="77">
        <v>13967.075000000001</v>
      </c>
      <c r="G15" s="78">
        <v>0</v>
      </c>
      <c r="H15" s="78">
        <v>0</v>
      </c>
      <c r="I15" s="78">
        <v>0</v>
      </c>
      <c r="J15" s="77"/>
      <c r="K15" s="78">
        <v>0</v>
      </c>
      <c r="L15" s="77">
        <v>0</v>
      </c>
      <c r="M15" s="77">
        <v>0</v>
      </c>
      <c r="N15" s="77">
        <f t="shared" si="0"/>
        <v>13967.075000000001</v>
      </c>
      <c r="O15" s="77">
        <v>0</v>
      </c>
      <c r="P15" s="77">
        <v>2516.3682480000002</v>
      </c>
      <c r="Q15" s="77">
        <v>61.205054831050241</v>
      </c>
      <c r="R15" s="77">
        <v>0</v>
      </c>
      <c r="S15" s="77"/>
      <c r="T15" s="77">
        <v>0</v>
      </c>
      <c r="U15" s="77">
        <v>1606.2136250000001</v>
      </c>
      <c r="V15" s="77">
        <v>3816.61</v>
      </c>
      <c r="W15" s="77">
        <v>0</v>
      </c>
      <c r="X15" s="77">
        <v>0</v>
      </c>
      <c r="Y15" s="77">
        <v>0</v>
      </c>
      <c r="Z15" s="77">
        <v>0</v>
      </c>
      <c r="AA15" s="77">
        <f t="shared" si="1"/>
        <v>8000.3969278310506</v>
      </c>
      <c r="AB15" s="77">
        <f t="shared" si="2"/>
        <v>5966.6780721689502</v>
      </c>
      <c r="AC15" s="1"/>
      <c r="AD15" s="1"/>
    </row>
    <row r="16" spans="1:30" x14ac:dyDescent="0.25">
      <c r="A16" s="73" t="s">
        <v>1501</v>
      </c>
      <c r="B16" s="74" t="s">
        <v>1502</v>
      </c>
      <c r="C16" s="79" t="s">
        <v>1492</v>
      </c>
      <c r="D16" s="80" t="s">
        <v>1493</v>
      </c>
      <c r="E16" s="76" t="s">
        <v>1489</v>
      </c>
      <c r="F16" s="77">
        <v>2265.1</v>
      </c>
      <c r="G16" s="78">
        <v>645.55349999999987</v>
      </c>
      <c r="H16" s="78">
        <v>465.5</v>
      </c>
      <c r="I16" s="78">
        <v>0</v>
      </c>
      <c r="J16" s="77"/>
      <c r="K16" s="78">
        <v>0</v>
      </c>
      <c r="L16" s="77">
        <v>0</v>
      </c>
      <c r="M16" s="77">
        <v>0</v>
      </c>
      <c r="N16" s="77">
        <f t="shared" si="0"/>
        <v>3376.1534999999999</v>
      </c>
      <c r="O16" s="77">
        <v>0</v>
      </c>
      <c r="P16" s="77">
        <v>138.14241279999996</v>
      </c>
      <c r="Q16" s="77">
        <v>1.726002966210046</v>
      </c>
      <c r="R16" s="77">
        <v>22.651</v>
      </c>
      <c r="S16" s="77"/>
      <c r="T16" s="77">
        <v>0</v>
      </c>
      <c r="U16" s="77">
        <v>260.48649999999998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f t="shared" si="1"/>
        <v>423.00591576621002</v>
      </c>
      <c r="AB16" s="77">
        <f t="shared" si="2"/>
        <v>2953.14758423379</v>
      </c>
      <c r="AC16" s="1"/>
      <c r="AD16" s="1"/>
    </row>
    <row r="17" spans="1:30" x14ac:dyDescent="0.25">
      <c r="A17" s="73" t="s">
        <v>1503</v>
      </c>
      <c r="B17" s="74" t="s">
        <v>1504</v>
      </c>
      <c r="C17" s="79" t="s">
        <v>414</v>
      </c>
      <c r="D17" s="80" t="s">
        <v>1493</v>
      </c>
      <c r="E17" s="76" t="s">
        <v>1489</v>
      </c>
      <c r="F17" s="77">
        <v>2369.8000000000002</v>
      </c>
      <c r="G17" s="78">
        <v>675.39300000000003</v>
      </c>
      <c r="H17" s="78">
        <v>465.5</v>
      </c>
      <c r="I17" s="78">
        <v>0</v>
      </c>
      <c r="J17" s="77"/>
      <c r="K17" s="78">
        <v>0</v>
      </c>
      <c r="L17" s="77">
        <v>0</v>
      </c>
      <c r="M17" s="77">
        <v>0</v>
      </c>
      <c r="N17" s="77">
        <f t="shared" si="0"/>
        <v>3510.6930000000002</v>
      </c>
      <c r="O17" s="77">
        <v>0</v>
      </c>
      <c r="P17" s="77">
        <v>170.48031039999998</v>
      </c>
      <c r="Q17" s="77">
        <v>2.4255787251141556</v>
      </c>
      <c r="R17" s="77">
        <v>23.698000000000004</v>
      </c>
      <c r="S17" s="77"/>
      <c r="T17" s="77">
        <v>0</v>
      </c>
      <c r="U17" s="77">
        <v>272.52700000000004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f t="shared" si="1"/>
        <v>469.13088912511421</v>
      </c>
      <c r="AB17" s="77">
        <f t="shared" si="2"/>
        <v>3041.562110874886</v>
      </c>
      <c r="AC17" s="1"/>
      <c r="AD17" s="1"/>
    </row>
    <row r="18" spans="1:30" x14ac:dyDescent="0.25">
      <c r="A18" s="73" t="s">
        <v>1505</v>
      </c>
      <c r="B18" s="74" t="s">
        <v>1506</v>
      </c>
      <c r="C18" s="79" t="s">
        <v>1487</v>
      </c>
      <c r="D18" s="80" t="s">
        <v>1488</v>
      </c>
      <c r="E18" s="76" t="s">
        <v>1489</v>
      </c>
      <c r="F18" s="77">
        <v>8558.3250000000007</v>
      </c>
      <c r="G18" s="78">
        <v>0</v>
      </c>
      <c r="H18" s="78">
        <v>0</v>
      </c>
      <c r="I18" s="78">
        <v>0</v>
      </c>
      <c r="J18" s="77"/>
      <c r="K18" s="78">
        <v>0</v>
      </c>
      <c r="L18" s="77">
        <v>0</v>
      </c>
      <c r="M18" s="77">
        <v>0</v>
      </c>
      <c r="N18" s="77">
        <f t="shared" si="0"/>
        <v>8558.3250000000007</v>
      </c>
      <c r="O18" s="77">
        <v>0</v>
      </c>
      <c r="P18" s="77">
        <v>1280.869044</v>
      </c>
      <c r="Q18" s="77">
        <v>31.552262136986311</v>
      </c>
      <c r="R18" s="77">
        <v>0</v>
      </c>
      <c r="S18" s="77"/>
      <c r="T18" s="77">
        <v>0</v>
      </c>
      <c r="U18" s="77">
        <v>984.20737500000007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f t="shared" si="1"/>
        <v>2296.6286811369864</v>
      </c>
      <c r="AB18" s="77">
        <f t="shared" si="2"/>
        <v>6261.6963188630143</v>
      </c>
      <c r="AC18" s="1"/>
      <c r="AD18" s="1"/>
    </row>
    <row r="19" spans="1:30" x14ac:dyDescent="0.25">
      <c r="A19" s="73" t="s">
        <v>1507</v>
      </c>
      <c r="B19" s="74" t="s">
        <v>1508</v>
      </c>
      <c r="C19" s="79" t="s">
        <v>1509</v>
      </c>
      <c r="D19" s="80" t="s">
        <v>1497</v>
      </c>
      <c r="E19" s="76" t="s">
        <v>1489</v>
      </c>
      <c r="F19" s="77">
        <v>13967.075000000001</v>
      </c>
      <c r="G19" s="78">
        <v>0</v>
      </c>
      <c r="H19" s="78">
        <v>0</v>
      </c>
      <c r="I19" s="78">
        <v>0</v>
      </c>
      <c r="J19" s="77"/>
      <c r="K19" s="78">
        <v>0</v>
      </c>
      <c r="L19" s="77">
        <v>0</v>
      </c>
      <c r="M19" s="77">
        <v>0</v>
      </c>
      <c r="N19" s="77">
        <f t="shared" si="0"/>
        <v>13967.075000000001</v>
      </c>
      <c r="O19" s="77">
        <v>0</v>
      </c>
      <c r="P19" s="77">
        <v>2516.3682480000002</v>
      </c>
      <c r="Q19" s="77">
        <v>61.205054831050241</v>
      </c>
      <c r="R19" s="77">
        <v>0</v>
      </c>
      <c r="S19" s="77"/>
      <c r="T19" s="77">
        <v>0</v>
      </c>
      <c r="U19" s="77">
        <v>1606.2136250000001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f t="shared" si="1"/>
        <v>4183.7869278310509</v>
      </c>
      <c r="AB19" s="77">
        <f t="shared" si="2"/>
        <v>9783.2880721689507</v>
      </c>
      <c r="AC19" s="1"/>
      <c r="AD19" s="1"/>
    </row>
    <row r="20" spans="1:30" x14ac:dyDescent="0.25">
      <c r="A20" s="73" t="s">
        <v>1510</v>
      </c>
      <c r="B20" s="74" t="s">
        <v>1511</v>
      </c>
      <c r="C20" s="79" t="s">
        <v>1512</v>
      </c>
      <c r="D20" s="80" t="s">
        <v>1488</v>
      </c>
      <c r="E20" s="76" t="s">
        <v>1489</v>
      </c>
      <c r="F20" s="77">
        <v>2486.4749999999999</v>
      </c>
      <c r="G20" s="78">
        <v>661.40234999999996</v>
      </c>
      <c r="H20" s="78">
        <v>465.5</v>
      </c>
      <c r="I20" s="78">
        <v>0</v>
      </c>
      <c r="J20" s="77"/>
      <c r="K20" s="78">
        <v>0</v>
      </c>
      <c r="L20" s="77">
        <v>0</v>
      </c>
      <c r="M20" s="77">
        <v>0</v>
      </c>
      <c r="N20" s="77">
        <f t="shared" si="0"/>
        <v>3613.3773499999998</v>
      </c>
      <c r="O20" s="77">
        <v>0</v>
      </c>
      <c r="P20" s="77">
        <v>181.65236767999997</v>
      </c>
      <c r="Q20" s="77">
        <v>3.0063590400000031</v>
      </c>
      <c r="R20" s="77">
        <v>24.864750000000001</v>
      </c>
      <c r="S20" s="77"/>
      <c r="T20" s="77">
        <v>0</v>
      </c>
      <c r="U20" s="77">
        <v>285.94462499999997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f t="shared" si="1"/>
        <v>495.46810171999994</v>
      </c>
      <c r="AB20" s="77">
        <f t="shared" si="2"/>
        <v>3117.9092482799997</v>
      </c>
      <c r="AC20" s="1"/>
      <c r="AD20" s="1"/>
    </row>
    <row r="21" spans="1:30" x14ac:dyDescent="0.25">
      <c r="A21" s="73" t="s">
        <v>1513</v>
      </c>
      <c r="B21" s="74" t="s">
        <v>1514</v>
      </c>
      <c r="C21" s="79" t="s">
        <v>1492</v>
      </c>
      <c r="D21" s="80" t="s">
        <v>1493</v>
      </c>
      <c r="E21" s="76" t="s">
        <v>1489</v>
      </c>
      <c r="F21" s="77">
        <v>2265.1</v>
      </c>
      <c r="G21" s="78">
        <v>602.51660000000004</v>
      </c>
      <c r="H21" s="78">
        <v>465.5</v>
      </c>
      <c r="I21" s="78">
        <v>0</v>
      </c>
      <c r="J21" s="77"/>
      <c r="K21" s="78">
        <v>0</v>
      </c>
      <c r="L21" s="77">
        <v>0</v>
      </c>
      <c r="M21" s="77">
        <v>0</v>
      </c>
      <c r="N21" s="77">
        <f t="shared" si="0"/>
        <v>3333.1165999999998</v>
      </c>
      <c r="O21" s="77">
        <v>0</v>
      </c>
      <c r="P21" s="77">
        <v>133.45999807999996</v>
      </c>
      <c r="Q21" s="77">
        <v>1.5448942582648415</v>
      </c>
      <c r="R21" s="77">
        <v>22.651</v>
      </c>
      <c r="S21" s="77"/>
      <c r="T21" s="77">
        <v>0</v>
      </c>
      <c r="U21" s="77">
        <v>260.48649999999998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f t="shared" si="1"/>
        <v>418.14239233826481</v>
      </c>
      <c r="AB21" s="77">
        <f t="shared" si="2"/>
        <v>2914.9742076617349</v>
      </c>
      <c r="AC21" s="1"/>
      <c r="AD21" s="1"/>
    </row>
    <row r="22" spans="1:30" x14ac:dyDescent="0.25">
      <c r="A22" s="73" t="s">
        <v>1515</v>
      </c>
      <c r="B22" s="74" t="s">
        <v>1516</v>
      </c>
      <c r="C22" s="79" t="s">
        <v>1517</v>
      </c>
      <c r="D22" s="80" t="s">
        <v>1493</v>
      </c>
      <c r="E22" s="76" t="s">
        <v>1489</v>
      </c>
      <c r="F22" s="77">
        <v>13967.075000000001</v>
      </c>
      <c r="G22" s="78">
        <v>0</v>
      </c>
      <c r="H22" s="78">
        <v>0</v>
      </c>
      <c r="I22" s="78">
        <v>0</v>
      </c>
      <c r="J22" s="77"/>
      <c r="K22" s="78">
        <v>0</v>
      </c>
      <c r="L22" s="77">
        <v>0</v>
      </c>
      <c r="M22" s="77">
        <v>0</v>
      </c>
      <c r="N22" s="77">
        <f t="shared" si="0"/>
        <v>13967.075000000001</v>
      </c>
      <c r="O22" s="77">
        <v>0</v>
      </c>
      <c r="P22" s="77">
        <v>2516.3682480000002</v>
      </c>
      <c r="Q22" s="77">
        <v>61.205054831050241</v>
      </c>
      <c r="R22" s="77">
        <v>0</v>
      </c>
      <c r="S22" s="77"/>
      <c r="T22" s="77">
        <v>0</v>
      </c>
      <c r="U22" s="77">
        <v>1606.2136250000001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f t="shared" si="1"/>
        <v>4183.7869278310509</v>
      </c>
      <c r="AB22" s="77">
        <f t="shared" si="2"/>
        <v>9783.2880721689507</v>
      </c>
      <c r="AC22" s="1"/>
      <c r="AD22" s="1"/>
    </row>
    <row r="23" spans="1:30" x14ac:dyDescent="0.25">
      <c r="A23" s="73" t="s">
        <v>1518</v>
      </c>
      <c r="B23" s="74" t="s">
        <v>1519</v>
      </c>
      <c r="C23" s="79" t="s">
        <v>1487</v>
      </c>
      <c r="D23" s="80" t="s">
        <v>1488</v>
      </c>
      <c r="E23" s="76" t="s">
        <v>1489</v>
      </c>
      <c r="F23" s="77">
        <v>8558.3250000000007</v>
      </c>
      <c r="G23" s="78">
        <v>0</v>
      </c>
      <c r="H23" s="78">
        <v>0</v>
      </c>
      <c r="I23" s="78">
        <v>0</v>
      </c>
      <c r="J23" s="77"/>
      <c r="K23" s="78">
        <v>0</v>
      </c>
      <c r="L23" s="77">
        <v>0</v>
      </c>
      <c r="M23" s="77">
        <v>0</v>
      </c>
      <c r="N23" s="77">
        <f t="shared" si="0"/>
        <v>8558.3250000000007</v>
      </c>
      <c r="O23" s="77">
        <v>0</v>
      </c>
      <c r="P23" s="77">
        <v>1280.869044</v>
      </c>
      <c r="Q23" s="77">
        <v>31.552262136986311</v>
      </c>
      <c r="R23" s="77">
        <v>0</v>
      </c>
      <c r="S23" s="77"/>
      <c r="T23" s="77">
        <v>0</v>
      </c>
      <c r="U23" s="77">
        <v>984.20737500000007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f t="shared" si="1"/>
        <v>2296.6286811369864</v>
      </c>
      <c r="AB23" s="77">
        <f t="shared" si="2"/>
        <v>6261.6963188630143</v>
      </c>
      <c r="AC23" s="1"/>
      <c r="AD23" s="1"/>
    </row>
    <row r="24" spans="1:30" x14ac:dyDescent="0.25">
      <c r="A24" s="73" t="s">
        <v>1520</v>
      </c>
      <c r="B24" s="74" t="s">
        <v>1521</v>
      </c>
      <c r="C24" s="79" t="s">
        <v>1492</v>
      </c>
      <c r="D24" s="80" t="s">
        <v>1493</v>
      </c>
      <c r="E24" s="76" t="s">
        <v>1489</v>
      </c>
      <c r="F24" s="77">
        <v>2265.1</v>
      </c>
      <c r="G24" s="78">
        <v>559.47969999999998</v>
      </c>
      <c r="H24" s="78">
        <v>465.5</v>
      </c>
      <c r="I24" s="78">
        <v>0</v>
      </c>
      <c r="J24" s="77"/>
      <c r="K24" s="78">
        <v>0</v>
      </c>
      <c r="L24" s="77">
        <v>0</v>
      </c>
      <c r="M24" s="77">
        <v>0</v>
      </c>
      <c r="N24" s="77">
        <f t="shared" si="0"/>
        <v>3290.0796999999998</v>
      </c>
      <c r="O24" s="77">
        <v>0</v>
      </c>
      <c r="P24" s="77">
        <v>128.77758335999997</v>
      </c>
      <c r="Q24" s="77">
        <v>1.3637855503196334</v>
      </c>
      <c r="R24" s="77">
        <v>22.651</v>
      </c>
      <c r="S24" s="77"/>
      <c r="T24" s="77">
        <v>0</v>
      </c>
      <c r="U24" s="77">
        <v>260.48649999999998</v>
      </c>
      <c r="V24" s="77">
        <v>756</v>
      </c>
      <c r="W24" s="77">
        <v>0</v>
      </c>
      <c r="X24" s="77">
        <v>0</v>
      </c>
      <c r="Y24" s="77">
        <v>0</v>
      </c>
      <c r="Z24" s="77">
        <v>0</v>
      </c>
      <c r="AA24" s="77">
        <f t="shared" si="1"/>
        <v>1169.2788689103195</v>
      </c>
      <c r="AB24" s="77">
        <f t="shared" si="2"/>
        <v>2120.8008310896803</v>
      </c>
      <c r="AC24" s="1"/>
      <c r="AD24" s="1"/>
    </row>
    <row r="25" spans="1:30" x14ac:dyDescent="0.25">
      <c r="A25" s="73" t="s">
        <v>1522</v>
      </c>
      <c r="B25" s="74" t="s">
        <v>1523</v>
      </c>
      <c r="C25" s="79" t="s">
        <v>1487</v>
      </c>
      <c r="D25" s="80" t="s">
        <v>1493</v>
      </c>
      <c r="E25" s="76" t="s">
        <v>1489</v>
      </c>
      <c r="F25" s="77">
        <v>8558.3250000000007</v>
      </c>
      <c r="G25" s="78">
        <v>0</v>
      </c>
      <c r="H25" s="78">
        <v>0</v>
      </c>
      <c r="I25" s="78">
        <v>0</v>
      </c>
      <c r="J25" s="77"/>
      <c r="K25" s="78">
        <v>0</v>
      </c>
      <c r="L25" s="77">
        <v>0</v>
      </c>
      <c r="M25" s="77">
        <v>0</v>
      </c>
      <c r="N25" s="77">
        <f t="shared" si="0"/>
        <v>8558.3250000000007</v>
      </c>
      <c r="O25" s="77">
        <v>0</v>
      </c>
      <c r="P25" s="77">
        <v>1280.869044</v>
      </c>
      <c r="Q25" s="77">
        <v>31.552262136986311</v>
      </c>
      <c r="R25" s="77">
        <v>0</v>
      </c>
      <c r="S25" s="77"/>
      <c r="T25" s="77">
        <v>0</v>
      </c>
      <c r="U25" s="77">
        <v>984.20737500000007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f t="shared" si="1"/>
        <v>2296.6286811369864</v>
      </c>
      <c r="AB25" s="77">
        <f t="shared" si="2"/>
        <v>6261.6963188630143</v>
      </c>
      <c r="AC25" s="1"/>
      <c r="AD25" s="1"/>
    </row>
    <row r="26" spans="1:30" x14ac:dyDescent="0.25">
      <c r="A26" s="73" t="s">
        <v>1524</v>
      </c>
      <c r="B26" s="74" t="s">
        <v>1525</v>
      </c>
      <c r="C26" s="79" t="s">
        <v>1526</v>
      </c>
      <c r="D26" s="80" t="s">
        <v>1497</v>
      </c>
      <c r="E26" s="76" t="s">
        <v>1489</v>
      </c>
      <c r="F26" s="77">
        <v>12071.65</v>
      </c>
      <c r="G26" s="78">
        <v>0</v>
      </c>
      <c r="H26" s="78">
        <v>0</v>
      </c>
      <c r="I26" s="78">
        <v>0</v>
      </c>
      <c r="J26" s="77"/>
      <c r="K26" s="78">
        <v>0</v>
      </c>
      <c r="L26" s="77">
        <v>0</v>
      </c>
      <c r="M26" s="77">
        <v>0</v>
      </c>
      <c r="N26" s="77">
        <f t="shared" si="0"/>
        <v>12071.65</v>
      </c>
      <c r="O26" s="77">
        <v>0</v>
      </c>
      <c r="P26" s="77">
        <v>2070.564288</v>
      </c>
      <c r="Q26" s="77">
        <v>50.813625278538815</v>
      </c>
      <c r="R26" s="77">
        <v>0</v>
      </c>
      <c r="S26" s="77"/>
      <c r="T26" s="77">
        <v>0</v>
      </c>
      <c r="U26" s="77">
        <v>1388.23975</v>
      </c>
      <c r="V26" s="77">
        <v>6036</v>
      </c>
      <c r="W26" s="77">
        <v>0</v>
      </c>
      <c r="X26" s="77">
        <v>0</v>
      </c>
      <c r="Y26" s="77">
        <v>0</v>
      </c>
      <c r="Z26" s="77">
        <v>0</v>
      </c>
      <c r="AA26" s="77">
        <f t="shared" si="1"/>
        <v>9545.6176632785391</v>
      </c>
      <c r="AB26" s="77">
        <f t="shared" si="2"/>
        <v>2526.0323367214605</v>
      </c>
      <c r="AC26" s="1"/>
      <c r="AD26" s="1"/>
    </row>
    <row r="27" spans="1:30" x14ac:dyDescent="0.25">
      <c r="A27" s="73" t="s">
        <v>1527</v>
      </c>
      <c r="B27" s="74" t="s">
        <v>1528</v>
      </c>
      <c r="C27" s="73" t="s">
        <v>1529</v>
      </c>
      <c r="D27" s="80" t="s">
        <v>1488</v>
      </c>
      <c r="E27" s="76" t="s">
        <v>1489</v>
      </c>
      <c r="F27" s="77">
        <v>3090.8</v>
      </c>
      <c r="G27" s="78">
        <v>645.97720000000004</v>
      </c>
      <c r="H27" s="78">
        <v>465.5</v>
      </c>
      <c r="I27" s="78">
        <v>0</v>
      </c>
      <c r="J27" s="77"/>
      <c r="K27" s="78">
        <v>0</v>
      </c>
      <c r="L27" s="77">
        <v>0</v>
      </c>
      <c r="M27" s="77">
        <v>0</v>
      </c>
      <c r="N27" s="77">
        <f t="shared" si="0"/>
        <v>4202.2772000000004</v>
      </c>
      <c r="O27" s="77">
        <v>0</v>
      </c>
      <c r="P27" s="77">
        <v>381.45275200000003</v>
      </c>
      <c r="Q27" s="77">
        <v>6.2545825548858485</v>
      </c>
      <c r="R27" s="77">
        <v>30.908000000000001</v>
      </c>
      <c r="S27" s="77"/>
      <c r="T27" s="77">
        <v>0</v>
      </c>
      <c r="U27" s="77">
        <v>355.44200000000006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f t="shared" si="1"/>
        <v>774.05733455488598</v>
      </c>
      <c r="AB27" s="77">
        <f t="shared" si="2"/>
        <v>3428.2198654451145</v>
      </c>
      <c r="AC27" s="1"/>
      <c r="AD27" s="1"/>
    </row>
    <row r="28" spans="1:30" x14ac:dyDescent="0.25">
      <c r="A28" s="73" t="s">
        <v>1530</v>
      </c>
      <c r="B28" s="74" t="s">
        <v>1531</v>
      </c>
      <c r="C28" s="73" t="s">
        <v>392</v>
      </c>
      <c r="D28" s="80" t="s">
        <v>1497</v>
      </c>
      <c r="E28" s="76" t="s">
        <v>1489</v>
      </c>
      <c r="F28" s="77">
        <v>2741.1750000000002</v>
      </c>
      <c r="G28" s="78">
        <v>572.905575</v>
      </c>
      <c r="H28" s="78">
        <v>465.5</v>
      </c>
      <c r="I28" s="78">
        <v>0</v>
      </c>
      <c r="J28" s="77"/>
      <c r="K28" s="78">
        <v>0</v>
      </c>
      <c r="L28" s="77">
        <v>0</v>
      </c>
      <c r="M28" s="77">
        <v>0</v>
      </c>
      <c r="N28" s="77">
        <f t="shared" si="0"/>
        <v>3779.580575</v>
      </c>
      <c r="O28" s="77">
        <v>0</v>
      </c>
      <c r="P28" s="77">
        <v>313.82129199999997</v>
      </c>
      <c r="Q28" s="77">
        <v>4.0303059813698638</v>
      </c>
      <c r="R28" s="77">
        <v>27.411750000000001</v>
      </c>
      <c r="S28" s="77"/>
      <c r="T28" s="77">
        <v>0</v>
      </c>
      <c r="U28" s="77">
        <v>315.23512500000004</v>
      </c>
      <c r="V28" s="77">
        <v>914</v>
      </c>
      <c r="W28" s="77">
        <v>0</v>
      </c>
      <c r="X28" s="77">
        <v>0</v>
      </c>
      <c r="Y28" s="77">
        <v>0</v>
      </c>
      <c r="Z28" s="77">
        <v>0</v>
      </c>
      <c r="AA28" s="77">
        <f t="shared" si="1"/>
        <v>1574.4984729813698</v>
      </c>
      <c r="AB28" s="77">
        <f t="shared" si="2"/>
        <v>2205.0821020186304</v>
      </c>
      <c r="AC28" s="1"/>
      <c r="AD28" s="1"/>
    </row>
    <row r="29" spans="1:30" x14ac:dyDescent="0.25">
      <c r="A29" s="73" t="s">
        <v>1532</v>
      </c>
      <c r="B29" s="74" t="s">
        <v>1533</v>
      </c>
      <c r="C29" s="79" t="s">
        <v>1492</v>
      </c>
      <c r="D29" s="80" t="s">
        <v>1493</v>
      </c>
      <c r="E29" s="76" t="s">
        <v>1489</v>
      </c>
      <c r="F29" s="77">
        <v>2265.1</v>
      </c>
      <c r="G29" s="78">
        <v>473.40589999999997</v>
      </c>
      <c r="H29" s="78">
        <v>465.5</v>
      </c>
      <c r="I29" s="78">
        <v>0</v>
      </c>
      <c r="J29" s="77"/>
      <c r="K29" s="78">
        <v>0</v>
      </c>
      <c r="L29" s="77">
        <v>0</v>
      </c>
      <c r="M29" s="77">
        <v>0</v>
      </c>
      <c r="N29" s="77">
        <f t="shared" si="0"/>
        <v>3204.0059000000001</v>
      </c>
      <c r="O29" s="77">
        <v>0</v>
      </c>
      <c r="P29" s="77">
        <v>119.41275392</v>
      </c>
      <c r="Q29" s="77">
        <v>1.0015681344292244</v>
      </c>
      <c r="R29" s="77">
        <v>22.651</v>
      </c>
      <c r="S29" s="77"/>
      <c r="T29" s="77">
        <v>0</v>
      </c>
      <c r="U29" s="77">
        <v>260.48649999999998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f t="shared" si="1"/>
        <v>403.55182205442918</v>
      </c>
      <c r="AB29" s="77">
        <f t="shared" si="2"/>
        <v>2800.454077945571</v>
      </c>
      <c r="AC29" s="1"/>
      <c r="AD29" s="1"/>
    </row>
    <row r="30" spans="1:30" x14ac:dyDescent="0.25">
      <c r="A30" s="73" t="s">
        <v>1534</v>
      </c>
      <c r="B30" s="74" t="s">
        <v>1535</v>
      </c>
      <c r="C30" s="79" t="s">
        <v>1365</v>
      </c>
      <c r="D30" s="80" t="s">
        <v>1497</v>
      </c>
      <c r="E30" s="76" t="s">
        <v>1489</v>
      </c>
      <c r="F30" s="77">
        <v>2881.65</v>
      </c>
      <c r="G30" s="78">
        <v>547.51350000000002</v>
      </c>
      <c r="H30" s="78">
        <v>465.5</v>
      </c>
      <c r="I30" s="78">
        <v>0</v>
      </c>
      <c r="J30" s="77"/>
      <c r="K30" s="78">
        <v>0</v>
      </c>
      <c r="L30" s="77">
        <v>0</v>
      </c>
      <c r="M30" s="77">
        <v>0</v>
      </c>
      <c r="N30" s="77">
        <f t="shared" si="0"/>
        <v>3894.6635000000001</v>
      </c>
      <c r="O30" s="77">
        <v>0</v>
      </c>
      <c r="P30" s="77">
        <v>332.23455999999999</v>
      </c>
      <c r="Q30" s="77">
        <v>4.6935871123287649</v>
      </c>
      <c r="R30" s="77">
        <v>28.816500000000001</v>
      </c>
      <c r="S30" s="77"/>
      <c r="T30" s="77">
        <v>0</v>
      </c>
      <c r="U30" s="77">
        <v>331.38975000000005</v>
      </c>
      <c r="V30" s="77">
        <v>932</v>
      </c>
      <c r="W30" s="77">
        <v>0</v>
      </c>
      <c r="X30" s="77">
        <v>0</v>
      </c>
      <c r="Y30" s="77">
        <v>0</v>
      </c>
      <c r="Z30" s="77">
        <v>0</v>
      </c>
      <c r="AA30" s="77">
        <f t="shared" si="1"/>
        <v>1629.1343971123288</v>
      </c>
      <c r="AB30" s="77">
        <f t="shared" si="2"/>
        <v>2265.5291028876713</v>
      </c>
      <c r="AC30" s="1"/>
      <c r="AD30" s="1"/>
    </row>
    <row r="31" spans="1:30" x14ac:dyDescent="0.25">
      <c r="A31" s="73" t="s">
        <v>1536</v>
      </c>
      <c r="B31" s="74" t="s">
        <v>1537</v>
      </c>
      <c r="C31" s="79" t="s">
        <v>1487</v>
      </c>
      <c r="D31" s="80" t="s">
        <v>1488</v>
      </c>
      <c r="E31" s="76" t="s">
        <v>1489</v>
      </c>
      <c r="F31" s="77">
        <v>8558.3250000000007</v>
      </c>
      <c r="G31" s="78">
        <v>0</v>
      </c>
      <c r="H31" s="78">
        <v>0</v>
      </c>
      <c r="I31" s="78">
        <v>0</v>
      </c>
      <c r="J31" s="77"/>
      <c r="K31" s="78">
        <v>0</v>
      </c>
      <c r="L31" s="77">
        <v>0</v>
      </c>
      <c r="M31" s="77">
        <v>0</v>
      </c>
      <c r="N31" s="77">
        <f t="shared" si="0"/>
        <v>8558.3250000000007</v>
      </c>
      <c r="O31" s="77">
        <v>0</v>
      </c>
      <c r="P31" s="77">
        <v>1280.869044</v>
      </c>
      <c r="Q31" s="77">
        <v>31.552262136986311</v>
      </c>
      <c r="R31" s="77">
        <v>0</v>
      </c>
      <c r="S31" s="77"/>
      <c r="T31" s="77">
        <v>0</v>
      </c>
      <c r="U31" s="77">
        <v>984.20737500000007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f t="shared" si="1"/>
        <v>2296.6286811369864</v>
      </c>
      <c r="AB31" s="77">
        <f t="shared" si="2"/>
        <v>6261.6963188630143</v>
      </c>
      <c r="AC31" s="1"/>
      <c r="AD31" s="1"/>
    </row>
    <row r="32" spans="1:30" x14ac:dyDescent="0.25">
      <c r="A32" s="73" t="s">
        <v>1538</v>
      </c>
      <c r="B32" s="74" t="s">
        <v>1539</v>
      </c>
      <c r="C32" s="79" t="s">
        <v>1529</v>
      </c>
      <c r="D32" s="80" t="s">
        <v>1488</v>
      </c>
      <c r="E32" s="76" t="s">
        <v>1489</v>
      </c>
      <c r="F32" s="77">
        <v>3090.8</v>
      </c>
      <c r="G32" s="78">
        <v>528.52679999999998</v>
      </c>
      <c r="H32" s="78">
        <v>465.5</v>
      </c>
      <c r="I32" s="78">
        <v>0</v>
      </c>
      <c r="J32" s="77"/>
      <c r="K32" s="78">
        <v>0</v>
      </c>
      <c r="L32" s="77">
        <v>0</v>
      </c>
      <c r="M32" s="77">
        <v>0</v>
      </c>
      <c r="N32" s="77">
        <f t="shared" si="0"/>
        <v>4084.8268000000003</v>
      </c>
      <c r="O32" s="77">
        <v>0</v>
      </c>
      <c r="P32" s="77">
        <v>362.66068799999999</v>
      </c>
      <c r="Q32" s="77">
        <v>5.7603255291324205</v>
      </c>
      <c r="R32" s="77">
        <v>30.908000000000001</v>
      </c>
      <c r="S32" s="77"/>
      <c r="T32" s="77">
        <v>0</v>
      </c>
      <c r="U32" s="77">
        <v>355.44200000000006</v>
      </c>
      <c r="V32" s="77">
        <v>864.11</v>
      </c>
      <c r="W32" s="77">
        <v>0</v>
      </c>
      <c r="X32" s="77">
        <v>0</v>
      </c>
      <c r="Y32" s="77">
        <v>0</v>
      </c>
      <c r="Z32" s="77">
        <v>0</v>
      </c>
      <c r="AA32" s="77">
        <f t="shared" si="1"/>
        <v>1618.8810135291324</v>
      </c>
      <c r="AB32" s="77">
        <f t="shared" si="2"/>
        <v>2465.9457864708679</v>
      </c>
      <c r="AC32" s="1"/>
      <c r="AD32" s="1"/>
    </row>
    <row r="33" spans="1:30" x14ac:dyDescent="0.25">
      <c r="A33" s="73" t="s">
        <v>1540</v>
      </c>
      <c r="B33" s="74" t="s">
        <v>1541</v>
      </c>
      <c r="C33" s="79" t="s">
        <v>1496</v>
      </c>
      <c r="D33" s="80" t="s">
        <v>1493</v>
      </c>
      <c r="E33" s="76" t="s">
        <v>1489</v>
      </c>
      <c r="F33" s="77">
        <v>3685.2750000000001</v>
      </c>
      <c r="G33" s="78">
        <v>560.16179999999997</v>
      </c>
      <c r="H33" s="78">
        <v>465.5</v>
      </c>
      <c r="I33" s="78">
        <v>0</v>
      </c>
      <c r="J33" s="77"/>
      <c r="K33" s="78">
        <v>0</v>
      </c>
      <c r="L33" s="77">
        <v>0</v>
      </c>
      <c r="M33" s="77">
        <v>0</v>
      </c>
      <c r="N33" s="77">
        <f t="shared" si="0"/>
        <v>4710.9368000000004</v>
      </c>
      <c r="O33" s="77">
        <v>0</v>
      </c>
      <c r="P33" s="77">
        <v>471.70536256000003</v>
      </c>
      <c r="Q33" s="77">
        <v>9.1525870816438406</v>
      </c>
      <c r="R33" s="77">
        <v>36.85275</v>
      </c>
      <c r="S33" s="77"/>
      <c r="T33" s="77">
        <v>0</v>
      </c>
      <c r="U33" s="77">
        <v>423.80662500000005</v>
      </c>
      <c r="V33" s="77">
        <v>1761.77</v>
      </c>
      <c r="W33" s="77">
        <v>0</v>
      </c>
      <c r="X33" s="77">
        <v>0</v>
      </c>
      <c r="Y33" s="77">
        <v>0</v>
      </c>
      <c r="Z33" s="77">
        <v>0</v>
      </c>
      <c r="AA33" s="77">
        <f t="shared" si="1"/>
        <v>2703.2873246416439</v>
      </c>
      <c r="AB33" s="77">
        <f t="shared" si="2"/>
        <v>2007.6494753583565</v>
      </c>
      <c r="AC33" s="1"/>
      <c r="AD33" s="1"/>
    </row>
    <row r="34" spans="1:30" x14ac:dyDescent="0.25">
      <c r="A34" s="73" t="s">
        <v>1542</v>
      </c>
      <c r="B34" s="74" t="s">
        <v>1543</v>
      </c>
      <c r="C34" s="79" t="s">
        <v>1544</v>
      </c>
      <c r="D34" s="80" t="s">
        <v>1493</v>
      </c>
      <c r="E34" s="76" t="s">
        <v>1545</v>
      </c>
      <c r="F34" s="77">
        <v>0</v>
      </c>
      <c r="G34" s="78">
        <v>0</v>
      </c>
      <c r="H34" s="78">
        <v>0</v>
      </c>
      <c r="I34" s="78">
        <v>0</v>
      </c>
      <c r="J34" s="77"/>
      <c r="K34" s="78">
        <v>0</v>
      </c>
      <c r="L34" s="77">
        <v>0</v>
      </c>
      <c r="M34" s="77">
        <v>0</v>
      </c>
      <c r="N34" s="77">
        <f t="shared" si="0"/>
        <v>0</v>
      </c>
      <c r="O34" s="77">
        <v>0</v>
      </c>
      <c r="P34" s="77">
        <v>0</v>
      </c>
      <c r="Q34" s="77">
        <v>0</v>
      </c>
      <c r="R34" s="77">
        <v>0</v>
      </c>
      <c r="S34" s="77"/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f t="shared" si="1"/>
        <v>0</v>
      </c>
      <c r="AB34" s="77">
        <f t="shared" si="2"/>
        <v>0</v>
      </c>
      <c r="AC34" s="1"/>
      <c r="AD34" s="1"/>
    </row>
    <row r="35" spans="1:30" x14ac:dyDescent="0.25">
      <c r="A35" s="73" t="s">
        <v>1546</v>
      </c>
      <c r="B35" s="74" t="s">
        <v>1547</v>
      </c>
      <c r="C35" s="73" t="s">
        <v>414</v>
      </c>
      <c r="D35" s="80" t="s">
        <v>1493</v>
      </c>
      <c r="E35" s="76" t="s">
        <v>1489</v>
      </c>
      <c r="F35" s="77">
        <v>2369.8000000000002</v>
      </c>
      <c r="G35" s="78">
        <v>360.20960000000002</v>
      </c>
      <c r="H35" s="78">
        <v>465.5</v>
      </c>
      <c r="I35" s="78">
        <v>0</v>
      </c>
      <c r="J35" s="77"/>
      <c r="K35" s="78">
        <v>0</v>
      </c>
      <c r="L35" s="77">
        <v>0</v>
      </c>
      <c r="M35" s="77">
        <v>0</v>
      </c>
      <c r="N35" s="77">
        <f t="shared" si="0"/>
        <v>3195.5096000000003</v>
      </c>
      <c r="O35" s="77">
        <v>0</v>
      </c>
      <c r="P35" s="77">
        <v>118.48835648000002</v>
      </c>
      <c r="Q35" s="77">
        <v>1.0992178966210049</v>
      </c>
      <c r="R35" s="77">
        <v>23.698000000000004</v>
      </c>
      <c r="S35" s="77"/>
      <c r="T35" s="77">
        <v>0</v>
      </c>
      <c r="U35" s="77">
        <v>272.52700000000004</v>
      </c>
      <c r="V35" s="77">
        <v>790</v>
      </c>
      <c r="W35" s="77">
        <v>0</v>
      </c>
      <c r="X35" s="77">
        <v>0</v>
      </c>
      <c r="Y35" s="77">
        <v>0</v>
      </c>
      <c r="Z35" s="77">
        <v>0</v>
      </c>
      <c r="AA35" s="77">
        <f t="shared" si="1"/>
        <v>1205.8125743766211</v>
      </c>
      <c r="AB35" s="77">
        <f t="shared" si="2"/>
        <v>1989.6970256233792</v>
      </c>
      <c r="AC35" s="1"/>
      <c r="AD35" s="1"/>
    </row>
    <row r="36" spans="1:30" x14ac:dyDescent="0.25">
      <c r="A36" s="73" t="s">
        <v>1548</v>
      </c>
      <c r="B36" s="74" t="s">
        <v>1549</v>
      </c>
      <c r="C36" s="79" t="s">
        <v>1365</v>
      </c>
      <c r="D36" s="80" t="s">
        <v>1493</v>
      </c>
      <c r="E36" s="76" t="s">
        <v>1489</v>
      </c>
      <c r="F36" s="77">
        <v>2881.65</v>
      </c>
      <c r="G36" s="78">
        <v>383.25945000000002</v>
      </c>
      <c r="H36" s="78">
        <v>465.5</v>
      </c>
      <c r="I36" s="78">
        <v>0</v>
      </c>
      <c r="J36" s="77"/>
      <c r="K36" s="78">
        <v>0</v>
      </c>
      <c r="L36" s="77">
        <v>0</v>
      </c>
      <c r="M36" s="77">
        <v>0</v>
      </c>
      <c r="N36" s="77">
        <f t="shared" si="0"/>
        <v>3730.4094500000001</v>
      </c>
      <c r="O36" s="77">
        <v>0</v>
      </c>
      <c r="P36" s="77">
        <v>305.953912</v>
      </c>
      <c r="Q36" s="77">
        <v>4.0023700690410955</v>
      </c>
      <c r="R36" s="77">
        <v>28.816500000000001</v>
      </c>
      <c r="S36" s="77"/>
      <c r="T36" s="77">
        <v>0</v>
      </c>
      <c r="U36" s="77">
        <v>331.38975000000005</v>
      </c>
      <c r="V36" s="77">
        <v>961</v>
      </c>
      <c r="W36" s="77">
        <v>0</v>
      </c>
      <c r="X36" s="77">
        <v>0</v>
      </c>
      <c r="Y36" s="77">
        <v>0</v>
      </c>
      <c r="Z36" s="77">
        <v>0</v>
      </c>
      <c r="AA36" s="77">
        <f t="shared" si="1"/>
        <v>1631.1625320690412</v>
      </c>
      <c r="AB36" s="77">
        <f t="shared" si="2"/>
        <v>2099.2469179309592</v>
      </c>
      <c r="AC36" s="1"/>
      <c r="AD36" s="1"/>
    </row>
    <row r="37" spans="1:30" x14ac:dyDescent="0.25">
      <c r="A37" s="73" t="s">
        <v>1550</v>
      </c>
      <c r="B37" s="74" t="s">
        <v>1551</v>
      </c>
      <c r="C37" s="79" t="s">
        <v>1526</v>
      </c>
      <c r="D37" s="80" t="s">
        <v>1497</v>
      </c>
      <c r="E37" s="76" t="s">
        <v>1489</v>
      </c>
      <c r="F37" s="77">
        <v>12071.65</v>
      </c>
      <c r="G37" s="78">
        <v>0</v>
      </c>
      <c r="H37" s="78">
        <v>0</v>
      </c>
      <c r="I37" s="78">
        <v>0</v>
      </c>
      <c r="J37" s="77"/>
      <c r="K37" s="78">
        <v>0</v>
      </c>
      <c r="L37" s="77">
        <v>0</v>
      </c>
      <c r="M37" s="77">
        <v>0</v>
      </c>
      <c r="N37" s="77">
        <f t="shared" si="0"/>
        <v>12071.65</v>
      </c>
      <c r="O37" s="77">
        <v>0</v>
      </c>
      <c r="P37" s="77">
        <v>2070.564288</v>
      </c>
      <c r="Q37" s="77">
        <v>50.813625278538815</v>
      </c>
      <c r="R37" s="77">
        <v>0</v>
      </c>
      <c r="S37" s="77"/>
      <c r="T37" s="77">
        <v>0</v>
      </c>
      <c r="U37" s="77">
        <v>1388.23975</v>
      </c>
      <c r="V37" s="77">
        <v>2998.48</v>
      </c>
      <c r="W37" s="77">
        <v>0</v>
      </c>
      <c r="X37" s="77">
        <v>0</v>
      </c>
      <c r="Y37" s="77">
        <v>0</v>
      </c>
      <c r="Z37" s="77">
        <v>0</v>
      </c>
      <c r="AA37" s="77">
        <f t="shared" si="1"/>
        <v>6508.0976632785387</v>
      </c>
      <c r="AB37" s="77">
        <f t="shared" si="2"/>
        <v>5563.552336721461</v>
      </c>
      <c r="AC37" s="1"/>
      <c r="AD37" s="1"/>
    </row>
    <row r="38" spans="1:30" x14ac:dyDescent="0.25">
      <c r="A38" s="73" t="s">
        <v>1552</v>
      </c>
      <c r="B38" s="74" t="s">
        <v>1553</v>
      </c>
      <c r="C38" s="79" t="s">
        <v>367</v>
      </c>
      <c r="D38" s="80" t="s">
        <v>1493</v>
      </c>
      <c r="E38" s="76" t="s">
        <v>1489</v>
      </c>
      <c r="F38" s="77">
        <v>2609.5</v>
      </c>
      <c r="G38" s="78">
        <v>297.48299999999995</v>
      </c>
      <c r="H38" s="78">
        <v>465.5</v>
      </c>
      <c r="I38" s="78">
        <v>0</v>
      </c>
      <c r="J38" s="77"/>
      <c r="K38" s="78">
        <v>0</v>
      </c>
      <c r="L38" s="77">
        <v>0</v>
      </c>
      <c r="M38" s="77">
        <v>0</v>
      </c>
      <c r="N38" s="77">
        <f t="shared" si="0"/>
        <v>3372.4830000000002</v>
      </c>
      <c r="O38" s="77">
        <v>0</v>
      </c>
      <c r="P38" s="77">
        <v>137.74306240000001</v>
      </c>
      <c r="Q38" s="77">
        <v>2.1493757662100434</v>
      </c>
      <c r="R38" s="77">
        <v>26.094999999999999</v>
      </c>
      <c r="S38" s="77"/>
      <c r="T38" s="77">
        <v>0</v>
      </c>
      <c r="U38" s="77">
        <v>300.09250000000003</v>
      </c>
      <c r="V38" s="77">
        <v>844</v>
      </c>
      <c r="W38" s="77">
        <v>0</v>
      </c>
      <c r="X38" s="77">
        <v>0</v>
      </c>
      <c r="Y38" s="77">
        <v>0</v>
      </c>
      <c r="Z38" s="77">
        <v>0</v>
      </c>
      <c r="AA38" s="77">
        <f t="shared" si="1"/>
        <v>1310.07993816621</v>
      </c>
      <c r="AB38" s="77">
        <f t="shared" si="2"/>
        <v>2062.4030618337902</v>
      </c>
      <c r="AC38" s="1"/>
      <c r="AD38" s="1"/>
    </row>
    <row r="39" spans="1:30" x14ac:dyDescent="0.25">
      <c r="A39" s="73" t="s">
        <v>1554</v>
      </c>
      <c r="B39" s="74" t="s">
        <v>1555</v>
      </c>
      <c r="C39" s="79" t="s">
        <v>1512</v>
      </c>
      <c r="D39" s="80" t="s">
        <v>1493</v>
      </c>
      <c r="E39" s="76" t="s">
        <v>1489</v>
      </c>
      <c r="F39" s="77">
        <v>2486.4749999999999</v>
      </c>
      <c r="G39" s="78">
        <v>283.45814999999999</v>
      </c>
      <c r="H39" s="78">
        <v>465.5</v>
      </c>
      <c r="I39" s="78">
        <v>0</v>
      </c>
      <c r="J39" s="77"/>
      <c r="K39" s="78">
        <v>0</v>
      </c>
      <c r="L39" s="77">
        <v>0</v>
      </c>
      <c r="M39" s="77">
        <v>0</v>
      </c>
      <c r="N39" s="77">
        <f t="shared" si="0"/>
        <v>3235.4331499999998</v>
      </c>
      <c r="O39" s="77">
        <v>0</v>
      </c>
      <c r="P39" s="77">
        <v>122.83203871999999</v>
      </c>
      <c r="Q39" s="77">
        <v>1.4158870093150691</v>
      </c>
      <c r="R39" s="77">
        <v>24.864750000000001</v>
      </c>
      <c r="S39" s="77"/>
      <c r="T39" s="77">
        <v>0</v>
      </c>
      <c r="U39" s="77">
        <v>285.94462499999997</v>
      </c>
      <c r="V39" s="77">
        <v>1243</v>
      </c>
      <c r="W39" s="77">
        <v>0</v>
      </c>
      <c r="X39" s="77">
        <v>0</v>
      </c>
      <c r="Y39" s="77">
        <v>0</v>
      </c>
      <c r="Z39" s="77">
        <v>0</v>
      </c>
      <c r="AA39" s="77">
        <f t="shared" si="1"/>
        <v>1678.0573007293151</v>
      </c>
      <c r="AB39" s="77">
        <f t="shared" si="2"/>
        <v>1557.3758492706847</v>
      </c>
      <c r="AC39" s="1"/>
      <c r="AD39" s="1"/>
    </row>
    <row r="40" spans="1:30" x14ac:dyDescent="0.25">
      <c r="A40" s="73" t="s">
        <v>1556</v>
      </c>
      <c r="B40" s="74" t="s">
        <v>1557</v>
      </c>
      <c r="C40" s="79" t="s">
        <v>1526</v>
      </c>
      <c r="D40" s="80" t="s">
        <v>1497</v>
      </c>
      <c r="E40" s="76" t="s">
        <v>1489</v>
      </c>
      <c r="F40" s="77">
        <v>12071.65</v>
      </c>
      <c r="G40" s="78">
        <v>0</v>
      </c>
      <c r="H40" s="78">
        <v>0</v>
      </c>
      <c r="I40" s="78">
        <v>0</v>
      </c>
      <c r="J40" s="77"/>
      <c r="K40" s="78">
        <v>0</v>
      </c>
      <c r="L40" s="77">
        <v>0</v>
      </c>
      <c r="M40" s="77">
        <v>0</v>
      </c>
      <c r="N40" s="77">
        <f t="shared" si="0"/>
        <v>12071.65</v>
      </c>
      <c r="O40" s="77">
        <v>0</v>
      </c>
      <c r="P40" s="77">
        <v>2070.564288</v>
      </c>
      <c r="Q40" s="77">
        <v>50.813625278538815</v>
      </c>
      <c r="R40" s="77">
        <v>0</v>
      </c>
      <c r="S40" s="77"/>
      <c r="T40" s="77">
        <v>0</v>
      </c>
      <c r="U40" s="77">
        <v>1388.23975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f t="shared" si="1"/>
        <v>3509.6176632785391</v>
      </c>
      <c r="AB40" s="77">
        <f t="shared" si="2"/>
        <v>8562.0323367214605</v>
      </c>
      <c r="AC40" s="1"/>
      <c r="AD40" s="1"/>
    </row>
    <row r="41" spans="1:30" x14ac:dyDescent="0.25">
      <c r="A41" s="73" t="s">
        <v>1558</v>
      </c>
      <c r="B41" s="74" t="s">
        <v>1559</v>
      </c>
      <c r="C41" s="79" t="s">
        <v>1560</v>
      </c>
      <c r="D41" s="80" t="s">
        <v>1493</v>
      </c>
      <c r="E41" s="76" t="s">
        <v>1489</v>
      </c>
      <c r="F41" s="77">
        <v>8558.3250000000007</v>
      </c>
      <c r="G41" s="78">
        <v>0</v>
      </c>
      <c r="H41" s="78">
        <v>0</v>
      </c>
      <c r="I41" s="78">
        <v>0</v>
      </c>
      <c r="J41" s="77"/>
      <c r="K41" s="78">
        <v>0</v>
      </c>
      <c r="L41" s="77">
        <v>0</v>
      </c>
      <c r="M41" s="77">
        <v>0</v>
      </c>
      <c r="N41" s="77">
        <f t="shared" si="0"/>
        <v>8558.3250000000007</v>
      </c>
      <c r="O41" s="77">
        <v>0</v>
      </c>
      <c r="P41" s="77">
        <v>1280.869044</v>
      </c>
      <c r="Q41" s="77">
        <v>31.552262136986311</v>
      </c>
      <c r="R41" s="77">
        <v>0</v>
      </c>
      <c r="S41" s="77"/>
      <c r="T41" s="77">
        <v>0</v>
      </c>
      <c r="U41" s="77">
        <v>984.20737500000007</v>
      </c>
      <c r="V41" s="77">
        <v>1865.8</v>
      </c>
      <c r="W41" s="77">
        <v>0</v>
      </c>
      <c r="X41" s="77">
        <v>0</v>
      </c>
      <c r="Y41" s="77">
        <v>0</v>
      </c>
      <c r="Z41" s="77">
        <v>0</v>
      </c>
      <c r="AA41" s="77">
        <f t="shared" si="1"/>
        <v>4162.4286811369866</v>
      </c>
      <c r="AB41" s="77">
        <f t="shared" si="2"/>
        <v>4395.8963188630141</v>
      </c>
      <c r="AC41" s="1"/>
      <c r="AD41" s="1"/>
    </row>
    <row r="42" spans="1:30" x14ac:dyDescent="0.25">
      <c r="A42" s="73" t="s">
        <v>1561</v>
      </c>
      <c r="B42" s="74" t="s">
        <v>1562</v>
      </c>
      <c r="C42" s="79" t="s">
        <v>428</v>
      </c>
      <c r="D42" s="80" t="s">
        <v>1488</v>
      </c>
      <c r="E42" s="76" t="s">
        <v>1489</v>
      </c>
      <c r="F42" s="77">
        <v>2369.8000000000002</v>
      </c>
      <c r="G42" s="78">
        <v>225.13100000000003</v>
      </c>
      <c r="H42" s="78">
        <v>465.5</v>
      </c>
      <c r="I42" s="78">
        <v>0</v>
      </c>
      <c r="J42" s="77"/>
      <c r="K42" s="78">
        <v>0</v>
      </c>
      <c r="L42" s="77">
        <v>0</v>
      </c>
      <c r="M42" s="77">
        <v>0</v>
      </c>
      <c r="N42" s="77">
        <f t="shared" si="0"/>
        <v>3060.431</v>
      </c>
      <c r="O42" s="77">
        <v>0</v>
      </c>
      <c r="P42" s="77">
        <v>83.541804799999994</v>
      </c>
      <c r="Q42" s="77">
        <v>0.53077754155251211</v>
      </c>
      <c r="R42" s="77">
        <v>23.698000000000004</v>
      </c>
      <c r="S42" s="77"/>
      <c r="T42" s="77">
        <v>0</v>
      </c>
      <c r="U42" s="77">
        <v>272.52700000000004</v>
      </c>
      <c r="V42" s="77">
        <v>741</v>
      </c>
      <c r="W42" s="77">
        <v>0</v>
      </c>
      <c r="X42" s="77">
        <v>0</v>
      </c>
      <c r="Y42" s="77">
        <v>0</v>
      </c>
      <c r="Z42" s="77">
        <v>0</v>
      </c>
      <c r="AA42" s="77">
        <f t="shared" si="1"/>
        <v>1121.2975823415527</v>
      </c>
      <c r="AB42" s="77">
        <f t="shared" si="2"/>
        <v>1939.1334176584473</v>
      </c>
      <c r="AC42" s="1"/>
      <c r="AD42" s="1"/>
    </row>
    <row r="43" spans="1:30" x14ac:dyDescent="0.25">
      <c r="A43" s="73" t="s">
        <v>1563</v>
      </c>
      <c r="B43" s="74" t="s">
        <v>1564</v>
      </c>
      <c r="C43" s="79" t="s">
        <v>1526</v>
      </c>
      <c r="D43" s="80" t="s">
        <v>1497</v>
      </c>
      <c r="E43" s="76" t="s">
        <v>1489</v>
      </c>
      <c r="F43" s="77">
        <v>12071.65</v>
      </c>
      <c r="G43" s="78">
        <v>0</v>
      </c>
      <c r="H43" s="78">
        <v>0</v>
      </c>
      <c r="I43" s="78">
        <v>0</v>
      </c>
      <c r="J43" s="77"/>
      <c r="K43" s="78">
        <v>0</v>
      </c>
      <c r="L43" s="77">
        <v>0</v>
      </c>
      <c r="M43" s="77">
        <v>0</v>
      </c>
      <c r="N43" s="77">
        <f t="shared" si="0"/>
        <v>12071.65</v>
      </c>
      <c r="O43" s="77">
        <v>0</v>
      </c>
      <c r="P43" s="77">
        <v>2070.564288</v>
      </c>
      <c r="Q43" s="77">
        <v>50.813625278538815</v>
      </c>
      <c r="R43" s="77">
        <v>0</v>
      </c>
      <c r="S43" s="77"/>
      <c r="T43" s="77">
        <v>0</v>
      </c>
      <c r="U43" s="77">
        <v>1388.23975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f t="shared" si="1"/>
        <v>3509.6176632785391</v>
      </c>
      <c r="AB43" s="77">
        <f t="shared" si="2"/>
        <v>8562.0323367214605</v>
      </c>
      <c r="AC43" s="1"/>
      <c r="AD43" s="1"/>
    </row>
    <row r="44" spans="1:30" x14ac:dyDescent="0.25">
      <c r="A44" s="73" t="s">
        <v>1565</v>
      </c>
      <c r="B44" s="74" t="s">
        <v>1566</v>
      </c>
      <c r="C44" s="79" t="s">
        <v>1526</v>
      </c>
      <c r="D44" s="80" t="s">
        <v>1497</v>
      </c>
      <c r="E44" s="76" t="s">
        <v>1489</v>
      </c>
      <c r="F44" s="77">
        <v>12071.65</v>
      </c>
      <c r="G44" s="78">
        <v>0</v>
      </c>
      <c r="H44" s="78">
        <v>0</v>
      </c>
      <c r="I44" s="78">
        <v>0</v>
      </c>
      <c r="J44" s="77"/>
      <c r="K44" s="78">
        <v>0</v>
      </c>
      <c r="L44" s="77">
        <v>0</v>
      </c>
      <c r="M44" s="77">
        <v>0</v>
      </c>
      <c r="N44" s="77">
        <f t="shared" si="0"/>
        <v>12071.65</v>
      </c>
      <c r="O44" s="77">
        <v>0</v>
      </c>
      <c r="P44" s="77">
        <v>2070.564288</v>
      </c>
      <c r="Q44" s="77">
        <v>50.813625278538815</v>
      </c>
      <c r="R44" s="77">
        <v>0</v>
      </c>
      <c r="S44" s="77"/>
      <c r="T44" s="77">
        <v>0</v>
      </c>
      <c r="U44" s="77">
        <v>1388.23975</v>
      </c>
      <c r="V44" s="77">
        <v>3500</v>
      </c>
      <c r="W44" s="77">
        <v>0</v>
      </c>
      <c r="X44" s="77">
        <v>0</v>
      </c>
      <c r="Y44" s="77">
        <v>0</v>
      </c>
      <c r="Z44" s="77">
        <v>0</v>
      </c>
      <c r="AA44" s="77">
        <f t="shared" si="1"/>
        <v>7009.6176632785391</v>
      </c>
      <c r="AB44" s="77">
        <f t="shared" si="2"/>
        <v>5062.0323367214605</v>
      </c>
      <c r="AC44" s="1"/>
      <c r="AD44" s="1"/>
    </row>
    <row r="45" spans="1:30" x14ac:dyDescent="0.25">
      <c r="A45" s="73" t="s">
        <v>1567</v>
      </c>
      <c r="B45" s="74" t="s">
        <v>1568</v>
      </c>
      <c r="C45" s="79" t="s">
        <v>1560</v>
      </c>
      <c r="D45" s="80" t="s">
        <v>1493</v>
      </c>
      <c r="E45" s="76" t="s">
        <v>1489</v>
      </c>
      <c r="F45" s="77">
        <v>8558.3250000000007</v>
      </c>
      <c r="G45" s="78">
        <v>0</v>
      </c>
      <c r="H45" s="78">
        <v>0</v>
      </c>
      <c r="I45" s="78">
        <v>0</v>
      </c>
      <c r="J45" s="77"/>
      <c r="K45" s="78">
        <v>0</v>
      </c>
      <c r="L45" s="77">
        <v>0</v>
      </c>
      <c r="M45" s="77">
        <v>0</v>
      </c>
      <c r="N45" s="77">
        <f t="shared" si="0"/>
        <v>8558.3250000000007</v>
      </c>
      <c r="O45" s="77">
        <v>0</v>
      </c>
      <c r="P45" s="77">
        <v>1280.869044</v>
      </c>
      <c r="Q45" s="77">
        <v>31.552262136986311</v>
      </c>
      <c r="R45" s="77">
        <v>0</v>
      </c>
      <c r="S45" s="77"/>
      <c r="T45" s="77">
        <v>0</v>
      </c>
      <c r="U45" s="77">
        <v>984.20737500000007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f t="shared" si="1"/>
        <v>2296.6286811369864</v>
      </c>
      <c r="AB45" s="77">
        <f t="shared" si="2"/>
        <v>6261.6963188630143</v>
      </c>
      <c r="AC45" s="1"/>
      <c r="AD45" s="1"/>
    </row>
    <row r="46" spans="1:30" x14ac:dyDescent="0.25">
      <c r="A46" s="73" t="s">
        <v>1569</v>
      </c>
      <c r="B46" s="74" t="s">
        <v>1570</v>
      </c>
      <c r="C46" s="79" t="s">
        <v>1512</v>
      </c>
      <c r="D46" s="80" t="s">
        <v>1488</v>
      </c>
      <c r="E46" s="76" t="s">
        <v>1489</v>
      </c>
      <c r="F46" s="77">
        <v>2486.4749999999999</v>
      </c>
      <c r="G46" s="78">
        <v>0</v>
      </c>
      <c r="H46" s="78">
        <v>465.5</v>
      </c>
      <c r="I46" s="78">
        <v>0</v>
      </c>
      <c r="J46" s="77"/>
      <c r="K46" s="78">
        <v>0</v>
      </c>
      <c r="L46" s="77">
        <v>0</v>
      </c>
      <c r="M46" s="77">
        <v>0</v>
      </c>
      <c r="N46" s="77">
        <f t="shared" si="0"/>
        <v>2951.9749999999999</v>
      </c>
      <c r="O46" s="77">
        <v>0</v>
      </c>
      <c r="P46" s="77">
        <v>71.741791999999975</v>
      </c>
      <c r="Q46" s="77">
        <v>0.22303298630137033</v>
      </c>
      <c r="R46" s="77">
        <v>24.864750000000001</v>
      </c>
      <c r="S46" s="77"/>
      <c r="T46" s="77">
        <v>0</v>
      </c>
      <c r="U46" s="77">
        <v>285.94462499999997</v>
      </c>
      <c r="V46" s="77">
        <v>804</v>
      </c>
      <c r="W46" s="77">
        <v>0</v>
      </c>
      <c r="X46" s="77">
        <v>0</v>
      </c>
      <c r="Y46" s="77">
        <v>0</v>
      </c>
      <c r="Z46" s="77">
        <v>0</v>
      </c>
      <c r="AA46" s="77">
        <f t="shared" si="1"/>
        <v>1186.7741999863013</v>
      </c>
      <c r="AB46" s="77">
        <f t="shared" si="2"/>
        <v>1765.2008000136987</v>
      </c>
      <c r="AC46" s="1"/>
      <c r="AD46" s="1"/>
    </row>
    <row r="47" spans="1:30" x14ac:dyDescent="0.25">
      <c r="A47" s="73" t="s">
        <v>1571</v>
      </c>
      <c r="B47" s="74" t="s">
        <v>1572</v>
      </c>
      <c r="C47" s="79" t="s">
        <v>1512</v>
      </c>
      <c r="D47" s="80" t="s">
        <v>1493</v>
      </c>
      <c r="E47" s="76" t="s">
        <v>1489</v>
      </c>
      <c r="F47" s="77">
        <v>2486.4749999999999</v>
      </c>
      <c r="G47" s="78">
        <v>0</v>
      </c>
      <c r="H47" s="78">
        <v>465.5</v>
      </c>
      <c r="I47" s="78">
        <v>0</v>
      </c>
      <c r="J47" s="77"/>
      <c r="K47" s="78">
        <v>0</v>
      </c>
      <c r="L47" s="77">
        <v>0</v>
      </c>
      <c r="M47" s="77">
        <v>0</v>
      </c>
      <c r="N47" s="77">
        <f t="shared" si="0"/>
        <v>2951.9749999999999</v>
      </c>
      <c r="O47" s="77">
        <v>0</v>
      </c>
      <c r="P47" s="77">
        <v>71.741791999999975</v>
      </c>
      <c r="Q47" s="77">
        <v>0.22303298630137033</v>
      </c>
      <c r="R47" s="77">
        <v>24.864750000000001</v>
      </c>
      <c r="S47" s="77"/>
      <c r="T47" s="77">
        <v>0</v>
      </c>
      <c r="U47" s="77">
        <v>285.94462499999997</v>
      </c>
      <c r="V47" s="77">
        <v>804</v>
      </c>
      <c r="W47" s="77">
        <v>0</v>
      </c>
      <c r="X47" s="77">
        <v>0</v>
      </c>
      <c r="Y47" s="77">
        <v>0</v>
      </c>
      <c r="Z47" s="77">
        <v>0</v>
      </c>
      <c r="AA47" s="77">
        <f t="shared" si="1"/>
        <v>1186.7741999863013</v>
      </c>
      <c r="AB47" s="77">
        <f t="shared" si="2"/>
        <v>1765.2008000136987</v>
      </c>
      <c r="AC47" s="1"/>
      <c r="AD47" s="1"/>
    </row>
    <row r="48" spans="1:30" x14ac:dyDescent="0.25">
      <c r="A48" s="73" t="s">
        <v>1573</v>
      </c>
      <c r="B48" s="74" t="s">
        <v>1574</v>
      </c>
      <c r="C48" s="79" t="s">
        <v>1560</v>
      </c>
      <c r="D48" s="80" t="s">
        <v>1488</v>
      </c>
      <c r="E48" s="76" t="s">
        <v>1489</v>
      </c>
      <c r="F48" s="77">
        <v>8558.3250000000007</v>
      </c>
      <c r="G48" s="78">
        <v>0</v>
      </c>
      <c r="H48" s="78">
        <v>0</v>
      </c>
      <c r="I48" s="78">
        <v>0</v>
      </c>
      <c r="J48" s="77"/>
      <c r="K48" s="78">
        <v>0</v>
      </c>
      <c r="L48" s="77">
        <v>0</v>
      </c>
      <c r="M48" s="77">
        <v>0</v>
      </c>
      <c r="N48" s="77">
        <f t="shared" si="0"/>
        <v>8558.3250000000007</v>
      </c>
      <c r="O48" s="77">
        <v>0</v>
      </c>
      <c r="P48" s="77">
        <v>1280.869044</v>
      </c>
      <c r="Q48" s="77">
        <v>31.552262136986311</v>
      </c>
      <c r="R48" s="77">
        <v>0</v>
      </c>
      <c r="S48" s="77"/>
      <c r="T48" s="77">
        <v>0</v>
      </c>
      <c r="U48" s="77">
        <v>984.20737500000007</v>
      </c>
      <c r="V48" s="77">
        <v>479.77</v>
      </c>
      <c r="W48" s="77">
        <v>0</v>
      </c>
      <c r="X48" s="77">
        <v>0</v>
      </c>
      <c r="Y48" s="77">
        <v>0</v>
      </c>
      <c r="Z48" s="77">
        <v>0</v>
      </c>
      <c r="AA48" s="77">
        <f t="shared" si="1"/>
        <v>2776.3986811369864</v>
      </c>
      <c r="AB48" s="77">
        <f t="shared" si="2"/>
        <v>5781.9263188630139</v>
      </c>
      <c r="AC48" s="1"/>
      <c r="AD48" s="1"/>
    </row>
    <row r="49" spans="1:30" x14ac:dyDescent="0.25">
      <c r="A49" s="73" t="s">
        <v>1575</v>
      </c>
      <c r="B49" s="74" t="s">
        <v>1576</v>
      </c>
      <c r="C49" s="79" t="s">
        <v>302</v>
      </c>
      <c r="D49" s="80" t="s">
        <v>1493</v>
      </c>
      <c r="E49" s="76" t="s">
        <v>1489</v>
      </c>
      <c r="F49" s="77">
        <v>2101.6999999999998</v>
      </c>
      <c r="G49" s="78">
        <v>0</v>
      </c>
      <c r="H49" s="78">
        <v>465.5</v>
      </c>
      <c r="I49" s="78">
        <v>0</v>
      </c>
      <c r="J49" s="77"/>
      <c r="K49" s="78">
        <v>0</v>
      </c>
      <c r="L49" s="77">
        <v>0</v>
      </c>
      <c r="M49" s="77">
        <v>0</v>
      </c>
      <c r="N49" s="77">
        <f t="shared" si="0"/>
        <v>2567.1999999999998</v>
      </c>
      <c r="O49" s="77">
        <v>0</v>
      </c>
      <c r="P49" s="77">
        <v>14.878271999999953</v>
      </c>
      <c r="Q49" s="77">
        <v>0</v>
      </c>
      <c r="R49" s="77">
        <v>21.016999999999999</v>
      </c>
      <c r="S49" s="77"/>
      <c r="T49" s="77">
        <v>0</v>
      </c>
      <c r="U49" s="77">
        <v>241.69549999999998</v>
      </c>
      <c r="V49" s="77">
        <v>701</v>
      </c>
      <c r="W49" s="77">
        <v>0</v>
      </c>
      <c r="X49" s="77">
        <v>0</v>
      </c>
      <c r="Y49" s="77">
        <v>0</v>
      </c>
      <c r="Z49" s="77">
        <v>0</v>
      </c>
      <c r="AA49" s="77">
        <f t="shared" si="1"/>
        <v>978.5907719999999</v>
      </c>
      <c r="AB49" s="77">
        <f t="shared" si="2"/>
        <v>1588.6092279999998</v>
      </c>
      <c r="AC49" s="1"/>
      <c r="AD49" s="1"/>
    </row>
    <row r="50" spans="1:30" x14ac:dyDescent="0.25">
      <c r="A50" s="73" t="s">
        <v>1577</v>
      </c>
      <c r="B50" s="74" t="s">
        <v>1578</v>
      </c>
      <c r="C50" s="79" t="s">
        <v>1579</v>
      </c>
      <c r="D50" s="80" t="s">
        <v>1488</v>
      </c>
      <c r="E50" s="76" t="s">
        <v>1489</v>
      </c>
      <c r="F50" s="77">
        <v>15606.025</v>
      </c>
      <c r="G50" s="78">
        <v>0</v>
      </c>
      <c r="H50" s="78">
        <v>0</v>
      </c>
      <c r="I50" s="78">
        <v>0</v>
      </c>
      <c r="J50" s="77"/>
      <c r="K50" s="78">
        <v>0</v>
      </c>
      <c r="L50" s="77">
        <v>0</v>
      </c>
      <c r="M50" s="77">
        <v>0</v>
      </c>
      <c r="N50" s="77">
        <f t="shared" si="0"/>
        <v>15606.025</v>
      </c>
      <c r="O50" s="77">
        <v>0</v>
      </c>
      <c r="P50" s="77">
        <v>2901.8492880000003</v>
      </c>
      <c r="Q50" s="77">
        <v>70.190392401826486</v>
      </c>
      <c r="R50" s="77">
        <v>0</v>
      </c>
      <c r="S50" s="77"/>
      <c r="T50" s="77">
        <v>0</v>
      </c>
      <c r="U50" s="77">
        <v>1794.692875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f t="shared" si="1"/>
        <v>4766.7325554018271</v>
      </c>
      <c r="AB50" s="77">
        <f t="shared" si="2"/>
        <v>10839.292444598173</v>
      </c>
      <c r="AC50" s="1"/>
      <c r="AD50" s="1"/>
    </row>
    <row r="51" spans="1:30" x14ac:dyDescent="0.25">
      <c r="A51" s="73" t="s">
        <v>1580</v>
      </c>
      <c r="B51" s="74" t="s">
        <v>1581</v>
      </c>
      <c r="C51" s="79" t="s">
        <v>302</v>
      </c>
      <c r="D51" s="80" t="s">
        <v>1493</v>
      </c>
      <c r="E51" s="76" t="s">
        <v>1489</v>
      </c>
      <c r="F51" s="77">
        <v>2101.6999999999998</v>
      </c>
      <c r="G51" s="78">
        <v>0</v>
      </c>
      <c r="H51" s="78">
        <v>465.5</v>
      </c>
      <c r="I51" s="78">
        <v>0</v>
      </c>
      <c r="J51" s="77"/>
      <c r="K51" s="78">
        <v>0</v>
      </c>
      <c r="L51" s="77">
        <v>0</v>
      </c>
      <c r="M51" s="77">
        <v>0</v>
      </c>
      <c r="N51" s="77">
        <f t="shared" si="0"/>
        <v>2567.1999999999998</v>
      </c>
      <c r="O51" s="77">
        <v>0</v>
      </c>
      <c r="P51" s="77">
        <v>14.878271999999953</v>
      </c>
      <c r="Q51" s="77">
        <v>0</v>
      </c>
      <c r="R51" s="77">
        <v>21.016999999999999</v>
      </c>
      <c r="S51" s="77"/>
      <c r="T51" s="77">
        <v>0</v>
      </c>
      <c r="U51" s="77">
        <v>241.69549999999998</v>
      </c>
      <c r="V51" s="77">
        <v>584</v>
      </c>
      <c r="W51" s="77">
        <v>0</v>
      </c>
      <c r="X51" s="77">
        <v>0</v>
      </c>
      <c r="Y51" s="77">
        <v>0</v>
      </c>
      <c r="Z51" s="77">
        <v>0</v>
      </c>
      <c r="AA51" s="77">
        <f t="shared" si="1"/>
        <v>861.5907719999999</v>
      </c>
      <c r="AB51" s="77">
        <f t="shared" si="2"/>
        <v>1705.6092279999998</v>
      </c>
      <c r="AC51" s="1"/>
      <c r="AD51" s="1"/>
    </row>
    <row r="52" spans="1:30" x14ac:dyDescent="0.25">
      <c r="A52" s="73" t="s">
        <v>1582</v>
      </c>
      <c r="B52" s="74" t="s">
        <v>1583</v>
      </c>
      <c r="C52" s="81" t="s">
        <v>302</v>
      </c>
      <c r="D52" s="80" t="s">
        <v>1493</v>
      </c>
      <c r="E52" s="76" t="s">
        <v>1489</v>
      </c>
      <c r="F52" s="77">
        <v>2101.6999999999998</v>
      </c>
      <c r="G52" s="78">
        <v>0</v>
      </c>
      <c r="H52" s="78">
        <v>465.5</v>
      </c>
      <c r="I52" s="78">
        <v>0</v>
      </c>
      <c r="J52" s="77"/>
      <c r="K52" s="78">
        <v>0</v>
      </c>
      <c r="L52" s="77">
        <v>0</v>
      </c>
      <c r="M52" s="77">
        <v>0</v>
      </c>
      <c r="N52" s="77">
        <f t="shared" si="0"/>
        <v>2567.1999999999998</v>
      </c>
      <c r="O52" s="77">
        <v>0</v>
      </c>
      <c r="P52" s="77">
        <v>14.878271999999953</v>
      </c>
      <c r="Q52" s="77">
        <v>0</v>
      </c>
      <c r="R52" s="77">
        <v>21.016999999999999</v>
      </c>
      <c r="S52" s="77"/>
      <c r="T52" s="77">
        <v>0</v>
      </c>
      <c r="U52" s="77">
        <v>241.69549999999998</v>
      </c>
      <c r="V52" s="77">
        <v>566</v>
      </c>
      <c r="W52" s="77">
        <v>0</v>
      </c>
      <c r="X52" s="77">
        <v>0</v>
      </c>
      <c r="Y52" s="77">
        <v>0</v>
      </c>
      <c r="Z52" s="77">
        <v>0</v>
      </c>
      <c r="AA52" s="77">
        <f t="shared" si="1"/>
        <v>843.5907719999999</v>
      </c>
      <c r="AB52" s="77">
        <f t="shared" si="2"/>
        <v>1723.6092279999998</v>
      </c>
      <c r="AC52" s="1"/>
      <c r="AD52" s="1"/>
    </row>
    <row r="53" spans="1:30" x14ac:dyDescent="0.25">
      <c r="A53" s="73" t="s">
        <v>1584</v>
      </c>
      <c r="B53" s="74" t="s">
        <v>1585</v>
      </c>
      <c r="C53" s="79" t="s">
        <v>1560</v>
      </c>
      <c r="D53" s="80" t="s">
        <v>318</v>
      </c>
      <c r="E53" s="76" t="s">
        <v>1489</v>
      </c>
      <c r="F53" s="77">
        <v>8558.3250000000007</v>
      </c>
      <c r="G53" s="78">
        <v>0</v>
      </c>
      <c r="H53" s="78">
        <v>0</v>
      </c>
      <c r="I53" s="78">
        <v>0</v>
      </c>
      <c r="J53" s="77"/>
      <c r="K53" s="78">
        <v>0</v>
      </c>
      <c r="L53" s="77">
        <v>0</v>
      </c>
      <c r="M53" s="77">
        <v>0</v>
      </c>
      <c r="N53" s="77">
        <f t="shared" si="0"/>
        <v>8558.3250000000007</v>
      </c>
      <c r="O53" s="77">
        <v>0</v>
      </c>
      <c r="P53" s="77">
        <v>1280.869044</v>
      </c>
      <c r="Q53" s="77">
        <v>31.552262136986311</v>
      </c>
      <c r="R53" s="77">
        <v>0</v>
      </c>
      <c r="S53" s="77"/>
      <c r="T53" s="77">
        <v>0</v>
      </c>
      <c r="U53" s="77">
        <v>984.20737500000007</v>
      </c>
      <c r="V53" s="77">
        <v>4045.83</v>
      </c>
      <c r="W53" s="77">
        <v>0</v>
      </c>
      <c r="X53" s="77">
        <v>0</v>
      </c>
      <c r="Y53" s="77">
        <v>0</v>
      </c>
      <c r="Z53" s="77">
        <v>0</v>
      </c>
      <c r="AA53" s="77">
        <f t="shared" si="1"/>
        <v>6342.4586811369863</v>
      </c>
      <c r="AB53" s="77">
        <f t="shared" si="2"/>
        <v>2215.8663188630144</v>
      </c>
      <c r="AC53" s="1"/>
      <c r="AD53" s="1"/>
    </row>
    <row r="54" spans="1:30" x14ac:dyDescent="0.25">
      <c r="A54" s="73" t="s">
        <v>1586</v>
      </c>
      <c r="B54" s="74" t="s">
        <v>1587</v>
      </c>
      <c r="C54" s="79" t="s">
        <v>1588</v>
      </c>
      <c r="D54" s="80" t="s">
        <v>1488</v>
      </c>
      <c r="E54" s="76" t="s">
        <v>1489</v>
      </c>
      <c r="F54" s="77">
        <v>2265.1</v>
      </c>
      <c r="G54" s="78">
        <v>0</v>
      </c>
      <c r="H54" s="78">
        <v>465.5</v>
      </c>
      <c r="I54" s="78">
        <v>0</v>
      </c>
      <c r="J54" s="77"/>
      <c r="K54" s="78">
        <v>0</v>
      </c>
      <c r="L54" s="77">
        <v>0</v>
      </c>
      <c r="M54" s="77">
        <v>0</v>
      </c>
      <c r="N54" s="77">
        <f t="shared" si="0"/>
        <v>2730.6</v>
      </c>
      <c r="O54" s="77">
        <v>0</v>
      </c>
      <c r="P54" s="77">
        <v>47.656191999999976</v>
      </c>
      <c r="Q54" s="77">
        <v>0</v>
      </c>
      <c r="R54" s="77">
        <v>22.651</v>
      </c>
      <c r="S54" s="77"/>
      <c r="T54" s="77">
        <v>0</v>
      </c>
      <c r="U54" s="77">
        <v>260.48649999999998</v>
      </c>
      <c r="V54" s="77">
        <v>395.01</v>
      </c>
      <c r="W54" s="77">
        <v>0</v>
      </c>
      <c r="X54" s="77">
        <v>0</v>
      </c>
      <c r="Y54" s="77">
        <v>0</v>
      </c>
      <c r="Z54" s="77">
        <v>0</v>
      </c>
      <c r="AA54" s="77">
        <f t="shared" si="1"/>
        <v>725.80369199999996</v>
      </c>
      <c r="AB54" s="77">
        <f t="shared" si="2"/>
        <v>2004.796308</v>
      </c>
      <c r="AC54" s="1"/>
      <c r="AD54" s="1"/>
    </row>
    <row r="55" spans="1:30" x14ac:dyDescent="0.25">
      <c r="A55" s="73" t="s">
        <v>1589</v>
      </c>
      <c r="B55" s="74" t="s">
        <v>1590</v>
      </c>
      <c r="C55" s="79" t="s">
        <v>290</v>
      </c>
      <c r="D55" s="80" t="s">
        <v>1493</v>
      </c>
      <c r="E55" s="76" t="s">
        <v>1489</v>
      </c>
      <c r="F55" s="77">
        <v>3090.8</v>
      </c>
      <c r="G55" s="78">
        <v>0</v>
      </c>
      <c r="H55" s="78">
        <v>465.5</v>
      </c>
      <c r="I55" s="78">
        <v>0</v>
      </c>
      <c r="J55" s="77"/>
      <c r="K55" s="78">
        <v>0</v>
      </c>
      <c r="L55" s="77">
        <v>0</v>
      </c>
      <c r="M55" s="77">
        <v>0</v>
      </c>
      <c r="N55" s="77">
        <f t="shared" si="0"/>
        <v>3556.3</v>
      </c>
      <c r="O55" s="77">
        <v>0</v>
      </c>
      <c r="P55" s="77">
        <v>175.442352</v>
      </c>
      <c r="Q55" s="77">
        <v>3.5361689132420109</v>
      </c>
      <c r="R55" s="77">
        <v>0</v>
      </c>
      <c r="S55" s="77"/>
      <c r="T55" s="77">
        <v>0</v>
      </c>
      <c r="U55" s="77">
        <v>355.44200000000006</v>
      </c>
      <c r="V55" s="77">
        <v>686</v>
      </c>
      <c r="W55" s="77">
        <v>0</v>
      </c>
      <c r="X55" s="77">
        <v>0</v>
      </c>
      <c r="Y55" s="77">
        <v>0</v>
      </c>
      <c r="Z55" s="77">
        <v>0</v>
      </c>
      <c r="AA55" s="77">
        <f t="shared" si="1"/>
        <v>1220.4205209132419</v>
      </c>
      <c r="AB55" s="77">
        <f t="shared" si="2"/>
        <v>2335.8794790867582</v>
      </c>
      <c r="AC55" s="1"/>
      <c r="AD55" s="1"/>
    </row>
    <row r="56" spans="1:30" x14ac:dyDescent="0.25">
      <c r="A56" s="73" t="s">
        <v>1591</v>
      </c>
      <c r="B56" s="74" t="s">
        <v>1592</v>
      </c>
      <c r="C56" s="79" t="s">
        <v>443</v>
      </c>
      <c r="D56" s="80" t="s">
        <v>1493</v>
      </c>
      <c r="E56" s="76" t="s">
        <v>1489</v>
      </c>
      <c r="F56" s="77">
        <v>3507.35</v>
      </c>
      <c r="G56" s="78">
        <v>0</v>
      </c>
      <c r="H56" s="78">
        <v>465.5</v>
      </c>
      <c r="I56" s="78">
        <v>0</v>
      </c>
      <c r="J56" s="77"/>
      <c r="K56" s="78">
        <v>0</v>
      </c>
      <c r="L56" s="77">
        <v>0</v>
      </c>
      <c r="M56" s="77">
        <v>0</v>
      </c>
      <c r="N56" s="77">
        <f t="shared" si="0"/>
        <v>3972.85</v>
      </c>
      <c r="O56" s="77">
        <v>0</v>
      </c>
      <c r="P56" s="77">
        <v>344.74439999999993</v>
      </c>
      <c r="Q56" s="77">
        <v>5.8198519817351588</v>
      </c>
      <c r="R56" s="77">
        <v>35.073500000000003</v>
      </c>
      <c r="S56" s="77"/>
      <c r="T56" s="77">
        <v>0</v>
      </c>
      <c r="U56" s="77">
        <v>403.34525000000002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f t="shared" si="1"/>
        <v>788.98300198173513</v>
      </c>
      <c r="AB56" s="77">
        <f t="shared" si="2"/>
        <v>3183.8669980182649</v>
      </c>
      <c r="AC56" s="1"/>
      <c r="AD56" s="1"/>
    </row>
    <row r="57" spans="1:30" x14ac:dyDescent="0.25">
      <c r="A57" s="73" t="s">
        <v>1593</v>
      </c>
      <c r="B57" s="74" t="s">
        <v>1594</v>
      </c>
      <c r="C57" s="79" t="s">
        <v>428</v>
      </c>
      <c r="D57" s="80" t="s">
        <v>1488</v>
      </c>
      <c r="E57" s="76" t="s">
        <v>1489</v>
      </c>
      <c r="F57" s="77">
        <v>2369.8000000000002</v>
      </c>
      <c r="G57" s="78">
        <v>0</v>
      </c>
      <c r="H57" s="78">
        <v>465.5</v>
      </c>
      <c r="I57" s="78">
        <v>0</v>
      </c>
      <c r="J57" s="77"/>
      <c r="K57" s="78">
        <v>0</v>
      </c>
      <c r="L57" s="77">
        <v>0</v>
      </c>
      <c r="M57" s="77">
        <v>0</v>
      </c>
      <c r="N57" s="77">
        <f t="shared" si="0"/>
        <v>2835.3</v>
      </c>
      <c r="O57" s="77">
        <v>0</v>
      </c>
      <c r="P57" s="77">
        <v>59.047552000000024</v>
      </c>
      <c r="Q57" s="77">
        <v>0</v>
      </c>
      <c r="R57" s="77">
        <v>0</v>
      </c>
      <c r="S57" s="77"/>
      <c r="T57" s="77">
        <v>0</v>
      </c>
      <c r="U57" s="77">
        <v>272.52700000000004</v>
      </c>
      <c r="V57" s="77">
        <v>511</v>
      </c>
      <c r="W57" s="77">
        <v>0</v>
      </c>
      <c r="X57" s="77">
        <v>0</v>
      </c>
      <c r="Y57" s="77">
        <v>0</v>
      </c>
      <c r="Z57" s="77">
        <v>0</v>
      </c>
      <c r="AA57" s="77">
        <f t="shared" si="1"/>
        <v>842.57455200000004</v>
      </c>
      <c r="AB57" s="77">
        <f t="shared" si="2"/>
        <v>1992.7254480000001</v>
      </c>
      <c r="AC57" s="1"/>
      <c r="AD57" s="1"/>
    </row>
    <row r="58" spans="1:30" x14ac:dyDescent="0.25">
      <c r="A58" s="73" t="s">
        <v>1595</v>
      </c>
      <c r="B58" s="74" t="s">
        <v>1596</v>
      </c>
      <c r="C58" s="79" t="s">
        <v>1597</v>
      </c>
      <c r="D58" s="80" t="s">
        <v>1497</v>
      </c>
      <c r="E58" s="76" t="s">
        <v>1489</v>
      </c>
      <c r="F58" s="77">
        <v>15606.025</v>
      </c>
      <c r="G58" s="78">
        <v>0</v>
      </c>
      <c r="H58" s="78">
        <v>0</v>
      </c>
      <c r="I58" s="78">
        <v>0</v>
      </c>
      <c r="J58" s="77"/>
      <c r="K58" s="78">
        <v>0</v>
      </c>
      <c r="L58" s="77">
        <v>0</v>
      </c>
      <c r="M58" s="77">
        <v>0</v>
      </c>
      <c r="N58" s="77">
        <f t="shared" si="0"/>
        <v>15606.025</v>
      </c>
      <c r="O58" s="77">
        <v>0</v>
      </c>
      <c r="P58" s="77">
        <v>2901.8492880000003</v>
      </c>
      <c r="Q58" s="77">
        <v>70.190392401826486</v>
      </c>
      <c r="R58" s="77">
        <v>0</v>
      </c>
      <c r="S58" s="77"/>
      <c r="T58" s="77">
        <v>0</v>
      </c>
      <c r="U58" s="77">
        <v>1794.692875</v>
      </c>
      <c r="V58" s="77">
        <v>2086.11</v>
      </c>
      <c r="W58" s="77">
        <v>0</v>
      </c>
      <c r="X58" s="77">
        <v>0</v>
      </c>
      <c r="Y58" s="77">
        <v>0</v>
      </c>
      <c r="Z58" s="77">
        <v>0</v>
      </c>
      <c r="AA58" s="77">
        <f t="shared" si="1"/>
        <v>6852.8425554018268</v>
      </c>
      <c r="AB58" s="77">
        <f t="shared" si="2"/>
        <v>8753.1824445981729</v>
      </c>
      <c r="AC58" s="1"/>
      <c r="AD58" s="1"/>
    </row>
    <row r="59" spans="1:30" x14ac:dyDescent="0.25">
      <c r="A59" s="73" t="s">
        <v>1598</v>
      </c>
      <c r="B59" s="74" t="s">
        <v>1599</v>
      </c>
      <c r="C59" s="79" t="s">
        <v>392</v>
      </c>
      <c r="D59" s="80" t="s">
        <v>1493</v>
      </c>
      <c r="E59" s="76" t="s">
        <v>1489</v>
      </c>
      <c r="F59" s="77">
        <v>2741.1750000000002</v>
      </c>
      <c r="G59" s="78">
        <v>0</v>
      </c>
      <c r="H59" s="78">
        <v>465.5</v>
      </c>
      <c r="I59" s="78">
        <v>0</v>
      </c>
      <c r="J59" s="77"/>
      <c r="K59" s="78">
        <v>0</v>
      </c>
      <c r="L59" s="77">
        <v>0</v>
      </c>
      <c r="M59" s="77">
        <v>0</v>
      </c>
      <c r="N59" s="77">
        <f t="shared" si="0"/>
        <v>3206.6750000000002</v>
      </c>
      <c r="O59" s="77">
        <v>0</v>
      </c>
      <c r="P59" s="77">
        <v>119.70315200000002</v>
      </c>
      <c r="Q59" s="77">
        <v>1.6193937534246579</v>
      </c>
      <c r="R59" s="77">
        <v>0</v>
      </c>
      <c r="S59" s="77"/>
      <c r="T59" s="77">
        <v>0</v>
      </c>
      <c r="U59" s="77">
        <v>315.23512500000004</v>
      </c>
      <c r="V59" s="77">
        <v>455.27</v>
      </c>
      <c r="W59" s="77">
        <v>0</v>
      </c>
      <c r="X59" s="77">
        <v>0</v>
      </c>
      <c r="Y59" s="77">
        <v>0</v>
      </c>
      <c r="Z59" s="77">
        <v>0</v>
      </c>
      <c r="AA59" s="77">
        <f t="shared" si="1"/>
        <v>891.82767075342463</v>
      </c>
      <c r="AB59" s="77">
        <f t="shared" si="2"/>
        <v>2314.8473292465756</v>
      </c>
      <c r="AC59" s="1"/>
      <c r="AD59" s="1"/>
    </row>
    <row r="60" spans="1:30" x14ac:dyDescent="0.25">
      <c r="A60" s="73" t="s">
        <v>1600</v>
      </c>
      <c r="B60" s="74" t="s">
        <v>1601</v>
      </c>
      <c r="C60" s="79" t="s">
        <v>428</v>
      </c>
      <c r="D60" s="80" t="s">
        <v>1488</v>
      </c>
      <c r="E60" s="76" t="s">
        <v>1489</v>
      </c>
      <c r="F60" s="77">
        <v>2369.8000000000002</v>
      </c>
      <c r="G60" s="78">
        <v>0</v>
      </c>
      <c r="H60" s="78">
        <v>465.5</v>
      </c>
      <c r="I60" s="78">
        <v>0</v>
      </c>
      <c r="J60" s="77"/>
      <c r="K60" s="78">
        <v>0</v>
      </c>
      <c r="L60" s="77">
        <v>0</v>
      </c>
      <c r="M60" s="77">
        <v>0</v>
      </c>
      <c r="N60" s="77">
        <f t="shared" si="0"/>
        <v>2835.3</v>
      </c>
      <c r="O60" s="77">
        <v>0</v>
      </c>
      <c r="P60" s="77">
        <v>59.047552000000024</v>
      </c>
      <c r="Q60" s="77">
        <v>0</v>
      </c>
      <c r="R60" s="77">
        <v>23.698000000000004</v>
      </c>
      <c r="S60" s="77"/>
      <c r="T60" s="77">
        <v>0</v>
      </c>
      <c r="U60" s="77">
        <v>272.52700000000004</v>
      </c>
      <c r="V60" s="77">
        <v>766</v>
      </c>
      <c r="W60" s="77">
        <v>0</v>
      </c>
      <c r="X60" s="77">
        <v>0</v>
      </c>
      <c r="Y60" s="77">
        <v>0</v>
      </c>
      <c r="Z60" s="77">
        <v>0</v>
      </c>
      <c r="AA60" s="77">
        <f t="shared" si="1"/>
        <v>1121.2725520000001</v>
      </c>
      <c r="AB60" s="77">
        <f t="shared" si="2"/>
        <v>1714.027448</v>
      </c>
      <c r="AC60" s="1"/>
      <c r="AD60" s="1"/>
    </row>
    <row r="61" spans="1:30" x14ac:dyDescent="0.25">
      <c r="A61" s="73" t="s">
        <v>1602</v>
      </c>
      <c r="B61" s="74" t="s">
        <v>1603</v>
      </c>
      <c r="C61" s="82" t="s">
        <v>296</v>
      </c>
      <c r="D61" s="80" t="s">
        <v>1493</v>
      </c>
      <c r="E61" s="76" t="s">
        <v>1489</v>
      </c>
      <c r="F61" s="77">
        <v>2265.1</v>
      </c>
      <c r="G61" s="78">
        <v>0</v>
      </c>
      <c r="H61" s="78">
        <v>465.5</v>
      </c>
      <c r="I61" s="78">
        <v>0</v>
      </c>
      <c r="J61" s="77"/>
      <c r="K61" s="78">
        <v>0</v>
      </c>
      <c r="L61" s="77">
        <v>0</v>
      </c>
      <c r="M61" s="77">
        <v>0</v>
      </c>
      <c r="N61" s="77">
        <f t="shared" si="0"/>
        <v>2730.6</v>
      </c>
      <c r="O61" s="77">
        <v>0</v>
      </c>
      <c r="P61" s="77">
        <v>47.656191999999976</v>
      </c>
      <c r="Q61" s="77">
        <v>0</v>
      </c>
      <c r="R61" s="77">
        <v>22.651</v>
      </c>
      <c r="S61" s="77"/>
      <c r="T61" s="77">
        <v>0</v>
      </c>
      <c r="U61" s="77">
        <v>260.48649999999998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f t="shared" si="1"/>
        <v>330.79369199999996</v>
      </c>
      <c r="AB61" s="77">
        <f t="shared" si="2"/>
        <v>2399.8063080000002</v>
      </c>
      <c r="AC61" s="1"/>
      <c r="AD61" s="1"/>
    </row>
    <row r="62" spans="1:30" x14ac:dyDescent="0.25">
      <c r="A62" s="73" t="s">
        <v>1604</v>
      </c>
      <c r="B62" s="74" t="s">
        <v>1605</v>
      </c>
      <c r="C62" s="79" t="s">
        <v>1560</v>
      </c>
      <c r="D62" s="80" t="s">
        <v>1497</v>
      </c>
      <c r="E62" s="76" t="s">
        <v>1489</v>
      </c>
      <c r="F62" s="77">
        <v>8558.3250000000007</v>
      </c>
      <c r="G62" s="78">
        <v>0</v>
      </c>
      <c r="H62" s="78">
        <v>0</v>
      </c>
      <c r="I62" s="78">
        <v>0</v>
      </c>
      <c r="J62" s="77"/>
      <c r="K62" s="78">
        <v>0</v>
      </c>
      <c r="L62" s="77">
        <v>0</v>
      </c>
      <c r="M62" s="77">
        <v>0</v>
      </c>
      <c r="N62" s="77">
        <f t="shared" si="0"/>
        <v>8558.3250000000007</v>
      </c>
      <c r="O62" s="77">
        <v>0</v>
      </c>
      <c r="P62" s="77">
        <v>1280.869044</v>
      </c>
      <c r="Q62" s="77">
        <v>31.552262136986311</v>
      </c>
      <c r="R62" s="77">
        <v>0</v>
      </c>
      <c r="S62" s="77"/>
      <c r="T62" s="77">
        <v>0</v>
      </c>
      <c r="U62" s="77">
        <v>984.20737500000007</v>
      </c>
      <c r="V62" s="77">
        <v>2766</v>
      </c>
      <c r="W62" s="77">
        <v>0</v>
      </c>
      <c r="X62" s="77">
        <v>0</v>
      </c>
      <c r="Y62" s="77">
        <v>0</v>
      </c>
      <c r="Z62" s="77">
        <v>0</v>
      </c>
      <c r="AA62" s="77">
        <f t="shared" si="1"/>
        <v>5062.6286811369864</v>
      </c>
      <c r="AB62" s="77">
        <f t="shared" si="2"/>
        <v>3495.6963188630143</v>
      </c>
      <c r="AC62" s="1"/>
      <c r="AD62" s="1"/>
    </row>
    <row r="63" spans="1:30" x14ac:dyDescent="0.25">
      <c r="A63" s="73" t="s">
        <v>1606</v>
      </c>
      <c r="B63" s="74" t="s">
        <v>1607</v>
      </c>
      <c r="C63" s="79" t="s">
        <v>1608</v>
      </c>
      <c r="D63" s="80" t="s">
        <v>1609</v>
      </c>
      <c r="E63" s="76" t="s">
        <v>1489</v>
      </c>
      <c r="F63" s="77">
        <v>23552.994999999999</v>
      </c>
      <c r="G63" s="78">
        <v>0</v>
      </c>
      <c r="H63" s="78">
        <v>960</v>
      </c>
      <c r="I63" s="78">
        <v>688</v>
      </c>
      <c r="J63" s="77"/>
      <c r="K63" s="78">
        <v>0</v>
      </c>
      <c r="L63" s="77">
        <v>0</v>
      </c>
      <c r="M63" s="77">
        <v>0</v>
      </c>
      <c r="N63" s="77">
        <f t="shared" si="0"/>
        <v>25200.994999999999</v>
      </c>
      <c r="O63" s="77">
        <v>0</v>
      </c>
      <c r="P63" s="77">
        <v>5744.9804999999997</v>
      </c>
      <c r="Q63" s="77">
        <v>112.69632000000001</v>
      </c>
      <c r="R63" s="77">
        <v>0</v>
      </c>
      <c r="S63" s="77"/>
      <c r="T63" s="77">
        <v>0</v>
      </c>
      <c r="U63" s="77">
        <v>2708.5944249999998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f t="shared" si="1"/>
        <v>8566.2712449999999</v>
      </c>
      <c r="AB63" s="77">
        <f t="shared" si="2"/>
        <v>16634.723754999999</v>
      </c>
      <c r="AC63" s="1"/>
      <c r="AD63" s="1"/>
    </row>
    <row r="64" spans="1:30" x14ac:dyDescent="0.25">
      <c r="A64" s="73" t="s">
        <v>1610</v>
      </c>
      <c r="B64" s="74" t="s">
        <v>1611</v>
      </c>
      <c r="C64" s="79" t="s">
        <v>1560</v>
      </c>
      <c r="D64" s="80" t="s">
        <v>1497</v>
      </c>
      <c r="E64" s="76" t="s">
        <v>1489</v>
      </c>
      <c r="F64" s="77">
        <v>8558.3250000000007</v>
      </c>
      <c r="G64" s="78">
        <v>0</v>
      </c>
      <c r="H64" s="78">
        <v>0</v>
      </c>
      <c r="I64" s="78">
        <v>0</v>
      </c>
      <c r="J64" s="77"/>
      <c r="K64" s="78">
        <v>0</v>
      </c>
      <c r="L64" s="77">
        <v>0</v>
      </c>
      <c r="M64" s="77">
        <v>0</v>
      </c>
      <c r="N64" s="77">
        <f t="shared" si="0"/>
        <v>8558.3250000000007</v>
      </c>
      <c r="O64" s="77">
        <v>0</v>
      </c>
      <c r="P64" s="77">
        <v>1280.869044</v>
      </c>
      <c r="Q64" s="77">
        <v>31.552262136986311</v>
      </c>
      <c r="R64" s="77">
        <v>0</v>
      </c>
      <c r="S64" s="77"/>
      <c r="T64" s="77">
        <v>0</v>
      </c>
      <c r="U64" s="77">
        <v>984.20737500000007</v>
      </c>
      <c r="V64" s="77">
        <v>1383</v>
      </c>
      <c r="W64" s="77">
        <v>0</v>
      </c>
      <c r="X64" s="77">
        <v>0</v>
      </c>
      <c r="Y64" s="77">
        <v>0</v>
      </c>
      <c r="Z64" s="77">
        <v>0</v>
      </c>
      <c r="AA64" s="77">
        <f t="shared" si="1"/>
        <v>3679.6286811369864</v>
      </c>
      <c r="AB64" s="77">
        <f t="shared" si="2"/>
        <v>4878.6963188630143</v>
      </c>
      <c r="AC64" s="1"/>
      <c r="AD64" s="1"/>
    </row>
    <row r="65" spans="1:30" x14ac:dyDescent="0.25">
      <c r="A65" s="73" t="s">
        <v>1612</v>
      </c>
      <c r="B65" s="74" t="s">
        <v>1613</v>
      </c>
      <c r="C65" s="79" t="s">
        <v>290</v>
      </c>
      <c r="D65" s="80" t="s">
        <v>1488</v>
      </c>
      <c r="E65" s="76" t="s">
        <v>1489</v>
      </c>
      <c r="F65" s="77">
        <v>3090.8</v>
      </c>
      <c r="G65" s="78">
        <v>0</v>
      </c>
      <c r="H65" s="78">
        <v>465.5</v>
      </c>
      <c r="I65" s="78">
        <v>0</v>
      </c>
      <c r="J65" s="77"/>
      <c r="K65" s="78">
        <v>0</v>
      </c>
      <c r="L65" s="77">
        <v>0</v>
      </c>
      <c r="M65" s="77">
        <v>0</v>
      </c>
      <c r="N65" s="77">
        <f t="shared" si="0"/>
        <v>3556.3</v>
      </c>
      <c r="O65" s="77">
        <v>0</v>
      </c>
      <c r="P65" s="77">
        <v>675.32479200000012</v>
      </c>
      <c r="Q65" s="77">
        <v>11.717242885844753</v>
      </c>
      <c r="R65" s="77">
        <v>0</v>
      </c>
      <c r="S65" s="77"/>
      <c r="T65" s="77">
        <v>0</v>
      </c>
      <c r="U65" s="77">
        <v>355.44200000000006</v>
      </c>
      <c r="V65" s="77">
        <v>561</v>
      </c>
      <c r="W65" s="77">
        <v>0</v>
      </c>
      <c r="X65" s="77">
        <v>0</v>
      </c>
      <c r="Y65" s="77">
        <v>0</v>
      </c>
      <c r="Z65" s="77">
        <v>0</v>
      </c>
      <c r="AA65" s="77">
        <f t="shared" si="1"/>
        <v>1603.4840348858449</v>
      </c>
      <c r="AB65" s="77">
        <f t="shared" si="2"/>
        <v>1952.8159651141552</v>
      </c>
      <c r="AC65" s="1"/>
      <c r="AD65" s="1"/>
    </row>
    <row r="66" spans="1:30" x14ac:dyDescent="0.25">
      <c r="A66" s="73" t="s">
        <v>1614</v>
      </c>
      <c r="B66" s="74" t="s">
        <v>1615</v>
      </c>
      <c r="C66" s="79" t="s">
        <v>1616</v>
      </c>
      <c r="D66" s="80" t="s">
        <v>318</v>
      </c>
      <c r="E66" s="76" t="s">
        <v>1489</v>
      </c>
      <c r="F66" s="77">
        <v>2741.1750000000002</v>
      </c>
      <c r="G66" s="78">
        <v>0</v>
      </c>
      <c r="H66" s="78">
        <v>465.5</v>
      </c>
      <c r="I66" s="78">
        <v>0</v>
      </c>
      <c r="J66" s="77"/>
      <c r="K66" s="78">
        <v>0</v>
      </c>
      <c r="L66" s="77">
        <v>0</v>
      </c>
      <c r="M66" s="77">
        <v>0</v>
      </c>
      <c r="N66" s="77">
        <f t="shared" si="0"/>
        <v>3206.6750000000002</v>
      </c>
      <c r="O66" s="77">
        <v>0</v>
      </c>
      <c r="P66" s="77">
        <v>119.70315200000002</v>
      </c>
      <c r="Q66" s="77">
        <v>1.6193937534246579</v>
      </c>
      <c r="R66" s="77">
        <v>0</v>
      </c>
      <c r="S66" s="77"/>
      <c r="T66" s="77">
        <v>0</v>
      </c>
      <c r="U66" s="77">
        <v>315.23512500000004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f t="shared" si="1"/>
        <v>436.5576707534247</v>
      </c>
      <c r="AB66" s="77">
        <f t="shared" si="2"/>
        <v>2770.1173292465755</v>
      </c>
      <c r="AC66" s="1"/>
      <c r="AD66" s="1"/>
    </row>
    <row r="67" spans="1:30" x14ac:dyDescent="0.25">
      <c r="A67" s="73" t="s">
        <v>1617</v>
      </c>
      <c r="B67" s="74" t="s">
        <v>1618</v>
      </c>
      <c r="C67" s="79" t="s">
        <v>367</v>
      </c>
      <c r="D67" s="80" t="s">
        <v>1493</v>
      </c>
      <c r="E67" s="76" t="s">
        <v>1489</v>
      </c>
      <c r="F67" s="77">
        <v>2609.5</v>
      </c>
      <c r="G67" s="78">
        <v>0</v>
      </c>
      <c r="H67" s="78">
        <v>465.5</v>
      </c>
      <c r="I67" s="78">
        <v>0</v>
      </c>
      <c r="J67" s="77"/>
      <c r="K67" s="78">
        <v>0</v>
      </c>
      <c r="L67" s="77">
        <v>0</v>
      </c>
      <c r="M67" s="77">
        <v>0</v>
      </c>
      <c r="N67" s="77">
        <f t="shared" si="0"/>
        <v>3075</v>
      </c>
      <c r="O67" s="77">
        <v>0</v>
      </c>
      <c r="P67" s="77">
        <v>105.37691199999998</v>
      </c>
      <c r="Q67" s="77">
        <v>0.89750210045661882</v>
      </c>
      <c r="R67" s="77">
        <v>26.094999999999999</v>
      </c>
      <c r="S67" s="77"/>
      <c r="T67" s="77">
        <v>0</v>
      </c>
      <c r="U67" s="77">
        <v>300.09250000000003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f t="shared" si="1"/>
        <v>432.46191410045662</v>
      </c>
      <c r="AB67" s="77">
        <f t="shared" si="2"/>
        <v>2642.5380858995431</v>
      </c>
      <c r="AC67" s="1"/>
      <c r="AD67" s="1"/>
    </row>
    <row r="68" spans="1:30" x14ac:dyDescent="0.25">
      <c r="A68" s="73" t="s">
        <v>1619</v>
      </c>
      <c r="B68" s="74" t="s">
        <v>1620</v>
      </c>
      <c r="C68" s="79" t="s">
        <v>1365</v>
      </c>
      <c r="D68" s="80" t="s">
        <v>1488</v>
      </c>
      <c r="E68" s="76" t="s">
        <v>1489</v>
      </c>
      <c r="F68" s="77">
        <v>2881.65</v>
      </c>
      <c r="G68" s="78">
        <v>0</v>
      </c>
      <c r="H68" s="78">
        <v>465.5</v>
      </c>
      <c r="I68" s="78">
        <v>0</v>
      </c>
      <c r="J68" s="77"/>
      <c r="K68" s="78">
        <v>0</v>
      </c>
      <c r="L68" s="77">
        <v>0</v>
      </c>
      <c r="M68" s="77">
        <v>0</v>
      </c>
      <c r="N68" s="77">
        <f t="shared" si="0"/>
        <v>3347.15</v>
      </c>
      <c r="O68" s="77">
        <v>0</v>
      </c>
      <c r="P68" s="77">
        <v>134.98683200000002</v>
      </c>
      <c r="Q68" s="77">
        <v>2.3895303013698612</v>
      </c>
      <c r="R68" s="77">
        <v>0</v>
      </c>
      <c r="S68" s="77"/>
      <c r="T68" s="77">
        <v>0</v>
      </c>
      <c r="U68" s="77">
        <v>331.38975000000005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f t="shared" si="1"/>
        <v>468.76611230136996</v>
      </c>
      <c r="AB68" s="77">
        <f t="shared" si="2"/>
        <v>2878.3838876986301</v>
      </c>
      <c r="AC68" s="1"/>
      <c r="AD68" s="1"/>
    </row>
    <row r="69" spans="1:30" x14ac:dyDescent="0.25">
      <c r="A69" s="73" t="s">
        <v>1621</v>
      </c>
      <c r="B69" s="74" t="s">
        <v>1622</v>
      </c>
      <c r="C69" s="79" t="s">
        <v>1623</v>
      </c>
      <c r="D69" s="80" t="s">
        <v>1497</v>
      </c>
      <c r="E69" s="76" t="s">
        <v>1489</v>
      </c>
      <c r="F69" s="77">
        <v>3339.75</v>
      </c>
      <c r="G69" s="78">
        <v>0</v>
      </c>
      <c r="H69" s="78">
        <v>465.5</v>
      </c>
      <c r="I69" s="78">
        <v>0</v>
      </c>
      <c r="J69" s="77"/>
      <c r="K69" s="78">
        <v>0</v>
      </c>
      <c r="L69" s="77">
        <v>0</v>
      </c>
      <c r="M69" s="77">
        <v>0</v>
      </c>
      <c r="N69" s="77">
        <f t="shared" si="0"/>
        <v>3805.25</v>
      </c>
      <c r="O69" s="77">
        <v>0</v>
      </c>
      <c r="P69" s="77">
        <v>317.92839999999995</v>
      </c>
      <c r="Q69" s="77">
        <v>4.9010060273972593</v>
      </c>
      <c r="R69" s="77">
        <v>0</v>
      </c>
      <c r="S69" s="77"/>
      <c r="T69" s="77">
        <v>0</v>
      </c>
      <c r="U69" s="77">
        <v>384.07125000000002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f t="shared" si="1"/>
        <v>706.90065602739719</v>
      </c>
      <c r="AB69" s="77">
        <f t="shared" si="2"/>
        <v>3098.3493439726026</v>
      </c>
      <c r="AC69" s="1"/>
      <c r="AD69" s="1"/>
    </row>
    <row r="70" spans="1:30" x14ac:dyDescent="0.25">
      <c r="A70" s="73" t="s">
        <v>1624</v>
      </c>
      <c r="B70" s="74" t="s">
        <v>1625</v>
      </c>
      <c r="C70" s="79" t="s">
        <v>1626</v>
      </c>
      <c r="D70" s="80" t="s">
        <v>1609</v>
      </c>
      <c r="E70" s="76" t="s">
        <v>1489</v>
      </c>
      <c r="F70" s="77">
        <v>3507.35</v>
      </c>
      <c r="G70" s="78">
        <v>0</v>
      </c>
      <c r="H70" s="78">
        <v>465.5</v>
      </c>
      <c r="I70" s="78">
        <v>0</v>
      </c>
      <c r="J70" s="77"/>
      <c r="K70" s="78">
        <v>0</v>
      </c>
      <c r="L70" s="77">
        <v>0</v>
      </c>
      <c r="M70" s="77">
        <v>0</v>
      </c>
      <c r="N70" s="77">
        <f t="shared" si="0"/>
        <v>3972.85</v>
      </c>
      <c r="O70" s="77">
        <v>0</v>
      </c>
      <c r="P70" s="77">
        <v>344.74439999999993</v>
      </c>
      <c r="Q70" s="77">
        <v>5.8198519817351588</v>
      </c>
      <c r="R70" s="77">
        <v>0</v>
      </c>
      <c r="S70" s="77"/>
      <c r="T70" s="77">
        <v>0</v>
      </c>
      <c r="U70" s="77">
        <v>403.34525000000002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f t="shared" si="1"/>
        <v>753.90950198173505</v>
      </c>
      <c r="AB70" s="77">
        <f t="shared" si="2"/>
        <v>3218.9404980182649</v>
      </c>
      <c r="AC70" s="1"/>
      <c r="AD70" s="1"/>
    </row>
    <row r="71" spans="1:30" x14ac:dyDescent="0.25">
      <c r="A71" s="73" t="s">
        <v>1627</v>
      </c>
      <c r="B71" s="74" t="s">
        <v>1628</v>
      </c>
      <c r="C71" s="79" t="s">
        <v>1629</v>
      </c>
      <c r="D71" s="80" t="s">
        <v>1497</v>
      </c>
      <c r="E71" s="76" t="s">
        <v>1489</v>
      </c>
      <c r="F71" s="77">
        <v>3685.2750000000001</v>
      </c>
      <c r="G71" s="78">
        <v>0</v>
      </c>
      <c r="H71" s="78">
        <v>465.5</v>
      </c>
      <c r="I71" s="78">
        <v>0</v>
      </c>
      <c r="J71" s="77"/>
      <c r="K71" s="78">
        <v>0</v>
      </c>
      <c r="L71" s="77">
        <v>0</v>
      </c>
      <c r="M71" s="77">
        <v>0</v>
      </c>
      <c r="N71" s="77">
        <f t="shared" si="0"/>
        <v>4150.7749999999996</v>
      </c>
      <c r="O71" s="77">
        <v>0</v>
      </c>
      <c r="P71" s="77">
        <v>648.008556</v>
      </c>
      <c r="Q71" s="77">
        <v>12.442779945205475</v>
      </c>
      <c r="R71" s="77">
        <v>36.85275</v>
      </c>
      <c r="S71" s="77"/>
      <c r="T71" s="77">
        <v>0</v>
      </c>
      <c r="U71" s="77">
        <v>423.80662500000005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f t="shared" si="1"/>
        <v>1121.1107109452055</v>
      </c>
      <c r="AB71" s="77">
        <f t="shared" si="2"/>
        <v>3029.6642890547942</v>
      </c>
      <c r="AC71" s="1"/>
      <c r="AD71" s="1"/>
    </row>
    <row r="72" spans="1:30" x14ac:dyDescent="0.25">
      <c r="A72" s="73" t="s">
        <v>1630</v>
      </c>
      <c r="B72" s="74" t="s">
        <v>1631</v>
      </c>
      <c r="C72" s="79" t="s">
        <v>367</v>
      </c>
      <c r="D72" s="80" t="s">
        <v>1497</v>
      </c>
      <c r="E72" s="76" t="s">
        <v>1489</v>
      </c>
      <c r="F72" s="77">
        <v>2609.5</v>
      </c>
      <c r="G72" s="78">
        <v>0</v>
      </c>
      <c r="H72" s="78">
        <v>465.5</v>
      </c>
      <c r="I72" s="78">
        <v>0</v>
      </c>
      <c r="J72" s="77"/>
      <c r="K72" s="78">
        <v>0</v>
      </c>
      <c r="L72" s="77">
        <v>0</v>
      </c>
      <c r="M72" s="77">
        <v>0</v>
      </c>
      <c r="N72" s="77">
        <f t="shared" si="0"/>
        <v>3075</v>
      </c>
      <c r="O72" s="77">
        <v>0</v>
      </c>
      <c r="P72" s="77">
        <v>105.37691199999998</v>
      </c>
      <c r="Q72" s="77">
        <v>0.89750210045661882</v>
      </c>
      <c r="R72" s="77">
        <v>0</v>
      </c>
      <c r="S72" s="77"/>
      <c r="T72" s="77">
        <v>0</v>
      </c>
      <c r="U72" s="77">
        <v>300.09250000000003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f t="shared" si="1"/>
        <v>406.3669141004566</v>
      </c>
      <c r="AB72" s="77">
        <f t="shared" si="2"/>
        <v>2668.6330858995434</v>
      </c>
      <c r="AC72" s="1"/>
      <c r="AD72" s="1"/>
    </row>
    <row r="73" spans="1:30" x14ac:dyDescent="0.25">
      <c r="A73" s="73" t="s">
        <v>1632</v>
      </c>
      <c r="B73" s="74" t="s">
        <v>1633</v>
      </c>
      <c r="C73" s="79" t="s">
        <v>367</v>
      </c>
      <c r="D73" s="80" t="s">
        <v>1497</v>
      </c>
      <c r="E73" s="76" t="s">
        <v>1489</v>
      </c>
      <c r="F73" s="77">
        <v>2609.5</v>
      </c>
      <c r="G73" s="78">
        <v>0</v>
      </c>
      <c r="H73" s="78">
        <v>465.5</v>
      </c>
      <c r="I73" s="78">
        <v>0</v>
      </c>
      <c r="J73" s="77"/>
      <c r="K73" s="78">
        <v>0</v>
      </c>
      <c r="L73" s="77">
        <v>0</v>
      </c>
      <c r="M73" s="77">
        <v>0</v>
      </c>
      <c r="N73" s="77">
        <f t="shared" si="0"/>
        <v>3075</v>
      </c>
      <c r="O73" s="77">
        <v>0</v>
      </c>
      <c r="P73" s="77">
        <v>105.37691199999998</v>
      </c>
      <c r="Q73" s="77">
        <v>0.89750210045661882</v>
      </c>
      <c r="R73" s="77">
        <v>26.094999999999999</v>
      </c>
      <c r="S73" s="77"/>
      <c r="T73" s="77">
        <v>0</v>
      </c>
      <c r="U73" s="77">
        <v>300.09250000000003</v>
      </c>
      <c r="V73" s="77">
        <v>422</v>
      </c>
      <c r="W73" s="77">
        <v>0</v>
      </c>
      <c r="X73" s="77">
        <v>0</v>
      </c>
      <c r="Y73" s="77">
        <v>0</v>
      </c>
      <c r="Z73" s="77">
        <v>0</v>
      </c>
      <c r="AA73" s="77">
        <f t="shared" si="1"/>
        <v>854.46191410045662</v>
      </c>
      <c r="AB73" s="77">
        <f t="shared" si="2"/>
        <v>2220.5380858995431</v>
      </c>
      <c r="AC73" s="1"/>
      <c r="AD73" s="1"/>
    </row>
    <row r="74" spans="1:30" x14ac:dyDescent="0.25">
      <c r="A74" s="73" t="s">
        <v>1634</v>
      </c>
      <c r="B74" s="74" t="s">
        <v>1635</v>
      </c>
      <c r="C74" s="79" t="s">
        <v>307</v>
      </c>
      <c r="D74" s="80" t="s">
        <v>1493</v>
      </c>
      <c r="E74" s="76" t="s">
        <v>1489</v>
      </c>
      <c r="F74" s="77">
        <v>2265.1</v>
      </c>
      <c r="G74" s="78">
        <v>0</v>
      </c>
      <c r="H74" s="78">
        <v>465.5</v>
      </c>
      <c r="I74" s="78">
        <v>0</v>
      </c>
      <c r="J74" s="77"/>
      <c r="K74" s="78">
        <v>0</v>
      </c>
      <c r="L74" s="77">
        <v>0</v>
      </c>
      <c r="M74" s="77">
        <v>0</v>
      </c>
      <c r="N74" s="77">
        <f t="shared" si="0"/>
        <v>2730.6</v>
      </c>
      <c r="O74" s="77">
        <v>0</v>
      </c>
      <c r="P74" s="77">
        <v>47.656191999999976</v>
      </c>
      <c r="Q74" s="77">
        <v>0</v>
      </c>
      <c r="R74" s="77">
        <v>22.651</v>
      </c>
      <c r="S74" s="77"/>
      <c r="T74" s="77">
        <v>0</v>
      </c>
      <c r="U74" s="77">
        <v>260.48649999999998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f t="shared" si="1"/>
        <v>330.79369199999996</v>
      </c>
      <c r="AB74" s="77">
        <f t="shared" si="2"/>
        <v>2399.8063080000002</v>
      </c>
      <c r="AC74" s="1"/>
      <c r="AD74" s="1"/>
    </row>
    <row r="75" spans="1:30" x14ac:dyDescent="0.25">
      <c r="A75" s="73" t="s">
        <v>1636</v>
      </c>
      <c r="B75" s="74" t="s">
        <v>1637</v>
      </c>
      <c r="C75" s="79" t="s">
        <v>1526</v>
      </c>
      <c r="D75" s="80" t="s">
        <v>1497</v>
      </c>
      <c r="E75" s="76" t="s">
        <v>1489</v>
      </c>
      <c r="F75" s="77">
        <v>12071.65</v>
      </c>
      <c r="G75" s="78">
        <v>0</v>
      </c>
      <c r="H75" s="78">
        <v>0</v>
      </c>
      <c r="I75" s="78">
        <v>0</v>
      </c>
      <c r="J75" s="77"/>
      <c r="K75" s="78">
        <v>0</v>
      </c>
      <c r="L75" s="77">
        <v>0</v>
      </c>
      <c r="M75" s="77">
        <v>0</v>
      </c>
      <c r="N75" s="77">
        <f t="shared" si="0"/>
        <v>12071.65</v>
      </c>
      <c r="O75" s="77">
        <v>0</v>
      </c>
      <c r="P75" s="77">
        <v>2070.564288</v>
      </c>
      <c r="Q75" s="77">
        <v>50.813625278538815</v>
      </c>
      <c r="R75" s="77">
        <v>0</v>
      </c>
      <c r="S75" s="77"/>
      <c r="T75" s="77">
        <v>0</v>
      </c>
      <c r="U75" s="77">
        <v>1388.23975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f t="shared" si="1"/>
        <v>3509.6176632785391</v>
      </c>
      <c r="AB75" s="77">
        <f t="shared" si="2"/>
        <v>8562.0323367214605</v>
      </c>
      <c r="AC75" s="1"/>
      <c r="AD75" s="1"/>
    </row>
    <row r="76" spans="1:30" x14ac:dyDescent="0.25">
      <c r="A76" s="73" t="s">
        <v>1638</v>
      </c>
      <c r="B76" s="74" t="s">
        <v>1639</v>
      </c>
      <c r="C76" s="79" t="s">
        <v>1629</v>
      </c>
      <c r="D76" s="80" t="s">
        <v>1497</v>
      </c>
      <c r="E76" s="76" t="s">
        <v>1489</v>
      </c>
      <c r="F76" s="77">
        <v>3685.2750000000001</v>
      </c>
      <c r="G76" s="78">
        <v>0</v>
      </c>
      <c r="H76" s="78">
        <v>465.5</v>
      </c>
      <c r="I76" s="78">
        <v>0</v>
      </c>
      <c r="J76" s="77"/>
      <c r="K76" s="78">
        <v>0</v>
      </c>
      <c r="L76" s="77">
        <v>0</v>
      </c>
      <c r="M76" s="77">
        <v>0</v>
      </c>
      <c r="N76" s="77">
        <f t="shared" si="0"/>
        <v>4150.7749999999996</v>
      </c>
      <c r="O76" s="77">
        <v>0</v>
      </c>
      <c r="P76" s="77">
        <v>373.21239999999989</v>
      </c>
      <c r="Q76" s="77">
        <v>6.7953034520547915</v>
      </c>
      <c r="R76" s="77">
        <v>36.85275</v>
      </c>
      <c r="S76" s="77"/>
      <c r="T76" s="77">
        <v>0</v>
      </c>
      <c r="U76" s="77">
        <v>423.80662500000005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f t="shared" si="1"/>
        <v>840.66707845205474</v>
      </c>
      <c r="AB76" s="77">
        <f t="shared" si="2"/>
        <v>3310.1079215479449</v>
      </c>
      <c r="AC76" s="1"/>
      <c r="AD76" s="1"/>
    </row>
    <row r="77" spans="1:30" x14ac:dyDescent="0.25">
      <c r="A77" s="73" t="s">
        <v>1640</v>
      </c>
      <c r="B77" s="74" t="s">
        <v>1641</v>
      </c>
      <c r="C77" s="79" t="s">
        <v>392</v>
      </c>
      <c r="D77" s="80" t="s">
        <v>1488</v>
      </c>
      <c r="E77" s="76" t="s">
        <v>1489</v>
      </c>
      <c r="F77" s="77">
        <v>2741.1750000000002</v>
      </c>
      <c r="G77" s="78">
        <v>0</v>
      </c>
      <c r="H77" s="78">
        <v>465.5</v>
      </c>
      <c r="I77" s="78">
        <v>0</v>
      </c>
      <c r="J77" s="77"/>
      <c r="K77" s="78">
        <v>0</v>
      </c>
      <c r="L77" s="77">
        <v>0</v>
      </c>
      <c r="M77" s="77">
        <v>0</v>
      </c>
      <c r="N77" s="77">
        <f t="shared" ref="N77:N140" si="3">+F77+G77+H77+I77+K77</f>
        <v>3206.6750000000002</v>
      </c>
      <c r="O77" s="77">
        <v>0</v>
      </c>
      <c r="P77" s="77">
        <v>119.70315200000002</v>
      </c>
      <c r="Q77" s="77">
        <v>1.6193937534246579</v>
      </c>
      <c r="R77" s="77">
        <v>27.411750000000001</v>
      </c>
      <c r="S77" s="77"/>
      <c r="T77" s="77">
        <v>0</v>
      </c>
      <c r="U77" s="77">
        <v>315.23512500000004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f t="shared" ref="AA77:AA140" si="4">+O77+P77+Q77+R77+T77+U77+V77</f>
        <v>463.96942075342474</v>
      </c>
      <c r="AB77" s="77">
        <f t="shared" ref="AB77:AB140" si="5">+N77-AA77</f>
        <v>2742.7055792465753</v>
      </c>
      <c r="AC77" s="1"/>
      <c r="AD77" s="1"/>
    </row>
    <row r="78" spans="1:30" x14ac:dyDescent="0.25">
      <c r="A78" s="73" t="s">
        <v>1642</v>
      </c>
      <c r="B78" s="74" t="s">
        <v>1643</v>
      </c>
      <c r="C78" s="79" t="s">
        <v>1365</v>
      </c>
      <c r="D78" s="80" t="s">
        <v>1488</v>
      </c>
      <c r="E78" s="76" t="s">
        <v>1489</v>
      </c>
      <c r="F78" s="77">
        <v>2881.65</v>
      </c>
      <c r="G78" s="78">
        <v>0</v>
      </c>
      <c r="H78" s="78">
        <v>465.5</v>
      </c>
      <c r="I78" s="78">
        <v>0</v>
      </c>
      <c r="J78" s="77"/>
      <c r="K78" s="78">
        <v>0</v>
      </c>
      <c r="L78" s="77">
        <v>0</v>
      </c>
      <c r="M78" s="77">
        <v>0</v>
      </c>
      <c r="N78" s="77">
        <f t="shared" si="3"/>
        <v>3347.15</v>
      </c>
      <c r="O78" s="77">
        <v>0</v>
      </c>
      <c r="P78" s="77">
        <v>134.98683200000002</v>
      </c>
      <c r="Q78" s="77">
        <v>2.3895303013698612</v>
      </c>
      <c r="R78" s="77">
        <v>28.816500000000001</v>
      </c>
      <c r="S78" s="77"/>
      <c r="T78" s="77">
        <v>0</v>
      </c>
      <c r="U78" s="77">
        <v>331.38975000000005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f t="shared" si="4"/>
        <v>497.58261230136992</v>
      </c>
      <c r="AB78" s="77">
        <f t="shared" si="5"/>
        <v>2849.5673876986302</v>
      </c>
      <c r="AC78" s="1"/>
      <c r="AD78" s="1"/>
    </row>
    <row r="79" spans="1:30" x14ac:dyDescent="0.25">
      <c r="A79" s="73" t="s">
        <v>1644</v>
      </c>
      <c r="B79" s="74" t="s">
        <v>1645</v>
      </c>
      <c r="C79" s="79" t="s">
        <v>306</v>
      </c>
      <c r="D79" s="80" t="s">
        <v>1488</v>
      </c>
      <c r="E79" s="76" t="s">
        <v>1489</v>
      </c>
      <c r="F79" s="77">
        <v>2609.5</v>
      </c>
      <c r="G79" s="78">
        <v>0</v>
      </c>
      <c r="H79" s="78">
        <v>465.5</v>
      </c>
      <c r="I79" s="78">
        <v>0</v>
      </c>
      <c r="J79" s="77"/>
      <c r="K79" s="78">
        <v>0</v>
      </c>
      <c r="L79" s="77">
        <v>0</v>
      </c>
      <c r="M79" s="77">
        <v>0</v>
      </c>
      <c r="N79" s="77">
        <f t="shared" si="3"/>
        <v>3075</v>
      </c>
      <c r="O79" s="77">
        <v>0</v>
      </c>
      <c r="P79" s="77">
        <v>105.37691199999998</v>
      </c>
      <c r="Q79" s="77">
        <v>0.89750210045661882</v>
      </c>
      <c r="R79" s="77">
        <v>26.094999999999999</v>
      </c>
      <c r="S79" s="77"/>
      <c r="T79" s="77">
        <v>0</v>
      </c>
      <c r="U79" s="77">
        <v>300.09250000000003</v>
      </c>
      <c r="V79" s="77">
        <v>1305</v>
      </c>
      <c r="W79" s="77">
        <v>0</v>
      </c>
      <c r="X79" s="77">
        <v>0</v>
      </c>
      <c r="Y79" s="77">
        <v>0</v>
      </c>
      <c r="Z79" s="77">
        <v>0</v>
      </c>
      <c r="AA79" s="77">
        <f t="shared" si="4"/>
        <v>1737.4619141004566</v>
      </c>
      <c r="AB79" s="77">
        <f t="shared" si="5"/>
        <v>1337.5380858995434</v>
      </c>
      <c r="AC79" s="1"/>
      <c r="AD79" s="1"/>
    </row>
    <row r="80" spans="1:30" x14ac:dyDescent="0.25">
      <c r="A80" s="73" t="s">
        <v>1646</v>
      </c>
      <c r="B80" s="74" t="s">
        <v>1647</v>
      </c>
      <c r="C80" s="79" t="s">
        <v>1648</v>
      </c>
      <c r="D80" s="80" t="s">
        <v>1488</v>
      </c>
      <c r="E80" s="76" t="s">
        <v>1489</v>
      </c>
      <c r="F80" s="77">
        <v>3339.75</v>
      </c>
      <c r="G80" s="78">
        <v>0</v>
      </c>
      <c r="H80" s="78">
        <v>465.5</v>
      </c>
      <c r="I80" s="78">
        <v>0</v>
      </c>
      <c r="J80" s="77"/>
      <c r="K80" s="78">
        <v>0</v>
      </c>
      <c r="L80" s="77">
        <v>0</v>
      </c>
      <c r="M80" s="77">
        <v>0</v>
      </c>
      <c r="N80" s="77">
        <f t="shared" si="3"/>
        <v>3805.25</v>
      </c>
      <c r="O80" s="77">
        <v>0</v>
      </c>
      <c r="P80" s="77">
        <v>317.92839999999995</v>
      </c>
      <c r="Q80" s="77">
        <v>4.9010060273972593</v>
      </c>
      <c r="R80" s="77">
        <v>0</v>
      </c>
      <c r="S80" s="77"/>
      <c r="T80" s="77">
        <v>0</v>
      </c>
      <c r="U80" s="77">
        <v>384.07125000000002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f t="shared" si="4"/>
        <v>706.90065602739719</v>
      </c>
      <c r="AB80" s="77">
        <f t="shared" si="5"/>
        <v>3098.3493439726026</v>
      </c>
      <c r="AC80" s="1"/>
      <c r="AD80" s="1"/>
    </row>
    <row r="81" spans="1:30" x14ac:dyDescent="0.25">
      <c r="A81" s="73" t="s">
        <v>1649</v>
      </c>
      <c r="B81" s="74" t="s">
        <v>1650</v>
      </c>
      <c r="C81" s="79" t="s">
        <v>1487</v>
      </c>
      <c r="D81" s="80" t="s">
        <v>1493</v>
      </c>
      <c r="E81" s="76" t="s">
        <v>1489</v>
      </c>
      <c r="F81" s="77">
        <v>8558.3250000000007</v>
      </c>
      <c r="G81" s="78">
        <v>0</v>
      </c>
      <c r="H81" s="78">
        <v>0</v>
      </c>
      <c r="I81" s="78">
        <v>0</v>
      </c>
      <c r="J81" s="77"/>
      <c r="K81" s="78">
        <v>0</v>
      </c>
      <c r="L81" s="77">
        <v>0</v>
      </c>
      <c r="M81" s="77">
        <v>0</v>
      </c>
      <c r="N81" s="77">
        <f t="shared" si="3"/>
        <v>8558.3250000000007</v>
      </c>
      <c r="O81" s="77">
        <v>0</v>
      </c>
      <c r="P81" s="77">
        <v>1280.869044</v>
      </c>
      <c r="Q81" s="77">
        <v>31.552262136986311</v>
      </c>
      <c r="R81" s="77">
        <v>0</v>
      </c>
      <c r="S81" s="77"/>
      <c r="T81" s="77">
        <v>0</v>
      </c>
      <c r="U81" s="77">
        <v>984.20737500000007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f t="shared" si="4"/>
        <v>2296.6286811369864</v>
      </c>
      <c r="AB81" s="77">
        <f t="shared" si="5"/>
        <v>6261.6963188630143</v>
      </c>
      <c r="AC81" s="1"/>
      <c r="AD81" s="1"/>
    </row>
    <row r="82" spans="1:30" x14ac:dyDescent="0.25">
      <c r="A82" s="73" t="s">
        <v>1651</v>
      </c>
      <c r="B82" s="74" t="s">
        <v>1652</v>
      </c>
      <c r="C82" s="79" t="s">
        <v>1512</v>
      </c>
      <c r="D82" s="80" t="s">
        <v>1488</v>
      </c>
      <c r="E82" s="76" t="s">
        <v>1489</v>
      </c>
      <c r="F82" s="77">
        <v>2486.4749999999999</v>
      </c>
      <c r="G82" s="78">
        <v>0</v>
      </c>
      <c r="H82" s="78">
        <v>465.5</v>
      </c>
      <c r="I82" s="78">
        <v>0</v>
      </c>
      <c r="J82" s="77"/>
      <c r="K82" s="78">
        <v>0</v>
      </c>
      <c r="L82" s="77">
        <v>0</v>
      </c>
      <c r="M82" s="77">
        <v>0</v>
      </c>
      <c r="N82" s="77">
        <f t="shared" si="3"/>
        <v>2951.9749999999999</v>
      </c>
      <c r="O82" s="77">
        <v>0</v>
      </c>
      <c r="P82" s="77">
        <v>71.741791999999975</v>
      </c>
      <c r="Q82" s="77">
        <v>0.22303298630137033</v>
      </c>
      <c r="R82" s="77">
        <v>0</v>
      </c>
      <c r="S82" s="77"/>
      <c r="T82" s="77">
        <v>0</v>
      </c>
      <c r="U82" s="77">
        <v>285.94462499999997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f t="shared" si="4"/>
        <v>357.9094499863013</v>
      </c>
      <c r="AB82" s="77">
        <f t="shared" si="5"/>
        <v>2594.0655500136986</v>
      </c>
      <c r="AC82" s="1"/>
      <c r="AD82" s="1"/>
    </row>
    <row r="83" spans="1:30" x14ac:dyDescent="0.25">
      <c r="A83" s="73" t="s">
        <v>1653</v>
      </c>
      <c r="B83" s="74" t="s">
        <v>1654</v>
      </c>
      <c r="C83" s="79" t="s">
        <v>392</v>
      </c>
      <c r="D83" s="80" t="s">
        <v>1488</v>
      </c>
      <c r="E83" s="76" t="s">
        <v>1489</v>
      </c>
      <c r="F83" s="77">
        <v>2741.1750000000002</v>
      </c>
      <c r="G83" s="78">
        <v>0</v>
      </c>
      <c r="H83" s="78">
        <v>465.5</v>
      </c>
      <c r="I83" s="78">
        <v>0</v>
      </c>
      <c r="J83" s="77"/>
      <c r="K83" s="78">
        <v>0</v>
      </c>
      <c r="L83" s="77">
        <v>0</v>
      </c>
      <c r="M83" s="77">
        <v>0</v>
      </c>
      <c r="N83" s="77">
        <f t="shared" si="3"/>
        <v>3206.6750000000002</v>
      </c>
      <c r="O83" s="77">
        <v>0</v>
      </c>
      <c r="P83" s="77">
        <v>119.70315200000002</v>
      </c>
      <c r="Q83" s="77">
        <v>1.6193937534246579</v>
      </c>
      <c r="R83" s="77">
        <v>0</v>
      </c>
      <c r="S83" s="77"/>
      <c r="T83" s="77">
        <v>0</v>
      </c>
      <c r="U83" s="77">
        <v>315.23512500000004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f t="shared" si="4"/>
        <v>436.5576707534247</v>
      </c>
      <c r="AB83" s="77">
        <f t="shared" si="5"/>
        <v>2770.1173292465755</v>
      </c>
      <c r="AC83" s="1"/>
      <c r="AD83" s="1"/>
    </row>
    <row r="84" spans="1:30" x14ac:dyDescent="0.25">
      <c r="A84" s="73" t="s">
        <v>1655</v>
      </c>
      <c r="B84" s="74" t="s">
        <v>1656</v>
      </c>
      <c r="C84" s="79" t="s">
        <v>302</v>
      </c>
      <c r="D84" s="80" t="s">
        <v>1493</v>
      </c>
      <c r="E84" s="76" t="s">
        <v>1489</v>
      </c>
      <c r="F84" s="77">
        <v>2101.6999999999998</v>
      </c>
      <c r="G84" s="78">
        <v>0</v>
      </c>
      <c r="H84" s="78">
        <v>465.5</v>
      </c>
      <c r="I84" s="78">
        <v>0</v>
      </c>
      <c r="J84" s="77"/>
      <c r="K84" s="78">
        <v>0</v>
      </c>
      <c r="L84" s="77">
        <v>0</v>
      </c>
      <c r="M84" s="77">
        <v>0</v>
      </c>
      <c r="N84" s="77">
        <f t="shared" si="3"/>
        <v>2567.1999999999998</v>
      </c>
      <c r="O84" s="77">
        <v>0</v>
      </c>
      <c r="P84" s="77">
        <v>14.878271999999953</v>
      </c>
      <c r="Q84" s="77">
        <v>0</v>
      </c>
      <c r="R84" s="77">
        <v>21.016999999999999</v>
      </c>
      <c r="S84" s="77"/>
      <c r="T84" s="77">
        <v>0</v>
      </c>
      <c r="U84" s="77">
        <v>241.69549999999998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f t="shared" si="4"/>
        <v>277.5907719999999</v>
      </c>
      <c r="AB84" s="77">
        <f t="shared" si="5"/>
        <v>2289.6092279999998</v>
      </c>
      <c r="AC84" s="1"/>
      <c r="AD84" s="1"/>
    </row>
    <row r="85" spans="1:30" x14ac:dyDescent="0.25">
      <c r="A85" s="73" t="s">
        <v>1657</v>
      </c>
      <c r="B85" s="74" t="s">
        <v>1658</v>
      </c>
      <c r="C85" s="79" t="s">
        <v>302</v>
      </c>
      <c r="D85" s="80" t="s">
        <v>1493</v>
      </c>
      <c r="E85" s="76" t="s">
        <v>1489</v>
      </c>
      <c r="F85" s="77">
        <v>2101.6999999999998</v>
      </c>
      <c r="G85" s="78">
        <v>0</v>
      </c>
      <c r="H85" s="78">
        <v>465.5</v>
      </c>
      <c r="I85" s="78">
        <v>0</v>
      </c>
      <c r="J85" s="77"/>
      <c r="K85" s="78">
        <v>0</v>
      </c>
      <c r="L85" s="77">
        <v>0</v>
      </c>
      <c r="M85" s="77">
        <v>0</v>
      </c>
      <c r="N85" s="77">
        <f t="shared" si="3"/>
        <v>2567.1999999999998</v>
      </c>
      <c r="O85" s="77">
        <v>0</v>
      </c>
      <c r="P85" s="77">
        <v>14.878271999999953</v>
      </c>
      <c r="Q85" s="77">
        <v>0</v>
      </c>
      <c r="R85" s="77">
        <v>0</v>
      </c>
      <c r="S85" s="77"/>
      <c r="T85" s="77">
        <v>0</v>
      </c>
      <c r="U85" s="77">
        <v>241.69549999999998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f t="shared" si="4"/>
        <v>256.57377199999996</v>
      </c>
      <c r="AB85" s="77">
        <f t="shared" si="5"/>
        <v>2310.6262280000001</v>
      </c>
      <c r="AC85" s="1"/>
      <c r="AD85" s="1"/>
    </row>
    <row r="86" spans="1:30" x14ac:dyDescent="0.25">
      <c r="A86" s="73" t="s">
        <v>1659</v>
      </c>
      <c r="B86" s="74" t="s">
        <v>1660</v>
      </c>
      <c r="C86" s="79" t="s">
        <v>1661</v>
      </c>
      <c r="D86" s="80" t="s">
        <v>1488</v>
      </c>
      <c r="E86" s="76" t="s">
        <v>1489</v>
      </c>
      <c r="F86" s="77">
        <v>13967.075000000001</v>
      </c>
      <c r="G86" s="78">
        <v>0</v>
      </c>
      <c r="H86" s="78">
        <v>0</v>
      </c>
      <c r="I86" s="78">
        <v>0</v>
      </c>
      <c r="J86" s="77"/>
      <c r="K86" s="78">
        <v>0</v>
      </c>
      <c r="L86" s="77">
        <v>0</v>
      </c>
      <c r="M86" s="77">
        <v>0</v>
      </c>
      <c r="N86" s="77">
        <f t="shared" si="3"/>
        <v>13967.075000000001</v>
      </c>
      <c r="O86" s="77">
        <v>0</v>
      </c>
      <c r="P86" s="77">
        <v>2516.3682480000002</v>
      </c>
      <c r="Q86" s="77">
        <v>61.205054831050241</v>
      </c>
      <c r="R86" s="77">
        <v>0</v>
      </c>
      <c r="S86" s="77"/>
      <c r="T86" s="77">
        <v>0</v>
      </c>
      <c r="U86" s="77">
        <v>1606.2136250000001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f t="shared" si="4"/>
        <v>4183.7869278310509</v>
      </c>
      <c r="AB86" s="77">
        <f t="shared" si="5"/>
        <v>9783.2880721689507</v>
      </c>
      <c r="AC86" s="1"/>
      <c r="AD86" s="1"/>
    </row>
    <row r="87" spans="1:30" x14ac:dyDescent="0.25">
      <c r="A87" s="73" t="s">
        <v>1662</v>
      </c>
      <c r="B87" s="74" t="s">
        <v>1663</v>
      </c>
      <c r="C87" s="79" t="s">
        <v>302</v>
      </c>
      <c r="D87" s="80" t="s">
        <v>1493</v>
      </c>
      <c r="E87" s="76" t="s">
        <v>1489</v>
      </c>
      <c r="F87" s="77">
        <v>2101.6999999999998</v>
      </c>
      <c r="G87" s="78">
        <v>0</v>
      </c>
      <c r="H87" s="78">
        <v>465.5</v>
      </c>
      <c r="I87" s="78">
        <v>0</v>
      </c>
      <c r="J87" s="77"/>
      <c r="K87" s="78">
        <v>0</v>
      </c>
      <c r="L87" s="77">
        <v>0</v>
      </c>
      <c r="M87" s="77">
        <v>0</v>
      </c>
      <c r="N87" s="77">
        <f t="shared" si="3"/>
        <v>2567.1999999999998</v>
      </c>
      <c r="O87" s="77">
        <v>0</v>
      </c>
      <c r="P87" s="77">
        <v>14.878271999999953</v>
      </c>
      <c r="Q87" s="77">
        <v>0</v>
      </c>
      <c r="R87" s="77">
        <v>0</v>
      </c>
      <c r="S87" s="77"/>
      <c r="T87" s="77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f t="shared" si="4"/>
        <v>14.878271999999953</v>
      </c>
      <c r="AB87" s="77">
        <f t="shared" si="5"/>
        <v>2552.3217279999999</v>
      </c>
      <c r="AC87" s="1"/>
      <c r="AD87" s="1"/>
    </row>
    <row r="88" spans="1:30" x14ac:dyDescent="0.25">
      <c r="A88" s="73" t="s">
        <v>1664</v>
      </c>
      <c r="B88" s="74" t="s">
        <v>1665</v>
      </c>
      <c r="C88" s="74" t="s">
        <v>1666</v>
      </c>
      <c r="D88" s="80" t="s">
        <v>1497</v>
      </c>
      <c r="E88" s="76" t="s">
        <v>1489</v>
      </c>
      <c r="F88" s="77">
        <v>5321.4250000000002</v>
      </c>
      <c r="G88" s="78">
        <v>0</v>
      </c>
      <c r="H88" s="78">
        <v>349.20000000000005</v>
      </c>
      <c r="I88" s="78">
        <v>0</v>
      </c>
      <c r="J88" s="77"/>
      <c r="K88" s="78">
        <v>191.2</v>
      </c>
      <c r="L88" s="77">
        <v>0</v>
      </c>
      <c r="M88" s="77">
        <v>1</v>
      </c>
      <c r="N88" s="77">
        <f t="shared" si="3"/>
        <v>5861.8249999999998</v>
      </c>
      <c r="O88" s="77">
        <v>0</v>
      </c>
      <c r="P88" s="77">
        <v>704.89664400000004</v>
      </c>
      <c r="Q88" s="77">
        <v>9.3010748180039116</v>
      </c>
      <c r="R88" s="77">
        <v>53.21425</v>
      </c>
      <c r="S88" s="77"/>
      <c r="T88" s="77">
        <v>0</v>
      </c>
      <c r="U88" s="77">
        <v>526.51887500000009</v>
      </c>
      <c r="V88" s="77">
        <v>0</v>
      </c>
      <c r="W88" s="77">
        <v>0</v>
      </c>
      <c r="X88" s="77">
        <v>0</v>
      </c>
      <c r="Y88" s="77">
        <v>0</v>
      </c>
      <c r="Z88" s="77">
        <v>0</v>
      </c>
      <c r="AA88" s="77">
        <f t="shared" si="4"/>
        <v>1293.9308438180042</v>
      </c>
      <c r="AB88" s="77">
        <f t="shared" si="5"/>
        <v>4567.8941561819956</v>
      </c>
      <c r="AC88" s="1"/>
      <c r="AD88" s="1"/>
    </row>
    <row r="89" spans="1:30" x14ac:dyDescent="0.25">
      <c r="A89" s="73" t="s">
        <v>1667</v>
      </c>
      <c r="B89" s="74" t="s">
        <v>1668</v>
      </c>
      <c r="C89" s="74" t="s">
        <v>1666</v>
      </c>
      <c r="D89" s="80" t="s">
        <v>1497</v>
      </c>
      <c r="E89" s="76" t="s">
        <v>1489</v>
      </c>
      <c r="F89" s="77">
        <v>2199.4875000000002</v>
      </c>
      <c r="G89" s="78">
        <v>0</v>
      </c>
      <c r="H89" s="78">
        <v>157.14000000000001</v>
      </c>
      <c r="I89" s="78">
        <v>0</v>
      </c>
      <c r="J89" s="77"/>
      <c r="K89" s="78">
        <v>81.337500000000006</v>
      </c>
      <c r="L89" s="77">
        <v>0</v>
      </c>
      <c r="M89" s="77">
        <v>0</v>
      </c>
      <c r="N89" s="77">
        <f t="shared" si="3"/>
        <v>2437.9650000000001</v>
      </c>
      <c r="O89" s="77">
        <v>0</v>
      </c>
      <c r="P89" s="77">
        <v>0.81750400000001378</v>
      </c>
      <c r="Q89" s="77">
        <v>0</v>
      </c>
      <c r="R89" s="77">
        <v>0</v>
      </c>
      <c r="S89" s="77"/>
      <c r="T89" s="77">
        <v>0</v>
      </c>
      <c r="U89" s="77">
        <v>168.627375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f t="shared" si="4"/>
        <v>169.44487900000001</v>
      </c>
      <c r="AB89" s="77">
        <f t="shared" si="5"/>
        <v>2268.520121</v>
      </c>
      <c r="AC89" s="1"/>
      <c r="AD89" s="1"/>
    </row>
    <row r="90" spans="1:30" x14ac:dyDescent="0.25">
      <c r="A90" s="73" t="s">
        <v>1669</v>
      </c>
      <c r="B90" s="74" t="s">
        <v>1670</v>
      </c>
      <c r="C90" s="74" t="s">
        <v>1671</v>
      </c>
      <c r="D90" s="80" t="s">
        <v>1497</v>
      </c>
      <c r="E90" s="76" t="s">
        <v>1489</v>
      </c>
      <c r="F90" s="77">
        <v>1114.5</v>
      </c>
      <c r="G90" s="78">
        <v>312.06</v>
      </c>
      <c r="H90" s="78">
        <v>69.84</v>
      </c>
      <c r="I90" s="78">
        <v>0</v>
      </c>
      <c r="J90" s="77"/>
      <c r="K90" s="78">
        <v>39.450000000000003</v>
      </c>
      <c r="L90" s="77">
        <v>0</v>
      </c>
      <c r="M90" s="77">
        <v>0</v>
      </c>
      <c r="N90" s="77">
        <f t="shared" si="3"/>
        <v>1535.85</v>
      </c>
      <c r="O90" s="77">
        <v>-113.42343999999999</v>
      </c>
      <c r="P90" s="77">
        <v>0</v>
      </c>
      <c r="Q90" s="77">
        <v>0</v>
      </c>
      <c r="R90" s="77">
        <v>11.145</v>
      </c>
      <c r="S90" s="77"/>
      <c r="T90" s="77">
        <v>0</v>
      </c>
      <c r="U90" s="77">
        <v>85.445000000000007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f t="shared" si="4"/>
        <v>-16.833439999999982</v>
      </c>
      <c r="AB90" s="77">
        <f t="shared" si="5"/>
        <v>1552.6834399999998</v>
      </c>
      <c r="AC90" s="1"/>
      <c r="AD90" s="1"/>
    </row>
    <row r="91" spans="1:30" x14ac:dyDescent="0.25">
      <c r="A91" s="73" t="s">
        <v>1672</v>
      </c>
      <c r="B91" s="74" t="s">
        <v>1673</v>
      </c>
      <c r="C91" s="74" t="s">
        <v>1666</v>
      </c>
      <c r="D91" s="80" t="s">
        <v>1497</v>
      </c>
      <c r="E91" s="76" t="s">
        <v>1489</v>
      </c>
      <c r="F91" s="77">
        <v>7615.75</v>
      </c>
      <c r="G91" s="78">
        <v>1980.095</v>
      </c>
      <c r="H91" s="78">
        <v>477.24</v>
      </c>
      <c r="I91" s="78">
        <v>0</v>
      </c>
      <c r="J91" s="77"/>
      <c r="K91" s="78">
        <v>269.57499999999999</v>
      </c>
      <c r="L91" s="77">
        <v>0</v>
      </c>
      <c r="M91" s="77">
        <v>2</v>
      </c>
      <c r="N91" s="77">
        <f t="shared" si="3"/>
        <v>10342.66</v>
      </c>
      <c r="O91" s="77">
        <v>0</v>
      </c>
      <c r="P91" s="77">
        <v>1663.9058400000001</v>
      </c>
      <c r="Q91" s="77">
        <v>23.97324574559687</v>
      </c>
      <c r="R91" s="77">
        <v>76.157499999999999</v>
      </c>
      <c r="S91" s="77"/>
      <c r="T91" s="77">
        <v>0</v>
      </c>
      <c r="U91" s="77">
        <v>683.56000000000006</v>
      </c>
      <c r="V91" s="77">
        <v>2292.3000000000002</v>
      </c>
      <c r="W91" s="77">
        <v>0</v>
      </c>
      <c r="X91" s="77">
        <v>0</v>
      </c>
      <c r="Y91" s="77">
        <v>0</v>
      </c>
      <c r="Z91" s="77">
        <v>0</v>
      </c>
      <c r="AA91" s="77">
        <f t="shared" si="4"/>
        <v>4739.8965857455969</v>
      </c>
      <c r="AB91" s="77">
        <f t="shared" si="5"/>
        <v>5602.763414254403</v>
      </c>
      <c r="AC91" s="1"/>
      <c r="AD91" s="1"/>
    </row>
    <row r="92" spans="1:30" x14ac:dyDescent="0.25">
      <c r="A92" s="73" t="s">
        <v>1674</v>
      </c>
      <c r="B92" s="74" t="s">
        <v>1675</v>
      </c>
      <c r="C92" s="74" t="s">
        <v>1666</v>
      </c>
      <c r="D92" s="80" t="s">
        <v>1497</v>
      </c>
      <c r="E92" s="76" t="s">
        <v>1489</v>
      </c>
      <c r="F92" s="77">
        <v>2254.9750000000004</v>
      </c>
      <c r="G92" s="78">
        <v>225.49750000000006</v>
      </c>
      <c r="H92" s="78">
        <v>151.32</v>
      </c>
      <c r="I92" s="78">
        <v>0</v>
      </c>
      <c r="J92" s="77"/>
      <c r="K92" s="78">
        <v>81.625</v>
      </c>
      <c r="L92" s="77">
        <v>0</v>
      </c>
      <c r="M92" s="77">
        <v>0</v>
      </c>
      <c r="N92" s="77">
        <f t="shared" si="3"/>
        <v>2713.4175000000005</v>
      </c>
      <c r="O92" s="77">
        <v>0</v>
      </c>
      <c r="P92" s="77">
        <v>45.786736000000047</v>
      </c>
      <c r="Q92" s="77">
        <v>0</v>
      </c>
      <c r="R92" s="77">
        <v>22.549750000000003</v>
      </c>
      <c r="S92" s="77"/>
      <c r="T92" s="77">
        <v>0</v>
      </c>
      <c r="U92" s="77">
        <v>195.23837500000002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f t="shared" si="4"/>
        <v>263.57486100000006</v>
      </c>
      <c r="AB92" s="77">
        <f t="shared" si="5"/>
        <v>2449.8426390000004</v>
      </c>
      <c r="AC92" s="1"/>
      <c r="AD92" s="1"/>
    </row>
    <row r="93" spans="1:30" x14ac:dyDescent="0.25">
      <c r="A93" s="73" t="s">
        <v>1676</v>
      </c>
      <c r="B93" s="74" t="s">
        <v>1677</v>
      </c>
      <c r="C93" s="74" t="s">
        <v>1678</v>
      </c>
      <c r="D93" s="80" t="s">
        <v>1497</v>
      </c>
      <c r="E93" s="76" t="s">
        <v>1489</v>
      </c>
      <c r="F93" s="77">
        <v>9323.9</v>
      </c>
      <c r="G93" s="78">
        <v>2237.7359999999999</v>
      </c>
      <c r="H93" s="78">
        <v>465.5</v>
      </c>
      <c r="I93" s="78">
        <v>0</v>
      </c>
      <c r="J93" s="77"/>
      <c r="K93" s="78">
        <v>315.42500000000001</v>
      </c>
      <c r="L93" s="77">
        <v>0</v>
      </c>
      <c r="M93" s="77">
        <v>0</v>
      </c>
      <c r="N93" s="77">
        <f t="shared" si="3"/>
        <v>12342.560999999998</v>
      </c>
      <c r="O93" s="77">
        <v>0</v>
      </c>
      <c r="P93" s="77">
        <v>2134.2825551999995</v>
      </c>
      <c r="Q93" s="77">
        <v>63.298710911415526</v>
      </c>
      <c r="R93" s="77">
        <v>93.239000000000004</v>
      </c>
      <c r="S93" s="77"/>
      <c r="T93" s="77">
        <v>0</v>
      </c>
      <c r="U93" s="77">
        <v>1072.2484999999999</v>
      </c>
      <c r="V93" s="77">
        <v>3108</v>
      </c>
      <c r="W93" s="77">
        <v>0</v>
      </c>
      <c r="X93" s="77">
        <v>0</v>
      </c>
      <c r="Y93" s="77">
        <v>0</v>
      </c>
      <c r="Z93" s="77">
        <v>0</v>
      </c>
      <c r="AA93" s="77">
        <f t="shared" si="4"/>
        <v>6471.0687661114152</v>
      </c>
      <c r="AB93" s="77">
        <f t="shared" si="5"/>
        <v>5871.4922338885826</v>
      </c>
      <c r="AC93" s="1"/>
      <c r="AD93" s="1"/>
    </row>
    <row r="94" spans="1:30" x14ac:dyDescent="0.25">
      <c r="A94" s="73" t="s">
        <v>1679</v>
      </c>
      <c r="B94" s="74" t="s">
        <v>1680</v>
      </c>
      <c r="C94" s="74" t="s">
        <v>1666</v>
      </c>
      <c r="D94" s="80" t="s">
        <v>1497</v>
      </c>
      <c r="E94" s="76" t="s">
        <v>1489</v>
      </c>
      <c r="F94" s="77">
        <v>8730.25</v>
      </c>
      <c r="G94" s="78">
        <v>2095.2599999999998</v>
      </c>
      <c r="H94" s="78">
        <v>547.08000000000004</v>
      </c>
      <c r="I94" s="78">
        <v>0</v>
      </c>
      <c r="J94" s="77"/>
      <c r="K94" s="78">
        <v>309.02500000000003</v>
      </c>
      <c r="L94" s="77">
        <v>0</v>
      </c>
      <c r="M94" s="77">
        <v>0</v>
      </c>
      <c r="N94" s="77">
        <f t="shared" si="3"/>
        <v>11681.615</v>
      </c>
      <c r="O94" s="77">
        <v>0</v>
      </c>
      <c r="P94" s="77">
        <v>1978.8280560000001</v>
      </c>
      <c r="Q94" s="77">
        <v>35.054686403131115</v>
      </c>
      <c r="R94" s="77">
        <v>87.302499999999995</v>
      </c>
      <c r="S94" s="77"/>
      <c r="T94" s="77">
        <v>0</v>
      </c>
      <c r="U94" s="77">
        <v>833.08875</v>
      </c>
      <c r="V94" s="77">
        <v>2415</v>
      </c>
      <c r="W94" s="77">
        <v>0</v>
      </c>
      <c r="X94" s="77">
        <v>0</v>
      </c>
      <c r="Y94" s="77">
        <v>0</v>
      </c>
      <c r="Z94" s="77">
        <v>0</v>
      </c>
      <c r="AA94" s="77">
        <f t="shared" si="4"/>
        <v>5349.2739924031312</v>
      </c>
      <c r="AB94" s="77">
        <f t="shared" si="5"/>
        <v>6332.3410075968686</v>
      </c>
      <c r="AC94" s="1"/>
      <c r="AD94" s="1"/>
    </row>
    <row r="95" spans="1:30" x14ac:dyDescent="0.25">
      <c r="A95" s="73" t="s">
        <v>1681</v>
      </c>
      <c r="B95" s="74" t="s">
        <v>1682</v>
      </c>
      <c r="C95" s="74" t="s">
        <v>1666</v>
      </c>
      <c r="D95" s="80" t="s">
        <v>1497</v>
      </c>
      <c r="E95" s="76" t="s">
        <v>1489</v>
      </c>
      <c r="F95" s="77">
        <v>8527.9750000000004</v>
      </c>
      <c r="G95" s="78">
        <v>2046.7139999999999</v>
      </c>
      <c r="H95" s="78">
        <v>558.72</v>
      </c>
      <c r="I95" s="78">
        <v>0</v>
      </c>
      <c r="J95" s="77"/>
      <c r="K95" s="78">
        <v>306.25</v>
      </c>
      <c r="L95" s="77">
        <v>0</v>
      </c>
      <c r="M95" s="77">
        <v>0</v>
      </c>
      <c r="N95" s="77">
        <f t="shared" si="3"/>
        <v>11439.659</v>
      </c>
      <c r="O95" s="77">
        <v>0</v>
      </c>
      <c r="P95" s="77">
        <v>1921.9200048000002</v>
      </c>
      <c r="Q95" s="77">
        <v>32.474682461056759</v>
      </c>
      <c r="R95" s="77">
        <v>85.279750000000007</v>
      </c>
      <c r="S95" s="77"/>
      <c r="T95" s="77">
        <v>0</v>
      </c>
      <c r="U95" s="77">
        <v>788.4658750000001</v>
      </c>
      <c r="V95" s="77">
        <v>1953</v>
      </c>
      <c r="W95" s="77">
        <v>0</v>
      </c>
      <c r="X95" s="77">
        <v>0</v>
      </c>
      <c r="Y95" s="77">
        <v>0</v>
      </c>
      <c r="Z95" s="77">
        <v>0</v>
      </c>
      <c r="AA95" s="77">
        <f t="shared" si="4"/>
        <v>4781.1403122610573</v>
      </c>
      <c r="AB95" s="77">
        <f t="shared" si="5"/>
        <v>6658.5186877389424</v>
      </c>
      <c r="AC95" s="1"/>
      <c r="AD95" s="1"/>
    </row>
    <row r="96" spans="1:30" x14ac:dyDescent="0.25">
      <c r="A96" s="73" t="s">
        <v>1683</v>
      </c>
      <c r="B96" s="74" t="s">
        <v>1684</v>
      </c>
      <c r="C96" s="74" t="s">
        <v>1685</v>
      </c>
      <c r="D96" s="83" t="s">
        <v>1488</v>
      </c>
      <c r="E96" s="84" t="s">
        <v>1489</v>
      </c>
      <c r="F96" s="77">
        <v>977.55000000000007</v>
      </c>
      <c r="G96" s="78">
        <v>215.06100000000001</v>
      </c>
      <c r="H96" s="78">
        <v>69.84</v>
      </c>
      <c r="I96" s="78">
        <v>0</v>
      </c>
      <c r="J96" s="77"/>
      <c r="K96" s="78">
        <v>36.150000000000006</v>
      </c>
      <c r="L96" s="77">
        <v>0</v>
      </c>
      <c r="M96" s="77">
        <v>0</v>
      </c>
      <c r="N96" s="77">
        <f t="shared" si="3"/>
        <v>1298.6010000000001</v>
      </c>
      <c r="O96" s="77">
        <v>-128.60737599999999</v>
      </c>
      <c r="P96" s="77">
        <v>0</v>
      </c>
      <c r="Q96" s="77">
        <v>0</v>
      </c>
      <c r="R96" s="77">
        <v>9.775500000000001</v>
      </c>
      <c r="S96" s="77"/>
      <c r="T96" s="77">
        <v>0</v>
      </c>
      <c r="U96" s="77">
        <v>112.41825000000001</v>
      </c>
      <c r="V96" s="77">
        <v>474</v>
      </c>
      <c r="W96" s="77">
        <v>0</v>
      </c>
      <c r="X96" s="77">
        <v>0</v>
      </c>
      <c r="Y96" s="77">
        <v>0</v>
      </c>
      <c r="Z96" s="77">
        <v>0</v>
      </c>
      <c r="AA96" s="77">
        <f t="shared" si="4"/>
        <v>467.58637400000003</v>
      </c>
      <c r="AB96" s="77">
        <f t="shared" si="5"/>
        <v>831.01462600000013</v>
      </c>
      <c r="AC96" s="1"/>
      <c r="AD96" s="1"/>
    </row>
    <row r="97" spans="1:30" x14ac:dyDescent="0.25">
      <c r="A97" s="73" t="s">
        <v>1686</v>
      </c>
      <c r="B97" s="74" t="s">
        <v>1687</v>
      </c>
      <c r="C97" s="74" t="s">
        <v>314</v>
      </c>
      <c r="D97" s="80" t="s">
        <v>1497</v>
      </c>
      <c r="E97" s="76" t="s">
        <v>1489</v>
      </c>
      <c r="F97" s="77">
        <v>7198.5749999999998</v>
      </c>
      <c r="G97" s="78">
        <v>1583.6865</v>
      </c>
      <c r="H97" s="78">
        <v>465.5</v>
      </c>
      <c r="I97" s="78">
        <v>0</v>
      </c>
      <c r="J97" s="77"/>
      <c r="K97" s="78">
        <v>261.2</v>
      </c>
      <c r="L97" s="77">
        <v>0</v>
      </c>
      <c r="M97" s="77">
        <v>0</v>
      </c>
      <c r="N97" s="77">
        <f t="shared" si="3"/>
        <v>9508.9615000000013</v>
      </c>
      <c r="O97" s="77">
        <v>0</v>
      </c>
      <c r="P97" s="77">
        <v>1483.9250004</v>
      </c>
      <c r="Q97" s="77">
        <v>34.67785661369863</v>
      </c>
      <c r="R97" s="77">
        <v>71.985749999999996</v>
      </c>
      <c r="S97" s="77"/>
      <c r="T97" s="77">
        <v>0</v>
      </c>
      <c r="U97" s="77">
        <v>827.83612500000004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f t="shared" si="4"/>
        <v>2418.4247320136988</v>
      </c>
      <c r="AB97" s="77">
        <f t="shared" si="5"/>
        <v>7090.5367679863029</v>
      </c>
      <c r="AC97" s="1"/>
      <c r="AD97" s="1"/>
    </row>
    <row r="98" spans="1:30" x14ac:dyDescent="0.25">
      <c r="A98" s="73" t="s">
        <v>1688</v>
      </c>
      <c r="B98" s="74" t="s">
        <v>1689</v>
      </c>
      <c r="C98" s="74" t="s">
        <v>316</v>
      </c>
      <c r="D98" s="80" t="s">
        <v>1497</v>
      </c>
      <c r="E98" s="76" t="s">
        <v>1489</v>
      </c>
      <c r="F98" s="77">
        <v>6419.55</v>
      </c>
      <c r="G98" s="78">
        <v>1412.3010000000002</v>
      </c>
      <c r="H98" s="78">
        <v>465.5</v>
      </c>
      <c r="I98" s="78">
        <v>0</v>
      </c>
      <c r="J98" s="77"/>
      <c r="K98" s="78">
        <v>229.8</v>
      </c>
      <c r="L98" s="77">
        <v>0</v>
      </c>
      <c r="M98" s="77">
        <v>0</v>
      </c>
      <c r="N98" s="77">
        <f t="shared" si="3"/>
        <v>8527.1509999999998</v>
      </c>
      <c r="O98" s="77">
        <v>0</v>
      </c>
      <c r="P98" s="77">
        <v>1274.2102776000002</v>
      </c>
      <c r="Q98" s="77">
        <v>42.312096263013693</v>
      </c>
      <c r="R98" s="77">
        <v>64.19550000000001</v>
      </c>
      <c r="S98" s="77"/>
      <c r="T98" s="77">
        <v>0</v>
      </c>
      <c r="U98" s="77">
        <v>738.2482500000001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f t="shared" si="4"/>
        <v>2118.9661238630142</v>
      </c>
      <c r="AB98" s="77">
        <f t="shared" si="5"/>
        <v>6408.1848761369856</v>
      </c>
      <c r="AC98" s="1"/>
      <c r="AD98" s="1"/>
    </row>
    <row r="99" spans="1:30" x14ac:dyDescent="0.25">
      <c r="A99" s="73" t="s">
        <v>1690</v>
      </c>
      <c r="B99" s="74" t="s">
        <v>1691</v>
      </c>
      <c r="C99" s="74" t="s">
        <v>314</v>
      </c>
      <c r="D99" s="80" t="s">
        <v>1497</v>
      </c>
      <c r="E99" s="76" t="s">
        <v>1489</v>
      </c>
      <c r="F99" s="77">
        <v>7198.5749999999998</v>
      </c>
      <c r="G99" s="78">
        <v>1583.6865</v>
      </c>
      <c r="H99" s="78">
        <v>465.5</v>
      </c>
      <c r="I99" s="78">
        <v>0</v>
      </c>
      <c r="J99" s="77"/>
      <c r="K99" s="78">
        <v>261.2</v>
      </c>
      <c r="L99" s="77">
        <v>0</v>
      </c>
      <c r="M99" s="77">
        <v>0</v>
      </c>
      <c r="N99" s="77">
        <f t="shared" si="3"/>
        <v>9508.9615000000013</v>
      </c>
      <c r="O99" s="77">
        <v>0</v>
      </c>
      <c r="P99" s="77">
        <v>1483.9250004</v>
      </c>
      <c r="Q99" s="77">
        <v>34.67785661369863</v>
      </c>
      <c r="R99" s="77">
        <v>71.985749999999996</v>
      </c>
      <c r="S99" s="77"/>
      <c r="T99" s="77">
        <v>0</v>
      </c>
      <c r="U99" s="77">
        <v>827.83612500000004</v>
      </c>
      <c r="V99" s="77">
        <v>2220</v>
      </c>
      <c r="W99" s="77">
        <v>0</v>
      </c>
      <c r="X99" s="77">
        <v>0</v>
      </c>
      <c r="Y99" s="77">
        <v>0</v>
      </c>
      <c r="Z99" s="77">
        <v>0</v>
      </c>
      <c r="AA99" s="77">
        <f t="shared" si="4"/>
        <v>4638.4247320136983</v>
      </c>
      <c r="AB99" s="77">
        <f t="shared" si="5"/>
        <v>4870.5367679863029</v>
      </c>
      <c r="AC99" s="1"/>
      <c r="AD99" s="1"/>
    </row>
    <row r="100" spans="1:30" x14ac:dyDescent="0.25">
      <c r="A100" s="73" t="s">
        <v>1692</v>
      </c>
      <c r="B100" s="74" t="s">
        <v>1693</v>
      </c>
      <c r="C100" s="74" t="s">
        <v>1666</v>
      </c>
      <c r="D100" s="80" t="s">
        <v>1497</v>
      </c>
      <c r="E100" s="76" t="s">
        <v>1489</v>
      </c>
      <c r="F100" s="77">
        <v>7178.9250000000002</v>
      </c>
      <c r="G100" s="78">
        <v>1435.7850000000001</v>
      </c>
      <c r="H100" s="78">
        <v>465.6</v>
      </c>
      <c r="I100" s="78">
        <v>0</v>
      </c>
      <c r="J100" s="77"/>
      <c r="K100" s="78">
        <v>256.95000000000005</v>
      </c>
      <c r="L100" s="77">
        <v>0</v>
      </c>
      <c r="M100" s="77">
        <v>0</v>
      </c>
      <c r="N100" s="77">
        <f t="shared" si="3"/>
        <v>9337.260000000002</v>
      </c>
      <c r="O100" s="77">
        <v>0</v>
      </c>
      <c r="P100" s="77">
        <v>1447.2495600000002</v>
      </c>
      <c r="Q100" s="77">
        <v>26.815236242661449</v>
      </c>
      <c r="R100" s="77">
        <v>71.78925000000001</v>
      </c>
      <c r="S100" s="77"/>
      <c r="T100" s="77">
        <v>0</v>
      </c>
      <c r="U100" s="77">
        <v>676.04762500000004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f t="shared" si="4"/>
        <v>2221.9016712426619</v>
      </c>
      <c r="AB100" s="77">
        <f t="shared" si="5"/>
        <v>7115.3583287573401</v>
      </c>
      <c r="AC100" s="1"/>
      <c r="AD100" s="1"/>
    </row>
    <row r="101" spans="1:30" x14ac:dyDescent="0.25">
      <c r="A101" s="73" t="s">
        <v>1694</v>
      </c>
      <c r="B101" s="74" t="s">
        <v>1695</v>
      </c>
      <c r="C101" s="74" t="s">
        <v>1696</v>
      </c>
      <c r="D101" s="80" t="s">
        <v>1497</v>
      </c>
      <c r="E101" s="76" t="s">
        <v>1489</v>
      </c>
      <c r="F101" s="77">
        <v>8065.35</v>
      </c>
      <c r="G101" s="78">
        <v>1613.0700000000002</v>
      </c>
      <c r="H101" s="78">
        <v>465.5</v>
      </c>
      <c r="I101" s="78">
        <v>0</v>
      </c>
      <c r="J101" s="77"/>
      <c r="K101" s="78">
        <v>286.45</v>
      </c>
      <c r="L101" s="77">
        <v>0</v>
      </c>
      <c r="M101" s="77">
        <v>0</v>
      </c>
      <c r="N101" s="77">
        <f t="shared" si="3"/>
        <v>10430.370000000001</v>
      </c>
      <c r="O101" s="77">
        <v>0</v>
      </c>
      <c r="P101" s="77">
        <v>1684.5352320000004</v>
      </c>
      <c r="Q101" s="77">
        <v>52.363048328767128</v>
      </c>
      <c r="R101" s="77">
        <v>80.653500000000008</v>
      </c>
      <c r="S101" s="77"/>
      <c r="T101" s="77">
        <v>0</v>
      </c>
      <c r="U101" s="77">
        <v>927.51525000000004</v>
      </c>
      <c r="V101" s="77">
        <v>2607</v>
      </c>
      <c r="W101" s="77">
        <v>0</v>
      </c>
      <c r="X101" s="77">
        <v>0</v>
      </c>
      <c r="Y101" s="77">
        <v>0</v>
      </c>
      <c r="Z101" s="77">
        <v>0</v>
      </c>
      <c r="AA101" s="77">
        <f t="shared" si="4"/>
        <v>5352.0670303287679</v>
      </c>
      <c r="AB101" s="77">
        <f t="shared" si="5"/>
        <v>5078.3029696712329</v>
      </c>
      <c r="AC101" s="1"/>
      <c r="AD101" s="1"/>
    </row>
    <row r="102" spans="1:30" x14ac:dyDescent="0.25">
      <c r="A102" s="73" t="s">
        <v>1697</v>
      </c>
      <c r="B102" s="74" t="s">
        <v>1698</v>
      </c>
      <c r="C102" s="74" t="s">
        <v>1666</v>
      </c>
      <c r="D102" s="80" t="s">
        <v>1497</v>
      </c>
      <c r="E102" s="76" t="s">
        <v>1489</v>
      </c>
      <c r="F102" s="77">
        <v>8730.25</v>
      </c>
      <c r="G102" s="78">
        <v>1571.4449999999999</v>
      </c>
      <c r="H102" s="78">
        <v>547.08000000000004</v>
      </c>
      <c r="I102" s="78">
        <v>0</v>
      </c>
      <c r="J102" s="77"/>
      <c r="K102" s="78">
        <v>309.02500000000003</v>
      </c>
      <c r="L102" s="77">
        <v>0</v>
      </c>
      <c r="M102" s="77">
        <v>0</v>
      </c>
      <c r="N102" s="77">
        <f t="shared" si="3"/>
        <v>11157.8</v>
      </c>
      <c r="O102" s="77">
        <v>0</v>
      </c>
      <c r="P102" s="77">
        <v>1855.6267680000001</v>
      </c>
      <c r="Q102" s="77">
        <v>33.225562896281808</v>
      </c>
      <c r="R102" s="77">
        <v>87.302499999999995</v>
      </c>
      <c r="S102" s="77"/>
      <c r="T102" s="77">
        <v>0</v>
      </c>
      <c r="U102" s="77">
        <v>833.08875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f t="shared" si="4"/>
        <v>2809.2435808962819</v>
      </c>
      <c r="AB102" s="77">
        <f t="shared" si="5"/>
        <v>8348.5564191037174</v>
      </c>
      <c r="AC102" s="1"/>
      <c r="AD102" s="1"/>
    </row>
    <row r="103" spans="1:30" x14ac:dyDescent="0.25">
      <c r="A103" s="73" t="s">
        <v>1699</v>
      </c>
      <c r="B103" s="74" t="s">
        <v>1700</v>
      </c>
      <c r="C103" s="74" t="s">
        <v>316</v>
      </c>
      <c r="D103" s="80" t="s">
        <v>1497</v>
      </c>
      <c r="E103" s="76" t="s">
        <v>1489</v>
      </c>
      <c r="F103" s="77">
        <v>5991.58</v>
      </c>
      <c r="G103" s="78">
        <v>1078.4844000000001</v>
      </c>
      <c r="H103" s="78">
        <v>434.4666666666667</v>
      </c>
      <c r="I103" s="78">
        <v>0</v>
      </c>
      <c r="J103" s="77"/>
      <c r="K103" s="78">
        <v>214.48000000000002</v>
      </c>
      <c r="L103" s="77">
        <v>0</v>
      </c>
      <c r="M103" s="77">
        <v>0</v>
      </c>
      <c r="N103" s="77">
        <f t="shared" si="3"/>
        <v>7719.011066666666</v>
      </c>
      <c r="O103" s="77">
        <v>0</v>
      </c>
      <c r="P103" s="77">
        <v>1101.5915878400001</v>
      </c>
      <c r="Q103" s="77">
        <v>32.010451463013702</v>
      </c>
      <c r="R103" s="77">
        <v>59.915799999999997</v>
      </c>
      <c r="S103" s="77"/>
      <c r="T103" s="77">
        <v>0</v>
      </c>
      <c r="U103" s="77">
        <v>738.2482500000001</v>
      </c>
      <c r="V103" s="77">
        <v>2341</v>
      </c>
      <c r="W103" s="77">
        <v>0</v>
      </c>
      <c r="X103" s="77">
        <v>0</v>
      </c>
      <c r="Y103" s="77">
        <v>0</v>
      </c>
      <c r="Z103" s="77">
        <v>0</v>
      </c>
      <c r="AA103" s="77">
        <f t="shared" si="4"/>
        <v>4272.7660893030134</v>
      </c>
      <c r="AB103" s="77">
        <f t="shared" si="5"/>
        <v>3446.2449773636527</v>
      </c>
      <c r="AC103" s="1"/>
      <c r="AD103" s="1"/>
    </row>
    <row r="104" spans="1:30" x14ac:dyDescent="0.25">
      <c r="A104" s="73" t="s">
        <v>1701</v>
      </c>
      <c r="B104" s="74" t="s">
        <v>1702</v>
      </c>
      <c r="C104" s="74" t="s">
        <v>1678</v>
      </c>
      <c r="D104" s="80" t="s">
        <v>1497</v>
      </c>
      <c r="E104" s="76" t="s">
        <v>1489</v>
      </c>
      <c r="F104" s="77">
        <v>9323.9</v>
      </c>
      <c r="G104" s="78">
        <v>1678.3019999999999</v>
      </c>
      <c r="H104" s="78">
        <v>465.5</v>
      </c>
      <c r="I104" s="78">
        <v>0</v>
      </c>
      <c r="J104" s="77"/>
      <c r="K104" s="78">
        <v>315.42500000000001</v>
      </c>
      <c r="L104" s="77">
        <v>0</v>
      </c>
      <c r="M104" s="77">
        <v>0</v>
      </c>
      <c r="N104" s="77">
        <f t="shared" si="3"/>
        <v>11783.126999999999</v>
      </c>
      <c r="O104" s="77">
        <v>0</v>
      </c>
      <c r="P104" s="77">
        <v>2002.7036783999999</v>
      </c>
      <c r="Q104" s="77">
        <v>47.112915229223752</v>
      </c>
      <c r="R104" s="77">
        <v>93.239000000000004</v>
      </c>
      <c r="S104" s="77"/>
      <c r="T104" s="77">
        <v>0</v>
      </c>
      <c r="U104" s="77">
        <v>1072.2484999999999</v>
      </c>
      <c r="V104" s="77">
        <v>1353.79</v>
      </c>
      <c r="W104" s="77">
        <v>0</v>
      </c>
      <c r="X104" s="77">
        <v>0</v>
      </c>
      <c r="Y104" s="77">
        <v>0</v>
      </c>
      <c r="Z104" s="77">
        <v>0</v>
      </c>
      <c r="AA104" s="77">
        <f t="shared" si="4"/>
        <v>4569.0940936292236</v>
      </c>
      <c r="AB104" s="77">
        <f t="shared" si="5"/>
        <v>7214.032906370775</v>
      </c>
      <c r="AC104" s="1"/>
      <c r="AD104" s="1"/>
    </row>
    <row r="105" spans="1:30" x14ac:dyDescent="0.25">
      <c r="A105" s="73" t="s">
        <v>1703</v>
      </c>
      <c r="B105" s="74" t="s">
        <v>1704</v>
      </c>
      <c r="C105" s="74" t="s">
        <v>1678</v>
      </c>
      <c r="D105" s="80" t="s">
        <v>1497</v>
      </c>
      <c r="E105" s="76" t="s">
        <v>1489</v>
      </c>
      <c r="F105" s="77">
        <v>9323.9</v>
      </c>
      <c r="G105" s="78">
        <v>1491.8240000000001</v>
      </c>
      <c r="H105" s="78">
        <v>465.5</v>
      </c>
      <c r="I105" s="78">
        <v>0</v>
      </c>
      <c r="J105" s="77"/>
      <c r="K105" s="78">
        <v>315.42500000000001</v>
      </c>
      <c r="L105" s="77">
        <v>0</v>
      </c>
      <c r="M105" s="77">
        <v>0</v>
      </c>
      <c r="N105" s="77">
        <f t="shared" si="3"/>
        <v>11596.648999999999</v>
      </c>
      <c r="O105" s="77">
        <v>0</v>
      </c>
      <c r="P105" s="77">
        <v>1958.8440528000001</v>
      </c>
      <c r="Q105" s="77">
        <v>60.159749727853885</v>
      </c>
      <c r="R105" s="77">
        <v>93.239000000000004</v>
      </c>
      <c r="S105" s="77"/>
      <c r="T105" s="77">
        <v>0</v>
      </c>
      <c r="U105" s="77">
        <v>1072.2484999999999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f t="shared" si="4"/>
        <v>3184.4913025278538</v>
      </c>
      <c r="AB105" s="77">
        <f t="shared" si="5"/>
        <v>8412.1576974721465</v>
      </c>
      <c r="AC105" s="1"/>
      <c r="AD105" s="1"/>
    </row>
    <row r="106" spans="1:30" x14ac:dyDescent="0.25">
      <c r="A106" s="73" t="s">
        <v>1705</v>
      </c>
      <c r="B106" s="74" t="s">
        <v>1706</v>
      </c>
      <c r="C106" s="74" t="s">
        <v>1666</v>
      </c>
      <c r="D106" s="80" t="s">
        <v>1497</v>
      </c>
      <c r="E106" s="76" t="s">
        <v>1489</v>
      </c>
      <c r="F106" s="77">
        <v>5344.25</v>
      </c>
      <c r="G106" s="78">
        <v>748.19500000000005</v>
      </c>
      <c r="H106" s="78">
        <v>349.20000000000005</v>
      </c>
      <c r="I106" s="78">
        <v>0</v>
      </c>
      <c r="J106" s="77"/>
      <c r="K106" s="78">
        <v>191.75</v>
      </c>
      <c r="L106" s="77">
        <v>0</v>
      </c>
      <c r="M106" s="77">
        <v>0</v>
      </c>
      <c r="N106" s="77">
        <f t="shared" si="3"/>
        <v>6633.3949999999995</v>
      </c>
      <c r="O106" s="77">
        <v>0</v>
      </c>
      <c r="P106" s="77">
        <v>869.70399599999996</v>
      </c>
      <c r="Q106" s="77">
        <v>4.9903313659491211</v>
      </c>
      <c r="R106" s="77">
        <v>53.442500000000003</v>
      </c>
      <c r="S106" s="77"/>
      <c r="T106" s="77">
        <v>200</v>
      </c>
      <c r="U106" s="77">
        <v>400.97624999999999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f t="shared" si="4"/>
        <v>1529.113077365949</v>
      </c>
      <c r="AB106" s="77">
        <f t="shared" si="5"/>
        <v>5104.2819226340507</v>
      </c>
      <c r="AC106" s="1"/>
      <c r="AD106" s="1"/>
    </row>
    <row r="107" spans="1:30" x14ac:dyDescent="0.25">
      <c r="A107" s="73" t="s">
        <v>1707</v>
      </c>
      <c r="B107" s="74" t="s">
        <v>1708</v>
      </c>
      <c r="C107" s="74" t="s">
        <v>1709</v>
      </c>
      <c r="D107" s="83" t="s">
        <v>1488</v>
      </c>
      <c r="E107" s="84" t="s">
        <v>1489</v>
      </c>
      <c r="F107" s="77">
        <v>977.55000000000007</v>
      </c>
      <c r="G107" s="78">
        <v>136.85700000000003</v>
      </c>
      <c r="H107" s="78">
        <v>69.84</v>
      </c>
      <c r="I107" s="78">
        <v>0</v>
      </c>
      <c r="J107" s="77"/>
      <c r="K107" s="78">
        <v>36.150000000000006</v>
      </c>
      <c r="L107" s="77">
        <v>0</v>
      </c>
      <c r="M107" s="77">
        <v>0</v>
      </c>
      <c r="N107" s="77">
        <f t="shared" si="3"/>
        <v>1220.3970000000002</v>
      </c>
      <c r="O107" s="77">
        <v>-133.61243199999998</v>
      </c>
      <c r="P107" s="77">
        <v>0</v>
      </c>
      <c r="Q107" s="77">
        <v>0</v>
      </c>
      <c r="R107" s="77">
        <v>0</v>
      </c>
      <c r="S107" s="77"/>
      <c r="T107" s="77">
        <v>0</v>
      </c>
      <c r="U107" s="77">
        <v>112.41825000000001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f t="shared" si="4"/>
        <v>-21.194181999999969</v>
      </c>
      <c r="AB107" s="77">
        <f t="shared" si="5"/>
        <v>1241.5911820000001</v>
      </c>
      <c r="AC107" s="1"/>
      <c r="AD107" s="1"/>
    </row>
    <row r="108" spans="1:30" x14ac:dyDescent="0.25">
      <c r="A108" s="73" t="s">
        <v>1710</v>
      </c>
      <c r="B108" s="74" t="s">
        <v>1711</v>
      </c>
      <c r="C108" s="74" t="s">
        <v>1666</v>
      </c>
      <c r="D108" s="80" t="s">
        <v>1497</v>
      </c>
      <c r="E108" s="76" t="s">
        <v>1489</v>
      </c>
      <c r="F108" s="77">
        <v>8730.25</v>
      </c>
      <c r="G108" s="78">
        <v>1222.2350000000001</v>
      </c>
      <c r="H108" s="78">
        <v>547.08000000000004</v>
      </c>
      <c r="I108" s="78">
        <v>0</v>
      </c>
      <c r="J108" s="77"/>
      <c r="K108" s="78">
        <v>309.02500000000003</v>
      </c>
      <c r="L108" s="77">
        <v>0</v>
      </c>
      <c r="M108" s="77">
        <v>0</v>
      </c>
      <c r="N108" s="77">
        <f t="shared" si="3"/>
        <v>10808.59</v>
      </c>
      <c r="O108" s="77">
        <v>0</v>
      </c>
      <c r="P108" s="77">
        <v>1773.4925760000003</v>
      </c>
      <c r="Q108" s="77">
        <v>32.006147225048927</v>
      </c>
      <c r="R108" s="77">
        <v>87.302499999999995</v>
      </c>
      <c r="S108" s="77"/>
      <c r="T108" s="77">
        <v>0</v>
      </c>
      <c r="U108" s="77">
        <v>833.08875</v>
      </c>
      <c r="V108" s="77">
        <v>0</v>
      </c>
      <c r="W108" s="77">
        <v>0</v>
      </c>
      <c r="X108" s="77">
        <v>0</v>
      </c>
      <c r="Y108" s="77">
        <v>0</v>
      </c>
      <c r="Z108" s="77">
        <v>0</v>
      </c>
      <c r="AA108" s="77">
        <f t="shared" si="4"/>
        <v>2725.8899732250493</v>
      </c>
      <c r="AB108" s="77">
        <f t="shared" si="5"/>
        <v>8082.7000267749509</v>
      </c>
      <c r="AC108" s="1"/>
      <c r="AD108" s="1"/>
    </row>
    <row r="109" spans="1:30" x14ac:dyDescent="0.25">
      <c r="A109" s="73" t="s">
        <v>1712</v>
      </c>
      <c r="B109" s="74" t="s">
        <v>1713</v>
      </c>
      <c r="C109" s="74" t="s">
        <v>1666</v>
      </c>
      <c r="D109" s="80" t="s">
        <v>1497</v>
      </c>
      <c r="E109" s="76" t="s">
        <v>1489</v>
      </c>
      <c r="F109" s="77">
        <v>1873.6375</v>
      </c>
      <c r="G109" s="78">
        <v>262.30925000000002</v>
      </c>
      <c r="H109" s="78">
        <v>133.86000000000001</v>
      </c>
      <c r="I109" s="78">
        <v>0</v>
      </c>
      <c r="J109" s="77"/>
      <c r="K109" s="78">
        <v>69.287500000000009</v>
      </c>
      <c r="L109" s="77">
        <v>0</v>
      </c>
      <c r="M109" s="77">
        <v>1</v>
      </c>
      <c r="N109" s="77">
        <f t="shared" si="3"/>
        <v>2339.0942500000001</v>
      </c>
      <c r="O109" s="77">
        <v>-9.9396336000000076</v>
      </c>
      <c r="P109" s="77">
        <v>0</v>
      </c>
      <c r="Q109" s="77">
        <v>0</v>
      </c>
      <c r="R109" s="77">
        <v>18.736375000000002</v>
      </c>
      <c r="S109" s="77"/>
      <c r="T109" s="77">
        <v>0</v>
      </c>
      <c r="U109" s="77">
        <v>168.627375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f t="shared" si="4"/>
        <v>177.4241164</v>
      </c>
      <c r="AB109" s="77">
        <f t="shared" si="5"/>
        <v>2161.6701336000001</v>
      </c>
      <c r="AC109" s="1"/>
      <c r="AD109" s="1"/>
    </row>
    <row r="110" spans="1:30" x14ac:dyDescent="0.25">
      <c r="A110" s="73" t="s">
        <v>1714</v>
      </c>
      <c r="B110" s="74" t="s">
        <v>1715</v>
      </c>
      <c r="C110" s="74" t="s">
        <v>1716</v>
      </c>
      <c r="D110" s="83" t="s">
        <v>1488</v>
      </c>
      <c r="E110" s="84" t="s">
        <v>1489</v>
      </c>
      <c r="F110" s="77">
        <v>1140.4750000000001</v>
      </c>
      <c r="G110" s="78">
        <v>159.66650000000004</v>
      </c>
      <c r="H110" s="78">
        <v>81.48</v>
      </c>
      <c r="I110" s="78">
        <v>0</v>
      </c>
      <c r="J110" s="77"/>
      <c r="K110" s="78">
        <v>42.175000000000004</v>
      </c>
      <c r="L110" s="77">
        <v>0</v>
      </c>
      <c r="M110" s="77">
        <v>0</v>
      </c>
      <c r="N110" s="77">
        <f t="shared" si="3"/>
        <v>1423.7965000000002</v>
      </c>
      <c r="O110" s="77">
        <v>-120.59486399999997</v>
      </c>
      <c r="P110" s="77">
        <v>0</v>
      </c>
      <c r="Q110" s="77">
        <v>0</v>
      </c>
      <c r="R110" s="77">
        <v>11.404750000000002</v>
      </c>
      <c r="S110" s="77"/>
      <c r="T110" s="77">
        <v>0</v>
      </c>
      <c r="U110" s="77">
        <v>112.41825000000001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f t="shared" si="4"/>
        <v>3.228136000000049</v>
      </c>
      <c r="AB110" s="77">
        <f t="shared" si="5"/>
        <v>1420.5683640000002</v>
      </c>
      <c r="AC110" s="1"/>
      <c r="AD110" s="1"/>
    </row>
    <row r="111" spans="1:30" x14ac:dyDescent="0.25">
      <c r="A111" s="73" t="s">
        <v>1717</v>
      </c>
      <c r="B111" s="74" t="s">
        <v>1718</v>
      </c>
      <c r="C111" s="74" t="s">
        <v>1666</v>
      </c>
      <c r="D111" s="83" t="s">
        <v>1497</v>
      </c>
      <c r="E111" s="84" t="s">
        <v>1489</v>
      </c>
      <c r="F111" s="77">
        <v>814.625</v>
      </c>
      <c r="G111" s="78">
        <v>0</v>
      </c>
      <c r="H111" s="78">
        <v>58.2</v>
      </c>
      <c r="I111" s="78">
        <v>0</v>
      </c>
      <c r="J111" s="77"/>
      <c r="K111" s="78">
        <v>30.125</v>
      </c>
      <c r="L111" s="77">
        <v>0</v>
      </c>
      <c r="M111" s="77">
        <v>0</v>
      </c>
      <c r="N111" s="77">
        <f t="shared" si="3"/>
        <v>902.95</v>
      </c>
      <c r="O111" s="77">
        <v>-153.92903999999999</v>
      </c>
      <c r="P111" s="77">
        <v>0</v>
      </c>
      <c r="Q111" s="77">
        <v>0</v>
      </c>
      <c r="R111" s="77">
        <v>0</v>
      </c>
      <c r="S111" s="77"/>
      <c r="T111" s="77">
        <v>0</v>
      </c>
      <c r="U111" s="77">
        <v>93.681875000000005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>
        <f t="shared" si="4"/>
        <v>-60.247164999999981</v>
      </c>
      <c r="AB111" s="77">
        <f t="shared" si="5"/>
        <v>963.19716500000004</v>
      </c>
      <c r="AC111" s="1"/>
      <c r="AD111" s="1"/>
    </row>
    <row r="112" spans="1:30" x14ac:dyDescent="0.25">
      <c r="A112" s="73" t="s">
        <v>1719</v>
      </c>
      <c r="B112" s="74" t="s">
        <v>1720</v>
      </c>
      <c r="C112" s="74" t="s">
        <v>1721</v>
      </c>
      <c r="D112" s="83" t="s">
        <v>1488</v>
      </c>
      <c r="E112" s="84" t="s">
        <v>1489</v>
      </c>
      <c r="F112" s="77">
        <v>1629.25</v>
      </c>
      <c r="G112" s="78">
        <v>195.51</v>
      </c>
      <c r="H112" s="78">
        <v>116.4</v>
      </c>
      <c r="I112" s="78">
        <v>0</v>
      </c>
      <c r="J112" s="77"/>
      <c r="K112" s="78">
        <v>60.25</v>
      </c>
      <c r="L112" s="77">
        <v>0</v>
      </c>
      <c r="M112" s="77">
        <v>0</v>
      </c>
      <c r="N112" s="77">
        <f t="shared" si="3"/>
        <v>2001.41</v>
      </c>
      <c r="O112" s="77">
        <v>-71.627599999999973</v>
      </c>
      <c r="P112" s="77">
        <v>0</v>
      </c>
      <c r="Q112" s="77">
        <v>0</v>
      </c>
      <c r="R112" s="77">
        <v>0</v>
      </c>
      <c r="S112" s="77"/>
      <c r="T112" s="77">
        <v>0</v>
      </c>
      <c r="U112" s="77">
        <v>187.36375000000001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f t="shared" si="4"/>
        <v>115.73615000000004</v>
      </c>
      <c r="AB112" s="77">
        <f t="shared" si="5"/>
        <v>1885.6738500000001</v>
      </c>
      <c r="AC112" s="1"/>
      <c r="AD112" s="1"/>
    </row>
    <row r="113" spans="1:30" x14ac:dyDescent="0.25">
      <c r="A113" s="73" t="s">
        <v>1722</v>
      </c>
      <c r="B113" s="74" t="s">
        <v>1723</v>
      </c>
      <c r="C113" s="74" t="s">
        <v>1685</v>
      </c>
      <c r="D113" s="83" t="s">
        <v>1488</v>
      </c>
      <c r="E113" s="84" t="s">
        <v>1489</v>
      </c>
      <c r="F113" s="77">
        <v>977.55000000000007</v>
      </c>
      <c r="G113" s="78">
        <v>117.306</v>
      </c>
      <c r="H113" s="78">
        <v>69.84</v>
      </c>
      <c r="I113" s="78">
        <v>0</v>
      </c>
      <c r="J113" s="77"/>
      <c r="K113" s="78">
        <v>36.150000000000006</v>
      </c>
      <c r="L113" s="77">
        <v>0</v>
      </c>
      <c r="M113" s="77">
        <v>0</v>
      </c>
      <c r="N113" s="77">
        <f t="shared" si="3"/>
        <v>1200.846</v>
      </c>
      <c r="O113" s="77">
        <v>-134.86369599999998</v>
      </c>
      <c r="P113" s="77">
        <v>0</v>
      </c>
      <c r="Q113" s="77">
        <v>0</v>
      </c>
      <c r="R113" s="77">
        <v>9.775500000000001</v>
      </c>
      <c r="S113" s="77"/>
      <c r="T113" s="77">
        <v>0</v>
      </c>
      <c r="U113" s="77">
        <v>112.41825000000001</v>
      </c>
      <c r="V113" s="77">
        <v>306</v>
      </c>
      <c r="W113" s="77">
        <v>0</v>
      </c>
      <c r="X113" s="77">
        <v>0</v>
      </c>
      <c r="Y113" s="77">
        <v>0</v>
      </c>
      <c r="Z113" s="77">
        <v>0</v>
      </c>
      <c r="AA113" s="77">
        <f t="shared" si="4"/>
        <v>293.33005400000002</v>
      </c>
      <c r="AB113" s="77">
        <f t="shared" si="5"/>
        <v>907.51594599999999</v>
      </c>
      <c r="AC113" s="1"/>
      <c r="AD113" s="1"/>
    </row>
    <row r="114" spans="1:30" x14ac:dyDescent="0.25">
      <c r="A114" s="73" t="s">
        <v>1724</v>
      </c>
      <c r="B114" s="74" t="s">
        <v>1725</v>
      </c>
      <c r="C114" s="74" t="s">
        <v>1666</v>
      </c>
      <c r="D114" s="80" t="s">
        <v>1497</v>
      </c>
      <c r="E114" s="76" t="s">
        <v>1489</v>
      </c>
      <c r="F114" s="77">
        <v>7995.8</v>
      </c>
      <c r="G114" s="78">
        <v>959.49599999999998</v>
      </c>
      <c r="H114" s="78">
        <v>516.04666666666662</v>
      </c>
      <c r="I114" s="78">
        <v>0</v>
      </c>
      <c r="J114" s="77"/>
      <c r="K114" s="78">
        <v>286.005</v>
      </c>
      <c r="L114" s="77">
        <v>0</v>
      </c>
      <c r="M114" s="77">
        <v>0</v>
      </c>
      <c r="N114" s="77">
        <f t="shared" si="3"/>
        <v>9757.3476666666666</v>
      </c>
      <c r="O114" s="77">
        <v>0</v>
      </c>
      <c r="P114" s="77">
        <v>1536.9802855999997</v>
      </c>
      <c r="Q114" s="77">
        <v>29.481661482583178</v>
      </c>
      <c r="R114" s="77">
        <v>79.957999999999998</v>
      </c>
      <c r="S114" s="77"/>
      <c r="T114" s="77">
        <v>0</v>
      </c>
      <c r="U114" s="77">
        <v>796.34050000000013</v>
      </c>
      <c r="V114" s="77">
        <v>2158.16</v>
      </c>
      <c r="W114" s="77">
        <v>0</v>
      </c>
      <c r="X114" s="77">
        <v>0</v>
      </c>
      <c r="Y114" s="77">
        <v>0</v>
      </c>
      <c r="Z114" s="77">
        <v>0</v>
      </c>
      <c r="AA114" s="77">
        <f t="shared" si="4"/>
        <v>4600.9204470825825</v>
      </c>
      <c r="AB114" s="77">
        <f t="shared" si="5"/>
        <v>5156.427219584084</v>
      </c>
      <c r="AC114" s="1"/>
      <c r="AD114" s="1"/>
    </row>
    <row r="115" spans="1:30" x14ac:dyDescent="0.25">
      <c r="A115" s="73" t="s">
        <v>1726</v>
      </c>
      <c r="B115" s="74" t="s">
        <v>1727</v>
      </c>
      <c r="C115" s="74" t="s">
        <v>1666</v>
      </c>
      <c r="D115" s="80" t="s">
        <v>1497</v>
      </c>
      <c r="E115" s="76" t="s">
        <v>1489</v>
      </c>
      <c r="F115" s="77">
        <v>5903.0750000000007</v>
      </c>
      <c r="G115" s="78">
        <v>708.36900000000003</v>
      </c>
      <c r="H115" s="78">
        <v>389.94000000000005</v>
      </c>
      <c r="I115" s="78">
        <v>0</v>
      </c>
      <c r="J115" s="77"/>
      <c r="K115" s="78">
        <v>212.5625</v>
      </c>
      <c r="L115" s="77">
        <v>0</v>
      </c>
      <c r="M115" s="77">
        <v>19</v>
      </c>
      <c r="N115" s="77">
        <f t="shared" si="3"/>
        <v>7213.9465</v>
      </c>
      <c r="O115" s="77">
        <v>0</v>
      </c>
      <c r="P115" s="77">
        <v>993.70979640000019</v>
      </c>
      <c r="Q115" s="77">
        <v>21.077615455185921</v>
      </c>
      <c r="R115" s="77">
        <v>0</v>
      </c>
      <c r="S115" s="77"/>
      <c r="T115" s="77">
        <v>0</v>
      </c>
      <c r="U115" s="77">
        <v>689.53425000000016</v>
      </c>
      <c r="V115" s="77">
        <v>1547</v>
      </c>
      <c r="W115" s="77">
        <v>0</v>
      </c>
      <c r="X115" s="77">
        <v>0</v>
      </c>
      <c r="Y115" s="77">
        <v>0</v>
      </c>
      <c r="Z115" s="77">
        <v>0</v>
      </c>
      <c r="AA115" s="77">
        <f t="shared" si="4"/>
        <v>3251.321661855186</v>
      </c>
      <c r="AB115" s="77">
        <f t="shared" si="5"/>
        <v>3962.624838144814</v>
      </c>
      <c r="AC115" s="1"/>
      <c r="AD115" s="1"/>
    </row>
    <row r="116" spans="1:30" x14ac:dyDescent="0.25">
      <c r="A116" s="73" t="s">
        <v>1728</v>
      </c>
      <c r="B116" s="74" t="s">
        <v>1729</v>
      </c>
      <c r="C116" s="74" t="s">
        <v>1666</v>
      </c>
      <c r="D116" s="80" t="s">
        <v>1497</v>
      </c>
      <c r="E116" s="76" t="s">
        <v>1489</v>
      </c>
      <c r="F116" s="77">
        <v>6183.2749999999996</v>
      </c>
      <c r="G116" s="78">
        <v>618.32749999999999</v>
      </c>
      <c r="H116" s="78">
        <v>413.22</v>
      </c>
      <c r="I116" s="78">
        <v>0</v>
      </c>
      <c r="J116" s="77"/>
      <c r="K116" s="78">
        <v>223.51249999999999</v>
      </c>
      <c r="L116" s="77">
        <v>0</v>
      </c>
      <c r="M116" s="77">
        <v>0</v>
      </c>
      <c r="N116" s="77">
        <f t="shared" si="3"/>
        <v>7438.335</v>
      </c>
      <c r="O116" s="77">
        <v>0</v>
      </c>
      <c r="P116" s="77">
        <v>1041.6391800000001</v>
      </c>
      <c r="Q116" s="77">
        <v>16.319744876712328</v>
      </c>
      <c r="R116" s="77">
        <v>61.832749999999997</v>
      </c>
      <c r="S116" s="77"/>
      <c r="T116" s="77">
        <v>0</v>
      </c>
      <c r="U116" s="77">
        <v>614.95100000000002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f t="shared" si="4"/>
        <v>1734.7426748767125</v>
      </c>
      <c r="AB116" s="77">
        <f t="shared" si="5"/>
        <v>5703.5923251232871</v>
      </c>
      <c r="AC116" s="1"/>
      <c r="AD116" s="1"/>
    </row>
    <row r="117" spans="1:30" x14ac:dyDescent="0.25">
      <c r="A117" s="73" t="s">
        <v>1730</v>
      </c>
      <c r="B117" s="74" t="s">
        <v>1731</v>
      </c>
      <c r="C117" s="74" t="s">
        <v>1696</v>
      </c>
      <c r="D117" s="80" t="s">
        <v>1497</v>
      </c>
      <c r="E117" s="76" t="s">
        <v>1489</v>
      </c>
      <c r="F117" s="77">
        <v>8065.35</v>
      </c>
      <c r="G117" s="78">
        <v>967.84199999999998</v>
      </c>
      <c r="H117" s="78">
        <v>465.5</v>
      </c>
      <c r="I117" s="78">
        <v>0</v>
      </c>
      <c r="J117" s="77"/>
      <c r="K117" s="78">
        <v>286.45</v>
      </c>
      <c r="L117" s="77">
        <v>0</v>
      </c>
      <c r="M117" s="77">
        <v>0</v>
      </c>
      <c r="N117" s="77">
        <f t="shared" si="3"/>
        <v>9785.1420000000016</v>
      </c>
      <c r="O117" s="77">
        <v>0</v>
      </c>
      <c r="P117" s="77">
        <v>1542.9171552000003</v>
      </c>
      <c r="Q117" s="77">
        <v>49.647787484931513</v>
      </c>
      <c r="R117" s="77">
        <v>80.653500000000008</v>
      </c>
      <c r="S117" s="77"/>
      <c r="T117" s="77">
        <v>0</v>
      </c>
      <c r="U117" s="77">
        <v>927.51525000000004</v>
      </c>
      <c r="V117" s="77">
        <v>2779.11</v>
      </c>
      <c r="W117" s="77">
        <v>0</v>
      </c>
      <c r="X117" s="77">
        <v>0</v>
      </c>
      <c r="Y117" s="77">
        <v>0</v>
      </c>
      <c r="Z117" s="77">
        <v>0</v>
      </c>
      <c r="AA117" s="77">
        <f t="shared" si="4"/>
        <v>5379.8436926849317</v>
      </c>
      <c r="AB117" s="77">
        <f t="shared" si="5"/>
        <v>4405.2983073150699</v>
      </c>
      <c r="AC117" s="1"/>
      <c r="AD117" s="1"/>
    </row>
    <row r="118" spans="1:30" x14ac:dyDescent="0.25">
      <c r="A118" s="73" t="s">
        <v>1732</v>
      </c>
      <c r="B118" s="74" t="s">
        <v>1733</v>
      </c>
      <c r="C118" s="74" t="s">
        <v>1666</v>
      </c>
      <c r="D118" s="80" t="s">
        <v>1497</v>
      </c>
      <c r="E118" s="76" t="s">
        <v>1489</v>
      </c>
      <c r="F118" s="77">
        <v>3991.6625000000004</v>
      </c>
      <c r="G118" s="78">
        <v>0</v>
      </c>
      <c r="H118" s="78">
        <v>285.18</v>
      </c>
      <c r="I118" s="78">
        <v>0</v>
      </c>
      <c r="J118" s="77"/>
      <c r="K118" s="78">
        <v>147.61250000000001</v>
      </c>
      <c r="L118" s="77">
        <v>0</v>
      </c>
      <c r="M118" s="77">
        <v>0</v>
      </c>
      <c r="N118" s="77">
        <f t="shared" si="3"/>
        <v>4424.4550000000008</v>
      </c>
      <c r="O118" s="77">
        <v>0</v>
      </c>
      <c r="P118" s="77">
        <v>420.36782400000021</v>
      </c>
      <c r="Q118" s="77">
        <v>2.6846035068493146</v>
      </c>
      <c r="R118" s="77">
        <v>39.916625000000003</v>
      </c>
      <c r="S118" s="77"/>
      <c r="T118" s="77">
        <v>0</v>
      </c>
      <c r="U118" s="77">
        <v>393.46387500000003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f t="shared" si="4"/>
        <v>856.43292750684964</v>
      </c>
      <c r="AB118" s="77">
        <f t="shared" si="5"/>
        <v>3568.0220724931514</v>
      </c>
      <c r="AC118" s="1"/>
      <c r="AD118" s="1"/>
    </row>
    <row r="119" spans="1:30" x14ac:dyDescent="0.25">
      <c r="A119" s="73" t="s">
        <v>1734</v>
      </c>
      <c r="B119" s="74" t="s">
        <v>1735</v>
      </c>
      <c r="C119" s="74" t="s">
        <v>1666</v>
      </c>
      <c r="D119" s="80" t="s">
        <v>1497</v>
      </c>
      <c r="E119" s="76" t="s">
        <v>1489</v>
      </c>
      <c r="F119" s="77">
        <v>3763.8</v>
      </c>
      <c r="G119" s="78">
        <v>451.65600000000001</v>
      </c>
      <c r="H119" s="78">
        <v>244.44000000000003</v>
      </c>
      <c r="I119" s="78">
        <v>0</v>
      </c>
      <c r="J119" s="77"/>
      <c r="K119" s="78">
        <v>134.77500000000001</v>
      </c>
      <c r="L119" s="77">
        <v>0</v>
      </c>
      <c r="M119" s="77">
        <v>2</v>
      </c>
      <c r="N119" s="77">
        <f t="shared" si="3"/>
        <v>4594.6709999999994</v>
      </c>
      <c r="O119" s="77">
        <v>0</v>
      </c>
      <c r="P119" s="77">
        <v>450.87053120000013</v>
      </c>
      <c r="Q119" s="77">
        <v>0</v>
      </c>
      <c r="R119" s="77">
        <v>37.638000000000005</v>
      </c>
      <c r="S119" s="77"/>
      <c r="T119" s="77">
        <v>0</v>
      </c>
      <c r="U119" s="77">
        <v>304.66950000000003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f t="shared" si="4"/>
        <v>793.17803120000008</v>
      </c>
      <c r="AB119" s="77">
        <f t="shared" si="5"/>
        <v>3801.4929687999993</v>
      </c>
      <c r="AC119" s="1"/>
      <c r="AD119" s="1"/>
    </row>
    <row r="120" spans="1:30" x14ac:dyDescent="0.25">
      <c r="A120" s="73" t="s">
        <v>1736</v>
      </c>
      <c r="B120" s="74" t="s">
        <v>1737</v>
      </c>
      <c r="C120" s="74" t="s">
        <v>1666</v>
      </c>
      <c r="D120" s="80" t="s">
        <v>1497</v>
      </c>
      <c r="E120" s="76" t="s">
        <v>1489</v>
      </c>
      <c r="F120" s="77">
        <v>1955.1000000000001</v>
      </c>
      <c r="G120" s="78">
        <v>0</v>
      </c>
      <c r="H120" s="78">
        <v>139.68</v>
      </c>
      <c r="I120" s="78">
        <v>0</v>
      </c>
      <c r="J120" s="77"/>
      <c r="K120" s="78">
        <v>72.300000000000011</v>
      </c>
      <c r="L120" s="77">
        <v>0</v>
      </c>
      <c r="M120" s="77">
        <v>0</v>
      </c>
      <c r="N120" s="77">
        <f t="shared" si="3"/>
        <v>2167.0800000000004</v>
      </c>
      <c r="O120" s="77">
        <v>-57.004784000000029</v>
      </c>
      <c r="P120" s="77">
        <v>0</v>
      </c>
      <c r="Q120" s="77">
        <v>0</v>
      </c>
      <c r="R120" s="77">
        <v>0</v>
      </c>
      <c r="S120" s="77"/>
      <c r="T120" s="77">
        <v>0</v>
      </c>
      <c r="U120" s="77">
        <v>149.89100000000002</v>
      </c>
      <c r="V120" s="77">
        <v>0</v>
      </c>
      <c r="W120" s="77">
        <v>0</v>
      </c>
      <c r="X120" s="77">
        <v>0</v>
      </c>
      <c r="Y120" s="77">
        <v>0</v>
      </c>
      <c r="Z120" s="77">
        <v>0</v>
      </c>
      <c r="AA120" s="77">
        <f t="shared" si="4"/>
        <v>92.88621599999999</v>
      </c>
      <c r="AB120" s="77">
        <f t="shared" si="5"/>
        <v>2074.1937840000005</v>
      </c>
      <c r="AC120" s="1"/>
      <c r="AD120" s="1"/>
    </row>
    <row r="121" spans="1:30" x14ac:dyDescent="0.25">
      <c r="A121" s="73" t="s">
        <v>1738</v>
      </c>
      <c r="B121" s="74" t="s">
        <v>1739</v>
      </c>
      <c r="C121" s="74" t="s">
        <v>1666</v>
      </c>
      <c r="D121" s="80" t="s">
        <v>1497</v>
      </c>
      <c r="E121" s="76" t="s">
        <v>1489</v>
      </c>
      <c r="F121" s="77">
        <v>5458.375</v>
      </c>
      <c r="G121" s="78">
        <v>655.005</v>
      </c>
      <c r="H121" s="78">
        <v>349.2</v>
      </c>
      <c r="I121" s="78">
        <v>0</v>
      </c>
      <c r="J121" s="77"/>
      <c r="K121" s="78">
        <v>194.5</v>
      </c>
      <c r="L121" s="77">
        <v>0</v>
      </c>
      <c r="M121" s="77">
        <v>0</v>
      </c>
      <c r="N121" s="77">
        <f t="shared" si="3"/>
        <v>6657.08</v>
      </c>
      <c r="O121" s="77">
        <v>0</v>
      </c>
      <c r="P121" s="77">
        <v>874.76311200000009</v>
      </c>
      <c r="Q121" s="77">
        <v>7.668549792563601</v>
      </c>
      <c r="R121" s="77">
        <v>54.583750000000002</v>
      </c>
      <c r="S121" s="77"/>
      <c r="T121" s="77">
        <v>0</v>
      </c>
      <c r="U121" s="77">
        <v>456.823125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f t="shared" si="4"/>
        <v>1393.8385367925637</v>
      </c>
      <c r="AB121" s="77">
        <f t="shared" si="5"/>
        <v>5263.241463207436</v>
      </c>
      <c r="AC121" s="1"/>
      <c r="AD121" s="1"/>
    </row>
    <row r="122" spans="1:30" x14ac:dyDescent="0.25">
      <c r="A122" s="73" t="s">
        <v>1740</v>
      </c>
      <c r="B122" s="74" t="s">
        <v>1741</v>
      </c>
      <c r="C122" s="74" t="s">
        <v>1666</v>
      </c>
      <c r="D122" s="80" t="s">
        <v>1497</v>
      </c>
      <c r="E122" s="76" t="s">
        <v>1489</v>
      </c>
      <c r="F122" s="77">
        <v>8730.25</v>
      </c>
      <c r="G122" s="78">
        <v>1396.84</v>
      </c>
      <c r="H122" s="78">
        <v>547.08000000000004</v>
      </c>
      <c r="I122" s="78">
        <v>0</v>
      </c>
      <c r="J122" s="77"/>
      <c r="K122" s="78">
        <v>309.02500000000003</v>
      </c>
      <c r="L122" s="77">
        <v>0</v>
      </c>
      <c r="M122" s="77">
        <v>0</v>
      </c>
      <c r="N122" s="77">
        <f t="shared" si="3"/>
        <v>10983.195</v>
      </c>
      <c r="O122" s="77">
        <v>0</v>
      </c>
      <c r="P122" s="77">
        <v>1814.5596720000001</v>
      </c>
      <c r="Q122" s="77">
        <v>32.615855060665361</v>
      </c>
      <c r="R122" s="77">
        <v>87.302499999999995</v>
      </c>
      <c r="S122" s="77"/>
      <c r="T122" s="77">
        <v>0</v>
      </c>
      <c r="U122" s="77">
        <v>833.08875</v>
      </c>
      <c r="V122" s="77">
        <v>1277.17</v>
      </c>
      <c r="W122" s="77">
        <v>0</v>
      </c>
      <c r="X122" s="77">
        <v>0</v>
      </c>
      <c r="Y122" s="77">
        <v>0</v>
      </c>
      <c r="Z122" s="77">
        <v>0</v>
      </c>
      <c r="AA122" s="77">
        <f t="shared" si="4"/>
        <v>4044.7367770606656</v>
      </c>
      <c r="AB122" s="77">
        <f t="shared" si="5"/>
        <v>6938.4582229393345</v>
      </c>
      <c r="AC122" s="1"/>
      <c r="AD122" s="1"/>
    </row>
    <row r="123" spans="1:30" x14ac:dyDescent="0.25">
      <c r="A123" s="73" t="s">
        <v>1742</v>
      </c>
      <c r="B123" s="74" t="s">
        <v>1743</v>
      </c>
      <c r="C123" s="74" t="s">
        <v>1666</v>
      </c>
      <c r="D123" s="80" t="s">
        <v>1497</v>
      </c>
      <c r="E123" s="76" t="s">
        <v>1489</v>
      </c>
      <c r="F123" s="77">
        <v>3622.125</v>
      </c>
      <c r="G123" s="78">
        <v>434.65499999999997</v>
      </c>
      <c r="H123" s="78">
        <v>226.98000000000002</v>
      </c>
      <c r="I123" s="78">
        <v>0</v>
      </c>
      <c r="J123" s="77"/>
      <c r="K123" s="78">
        <v>128.21250000000001</v>
      </c>
      <c r="L123" s="77">
        <v>0</v>
      </c>
      <c r="M123" s="77">
        <v>0</v>
      </c>
      <c r="N123" s="77">
        <f t="shared" si="3"/>
        <v>4411.9724999999999</v>
      </c>
      <c r="O123" s="77">
        <v>0</v>
      </c>
      <c r="P123" s="77">
        <v>418.13096000000007</v>
      </c>
      <c r="Q123" s="77">
        <v>0.33436978473580892</v>
      </c>
      <c r="R123" s="77">
        <v>36.221249999999998</v>
      </c>
      <c r="S123" s="77"/>
      <c r="T123" s="77">
        <v>0</v>
      </c>
      <c r="U123" s="77">
        <v>320.41874999999999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f t="shared" si="4"/>
        <v>775.10532978473589</v>
      </c>
      <c r="AB123" s="77">
        <f t="shared" si="5"/>
        <v>3636.8671702152642</v>
      </c>
      <c r="AC123" s="1"/>
      <c r="AD123" s="1"/>
    </row>
    <row r="124" spans="1:30" x14ac:dyDescent="0.25">
      <c r="A124" s="73" t="s">
        <v>1744</v>
      </c>
      <c r="B124" s="74" t="s">
        <v>1745</v>
      </c>
      <c r="C124" s="74" t="s">
        <v>1666</v>
      </c>
      <c r="D124" s="80" t="s">
        <v>1497</v>
      </c>
      <c r="E124" s="76" t="s">
        <v>1489</v>
      </c>
      <c r="F124" s="77">
        <v>7920.35</v>
      </c>
      <c r="G124" s="78">
        <v>950.44200000000001</v>
      </c>
      <c r="H124" s="78">
        <v>506.34000000000003</v>
      </c>
      <c r="I124" s="78">
        <v>0</v>
      </c>
      <c r="J124" s="77"/>
      <c r="K124" s="78">
        <v>282.16250000000002</v>
      </c>
      <c r="L124" s="77">
        <v>0</v>
      </c>
      <c r="M124" s="77">
        <v>0</v>
      </c>
      <c r="N124" s="77">
        <f t="shared" si="3"/>
        <v>9659.2945000000018</v>
      </c>
      <c r="O124" s="77">
        <v>0</v>
      </c>
      <c r="P124" s="77">
        <v>1516.0361292</v>
      </c>
      <c r="Q124" s="77">
        <v>26.363816666927598</v>
      </c>
      <c r="R124" s="77">
        <v>79.203500000000005</v>
      </c>
      <c r="S124" s="77"/>
      <c r="T124" s="77">
        <v>0</v>
      </c>
      <c r="U124" s="77">
        <v>750.63087500000006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f t="shared" si="4"/>
        <v>2372.2343208669276</v>
      </c>
      <c r="AB124" s="77">
        <f t="shared" si="5"/>
        <v>7287.0601791330737</v>
      </c>
      <c r="AC124" s="1"/>
      <c r="AD124" s="1"/>
    </row>
    <row r="125" spans="1:30" x14ac:dyDescent="0.25">
      <c r="A125" s="73" t="s">
        <v>1746</v>
      </c>
      <c r="B125" s="74" t="s">
        <v>1747</v>
      </c>
      <c r="C125" s="74" t="s">
        <v>1685</v>
      </c>
      <c r="D125" s="83" t="s">
        <v>1488</v>
      </c>
      <c r="E125" s="84" t="s">
        <v>1489</v>
      </c>
      <c r="F125" s="77">
        <v>977.55000000000007</v>
      </c>
      <c r="G125" s="78">
        <v>117.306</v>
      </c>
      <c r="H125" s="78">
        <v>69.84</v>
      </c>
      <c r="I125" s="78">
        <v>0</v>
      </c>
      <c r="J125" s="77"/>
      <c r="K125" s="78">
        <v>36.150000000000006</v>
      </c>
      <c r="L125" s="77">
        <v>0</v>
      </c>
      <c r="M125" s="77">
        <v>0</v>
      </c>
      <c r="N125" s="77">
        <f t="shared" si="3"/>
        <v>1200.846</v>
      </c>
      <c r="O125" s="77">
        <v>-134.86369599999998</v>
      </c>
      <c r="P125" s="77">
        <v>0</v>
      </c>
      <c r="Q125" s="77">
        <v>0</v>
      </c>
      <c r="R125" s="77">
        <v>9.775500000000001</v>
      </c>
      <c r="S125" s="77"/>
      <c r="T125" s="77">
        <v>0</v>
      </c>
      <c r="U125" s="77">
        <v>112.41825000000001</v>
      </c>
      <c r="V125" s="77">
        <v>237.15</v>
      </c>
      <c r="W125" s="77">
        <v>0</v>
      </c>
      <c r="X125" s="77">
        <v>0</v>
      </c>
      <c r="Y125" s="77">
        <v>0</v>
      </c>
      <c r="Z125" s="77">
        <v>0</v>
      </c>
      <c r="AA125" s="77">
        <f t="shared" si="4"/>
        <v>224.48005400000005</v>
      </c>
      <c r="AB125" s="77">
        <f t="shared" si="5"/>
        <v>976.36594599999989</v>
      </c>
      <c r="AC125" s="1"/>
      <c r="AD125" s="1"/>
    </row>
    <row r="126" spans="1:30" x14ac:dyDescent="0.25">
      <c r="A126" s="73" t="s">
        <v>1748</v>
      </c>
      <c r="B126" s="74" t="s">
        <v>1749</v>
      </c>
      <c r="C126" s="74" t="s">
        <v>1750</v>
      </c>
      <c r="D126" s="83" t="s">
        <v>1488</v>
      </c>
      <c r="E126" s="84" t="s">
        <v>1489</v>
      </c>
      <c r="F126" s="77">
        <v>977.55000000000007</v>
      </c>
      <c r="G126" s="78">
        <v>117.306</v>
      </c>
      <c r="H126" s="78">
        <v>69.84</v>
      </c>
      <c r="I126" s="78">
        <v>0</v>
      </c>
      <c r="J126" s="77"/>
      <c r="K126" s="78">
        <v>36.150000000000006</v>
      </c>
      <c r="L126" s="77">
        <v>0</v>
      </c>
      <c r="M126" s="77">
        <v>0</v>
      </c>
      <c r="N126" s="77">
        <f t="shared" si="3"/>
        <v>1200.846</v>
      </c>
      <c r="O126" s="77">
        <v>-134.86369599999998</v>
      </c>
      <c r="P126" s="77">
        <v>0</v>
      </c>
      <c r="Q126" s="77">
        <v>0</v>
      </c>
      <c r="R126" s="77">
        <v>9.775500000000001</v>
      </c>
      <c r="S126" s="77"/>
      <c r="T126" s="77">
        <v>0</v>
      </c>
      <c r="U126" s="77">
        <v>112.41825000000001</v>
      </c>
      <c r="V126" s="77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f t="shared" si="4"/>
        <v>-12.669945999999968</v>
      </c>
      <c r="AB126" s="77">
        <f t="shared" si="5"/>
        <v>1213.515946</v>
      </c>
      <c r="AC126" s="1"/>
      <c r="AD126" s="1"/>
    </row>
    <row r="127" spans="1:30" x14ac:dyDescent="0.25">
      <c r="A127" s="73" t="s">
        <v>1751</v>
      </c>
      <c r="B127" s="74" t="s">
        <v>1752</v>
      </c>
      <c r="C127" s="74" t="s">
        <v>1666</v>
      </c>
      <c r="D127" s="80" t="s">
        <v>1497</v>
      </c>
      <c r="E127" s="76" t="s">
        <v>1489</v>
      </c>
      <c r="F127" s="77">
        <v>7801.5</v>
      </c>
      <c r="G127" s="78">
        <v>780.15000000000009</v>
      </c>
      <c r="H127" s="78">
        <v>488.88</v>
      </c>
      <c r="I127" s="78">
        <v>0</v>
      </c>
      <c r="J127" s="77"/>
      <c r="K127" s="78">
        <v>276.15000000000003</v>
      </c>
      <c r="L127" s="77">
        <v>0</v>
      </c>
      <c r="M127" s="77">
        <v>0</v>
      </c>
      <c r="N127" s="77">
        <f t="shared" si="3"/>
        <v>9346.6799999999985</v>
      </c>
      <c r="O127" s="77">
        <v>0</v>
      </c>
      <c r="P127" s="77">
        <v>1449.2616719999996</v>
      </c>
      <c r="Q127" s="77">
        <v>27.082920704500982</v>
      </c>
      <c r="R127" s="77">
        <v>78.015000000000001</v>
      </c>
      <c r="S127" s="77"/>
      <c r="T127" s="77">
        <v>0</v>
      </c>
      <c r="U127" s="77">
        <v>726.28250000000003</v>
      </c>
      <c r="V127" s="77">
        <v>3686.2400000000002</v>
      </c>
      <c r="W127" s="77">
        <v>0</v>
      </c>
      <c r="X127" s="77">
        <v>0</v>
      </c>
      <c r="Y127" s="77">
        <v>0</v>
      </c>
      <c r="Z127" s="77">
        <v>0</v>
      </c>
      <c r="AA127" s="77">
        <f t="shared" si="4"/>
        <v>5966.8820927045017</v>
      </c>
      <c r="AB127" s="77">
        <f t="shared" si="5"/>
        <v>3379.7979072954968</v>
      </c>
      <c r="AC127" s="1"/>
      <c r="AD127" s="1"/>
    </row>
    <row r="128" spans="1:30" x14ac:dyDescent="0.25">
      <c r="A128" s="73" t="s">
        <v>1753</v>
      </c>
      <c r="B128" s="74" t="s">
        <v>1754</v>
      </c>
      <c r="C128" s="74" t="s">
        <v>1666</v>
      </c>
      <c r="D128" s="80" t="s">
        <v>1497</v>
      </c>
      <c r="E128" s="76" t="s">
        <v>1489</v>
      </c>
      <c r="F128" s="77">
        <v>8386.2999999999993</v>
      </c>
      <c r="G128" s="78">
        <v>838.63</v>
      </c>
      <c r="H128" s="78">
        <v>541.26</v>
      </c>
      <c r="I128" s="78">
        <v>0</v>
      </c>
      <c r="J128" s="77"/>
      <c r="K128" s="78">
        <v>299.6875</v>
      </c>
      <c r="L128" s="77">
        <v>0</v>
      </c>
      <c r="M128" s="77">
        <v>0</v>
      </c>
      <c r="N128" s="77">
        <f t="shared" si="3"/>
        <v>10065.877499999999</v>
      </c>
      <c r="O128" s="77">
        <v>0</v>
      </c>
      <c r="P128" s="77">
        <v>1602.8822579999996</v>
      </c>
      <c r="Q128" s="77">
        <v>38.48628810958904</v>
      </c>
      <c r="R128" s="77">
        <v>83.863</v>
      </c>
      <c r="S128" s="77"/>
      <c r="T128" s="77">
        <v>0</v>
      </c>
      <c r="U128" s="77">
        <v>804.21512500000006</v>
      </c>
      <c r="V128" s="77">
        <v>2111</v>
      </c>
      <c r="W128" s="77">
        <v>0</v>
      </c>
      <c r="X128" s="77">
        <v>0</v>
      </c>
      <c r="Y128" s="77">
        <v>0</v>
      </c>
      <c r="Z128" s="77">
        <v>0</v>
      </c>
      <c r="AA128" s="77">
        <f t="shared" si="4"/>
        <v>4640.4466711095884</v>
      </c>
      <c r="AB128" s="77">
        <f t="shared" si="5"/>
        <v>5425.4308288904103</v>
      </c>
      <c r="AC128" s="1"/>
      <c r="AD128" s="1"/>
    </row>
    <row r="129" spans="1:30" x14ac:dyDescent="0.25">
      <c r="A129" s="73" t="s">
        <v>1755</v>
      </c>
      <c r="B129" s="74" t="s">
        <v>1756</v>
      </c>
      <c r="C129" s="74" t="s">
        <v>316</v>
      </c>
      <c r="D129" s="80" t="s">
        <v>1497</v>
      </c>
      <c r="E129" s="76" t="s">
        <v>1489</v>
      </c>
      <c r="F129" s="77">
        <v>6419.55</v>
      </c>
      <c r="G129" s="78">
        <v>641.95500000000004</v>
      </c>
      <c r="H129" s="78">
        <v>465.5</v>
      </c>
      <c r="I129" s="78">
        <v>0</v>
      </c>
      <c r="J129" s="77"/>
      <c r="K129" s="78">
        <v>229.8</v>
      </c>
      <c r="L129" s="77">
        <v>0</v>
      </c>
      <c r="M129" s="77">
        <v>0</v>
      </c>
      <c r="N129" s="77">
        <f t="shared" si="3"/>
        <v>7756.8050000000003</v>
      </c>
      <c r="O129" s="77">
        <v>0</v>
      </c>
      <c r="P129" s="77">
        <v>1109.6643720000002</v>
      </c>
      <c r="Q129" s="77">
        <v>25.238736657534247</v>
      </c>
      <c r="R129" s="77">
        <v>64.19550000000001</v>
      </c>
      <c r="S129" s="77"/>
      <c r="T129" s="77">
        <v>0</v>
      </c>
      <c r="U129" s="77">
        <v>738.2482500000001</v>
      </c>
      <c r="V129" s="77">
        <v>2075</v>
      </c>
      <c r="W129" s="77">
        <v>0</v>
      </c>
      <c r="X129" s="77">
        <v>0</v>
      </c>
      <c r="Y129" s="77">
        <v>0</v>
      </c>
      <c r="Z129" s="77">
        <v>0</v>
      </c>
      <c r="AA129" s="77">
        <f t="shared" si="4"/>
        <v>4012.3468586575345</v>
      </c>
      <c r="AB129" s="77">
        <f t="shared" si="5"/>
        <v>3744.4581413424658</v>
      </c>
      <c r="AC129" s="1"/>
      <c r="AD129" s="1"/>
    </row>
    <row r="130" spans="1:30" x14ac:dyDescent="0.25">
      <c r="A130" s="73" t="s">
        <v>1757</v>
      </c>
      <c r="B130" s="74" t="s">
        <v>1758</v>
      </c>
      <c r="C130" s="74" t="s">
        <v>1666</v>
      </c>
      <c r="D130" s="80" t="s">
        <v>1497</v>
      </c>
      <c r="E130" s="76" t="s">
        <v>1489</v>
      </c>
      <c r="F130" s="77">
        <v>5298.6</v>
      </c>
      <c r="G130" s="78">
        <v>529.86</v>
      </c>
      <c r="H130" s="78">
        <v>349.20000000000005</v>
      </c>
      <c r="I130" s="78">
        <v>0</v>
      </c>
      <c r="J130" s="77"/>
      <c r="K130" s="78">
        <v>190.65000000000003</v>
      </c>
      <c r="L130" s="77">
        <v>0</v>
      </c>
      <c r="M130" s="77">
        <v>0</v>
      </c>
      <c r="N130" s="77">
        <f t="shared" si="3"/>
        <v>6368.3099999999995</v>
      </c>
      <c r="O130" s="77">
        <v>0</v>
      </c>
      <c r="P130" s="77">
        <v>813.08184000000028</v>
      </c>
      <c r="Q130" s="77">
        <v>7.1808000000000032</v>
      </c>
      <c r="R130" s="77">
        <v>52.986000000000004</v>
      </c>
      <c r="S130" s="77"/>
      <c r="T130" s="77">
        <v>0</v>
      </c>
      <c r="U130" s="77">
        <v>449.67300000000006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f t="shared" si="4"/>
        <v>1322.9216400000003</v>
      </c>
      <c r="AB130" s="77">
        <f t="shared" si="5"/>
        <v>5045.388359999999</v>
      </c>
      <c r="AC130" s="1"/>
      <c r="AD130" s="1"/>
    </row>
    <row r="131" spans="1:30" x14ac:dyDescent="0.25">
      <c r="A131" s="73" t="s">
        <v>1759</v>
      </c>
      <c r="B131" s="74" t="s">
        <v>1760</v>
      </c>
      <c r="C131" s="74" t="s">
        <v>1666</v>
      </c>
      <c r="D131" s="80" t="s">
        <v>1497</v>
      </c>
      <c r="E131" s="76" t="s">
        <v>1489</v>
      </c>
      <c r="F131" s="77">
        <v>5665.375</v>
      </c>
      <c r="G131" s="78">
        <v>566.53750000000002</v>
      </c>
      <c r="H131" s="78">
        <v>355.02000000000004</v>
      </c>
      <c r="I131" s="78">
        <v>0</v>
      </c>
      <c r="J131" s="77"/>
      <c r="K131" s="78">
        <v>200.53749999999999</v>
      </c>
      <c r="L131" s="77">
        <v>0</v>
      </c>
      <c r="M131" s="77">
        <v>0</v>
      </c>
      <c r="N131" s="77">
        <f t="shared" si="3"/>
        <v>6787.4700000000012</v>
      </c>
      <c r="O131" s="77">
        <v>0</v>
      </c>
      <c r="P131" s="77">
        <v>902.61441600000035</v>
      </c>
      <c r="Q131" s="77">
        <v>13.868359608610568</v>
      </c>
      <c r="R131" s="77">
        <v>56.653750000000002</v>
      </c>
      <c r="S131" s="77"/>
      <c r="T131" s="77">
        <v>0</v>
      </c>
      <c r="U131" s="77">
        <v>576.75375000000008</v>
      </c>
      <c r="V131" s="77">
        <v>0</v>
      </c>
      <c r="W131" s="77">
        <v>0</v>
      </c>
      <c r="X131" s="77">
        <v>0</v>
      </c>
      <c r="Y131" s="77">
        <v>0</v>
      </c>
      <c r="Z131" s="77">
        <v>0</v>
      </c>
      <c r="AA131" s="77">
        <f t="shared" si="4"/>
        <v>1549.8902756086111</v>
      </c>
      <c r="AB131" s="77">
        <f t="shared" si="5"/>
        <v>5237.5797243913903</v>
      </c>
      <c r="AC131" s="1"/>
      <c r="AD131" s="1"/>
    </row>
    <row r="132" spans="1:30" x14ac:dyDescent="0.25">
      <c r="A132" s="73" t="s">
        <v>1761</v>
      </c>
      <c r="B132" s="74" t="s">
        <v>1762</v>
      </c>
      <c r="C132" s="74" t="s">
        <v>1666</v>
      </c>
      <c r="D132" s="80" t="s">
        <v>1497</v>
      </c>
      <c r="E132" s="76" t="s">
        <v>1489</v>
      </c>
      <c r="F132" s="77">
        <v>8661.7749999999996</v>
      </c>
      <c r="G132" s="78">
        <v>866.17750000000001</v>
      </c>
      <c r="H132" s="78">
        <v>547.08000000000004</v>
      </c>
      <c r="I132" s="78">
        <v>0</v>
      </c>
      <c r="J132" s="77"/>
      <c r="K132" s="78">
        <v>307.375</v>
      </c>
      <c r="L132" s="77">
        <v>0</v>
      </c>
      <c r="M132" s="77">
        <v>0</v>
      </c>
      <c r="N132" s="77">
        <f t="shared" si="3"/>
        <v>10382.407499999999</v>
      </c>
      <c r="O132" s="77">
        <v>0</v>
      </c>
      <c r="P132" s="77">
        <v>1673.2544520000001</v>
      </c>
      <c r="Q132" s="77">
        <v>30.371778833659491</v>
      </c>
      <c r="R132" s="77">
        <v>86.617750000000001</v>
      </c>
      <c r="S132" s="77"/>
      <c r="T132" s="77">
        <v>0</v>
      </c>
      <c r="U132" s="77">
        <v>825.21412499999997</v>
      </c>
      <c r="V132" s="77">
        <v>0</v>
      </c>
      <c r="W132" s="77">
        <v>0</v>
      </c>
      <c r="X132" s="77">
        <v>0</v>
      </c>
      <c r="Y132" s="77">
        <v>0</v>
      </c>
      <c r="Z132" s="77">
        <v>0</v>
      </c>
      <c r="AA132" s="77">
        <f t="shared" si="4"/>
        <v>2615.4581058336594</v>
      </c>
      <c r="AB132" s="77">
        <f t="shared" si="5"/>
        <v>7766.9493941663404</v>
      </c>
      <c r="AC132" s="1"/>
      <c r="AD132" s="1"/>
    </row>
    <row r="133" spans="1:30" x14ac:dyDescent="0.25">
      <c r="A133" s="73" t="s">
        <v>1763</v>
      </c>
      <c r="B133" s="74" t="s">
        <v>1764</v>
      </c>
      <c r="C133" s="74" t="s">
        <v>1666</v>
      </c>
      <c r="D133" s="80" t="s">
        <v>1497</v>
      </c>
      <c r="E133" s="76" t="s">
        <v>1489</v>
      </c>
      <c r="F133" s="77">
        <v>2786.25</v>
      </c>
      <c r="G133" s="78">
        <v>278.625</v>
      </c>
      <c r="H133" s="78">
        <v>174.60000000000002</v>
      </c>
      <c r="I133" s="78">
        <v>0</v>
      </c>
      <c r="J133" s="77"/>
      <c r="K133" s="78">
        <v>98.625</v>
      </c>
      <c r="L133" s="77">
        <v>0</v>
      </c>
      <c r="M133" s="77">
        <v>0</v>
      </c>
      <c r="N133" s="77">
        <f t="shared" si="3"/>
        <v>3338.1</v>
      </c>
      <c r="O133" s="77">
        <v>0</v>
      </c>
      <c r="P133" s="77">
        <v>134.00219200000001</v>
      </c>
      <c r="Q133" s="77">
        <v>0</v>
      </c>
      <c r="R133" s="77">
        <v>27.862500000000001</v>
      </c>
      <c r="S133" s="77"/>
      <c r="T133" s="77">
        <v>0</v>
      </c>
      <c r="U133" s="77">
        <v>213.61250000000001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f t="shared" si="4"/>
        <v>375.47719200000006</v>
      </c>
      <c r="AB133" s="77">
        <f t="shared" si="5"/>
        <v>2962.6228080000001</v>
      </c>
      <c r="AC133" s="1"/>
      <c r="AD133" s="1"/>
    </row>
    <row r="134" spans="1:30" x14ac:dyDescent="0.25">
      <c r="A134" s="73" t="s">
        <v>1765</v>
      </c>
      <c r="B134" s="74" t="s">
        <v>1766</v>
      </c>
      <c r="C134" s="74" t="s">
        <v>1666</v>
      </c>
      <c r="D134" s="80" t="s">
        <v>1497</v>
      </c>
      <c r="E134" s="76" t="s">
        <v>1489</v>
      </c>
      <c r="F134" s="77">
        <v>2043.25</v>
      </c>
      <c r="G134" s="78">
        <v>204.32500000000002</v>
      </c>
      <c r="H134" s="78">
        <v>128.04000000000002</v>
      </c>
      <c r="I134" s="78">
        <v>0</v>
      </c>
      <c r="J134" s="77"/>
      <c r="K134" s="78">
        <v>72.325000000000003</v>
      </c>
      <c r="L134" s="77">
        <v>0</v>
      </c>
      <c r="M134" s="77">
        <v>0</v>
      </c>
      <c r="N134" s="77">
        <f t="shared" si="3"/>
        <v>2447.9399999999996</v>
      </c>
      <c r="O134" s="77">
        <v>0</v>
      </c>
      <c r="P134" s="77">
        <v>1.9027839999999401</v>
      </c>
      <c r="Q134" s="77">
        <v>0</v>
      </c>
      <c r="R134" s="77">
        <v>0</v>
      </c>
      <c r="S134" s="77"/>
      <c r="T134" s="77">
        <v>0</v>
      </c>
      <c r="U134" s="77">
        <v>234.97375000000002</v>
      </c>
      <c r="V134" s="77">
        <v>0</v>
      </c>
      <c r="W134" s="77">
        <v>0</v>
      </c>
      <c r="X134" s="77">
        <v>0</v>
      </c>
      <c r="Y134" s="77">
        <v>0</v>
      </c>
      <c r="Z134" s="77">
        <v>0</v>
      </c>
      <c r="AA134" s="77">
        <f t="shared" si="4"/>
        <v>236.87653399999996</v>
      </c>
      <c r="AB134" s="77">
        <f t="shared" si="5"/>
        <v>2211.0634659999996</v>
      </c>
      <c r="AC134" s="1"/>
      <c r="AD134" s="1"/>
    </row>
    <row r="135" spans="1:30" x14ac:dyDescent="0.25">
      <c r="A135" s="73" t="s">
        <v>1767</v>
      </c>
      <c r="B135" s="74" t="s">
        <v>1768</v>
      </c>
      <c r="C135" s="74" t="s">
        <v>1666</v>
      </c>
      <c r="D135" s="80" t="s">
        <v>1497</v>
      </c>
      <c r="E135" s="76" t="s">
        <v>1489</v>
      </c>
      <c r="F135" s="77">
        <v>7949.4750000000004</v>
      </c>
      <c r="G135" s="78">
        <v>794.9475000000001</v>
      </c>
      <c r="H135" s="78">
        <v>529.62000000000012</v>
      </c>
      <c r="I135" s="78">
        <v>0</v>
      </c>
      <c r="J135" s="77"/>
      <c r="K135" s="78">
        <v>287.0625</v>
      </c>
      <c r="L135" s="77">
        <v>0</v>
      </c>
      <c r="M135" s="77">
        <v>0</v>
      </c>
      <c r="N135" s="77">
        <f t="shared" si="3"/>
        <v>9561.1050000000014</v>
      </c>
      <c r="O135" s="77">
        <v>0</v>
      </c>
      <c r="P135" s="77">
        <v>1495.0628520000002</v>
      </c>
      <c r="Q135" s="77">
        <v>26.408386191780824</v>
      </c>
      <c r="R135" s="77">
        <v>79.49475000000001</v>
      </c>
      <c r="S135" s="77"/>
      <c r="T135" s="77">
        <v>0</v>
      </c>
      <c r="U135" s="77">
        <v>753.98025000000007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f t="shared" si="4"/>
        <v>2354.946238191781</v>
      </c>
      <c r="AB135" s="77">
        <f t="shared" si="5"/>
        <v>7206.1587618082203</v>
      </c>
      <c r="AC135" s="1"/>
      <c r="AD135" s="1"/>
    </row>
    <row r="136" spans="1:30" x14ac:dyDescent="0.25">
      <c r="A136" s="73" t="s">
        <v>1769</v>
      </c>
      <c r="B136" s="74" t="s">
        <v>1770</v>
      </c>
      <c r="C136" s="74" t="s">
        <v>316</v>
      </c>
      <c r="D136" s="80" t="s">
        <v>1497</v>
      </c>
      <c r="E136" s="76" t="s">
        <v>1489</v>
      </c>
      <c r="F136" s="77">
        <v>6419.55</v>
      </c>
      <c r="G136" s="78">
        <v>641.95500000000004</v>
      </c>
      <c r="H136" s="78">
        <v>465.5</v>
      </c>
      <c r="I136" s="78">
        <v>0</v>
      </c>
      <c r="J136" s="77"/>
      <c r="K136" s="78">
        <v>229.8</v>
      </c>
      <c r="L136" s="77">
        <v>0</v>
      </c>
      <c r="M136" s="77">
        <v>0</v>
      </c>
      <c r="N136" s="77">
        <f t="shared" si="3"/>
        <v>7756.8050000000003</v>
      </c>
      <c r="O136" s="77">
        <v>0</v>
      </c>
      <c r="P136" s="77">
        <v>1109.6643720000002</v>
      </c>
      <c r="Q136" s="77">
        <v>29.849261589041102</v>
      </c>
      <c r="R136" s="77">
        <v>64.19550000000001</v>
      </c>
      <c r="S136" s="77"/>
      <c r="T136" s="77">
        <v>0</v>
      </c>
      <c r="U136" s="77">
        <v>738.2482500000001</v>
      </c>
      <c r="V136" s="77">
        <v>1449.23</v>
      </c>
      <c r="W136" s="77">
        <v>0</v>
      </c>
      <c r="X136" s="77">
        <v>0</v>
      </c>
      <c r="Y136" s="77">
        <v>0</v>
      </c>
      <c r="Z136" s="77">
        <v>0</v>
      </c>
      <c r="AA136" s="77">
        <f t="shared" si="4"/>
        <v>3391.1873835890415</v>
      </c>
      <c r="AB136" s="77">
        <f t="shared" si="5"/>
        <v>4365.6176164109584</v>
      </c>
      <c r="AC136" s="1"/>
      <c r="AD136" s="1"/>
    </row>
    <row r="137" spans="1:30" x14ac:dyDescent="0.25">
      <c r="A137" s="73" t="s">
        <v>1771</v>
      </c>
      <c r="B137" s="74" t="s">
        <v>1772</v>
      </c>
      <c r="C137" s="74" t="s">
        <v>1666</v>
      </c>
      <c r="D137" s="80" t="s">
        <v>1497</v>
      </c>
      <c r="E137" s="76" t="s">
        <v>1489</v>
      </c>
      <c r="F137" s="77">
        <v>7361.5249999999996</v>
      </c>
      <c r="G137" s="78">
        <v>736.15250000000003</v>
      </c>
      <c r="H137" s="78">
        <v>465.6</v>
      </c>
      <c r="I137" s="78">
        <v>0</v>
      </c>
      <c r="J137" s="77"/>
      <c r="K137" s="78">
        <v>261.35000000000002</v>
      </c>
      <c r="L137" s="77">
        <v>0</v>
      </c>
      <c r="M137" s="77">
        <v>0</v>
      </c>
      <c r="N137" s="77">
        <f t="shared" si="3"/>
        <v>8824.6275000000005</v>
      </c>
      <c r="O137" s="77">
        <v>0</v>
      </c>
      <c r="P137" s="77">
        <v>1337.7512579999998</v>
      </c>
      <c r="Q137" s="77">
        <v>20.81199127984344</v>
      </c>
      <c r="R137" s="77">
        <v>73.615250000000003</v>
      </c>
      <c r="S137" s="77"/>
      <c r="T137" s="77">
        <v>0</v>
      </c>
      <c r="U137" s="77">
        <v>697.04662499999995</v>
      </c>
      <c r="V137" s="77">
        <v>1686</v>
      </c>
      <c r="W137" s="77">
        <v>0</v>
      </c>
      <c r="X137" s="77">
        <v>0</v>
      </c>
      <c r="Y137" s="77">
        <v>0</v>
      </c>
      <c r="Z137" s="77">
        <v>0</v>
      </c>
      <c r="AA137" s="77">
        <f t="shared" si="4"/>
        <v>3815.2251242798429</v>
      </c>
      <c r="AB137" s="77">
        <f t="shared" si="5"/>
        <v>5009.4023757201576</v>
      </c>
      <c r="AC137" s="1"/>
      <c r="AD137" s="1"/>
    </row>
    <row r="138" spans="1:30" x14ac:dyDescent="0.25">
      <c r="A138" s="73" t="s">
        <v>1773</v>
      </c>
      <c r="B138" s="74" t="s">
        <v>1774</v>
      </c>
      <c r="C138" s="74" t="s">
        <v>1666</v>
      </c>
      <c r="D138" s="80" t="s">
        <v>1497</v>
      </c>
      <c r="E138" s="76" t="s">
        <v>1489</v>
      </c>
      <c r="F138" s="77">
        <v>5969.9750000000004</v>
      </c>
      <c r="G138" s="78">
        <v>596.99750000000006</v>
      </c>
      <c r="H138" s="78">
        <v>384.12</v>
      </c>
      <c r="I138" s="78">
        <v>0</v>
      </c>
      <c r="J138" s="77"/>
      <c r="K138" s="78">
        <v>213.12500000000003</v>
      </c>
      <c r="L138" s="77">
        <v>0</v>
      </c>
      <c r="M138" s="77">
        <v>0</v>
      </c>
      <c r="N138" s="77">
        <f t="shared" si="3"/>
        <v>7164.2175000000007</v>
      </c>
      <c r="O138" s="77">
        <v>0</v>
      </c>
      <c r="P138" s="77">
        <v>983.0876820000002</v>
      </c>
      <c r="Q138" s="77">
        <v>12.944560923679063</v>
      </c>
      <c r="R138" s="77">
        <v>59.699750000000002</v>
      </c>
      <c r="S138" s="77"/>
      <c r="T138" s="77">
        <v>0</v>
      </c>
      <c r="U138" s="77">
        <v>558.37962500000003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f t="shared" si="4"/>
        <v>1614.1116179236794</v>
      </c>
      <c r="AB138" s="77">
        <f t="shared" si="5"/>
        <v>5550.105882076321</v>
      </c>
      <c r="AC138" s="1"/>
      <c r="AD138" s="1"/>
    </row>
    <row r="139" spans="1:30" x14ac:dyDescent="0.25">
      <c r="A139" s="73" t="s">
        <v>1775</v>
      </c>
      <c r="B139" s="74" t="s">
        <v>1776</v>
      </c>
      <c r="C139" s="74" t="s">
        <v>1666</v>
      </c>
      <c r="D139" s="80" t="s">
        <v>1497</v>
      </c>
      <c r="E139" s="76" t="s">
        <v>1489</v>
      </c>
      <c r="F139" s="77">
        <v>8756.2250000000004</v>
      </c>
      <c r="G139" s="78">
        <v>875.62250000000006</v>
      </c>
      <c r="H139" s="78">
        <v>558.72</v>
      </c>
      <c r="I139" s="78">
        <v>0</v>
      </c>
      <c r="J139" s="77"/>
      <c r="K139" s="78">
        <v>311.75</v>
      </c>
      <c r="L139" s="77">
        <v>0</v>
      </c>
      <c r="M139" s="77">
        <v>1</v>
      </c>
      <c r="N139" s="77">
        <f t="shared" si="3"/>
        <v>10502.317499999999</v>
      </c>
      <c r="O139" s="77">
        <v>0</v>
      </c>
      <c r="P139" s="77">
        <v>1701.4572840000001</v>
      </c>
      <c r="Q139" s="77">
        <v>31.751057894324855</v>
      </c>
      <c r="R139" s="77">
        <v>87.562250000000006</v>
      </c>
      <c r="S139" s="77"/>
      <c r="T139" s="77">
        <v>0</v>
      </c>
      <c r="U139" s="77">
        <v>771.9921250000001</v>
      </c>
      <c r="V139" s="77">
        <v>2238</v>
      </c>
      <c r="W139" s="77">
        <v>0</v>
      </c>
      <c r="X139" s="77">
        <v>0</v>
      </c>
      <c r="Y139" s="77">
        <v>0</v>
      </c>
      <c r="Z139" s="77">
        <v>0</v>
      </c>
      <c r="AA139" s="77">
        <f t="shared" si="4"/>
        <v>4830.7627168943254</v>
      </c>
      <c r="AB139" s="77">
        <f t="shared" si="5"/>
        <v>5671.5547831056738</v>
      </c>
      <c r="AC139" s="1"/>
      <c r="AD139" s="1"/>
    </row>
    <row r="140" spans="1:30" x14ac:dyDescent="0.25">
      <c r="A140" s="73" t="s">
        <v>1777</v>
      </c>
      <c r="B140" s="74" t="s">
        <v>1778</v>
      </c>
      <c r="C140" s="74" t="s">
        <v>1666</v>
      </c>
      <c r="D140" s="80" t="s">
        <v>1497</v>
      </c>
      <c r="E140" s="76" t="s">
        <v>1489</v>
      </c>
      <c r="F140" s="77">
        <v>1140.4750000000001</v>
      </c>
      <c r="G140" s="78">
        <v>114.04750000000001</v>
      </c>
      <c r="H140" s="78">
        <v>81.48</v>
      </c>
      <c r="I140" s="78">
        <v>0</v>
      </c>
      <c r="J140" s="77"/>
      <c r="K140" s="78">
        <v>42.175000000000004</v>
      </c>
      <c r="L140" s="77">
        <v>0</v>
      </c>
      <c r="M140" s="77">
        <v>0</v>
      </c>
      <c r="N140" s="77">
        <f t="shared" si="3"/>
        <v>1378.1775</v>
      </c>
      <c r="O140" s="77">
        <v>-123.51447999999996</v>
      </c>
      <c r="P140" s="77">
        <v>0</v>
      </c>
      <c r="Q140" s="77">
        <v>0</v>
      </c>
      <c r="R140" s="77">
        <v>0</v>
      </c>
      <c r="S140" s="77"/>
      <c r="T140" s="77">
        <v>0</v>
      </c>
      <c r="U140" s="77">
        <v>112.41825000000001</v>
      </c>
      <c r="V140" s="77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f t="shared" si="4"/>
        <v>-11.096229999999949</v>
      </c>
      <c r="AB140" s="77">
        <f t="shared" si="5"/>
        <v>1389.2737299999999</v>
      </c>
      <c r="AC140" s="1"/>
      <c r="AD140" s="1"/>
    </row>
    <row r="141" spans="1:30" x14ac:dyDescent="0.25">
      <c r="A141" s="73" t="s">
        <v>1779</v>
      </c>
      <c r="B141" s="74" t="s">
        <v>1780</v>
      </c>
      <c r="C141" s="74" t="s">
        <v>1781</v>
      </c>
      <c r="D141" s="83" t="s">
        <v>1488</v>
      </c>
      <c r="E141" s="84" t="s">
        <v>1489</v>
      </c>
      <c r="F141" s="77">
        <v>1792.1750000000002</v>
      </c>
      <c r="G141" s="78">
        <v>179.21750000000003</v>
      </c>
      <c r="H141" s="78">
        <v>128.04000000000002</v>
      </c>
      <c r="I141" s="78">
        <v>0</v>
      </c>
      <c r="J141" s="77"/>
      <c r="K141" s="78">
        <v>66.275000000000006</v>
      </c>
      <c r="L141" s="77">
        <v>0</v>
      </c>
      <c r="M141" s="77">
        <v>0</v>
      </c>
      <c r="N141" s="77">
        <f t="shared" ref="N141:N198" si="6">+F141+G141+H141+I141+K141</f>
        <v>2165.7075000000004</v>
      </c>
      <c r="O141" s="77">
        <v>-57.154111999999969</v>
      </c>
      <c r="P141" s="77">
        <v>0</v>
      </c>
      <c r="Q141" s="77">
        <v>0</v>
      </c>
      <c r="R141" s="77">
        <v>17.921750000000003</v>
      </c>
      <c r="S141" s="77"/>
      <c r="T141" s="77">
        <v>0</v>
      </c>
      <c r="U141" s="77">
        <v>187.36375000000001</v>
      </c>
      <c r="V141" s="77">
        <v>267</v>
      </c>
      <c r="W141" s="77">
        <v>0</v>
      </c>
      <c r="X141" s="77">
        <v>0</v>
      </c>
      <c r="Y141" s="77">
        <v>0</v>
      </c>
      <c r="Z141" s="77">
        <v>0</v>
      </c>
      <c r="AA141" s="77">
        <f t="shared" ref="AA141:AA198" si="7">+O141+P141+Q141+R141+T141+U141+V141</f>
        <v>415.13138800000002</v>
      </c>
      <c r="AB141" s="77">
        <f t="shared" ref="AB141:AB198" si="8">+N141-AA141</f>
        <v>1750.5761120000004</v>
      </c>
      <c r="AC141" s="1"/>
      <c r="AD141" s="1"/>
    </row>
    <row r="142" spans="1:30" x14ac:dyDescent="0.25">
      <c r="A142" s="73" t="s">
        <v>1782</v>
      </c>
      <c r="B142" s="74" t="s">
        <v>1783</v>
      </c>
      <c r="C142" s="74" t="s">
        <v>1685</v>
      </c>
      <c r="D142" s="83" t="s">
        <v>1488</v>
      </c>
      <c r="E142" s="84" t="s">
        <v>1489</v>
      </c>
      <c r="F142" s="77">
        <v>977.55000000000007</v>
      </c>
      <c r="G142" s="78">
        <v>97.75500000000001</v>
      </c>
      <c r="H142" s="78">
        <v>69.84</v>
      </c>
      <c r="I142" s="78">
        <v>0</v>
      </c>
      <c r="J142" s="77"/>
      <c r="K142" s="78">
        <v>36.150000000000006</v>
      </c>
      <c r="L142" s="77">
        <v>0</v>
      </c>
      <c r="M142" s="77">
        <v>0</v>
      </c>
      <c r="N142" s="77">
        <f t="shared" si="6"/>
        <v>1181.2950000000001</v>
      </c>
      <c r="O142" s="77">
        <v>-136.11496</v>
      </c>
      <c r="P142" s="77">
        <v>0</v>
      </c>
      <c r="Q142" s="77">
        <v>0</v>
      </c>
      <c r="R142" s="77">
        <v>0</v>
      </c>
      <c r="S142" s="77"/>
      <c r="T142" s="77">
        <v>0</v>
      </c>
      <c r="U142" s="77">
        <v>112.41825000000001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f t="shared" si="7"/>
        <v>-23.696709999999982</v>
      </c>
      <c r="AB142" s="77">
        <f t="shared" si="8"/>
        <v>1204.99171</v>
      </c>
      <c r="AC142" s="1"/>
      <c r="AD142" s="1"/>
    </row>
    <row r="143" spans="1:30" x14ac:dyDescent="0.25">
      <c r="A143" s="73" t="s">
        <v>1784</v>
      </c>
      <c r="B143" s="74" t="s">
        <v>1785</v>
      </c>
      <c r="C143" s="74" t="s">
        <v>287</v>
      </c>
      <c r="D143" s="80" t="s">
        <v>1497</v>
      </c>
      <c r="E143" s="76" t="s">
        <v>1489</v>
      </c>
      <c r="F143" s="77">
        <v>5671.6750000000002</v>
      </c>
      <c r="G143" s="78">
        <v>0</v>
      </c>
      <c r="H143" s="78">
        <v>378.3</v>
      </c>
      <c r="I143" s="78">
        <v>0</v>
      </c>
      <c r="J143" s="77"/>
      <c r="K143" s="78">
        <v>204.88749999999999</v>
      </c>
      <c r="L143" s="77">
        <v>0</v>
      </c>
      <c r="M143" s="77">
        <v>17</v>
      </c>
      <c r="N143" s="77">
        <f t="shared" si="6"/>
        <v>6254.8625000000002</v>
      </c>
      <c r="O143" s="77">
        <v>0</v>
      </c>
      <c r="P143" s="77">
        <v>788.84945400000015</v>
      </c>
      <c r="Q143" s="77">
        <v>17.797606825831704</v>
      </c>
      <c r="R143" s="77">
        <v>56.716750000000005</v>
      </c>
      <c r="S143" s="77"/>
      <c r="T143" s="77">
        <v>0</v>
      </c>
      <c r="U143" s="77">
        <v>684.28450000000009</v>
      </c>
      <c r="V143" s="77">
        <v>1923</v>
      </c>
      <c r="W143" s="77">
        <v>0</v>
      </c>
      <c r="X143" s="77">
        <v>0</v>
      </c>
      <c r="Y143" s="77">
        <v>0</v>
      </c>
      <c r="Z143" s="77">
        <v>0</v>
      </c>
      <c r="AA143" s="77">
        <f t="shared" si="7"/>
        <v>3470.6483108258321</v>
      </c>
      <c r="AB143" s="77">
        <f t="shared" si="8"/>
        <v>2784.214189174168</v>
      </c>
      <c r="AC143" s="1"/>
      <c r="AD143" s="1"/>
    </row>
    <row r="144" spans="1:30" x14ac:dyDescent="0.25">
      <c r="A144" s="73" t="s">
        <v>1786</v>
      </c>
      <c r="B144" s="74" t="s">
        <v>1787</v>
      </c>
      <c r="C144" s="74" t="s">
        <v>287</v>
      </c>
      <c r="D144" s="80" t="s">
        <v>1497</v>
      </c>
      <c r="E144" s="76" t="s">
        <v>1489</v>
      </c>
      <c r="F144" s="77">
        <v>1393.125</v>
      </c>
      <c r="G144" s="78">
        <v>0</v>
      </c>
      <c r="H144" s="78">
        <v>87.300000000000011</v>
      </c>
      <c r="I144" s="78">
        <v>0</v>
      </c>
      <c r="J144" s="77"/>
      <c r="K144" s="78">
        <v>49.3125</v>
      </c>
      <c r="L144" s="77">
        <v>0</v>
      </c>
      <c r="M144" s="77">
        <v>0</v>
      </c>
      <c r="N144" s="77">
        <f t="shared" si="6"/>
        <v>1529.7375</v>
      </c>
      <c r="O144" s="77">
        <v>-113.81463999999998</v>
      </c>
      <c r="P144" s="77">
        <v>0</v>
      </c>
      <c r="Q144" s="77">
        <v>0</v>
      </c>
      <c r="R144" s="77">
        <v>13.93125</v>
      </c>
      <c r="S144" s="77"/>
      <c r="T144" s="77">
        <v>0</v>
      </c>
      <c r="U144" s="77">
        <v>106.80625000000001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f t="shared" si="7"/>
        <v>6.9228600000000284</v>
      </c>
      <c r="AB144" s="77">
        <f t="shared" si="8"/>
        <v>1522.8146399999998</v>
      </c>
      <c r="AC144" s="1"/>
      <c r="AD144" s="1"/>
    </row>
    <row r="145" spans="1:30" x14ac:dyDescent="0.25">
      <c r="A145" s="73" t="s">
        <v>1788</v>
      </c>
      <c r="B145" s="74" t="s">
        <v>1789</v>
      </c>
      <c r="C145" s="74" t="s">
        <v>287</v>
      </c>
      <c r="D145" s="80" t="s">
        <v>1497</v>
      </c>
      <c r="E145" s="76" t="s">
        <v>1489</v>
      </c>
      <c r="F145" s="77">
        <v>4228.1750000000002</v>
      </c>
      <c r="G145" s="78">
        <v>0</v>
      </c>
      <c r="H145" s="78">
        <v>273.54000000000002</v>
      </c>
      <c r="I145" s="78">
        <v>0</v>
      </c>
      <c r="J145" s="77"/>
      <c r="K145" s="78">
        <v>151.21250000000001</v>
      </c>
      <c r="L145" s="77">
        <v>0</v>
      </c>
      <c r="M145" s="77">
        <v>9</v>
      </c>
      <c r="N145" s="77">
        <f t="shared" si="6"/>
        <v>4652.9274999999998</v>
      </c>
      <c r="O145" s="77">
        <v>0</v>
      </c>
      <c r="P145" s="77">
        <v>461.31009600000004</v>
      </c>
      <c r="Q145" s="77">
        <v>4.4724957181996103</v>
      </c>
      <c r="R145" s="77">
        <v>42.281750000000002</v>
      </c>
      <c r="S145" s="77"/>
      <c r="T145" s="77">
        <v>0</v>
      </c>
      <c r="U145" s="77">
        <v>432.83700000000005</v>
      </c>
      <c r="V145" s="77">
        <v>1849</v>
      </c>
      <c r="W145" s="77">
        <v>0</v>
      </c>
      <c r="X145" s="77">
        <v>0</v>
      </c>
      <c r="Y145" s="77">
        <v>0</v>
      </c>
      <c r="Z145" s="77">
        <v>0</v>
      </c>
      <c r="AA145" s="77">
        <f t="shared" si="7"/>
        <v>2789.9013417181995</v>
      </c>
      <c r="AB145" s="77">
        <f t="shared" si="8"/>
        <v>1863.0261582818002</v>
      </c>
      <c r="AC145" s="1"/>
      <c r="AD145" s="1"/>
    </row>
    <row r="146" spans="1:30" x14ac:dyDescent="0.25">
      <c r="A146" s="73" t="s">
        <v>1790</v>
      </c>
      <c r="B146" s="74" t="s">
        <v>1791</v>
      </c>
      <c r="C146" s="74" t="s">
        <v>287</v>
      </c>
      <c r="D146" s="80" t="s">
        <v>1497</v>
      </c>
      <c r="E146" s="76" t="s">
        <v>1489</v>
      </c>
      <c r="F146" s="77">
        <v>7337.125</v>
      </c>
      <c r="G146" s="78">
        <v>0</v>
      </c>
      <c r="H146" s="78">
        <v>459.78000000000003</v>
      </c>
      <c r="I146" s="78">
        <v>0</v>
      </c>
      <c r="J146" s="77"/>
      <c r="K146" s="78">
        <v>259.71250000000003</v>
      </c>
      <c r="L146" s="77">
        <v>0</v>
      </c>
      <c r="M146" s="77">
        <v>0</v>
      </c>
      <c r="N146" s="77">
        <f t="shared" si="6"/>
        <v>8056.6174999999994</v>
      </c>
      <c r="O146" s="77">
        <v>0</v>
      </c>
      <c r="P146" s="77">
        <v>1173.704322</v>
      </c>
      <c r="Q146" s="77">
        <v>33.646269745596875</v>
      </c>
      <c r="R146" s="77">
        <v>73.371250000000003</v>
      </c>
      <c r="S146" s="77"/>
      <c r="T146" s="77">
        <v>0</v>
      </c>
      <c r="U146" s="77">
        <v>726.28250000000003</v>
      </c>
      <c r="V146" s="77">
        <v>2106</v>
      </c>
      <c r="W146" s="77">
        <v>0</v>
      </c>
      <c r="X146" s="77">
        <v>0</v>
      </c>
      <c r="Y146" s="77">
        <v>0</v>
      </c>
      <c r="Z146" s="77">
        <v>0</v>
      </c>
      <c r="AA146" s="77">
        <f t="shared" si="7"/>
        <v>4113.0043417455963</v>
      </c>
      <c r="AB146" s="77">
        <f t="shared" si="8"/>
        <v>3943.6131582544031</v>
      </c>
      <c r="AC146" s="1"/>
      <c r="AD146" s="1"/>
    </row>
    <row r="147" spans="1:30" x14ac:dyDescent="0.25">
      <c r="A147" s="73" t="s">
        <v>1792</v>
      </c>
      <c r="B147" s="74" t="s">
        <v>1793</v>
      </c>
      <c r="C147" s="74" t="s">
        <v>287</v>
      </c>
      <c r="D147" s="80" t="s">
        <v>1497</v>
      </c>
      <c r="E147" s="76" t="s">
        <v>1489</v>
      </c>
      <c r="F147" s="77">
        <v>3584.3500000000004</v>
      </c>
      <c r="G147" s="78">
        <v>0</v>
      </c>
      <c r="H147" s="78">
        <v>256.08000000000004</v>
      </c>
      <c r="I147" s="78">
        <v>0</v>
      </c>
      <c r="J147" s="77"/>
      <c r="K147" s="78">
        <v>132.55000000000001</v>
      </c>
      <c r="L147" s="77">
        <v>0</v>
      </c>
      <c r="M147" s="77">
        <v>0</v>
      </c>
      <c r="N147" s="77">
        <f t="shared" si="6"/>
        <v>3972.9800000000005</v>
      </c>
      <c r="O147" s="77">
        <v>0</v>
      </c>
      <c r="P147" s="77">
        <v>344.76520000000005</v>
      </c>
      <c r="Q147" s="77">
        <v>0</v>
      </c>
      <c r="R147" s="77">
        <v>35.843500000000006</v>
      </c>
      <c r="S147" s="77"/>
      <c r="T147" s="77">
        <v>0</v>
      </c>
      <c r="U147" s="77">
        <v>299.78200000000004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f t="shared" si="7"/>
        <v>680.39070000000015</v>
      </c>
      <c r="AB147" s="77">
        <f t="shared" si="8"/>
        <v>3292.5893000000005</v>
      </c>
      <c r="AC147" s="1"/>
      <c r="AD147" s="1"/>
    </row>
    <row r="148" spans="1:30" x14ac:dyDescent="0.25">
      <c r="A148" s="73" t="s">
        <v>1794</v>
      </c>
      <c r="B148" s="74" t="s">
        <v>1795</v>
      </c>
      <c r="C148" s="74" t="s">
        <v>1666</v>
      </c>
      <c r="D148" s="80" t="s">
        <v>1497</v>
      </c>
      <c r="E148" s="76" t="s">
        <v>1489</v>
      </c>
      <c r="F148" s="77">
        <v>7641.7250000000004</v>
      </c>
      <c r="G148" s="78">
        <v>0</v>
      </c>
      <c r="H148" s="78">
        <v>488.88000000000005</v>
      </c>
      <c r="I148" s="78">
        <v>0</v>
      </c>
      <c r="J148" s="77"/>
      <c r="K148" s="78">
        <v>272.3</v>
      </c>
      <c r="L148" s="77">
        <v>0</v>
      </c>
      <c r="M148" s="77">
        <v>0</v>
      </c>
      <c r="N148" s="77">
        <f t="shared" si="6"/>
        <v>8402.9050000000007</v>
      </c>
      <c r="O148" s="77">
        <v>0</v>
      </c>
      <c r="P148" s="77">
        <v>1247.6713320000001</v>
      </c>
      <c r="Q148" s="77">
        <v>15.438737424657539</v>
      </c>
      <c r="R148" s="77">
        <v>76.41725000000001</v>
      </c>
      <c r="S148" s="77"/>
      <c r="T148" s="77">
        <v>0</v>
      </c>
      <c r="U148" s="77">
        <v>643.82462500000008</v>
      </c>
      <c r="V148" s="77">
        <v>1107.23</v>
      </c>
      <c r="W148" s="77">
        <v>0</v>
      </c>
      <c r="X148" s="77">
        <v>0</v>
      </c>
      <c r="Y148" s="77">
        <v>0</v>
      </c>
      <c r="Z148" s="77">
        <v>0</v>
      </c>
      <c r="AA148" s="77">
        <f t="shared" si="7"/>
        <v>3090.5819444246576</v>
      </c>
      <c r="AB148" s="77">
        <f t="shared" si="8"/>
        <v>5312.3230555753435</v>
      </c>
      <c r="AC148" s="1"/>
      <c r="AD148" s="1"/>
    </row>
    <row r="149" spans="1:30" x14ac:dyDescent="0.25">
      <c r="A149" s="73" t="s">
        <v>1796</v>
      </c>
      <c r="B149" s="74" t="s">
        <v>1797</v>
      </c>
      <c r="C149" s="74" t="s">
        <v>1666</v>
      </c>
      <c r="D149" s="80" t="s">
        <v>1497</v>
      </c>
      <c r="E149" s="76" t="s">
        <v>1489</v>
      </c>
      <c r="F149" s="77">
        <v>7879.4250000000002</v>
      </c>
      <c r="G149" s="78">
        <v>0</v>
      </c>
      <c r="H149" s="78">
        <v>523.79999999999995</v>
      </c>
      <c r="I149" s="78">
        <v>0</v>
      </c>
      <c r="J149" s="77"/>
      <c r="K149" s="78">
        <v>284.32500000000005</v>
      </c>
      <c r="L149" s="77">
        <v>0</v>
      </c>
      <c r="M149" s="77">
        <v>0</v>
      </c>
      <c r="N149" s="77">
        <f t="shared" si="6"/>
        <v>8687.5500000000011</v>
      </c>
      <c r="O149" s="77">
        <v>0</v>
      </c>
      <c r="P149" s="77">
        <v>1308.4715040000001</v>
      </c>
      <c r="Q149" s="77">
        <v>21.287897236790602</v>
      </c>
      <c r="R149" s="77">
        <v>78.794250000000005</v>
      </c>
      <c r="S149" s="77"/>
      <c r="T149" s="77">
        <v>0</v>
      </c>
      <c r="U149" s="77">
        <v>713.88262500000008</v>
      </c>
      <c r="V149" s="77">
        <v>1286.1600000000001</v>
      </c>
      <c r="W149" s="77">
        <v>0</v>
      </c>
      <c r="X149" s="77">
        <v>0</v>
      </c>
      <c r="Y149" s="77">
        <v>0</v>
      </c>
      <c r="Z149" s="77">
        <v>0</v>
      </c>
      <c r="AA149" s="77">
        <f t="shared" si="7"/>
        <v>3408.5962762367908</v>
      </c>
      <c r="AB149" s="77">
        <f t="shared" si="8"/>
        <v>5278.9537237632103</v>
      </c>
      <c r="AC149" s="1"/>
      <c r="AD149" s="1"/>
    </row>
    <row r="150" spans="1:30" x14ac:dyDescent="0.25">
      <c r="A150" s="73" t="s">
        <v>1798</v>
      </c>
      <c r="B150" s="74" t="s">
        <v>1799</v>
      </c>
      <c r="C150" s="74" t="s">
        <v>1666</v>
      </c>
      <c r="D150" s="80" t="s">
        <v>1497</v>
      </c>
      <c r="E150" s="76" t="s">
        <v>1489</v>
      </c>
      <c r="F150" s="77">
        <v>4275.3999999999996</v>
      </c>
      <c r="G150" s="78">
        <v>0</v>
      </c>
      <c r="H150" s="78">
        <v>279.36</v>
      </c>
      <c r="I150" s="78">
        <v>0</v>
      </c>
      <c r="J150" s="77"/>
      <c r="K150" s="78">
        <v>153.4</v>
      </c>
      <c r="L150" s="77">
        <v>0</v>
      </c>
      <c r="M150" s="77">
        <v>0</v>
      </c>
      <c r="N150" s="77">
        <f t="shared" si="6"/>
        <v>4708.1599999999989</v>
      </c>
      <c r="O150" s="77">
        <v>0</v>
      </c>
      <c r="P150" s="77">
        <v>471.20775999999989</v>
      </c>
      <c r="Q150" s="77">
        <v>1.0779174324853229</v>
      </c>
      <c r="R150" s="77">
        <v>42.753999999999998</v>
      </c>
      <c r="S150" s="77"/>
      <c r="T150" s="77">
        <v>0</v>
      </c>
      <c r="U150" s="77">
        <v>363.50350000000003</v>
      </c>
      <c r="V150" s="77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f t="shared" si="7"/>
        <v>878.54317743248521</v>
      </c>
      <c r="AB150" s="77">
        <f t="shared" si="8"/>
        <v>3829.6168225675137</v>
      </c>
      <c r="AC150" s="1"/>
      <c r="AD150" s="1"/>
    </row>
    <row r="151" spans="1:30" x14ac:dyDescent="0.25">
      <c r="A151" s="73" t="s">
        <v>1800</v>
      </c>
      <c r="B151" s="74" t="s">
        <v>1801</v>
      </c>
      <c r="C151" s="74" t="s">
        <v>1666</v>
      </c>
      <c r="D151" s="80" t="s">
        <v>1497</v>
      </c>
      <c r="E151" s="76" t="s">
        <v>1489</v>
      </c>
      <c r="F151" s="77">
        <v>2972</v>
      </c>
      <c r="G151" s="78">
        <v>0</v>
      </c>
      <c r="H151" s="78">
        <v>186.24</v>
      </c>
      <c r="I151" s="78">
        <v>0</v>
      </c>
      <c r="J151" s="77"/>
      <c r="K151" s="78">
        <v>105.2</v>
      </c>
      <c r="L151" s="77">
        <v>0</v>
      </c>
      <c r="M151" s="77">
        <v>0</v>
      </c>
      <c r="N151" s="77">
        <f t="shared" si="6"/>
        <v>3263.4399999999996</v>
      </c>
      <c r="O151" s="77">
        <v>0</v>
      </c>
      <c r="P151" s="77">
        <v>125.87918399999992</v>
      </c>
      <c r="Q151" s="77">
        <v>9.1702656751467693</v>
      </c>
      <c r="R151" s="77">
        <v>29.72</v>
      </c>
      <c r="S151" s="77"/>
      <c r="T151" s="77">
        <v>0</v>
      </c>
      <c r="U151" s="77">
        <v>341.78000000000003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f t="shared" si="7"/>
        <v>506.54944967514672</v>
      </c>
      <c r="AB151" s="77">
        <f t="shared" si="8"/>
        <v>2756.8905503248529</v>
      </c>
      <c r="AC151" s="1"/>
      <c r="AD151" s="1"/>
    </row>
    <row r="152" spans="1:30" x14ac:dyDescent="0.25">
      <c r="A152" s="73" t="s">
        <v>1802</v>
      </c>
      <c r="B152" s="74" t="s">
        <v>1803</v>
      </c>
      <c r="C152" s="74" t="s">
        <v>1804</v>
      </c>
      <c r="D152" s="83" t="s">
        <v>1488</v>
      </c>
      <c r="E152" s="84" t="s">
        <v>1489</v>
      </c>
      <c r="F152" s="77">
        <v>2463.5500000000002</v>
      </c>
      <c r="G152" s="78">
        <v>0</v>
      </c>
      <c r="H152" s="78">
        <v>162.96</v>
      </c>
      <c r="I152" s="78">
        <v>0</v>
      </c>
      <c r="J152" s="77"/>
      <c r="K152" s="78">
        <v>88.75</v>
      </c>
      <c r="L152" s="77">
        <v>0</v>
      </c>
      <c r="M152" s="77">
        <v>0</v>
      </c>
      <c r="N152" s="77">
        <f t="shared" si="6"/>
        <v>2715.26</v>
      </c>
      <c r="O152" s="77">
        <v>0</v>
      </c>
      <c r="P152" s="77">
        <v>45.987200000000001</v>
      </c>
      <c r="Q152" s="77">
        <v>0</v>
      </c>
      <c r="R152" s="77">
        <v>24.635500000000004</v>
      </c>
      <c r="S152" s="77"/>
      <c r="T152" s="77">
        <v>0</v>
      </c>
      <c r="U152" s="77">
        <v>197.86325000000002</v>
      </c>
      <c r="V152" s="77">
        <v>917</v>
      </c>
      <c r="W152" s="77">
        <v>0</v>
      </c>
      <c r="X152" s="77">
        <v>0</v>
      </c>
      <c r="Y152" s="77">
        <v>0</v>
      </c>
      <c r="Z152" s="77">
        <v>0</v>
      </c>
      <c r="AA152" s="77">
        <f t="shared" si="7"/>
        <v>1185.48595</v>
      </c>
      <c r="AB152" s="77">
        <f t="shared" si="8"/>
        <v>1529.7740500000002</v>
      </c>
      <c r="AC152" s="1"/>
      <c r="AD152" s="1"/>
    </row>
    <row r="153" spans="1:30" x14ac:dyDescent="0.25">
      <c r="A153" s="73" t="s">
        <v>1805</v>
      </c>
      <c r="B153" s="74" t="s">
        <v>1806</v>
      </c>
      <c r="C153" s="74" t="s">
        <v>1807</v>
      </c>
      <c r="D153" s="83" t="s">
        <v>1488</v>
      </c>
      <c r="E153" s="84" t="s">
        <v>1489</v>
      </c>
      <c r="F153" s="77">
        <v>977.55000000000007</v>
      </c>
      <c r="G153" s="78">
        <v>0</v>
      </c>
      <c r="H153" s="78">
        <v>69.84</v>
      </c>
      <c r="I153" s="78">
        <v>0</v>
      </c>
      <c r="J153" s="77"/>
      <c r="K153" s="78">
        <v>36.150000000000006</v>
      </c>
      <c r="L153" s="77">
        <v>0</v>
      </c>
      <c r="M153" s="77">
        <v>0</v>
      </c>
      <c r="N153" s="77">
        <f t="shared" si="6"/>
        <v>1083.5400000000002</v>
      </c>
      <c r="O153" s="77">
        <v>-142.37127999999998</v>
      </c>
      <c r="P153" s="77">
        <v>0</v>
      </c>
      <c r="Q153" s="77">
        <v>0</v>
      </c>
      <c r="R153" s="77">
        <v>9.775500000000001</v>
      </c>
      <c r="S153" s="77"/>
      <c r="T153" s="77">
        <v>0</v>
      </c>
      <c r="U153" s="77">
        <v>112.41825000000001</v>
      </c>
      <c r="V153" s="77">
        <v>0</v>
      </c>
      <c r="W153" s="77">
        <v>0</v>
      </c>
      <c r="X153" s="77">
        <v>0</v>
      </c>
      <c r="Y153" s="77">
        <v>0</v>
      </c>
      <c r="Z153" s="77">
        <v>0</v>
      </c>
      <c r="AA153" s="77">
        <f t="shared" si="7"/>
        <v>-20.177529999999976</v>
      </c>
      <c r="AB153" s="77">
        <f t="shared" si="8"/>
        <v>1103.7175300000001</v>
      </c>
      <c r="AC153" s="1"/>
      <c r="AD153" s="1"/>
    </row>
    <row r="154" spans="1:30" x14ac:dyDescent="0.25">
      <c r="A154" s="73" t="s">
        <v>1808</v>
      </c>
      <c r="B154" s="74" t="s">
        <v>1809</v>
      </c>
      <c r="C154" s="74" t="s">
        <v>1807</v>
      </c>
      <c r="D154" s="83" t="s">
        <v>1488</v>
      </c>
      <c r="E154" s="84" t="s">
        <v>1489</v>
      </c>
      <c r="F154" s="77">
        <v>977.55000000000007</v>
      </c>
      <c r="G154" s="78">
        <v>0</v>
      </c>
      <c r="H154" s="78">
        <v>69.84</v>
      </c>
      <c r="I154" s="78">
        <v>0</v>
      </c>
      <c r="J154" s="77"/>
      <c r="K154" s="78">
        <v>36.150000000000006</v>
      </c>
      <c r="L154" s="77">
        <v>0</v>
      </c>
      <c r="M154" s="77">
        <v>0</v>
      </c>
      <c r="N154" s="77">
        <f t="shared" si="6"/>
        <v>1083.5400000000002</v>
      </c>
      <c r="O154" s="77">
        <v>-142.37127999999998</v>
      </c>
      <c r="P154" s="77">
        <v>0</v>
      </c>
      <c r="Q154" s="77">
        <v>0</v>
      </c>
      <c r="R154" s="77">
        <v>9.775500000000001</v>
      </c>
      <c r="S154" s="77"/>
      <c r="T154" s="77">
        <v>0</v>
      </c>
      <c r="U154" s="77">
        <v>112.41825000000001</v>
      </c>
      <c r="V154" s="77">
        <v>326</v>
      </c>
      <c r="W154" s="77">
        <v>0</v>
      </c>
      <c r="X154" s="77">
        <v>0</v>
      </c>
      <c r="Y154" s="77">
        <v>0</v>
      </c>
      <c r="Z154" s="77">
        <v>0</v>
      </c>
      <c r="AA154" s="77">
        <f t="shared" si="7"/>
        <v>305.82247000000001</v>
      </c>
      <c r="AB154" s="77">
        <f t="shared" si="8"/>
        <v>777.71753000000012</v>
      </c>
      <c r="AC154" s="1"/>
      <c r="AD154" s="1"/>
    </row>
    <row r="155" spans="1:30" x14ac:dyDescent="0.25">
      <c r="A155" s="73" t="s">
        <v>1810</v>
      </c>
      <c r="B155" s="74" t="s">
        <v>1811</v>
      </c>
      <c r="C155" s="74" t="s">
        <v>1666</v>
      </c>
      <c r="D155" s="80" t="s">
        <v>1497</v>
      </c>
      <c r="E155" s="76" t="s">
        <v>1489</v>
      </c>
      <c r="F155" s="77">
        <v>3600.875</v>
      </c>
      <c r="G155" s="78">
        <v>0</v>
      </c>
      <c r="H155" s="78">
        <v>232.8</v>
      </c>
      <c r="I155" s="78">
        <v>0</v>
      </c>
      <c r="J155" s="77"/>
      <c r="K155" s="78">
        <v>128.75</v>
      </c>
      <c r="L155" s="77">
        <v>0</v>
      </c>
      <c r="M155" s="77">
        <v>0</v>
      </c>
      <c r="N155" s="77">
        <f t="shared" si="6"/>
        <v>3962.4250000000002</v>
      </c>
      <c r="O155" s="77">
        <v>0</v>
      </c>
      <c r="P155" s="77">
        <v>343.07639999999992</v>
      </c>
      <c r="Q155" s="77">
        <v>0</v>
      </c>
      <c r="R155" s="77">
        <v>0</v>
      </c>
      <c r="S155" s="77"/>
      <c r="T155" s="77">
        <v>0</v>
      </c>
      <c r="U155" s="77">
        <v>307.294375</v>
      </c>
      <c r="V155" s="77">
        <v>948</v>
      </c>
      <c r="W155" s="77">
        <v>0</v>
      </c>
      <c r="X155" s="77">
        <v>0</v>
      </c>
      <c r="Y155" s="77">
        <v>0</v>
      </c>
      <c r="Z155" s="77">
        <v>0</v>
      </c>
      <c r="AA155" s="77">
        <f t="shared" si="7"/>
        <v>1598.3707749999999</v>
      </c>
      <c r="AB155" s="77">
        <f t="shared" si="8"/>
        <v>2364.0542250000003</v>
      </c>
      <c r="AC155" s="1"/>
      <c r="AD155" s="1"/>
    </row>
    <row r="156" spans="1:30" x14ac:dyDescent="0.25">
      <c r="A156" s="73" t="s">
        <v>1812</v>
      </c>
      <c r="B156" s="74" t="s">
        <v>1813</v>
      </c>
      <c r="C156" s="74" t="s">
        <v>1666</v>
      </c>
      <c r="D156" s="80" t="s">
        <v>1497</v>
      </c>
      <c r="E156" s="76" t="s">
        <v>1489</v>
      </c>
      <c r="F156" s="77">
        <v>6253.3250000000007</v>
      </c>
      <c r="G156" s="78">
        <v>0</v>
      </c>
      <c r="H156" s="78">
        <v>419.04</v>
      </c>
      <c r="I156" s="78">
        <v>0</v>
      </c>
      <c r="J156" s="77"/>
      <c r="K156" s="78">
        <v>226.25</v>
      </c>
      <c r="L156" s="77">
        <v>0</v>
      </c>
      <c r="M156" s="77">
        <v>11</v>
      </c>
      <c r="N156" s="77">
        <f t="shared" si="6"/>
        <v>6898.6150000000007</v>
      </c>
      <c r="O156" s="77">
        <v>0</v>
      </c>
      <c r="P156" s="77">
        <v>926.35498800000028</v>
      </c>
      <c r="Q156" s="77">
        <v>17.41940280234834</v>
      </c>
      <c r="R156" s="77">
        <v>0</v>
      </c>
      <c r="S156" s="77"/>
      <c r="T156" s="77">
        <v>0</v>
      </c>
      <c r="U156" s="77">
        <v>676.40987500000006</v>
      </c>
      <c r="V156" s="77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f t="shared" si="7"/>
        <v>1620.1842658023488</v>
      </c>
      <c r="AB156" s="77">
        <f t="shared" si="8"/>
        <v>5278.4307341976519</v>
      </c>
      <c r="AC156" s="1"/>
      <c r="AD156" s="1"/>
    </row>
    <row r="157" spans="1:30" x14ac:dyDescent="0.25">
      <c r="A157" s="73" t="s">
        <v>1814</v>
      </c>
      <c r="B157" s="74" t="s">
        <v>1815</v>
      </c>
      <c r="C157" s="74" t="s">
        <v>1666</v>
      </c>
      <c r="D157" s="80" t="s">
        <v>1497</v>
      </c>
      <c r="E157" s="76" t="s">
        <v>1489</v>
      </c>
      <c r="F157" s="77">
        <v>8177.7250000000004</v>
      </c>
      <c r="G157" s="78">
        <v>0</v>
      </c>
      <c r="H157" s="78">
        <v>529.62</v>
      </c>
      <c r="I157" s="78">
        <v>0</v>
      </c>
      <c r="J157" s="77"/>
      <c r="K157" s="78">
        <v>292.5625</v>
      </c>
      <c r="L157" s="77">
        <v>0</v>
      </c>
      <c r="M157" s="77">
        <v>0</v>
      </c>
      <c r="N157" s="77">
        <f t="shared" si="6"/>
        <v>8999.9075000000012</v>
      </c>
      <c r="O157" s="77">
        <v>0</v>
      </c>
      <c r="P157" s="77">
        <v>1375.1910660000003</v>
      </c>
      <c r="Q157" s="77">
        <v>23.677292994129168</v>
      </c>
      <c r="R157" s="77">
        <v>81.777250000000009</v>
      </c>
      <c r="S157" s="77"/>
      <c r="T157" s="77">
        <v>0</v>
      </c>
      <c r="U157" s="77">
        <v>758.86775000000011</v>
      </c>
      <c r="V157" s="77">
        <v>1812</v>
      </c>
      <c r="W157" s="77">
        <v>0</v>
      </c>
      <c r="X157" s="77">
        <v>0</v>
      </c>
      <c r="Y157" s="77">
        <v>0</v>
      </c>
      <c r="Z157" s="77">
        <v>0</v>
      </c>
      <c r="AA157" s="77">
        <f t="shared" si="7"/>
        <v>4051.5133589941297</v>
      </c>
      <c r="AB157" s="77">
        <f t="shared" si="8"/>
        <v>4948.3941410058715</v>
      </c>
      <c r="AC157" s="1"/>
      <c r="AD157" s="1"/>
    </row>
    <row r="158" spans="1:30" x14ac:dyDescent="0.25">
      <c r="A158" s="73" t="s">
        <v>1816</v>
      </c>
      <c r="B158" s="74" t="s">
        <v>1817</v>
      </c>
      <c r="C158" s="74" t="s">
        <v>1807</v>
      </c>
      <c r="D158" s="83" t="s">
        <v>1488</v>
      </c>
      <c r="E158" s="84" t="s">
        <v>1489</v>
      </c>
      <c r="F158" s="77">
        <v>1140.4750000000001</v>
      </c>
      <c r="G158" s="78">
        <v>0</v>
      </c>
      <c r="H158" s="78">
        <v>81.48</v>
      </c>
      <c r="I158" s="78">
        <v>0</v>
      </c>
      <c r="J158" s="77"/>
      <c r="K158" s="78">
        <v>42.175000000000004</v>
      </c>
      <c r="L158" s="77">
        <v>0</v>
      </c>
      <c r="M158" s="77">
        <v>0</v>
      </c>
      <c r="N158" s="77">
        <f t="shared" si="6"/>
        <v>1264.1300000000001</v>
      </c>
      <c r="O158" s="77">
        <v>-130.81351999999998</v>
      </c>
      <c r="P158" s="77">
        <v>0</v>
      </c>
      <c r="Q158" s="77">
        <v>0</v>
      </c>
      <c r="R158" s="77">
        <v>11.404750000000002</v>
      </c>
      <c r="S158" s="77"/>
      <c r="T158" s="77">
        <v>0</v>
      </c>
      <c r="U158" s="77">
        <v>112.41825000000001</v>
      </c>
      <c r="V158" s="77">
        <v>0</v>
      </c>
      <c r="W158" s="77">
        <v>0</v>
      </c>
      <c r="X158" s="77">
        <v>0</v>
      </c>
      <c r="Y158" s="77">
        <v>0</v>
      </c>
      <c r="Z158" s="77">
        <v>0</v>
      </c>
      <c r="AA158" s="77">
        <f t="shared" si="7"/>
        <v>-6.990519999999961</v>
      </c>
      <c r="AB158" s="77">
        <f t="shared" si="8"/>
        <v>1271.1205200000002</v>
      </c>
      <c r="AC158" s="1"/>
      <c r="AD158" s="1"/>
    </row>
    <row r="159" spans="1:30" x14ac:dyDescent="0.25">
      <c r="A159" s="73" t="s">
        <v>1818</v>
      </c>
      <c r="B159" s="74" t="s">
        <v>1819</v>
      </c>
      <c r="C159" s="74" t="s">
        <v>1666</v>
      </c>
      <c r="D159" s="80" t="s">
        <v>1497</v>
      </c>
      <c r="E159" s="76" t="s">
        <v>1489</v>
      </c>
      <c r="F159" s="77">
        <v>3258.5</v>
      </c>
      <c r="G159" s="78">
        <v>0</v>
      </c>
      <c r="H159" s="78">
        <v>232.8</v>
      </c>
      <c r="I159" s="78">
        <v>0</v>
      </c>
      <c r="J159" s="77"/>
      <c r="K159" s="78">
        <v>120.5</v>
      </c>
      <c r="L159" s="77">
        <v>0</v>
      </c>
      <c r="M159" s="77">
        <v>0</v>
      </c>
      <c r="N159" s="77">
        <f t="shared" si="6"/>
        <v>3611.8</v>
      </c>
      <c r="O159" s="77">
        <v>0</v>
      </c>
      <c r="P159" s="77">
        <v>181.48075200000002</v>
      </c>
      <c r="Q159" s="77">
        <v>1.749470684931508</v>
      </c>
      <c r="R159" s="77">
        <v>32.585000000000001</v>
      </c>
      <c r="S159" s="77"/>
      <c r="T159" s="77">
        <v>0</v>
      </c>
      <c r="U159" s="77">
        <v>374.72750000000002</v>
      </c>
      <c r="V159" s="77">
        <v>1087</v>
      </c>
      <c r="W159" s="77">
        <v>0</v>
      </c>
      <c r="X159" s="77">
        <v>0</v>
      </c>
      <c r="Y159" s="77">
        <v>0</v>
      </c>
      <c r="Z159" s="77">
        <v>0</v>
      </c>
      <c r="AA159" s="77">
        <f t="shared" si="7"/>
        <v>1677.5427226849315</v>
      </c>
      <c r="AB159" s="77">
        <f t="shared" si="8"/>
        <v>1934.2572773150687</v>
      </c>
      <c r="AC159" s="1"/>
      <c r="AD159" s="1"/>
    </row>
    <row r="160" spans="1:30" x14ac:dyDescent="0.25">
      <c r="A160" s="73" t="s">
        <v>1820</v>
      </c>
      <c r="B160" s="74" t="s">
        <v>1821</v>
      </c>
      <c r="C160" s="74" t="s">
        <v>316</v>
      </c>
      <c r="D160" s="80" t="s">
        <v>1497</v>
      </c>
      <c r="E160" s="76" t="s">
        <v>1489</v>
      </c>
      <c r="F160" s="77">
        <v>6419.55</v>
      </c>
      <c r="G160" s="78">
        <v>0</v>
      </c>
      <c r="H160" s="78">
        <v>465.5</v>
      </c>
      <c r="I160" s="78">
        <v>0</v>
      </c>
      <c r="J160" s="77"/>
      <c r="K160" s="78">
        <v>229.8</v>
      </c>
      <c r="L160" s="77">
        <v>0</v>
      </c>
      <c r="M160" s="77">
        <v>0</v>
      </c>
      <c r="N160" s="77">
        <f t="shared" si="6"/>
        <v>7114.85</v>
      </c>
      <c r="O160" s="77">
        <v>0</v>
      </c>
      <c r="P160" s="77">
        <v>972.5427840000001</v>
      </c>
      <c r="Q160" s="77">
        <v>22.537249315068497</v>
      </c>
      <c r="R160" s="77">
        <v>64.19550000000001</v>
      </c>
      <c r="S160" s="77"/>
      <c r="T160" s="77">
        <v>0</v>
      </c>
      <c r="U160" s="77">
        <v>738.2482500000001</v>
      </c>
      <c r="V160" s="77">
        <v>1466</v>
      </c>
      <c r="W160" s="77">
        <v>0</v>
      </c>
      <c r="X160" s="77">
        <v>0</v>
      </c>
      <c r="Y160" s="77">
        <v>0</v>
      </c>
      <c r="Z160" s="77">
        <v>0</v>
      </c>
      <c r="AA160" s="77">
        <f t="shared" si="7"/>
        <v>3263.5237833150686</v>
      </c>
      <c r="AB160" s="77">
        <f t="shared" si="8"/>
        <v>3851.3262166849318</v>
      </c>
      <c r="AC160" s="1"/>
      <c r="AD160" s="1"/>
    </row>
    <row r="161" spans="1:30" x14ac:dyDescent="0.25">
      <c r="A161" s="73" t="s">
        <v>1822</v>
      </c>
      <c r="B161" s="74" t="s">
        <v>1823</v>
      </c>
      <c r="C161" s="74" t="s">
        <v>1807</v>
      </c>
      <c r="D161" s="83" t="s">
        <v>1488</v>
      </c>
      <c r="E161" s="84" t="s">
        <v>1489</v>
      </c>
      <c r="F161" s="77">
        <v>1140.4750000000001</v>
      </c>
      <c r="G161" s="78">
        <v>0</v>
      </c>
      <c r="H161" s="78">
        <v>81.48</v>
      </c>
      <c r="I161" s="78">
        <v>0</v>
      </c>
      <c r="J161" s="77"/>
      <c r="K161" s="78">
        <v>42.175000000000004</v>
      </c>
      <c r="L161" s="77">
        <v>0</v>
      </c>
      <c r="M161" s="77">
        <v>0</v>
      </c>
      <c r="N161" s="77">
        <f t="shared" si="6"/>
        <v>1264.1300000000001</v>
      </c>
      <c r="O161" s="77">
        <v>-130.81351999999998</v>
      </c>
      <c r="P161" s="77">
        <v>0</v>
      </c>
      <c r="Q161" s="77">
        <v>0</v>
      </c>
      <c r="R161" s="77">
        <v>11.404750000000002</v>
      </c>
      <c r="S161" s="77"/>
      <c r="T161" s="77">
        <v>0</v>
      </c>
      <c r="U161" s="77">
        <v>112.41825000000001</v>
      </c>
      <c r="V161" s="77">
        <v>264</v>
      </c>
      <c r="W161" s="77">
        <v>0</v>
      </c>
      <c r="X161" s="77">
        <v>0</v>
      </c>
      <c r="Y161" s="77">
        <v>0</v>
      </c>
      <c r="Z161" s="77">
        <v>0</v>
      </c>
      <c r="AA161" s="77">
        <f t="shared" si="7"/>
        <v>257.00948000000005</v>
      </c>
      <c r="AB161" s="77">
        <f t="shared" si="8"/>
        <v>1007.1205200000001</v>
      </c>
      <c r="AC161" s="1"/>
      <c r="AD161" s="1"/>
    </row>
    <row r="162" spans="1:30" x14ac:dyDescent="0.25">
      <c r="A162" s="73" t="s">
        <v>1824</v>
      </c>
      <c r="B162" s="74" t="s">
        <v>1825</v>
      </c>
      <c r="C162" s="74" t="s">
        <v>1666</v>
      </c>
      <c r="D162" s="80" t="s">
        <v>1497</v>
      </c>
      <c r="E162" s="76" t="s">
        <v>1489</v>
      </c>
      <c r="F162" s="77">
        <v>7156.1</v>
      </c>
      <c r="G162" s="78">
        <v>0</v>
      </c>
      <c r="H162" s="78">
        <v>465.6</v>
      </c>
      <c r="I162" s="78">
        <v>0</v>
      </c>
      <c r="J162" s="77"/>
      <c r="K162" s="78">
        <v>256.39999999999998</v>
      </c>
      <c r="L162" s="77">
        <v>0</v>
      </c>
      <c r="M162" s="77">
        <v>0</v>
      </c>
      <c r="N162" s="77">
        <f t="shared" si="6"/>
        <v>7878.1</v>
      </c>
      <c r="O162" s="77">
        <v>0</v>
      </c>
      <c r="P162" s="77">
        <v>1135.5729840000004</v>
      </c>
      <c r="Q162" s="77">
        <v>13.671696281800395</v>
      </c>
      <c r="R162" s="77">
        <v>71.561000000000007</v>
      </c>
      <c r="S162" s="77"/>
      <c r="T162" s="77">
        <v>0</v>
      </c>
      <c r="U162" s="77">
        <v>609.33900000000006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f t="shared" si="7"/>
        <v>1830.1446802818009</v>
      </c>
      <c r="AB162" s="77">
        <f t="shared" si="8"/>
        <v>6047.9553197181995</v>
      </c>
      <c r="AC162" s="1"/>
      <c r="AD162" s="1"/>
    </row>
    <row r="163" spans="1:30" x14ac:dyDescent="0.25">
      <c r="A163" s="73" t="s">
        <v>1826</v>
      </c>
      <c r="B163" s="74" t="s">
        <v>1827</v>
      </c>
      <c r="C163" s="74" t="s">
        <v>1666</v>
      </c>
      <c r="D163" s="80" t="s">
        <v>1497</v>
      </c>
      <c r="E163" s="76" t="s">
        <v>1489</v>
      </c>
      <c r="F163" s="77">
        <v>2280.9500000000003</v>
      </c>
      <c r="G163" s="78">
        <v>0</v>
      </c>
      <c r="H163" s="78">
        <v>162.96</v>
      </c>
      <c r="I163" s="78">
        <v>0</v>
      </c>
      <c r="J163" s="77"/>
      <c r="K163" s="78">
        <v>84.350000000000009</v>
      </c>
      <c r="L163" s="77">
        <v>0</v>
      </c>
      <c r="M163" s="77">
        <v>0</v>
      </c>
      <c r="N163" s="77">
        <f t="shared" si="6"/>
        <v>2528.2600000000002</v>
      </c>
      <c r="O163" s="77">
        <v>0</v>
      </c>
      <c r="P163" s="77">
        <v>10.641600000000011</v>
      </c>
      <c r="Q163" s="77">
        <v>0</v>
      </c>
      <c r="R163" s="77">
        <v>0</v>
      </c>
      <c r="S163" s="77"/>
      <c r="T163" s="77">
        <v>0</v>
      </c>
      <c r="U163" s="77">
        <v>206.10012500000002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f t="shared" si="7"/>
        <v>216.74172500000003</v>
      </c>
      <c r="AB163" s="77">
        <f t="shared" si="8"/>
        <v>2311.5182750000004</v>
      </c>
      <c r="AC163" s="1"/>
      <c r="AD163" s="1"/>
    </row>
    <row r="164" spans="1:30" x14ac:dyDescent="0.25">
      <c r="A164" s="73" t="s">
        <v>1828</v>
      </c>
      <c r="B164" s="74" t="s">
        <v>1829</v>
      </c>
      <c r="C164" s="74" t="s">
        <v>1666</v>
      </c>
      <c r="D164" s="80" t="s">
        <v>1497</v>
      </c>
      <c r="E164" s="76" t="s">
        <v>1489</v>
      </c>
      <c r="F164" s="77">
        <v>6973.5</v>
      </c>
      <c r="G164" s="78">
        <v>0</v>
      </c>
      <c r="H164" s="78">
        <v>465.6</v>
      </c>
      <c r="I164" s="78">
        <v>0</v>
      </c>
      <c r="J164" s="77"/>
      <c r="K164" s="78">
        <v>252</v>
      </c>
      <c r="L164" s="77">
        <v>0</v>
      </c>
      <c r="M164" s="77">
        <v>6</v>
      </c>
      <c r="N164" s="77">
        <f t="shared" si="6"/>
        <v>7691.1</v>
      </c>
      <c r="O164" s="77">
        <v>0</v>
      </c>
      <c r="P164" s="77">
        <v>1095.6297840000002</v>
      </c>
      <c r="Q164" s="77">
        <v>21.4150229667319</v>
      </c>
      <c r="R164" s="77">
        <v>69.734999999999999</v>
      </c>
      <c r="S164" s="77"/>
      <c r="T164" s="77">
        <v>0</v>
      </c>
      <c r="U164" s="77">
        <v>716.50750000000005</v>
      </c>
      <c r="V164" s="77">
        <v>1083</v>
      </c>
      <c r="W164" s="77">
        <v>0</v>
      </c>
      <c r="X164" s="77">
        <v>0</v>
      </c>
      <c r="Y164" s="77">
        <v>0</v>
      </c>
      <c r="Z164" s="77">
        <v>0</v>
      </c>
      <c r="AA164" s="77">
        <f t="shared" si="7"/>
        <v>2986.2873069667321</v>
      </c>
      <c r="AB164" s="77">
        <f t="shared" si="8"/>
        <v>4704.8126930332683</v>
      </c>
      <c r="AC164" s="1"/>
      <c r="AD164" s="1"/>
    </row>
    <row r="165" spans="1:30" x14ac:dyDescent="0.25">
      <c r="A165" s="73" t="s">
        <v>1830</v>
      </c>
      <c r="B165" s="74" t="s">
        <v>1831</v>
      </c>
      <c r="C165" s="74" t="s">
        <v>314</v>
      </c>
      <c r="D165" s="80" t="s">
        <v>1497</v>
      </c>
      <c r="E165" s="76" t="s">
        <v>1489</v>
      </c>
      <c r="F165" s="77">
        <v>7198.5749999999998</v>
      </c>
      <c r="G165" s="78">
        <v>0</v>
      </c>
      <c r="H165" s="78">
        <v>465.5</v>
      </c>
      <c r="I165" s="78">
        <v>0</v>
      </c>
      <c r="J165" s="77"/>
      <c r="K165" s="78">
        <v>261.2</v>
      </c>
      <c r="L165" s="77">
        <v>0</v>
      </c>
      <c r="M165" s="77">
        <v>0</v>
      </c>
      <c r="N165" s="77">
        <f t="shared" si="6"/>
        <v>7925.2749999999996</v>
      </c>
      <c r="O165" s="77">
        <v>0</v>
      </c>
      <c r="P165" s="77">
        <v>1145.6495639999998</v>
      </c>
      <c r="Q165" s="77">
        <v>28.013356712328765</v>
      </c>
      <c r="R165" s="77">
        <v>71.985749999999996</v>
      </c>
      <c r="S165" s="77"/>
      <c r="T165" s="77">
        <v>0</v>
      </c>
      <c r="U165" s="77">
        <v>827.83612500000004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f t="shared" si="7"/>
        <v>2073.4847957123284</v>
      </c>
      <c r="AB165" s="77">
        <f t="shared" si="8"/>
        <v>5851.7902042876713</v>
      </c>
      <c r="AC165" s="1"/>
      <c r="AD165" s="1"/>
    </row>
    <row r="166" spans="1:30" x14ac:dyDescent="0.25">
      <c r="A166" s="73" t="s">
        <v>1832</v>
      </c>
      <c r="B166" s="74" t="s">
        <v>1833</v>
      </c>
      <c r="C166" s="74" t="s">
        <v>1666</v>
      </c>
      <c r="D166" s="80" t="s">
        <v>1497</v>
      </c>
      <c r="E166" s="76" t="s">
        <v>1489</v>
      </c>
      <c r="F166" s="77">
        <v>2199.4875000000002</v>
      </c>
      <c r="G166" s="78">
        <v>0</v>
      </c>
      <c r="H166" s="78">
        <v>157.14000000000001</v>
      </c>
      <c r="I166" s="78">
        <v>0</v>
      </c>
      <c r="J166" s="77"/>
      <c r="K166" s="78">
        <v>81.337500000000006</v>
      </c>
      <c r="L166" s="77">
        <v>0</v>
      </c>
      <c r="M166" s="77">
        <v>0</v>
      </c>
      <c r="N166" s="77">
        <f t="shared" si="6"/>
        <v>2437.9650000000001</v>
      </c>
      <c r="O166" s="77">
        <v>0</v>
      </c>
      <c r="P166" s="77">
        <v>0.81750400000001378</v>
      </c>
      <c r="Q166" s="77">
        <v>0</v>
      </c>
      <c r="R166" s="77">
        <v>0</v>
      </c>
      <c r="S166" s="77"/>
      <c r="T166" s="77">
        <v>0</v>
      </c>
      <c r="U166" s="77">
        <v>168.627375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f t="shared" si="7"/>
        <v>169.44487900000001</v>
      </c>
      <c r="AB166" s="77">
        <f t="shared" si="8"/>
        <v>2268.520121</v>
      </c>
      <c r="AC166" s="1"/>
      <c r="AD166" s="1"/>
    </row>
    <row r="167" spans="1:30" x14ac:dyDescent="0.25">
      <c r="A167" s="73" t="s">
        <v>1834</v>
      </c>
      <c r="B167" s="74" t="s">
        <v>1835</v>
      </c>
      <c r="C167" s="74" t="s">
        <v>1666</v>
      </c>
      <c r="D167" s="80" t="s">
        <v>1497</v>
      </c>
      <c r="E167" s="76" t="s">
        <v>1489</v>
      </c>
      <c r="F167" s="77">
        <v>7696.8250000000007</v>
      </c>
      <c r="G167" s="78">
        <v>0</v>
      </c>
      <c r="H167" s="78">
        <v>523.79999999999995</v>
      </c>
      <c r="I167" s="78">
        <v>0</v>
      </c>
      <c r="J167" s="77"/>
      <c r="K167" s="78">
        <v>279.92500000000001</v>
      </c>
      <c r="L167" s="77">
        <v>0</v>
      </c>
      <c r="M167" s="77">
        <v>0</v>
      </c>
      <c r="N167" s="77">
        <f t="shared" si="6"/>
        <v>8500.5499999999993</v>
      </c>
      <c r="O167" s="77">
        <v>0</v>
      </c>
      <c r="P167" s="77">
        <v>1268.5283040000004</v>
      </c>
      <c r="Q167" s="77">
        <v>21.507164947162426</v>
      </c>
      <c r="R167" s="77">
        <v>76.968250000000012</v>
      </c>
      <c r="S167" s="77"/>
      <c r="T167" s="77">
        <v>0</v>
      </c>
      <c r="U167" s="77">
        <v>714.24487500000009</v>
      </c>
      <c r="V167" s="77">
        <v>0</v>
      </c>
      <c r="W167" s="77">
        <v>0</v>
      </c>
      <c r="X167" s="77">
        <v>0</v>
      </c>
      <c r="Y167" s="77">
        <v>0</v>
      </c>
      <c r="Z167" s="77">
        <v>0</v>
      </c>
      <c r="AA167" s="77">
        <f t="shared" si="7"/>
        <v>2081.2485939471626</v>
      </c>
      <c r="AB167" s="77">
        <f t="shared" si="8"/>
        <v>6419.3014060528367</v>
      </c>
      <c r="AC167" s="1"/>
      <c r="AD167" s="1"/>
    </row>
    <row r="168" spans="1:30" x14ac:dyDescent="0.25">
      <c r="A168" s="73" t="s">
        <v>1836</v>
      </c>
      <c r="B168" s="74" t="s">
        <v>1837</v>
      </c>
      <c r="C168" s="74" t="s">
        <v>1666</v>
      </c>
      <c r="D168" s="80" t="s">
        <v>1497</v>
      </c>
      <c r="E168" s="76" t="s">
        <v>1489</v>
      </c>
      <c r="F168" s="77">
        <v>6672.05</v>
      </c>
      <c r="G168" s="78">
        <v>0</v>
      </c>
      <c r="H168" s="78">
        <v>448.14</v>
      </c>
      <c r="I168" s="78">
        <v>0</v>
      </c>
      <c r="J168" s="77"/>
      <c r="K168" s="78">
        <v>241.58750000000001</v>
      </c>
      <c r="L168" s="77">
        <v>0</v>
      </c>
      <c r="M168" s="77">
        <v>0</v>
      </c>
      <c r="N168" s="77">
        <f t="shared" si="6"/>
        <v>7361.7775000000001</v>
      </c>
      <c r="O168" s="77">
        <v>0</v>
      </c>
      <c r="P168" s="77">
        <v>1025.2864979999999</v>
      </c>
      <c r="Q168" s="77">
        <v>13.695997479452046</v>
      </c>
      <c r="R168" s="77">
        <v>66.720500000000001</v>
      </c>
      <c r="S168" s="77"/>
      <c r="T168" s="77">
        <v>0</v>
      </c>
      <c r="U168" s="77">
        <v>607.0763750000001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f t="shared" si="7"/>
        <v>1712.7793704794519</v>
      </c>
      <c r="AB168" s="77">
        <f t="shared" si="8"/>
        <v>5648.998129520548</v>
      </c>
      <c r="AC168" s="1"/>
      <c r="AD168" s="1"/>
    </row>
    <row r="169" spans="1:30" x14ac:dyDescent="0.25">
      <c r="A169" s="73" t="s">
        <v>1838</v>
      </c>
      <c r="B169" s="74" t="s">
        <v>1839</v>
      </c>
      <c r="C169" s="74" t="s">
        <v>1666</v>
      </c>
      <c r="D169" s="80" t="s">
        <v>1497</v>
      </c>
      <c r="E169" s="76" t="s">
        <v>1489</v>
      </c>
      <c r="F169" s="77">
        <v>2932.65</v>
      </c>
      <c r="G169" s="78">
        <v>0</v>
      </c>
      <c r="H169" s="78">
        <v>209.52</v>
      </c>
      <c r="I169" s="78">
        <v>0</v>
      </c>
      <c r="J169" s="77"/>
      <c r="K169" s="78">
        <v>108.45</v>
      </c>
      <c r="L169" s="77">
        <v>0</v>
      </c>
      <c r="M169" s="77">
        <v>0</v>
      </c>
      <c r="N169" s="77">
        <f t="shared" si="6"/>
        <v>3250.62</v>
      </c>
      <c r="O169" s="77">
        <v>0</v>
      </c>
      <c r="P169" s="77">
        <v>124.48436799999999</v>
      </c>
      <c r="Q169" s="77">
        <v>0</v>
      </c>
      <c r="R169" s="77">
        <v>0</v>
      </c>
      <c r="S169" s="77"/>
      <c r="T169" s="77">
        <v>0</v>
      </c>
      <c r="U169" s="77">
        <v>224.83650000000003</v>
      </c>
      <c r="V169" s="77">
        <v>0</v>
      </c>
      <c r="W169" s="77">
        <v>0</v>
      </c>
      <c r="X169" s="77">
        <v>0</v>
      </c>
      <c r="Y169" s="77">
        <v>0</v>
      </c>
      <c r="Z169" s="77">
        <v>0</v>
      </c>
      <c r="AA169" s="77">
        <f t="shared" si="7"/>
        <v>349.32086800000002</v>
      </c>
      <c r="AB169" s="77">
        <f t="shared" si="8"/>
        <v>2901.2991320000001</v>
      </c>
      <c r="AC169" s="1"/>
      <c r="AD169" s="1"/>
    </row>
    <row r="170" spans="1:30" x14ac:dyDescent="0.25">
      <c r="A170" s="73" t="s">
        <v>1840</v>
      </c>
      <c r="B170" s="74" t="s">
        <v>1841</v>
      </c>
      <c r="C170" s="74" t="s">
        <v>1807</v>
      </c>
      <c r="D170" s="83" t="s">
        <v>1488</v>
      </c>
      <c r="E170" s="84" t="s">
        <v>1489</v>
      </c>
      <c r="F170" s="77">
        <v>1792.1750000000002</v>
      </c>
      <c r="G170" s="78">
        <v>0</v>
      </c>
      <c r="H170" s="78">
        <v>128.04000000000002</v>
      </c>
      <c r="I170" s="78">
        <v>0</v>
      </c>
      <c r="J170" s="77"/>
      <c r="K170" s="78">
        <v>66.275000000000006</v>
      </c>
      <c r="L170" s="77">
        <v>0</v>
      </c>
      <c r="M170" s="77">
        <v>0</v>
      </c>
      <c r="N170" s="77">
        <f t="shared" si="6"/>
        <v>1986.4900000000002</v>
      </c>
      <c r="O170" s="77">
        <v>-72.582479999999961</v>
      </c>
      <c r="P170" s="77">
        <v>0</v>
      </c>
      <c r="Q170" s="77">
        <v>0</v>
      </c>
      <c r="R170" s="77">
        <v>0</v>
      </c>
      <c r="S170" s="77"/>
      <c r="T170" s="77">
        <v>0</v>
      </c>
      <c r="U170" s="77">
        <v>187.36375000000001</v>
      </c>
      <c r="V170" s="77">
        <v>453</v>
      </c>
      <c r="W170" s="77">
        <v>0</v>
      </c>
      <c r="X170" s="77">
        <v>0</v>
      </c>
      <c r="Y170" s="77">
        <v>0</v>
      </c>
      <c r="Z170" s="77">
        <v>0</v>
      </c>
      <c r="AA170" s="77">
        <f t="shared" si="7"/>
        <v>567.78127000000006</v>
      </c>
      <c r="AB170" s="77">
        <f t="shared" si="8"/>
        <v>1418.7087300000003</v>
      </c>
      <c r="AC170" s="1"/>
      <c r="AD170" s="1"/>
    </row>
    <row r="171" spans="1:30" x14ac:dyDescent="0.25">
      <c r="A171" s="73" t="s">
        <v>1842</v>
      </c>
      <c r="B171" s="74" t="s">
        <v>1843</v>
      </c>
      <c r="C171" s="74" t="s">
        <v>287</v>
      </c>
      <c r="D171" s="80" t="s">
        <v>1497</v>
      </c>
      <c r="E171" s="76" t="s">
        <v>1489</v>
      </c>
      <c r="F171" s="77">
        <v>1486</v>
      </c>
      <c r="G171" s="78">
        <v>0</v>
      </c>
      <c r="H171" s="78">
        <v>93.12</v>
      </c>
      <c r="I171" s="78">
        <v>0</v>
      </c>
      <c r="J171" s="77"/>
      <c r="K171" s="78">
        <v>52.6</v>
      </c>
      <c r="L171" s="77">
        <v>0</v>
      </c>
      <c r="M171" s="77">
        <v>0</v>
      </c>
      <c r="N171" s="77">
        <f t="shared" si="6"/>
        <v>1631.7199999999998</v>
      </c>
      <c r="O171" s="77">
        <v>-107.28775999999999</v>
      </c>
      <c r="P171" s="77">
        <v>0</v>
      </c>
      <c r="Q171" s="77">
        <v>0</v>
      </c>
      <c r="R171" s="77">
        <v>14.86</v>
      </c>
      <c r="S171" s="77"/>
      <c r="T171" s="77">
        <v>0</v>
      </c>
      <c r="U171" s="77">
        <v>170.89000000000001</v>
      </c>
      <c r="V171" s="77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f t="shared" si="7"/>
        <v>78.462240000000023</v>
      </c>
      <c r="AB171" s="77">
        <f t="shared" si="8"/>
        <v>1553.2577599999997</v>
      </c>
      <c r="AC171" s="1"/>
      <c r="AD171" s="1"/>
    </row>
    <row r="172" spans="1:30" x14ac:dyDescent="0.25">
      <c r="A172" s="73" t="s">
        <v>1844</v>
      </c>
      <c r="B172" s="74" t="s">
        <v>1845</v>
      </c>
      <c r="C172" s="74" t="s">
        <v>287</v>
      </c>
      <c r="D172" s="80" t="s">
        <v>1497</v>
      </c>
      <c r="E172" s="76" t="s">
        <v>1489</v>
      </c>
      <c r="F172" s="77">
        <v>1720.5500000000002</v>
      </c>
      <c r="G172" s="78">
        <v>0</v>
      </c>
      <c r="H172" s="78">
        <v>116.4</v>
      </c>
      <c r="I172" s="78">
        <v>0</v>
      </c>
      <c r="J172" s="77"/>
      <c r="K172" s="78">
        <v>62.45</v>
      </c>
      <c r="L172" s="77">
        <v>0</v>
      </c>
      <c r="M172" s="77">
        <v>0</v>
      </c>
      <c r="N172" s="77">
        <f t="shared" si="6"/>
        <v>1899.4000000000003</v>
      </c>
      <c r="O172" s="77">
        <v>-78.156239999999968</v>
      </c>
      <c r="P172" s="77">
        <v>0</v>
      </c>
      <c r="Q172" s="77">
        <v>0</v>
      </c>
      <c r="R172" s="77">
        <v>0</v>
      </c>
      <c r="S172" s="77"/>
      <c r="T172" s="77">
        <v>0</v>
      </c>
      <c r="U172" s="77">
        <v>176.50200000000004</v>
      </c>
      <c r="V172" s="77">
        <v>0</v>
      </c>
      <c r="W172" s="77">
        <v>0</v>
      </c>
      <c r="X172" s="77">
        <v>0</v>
      </c>
      <c r="Y172" s="77">
        <v>0</v>
      </c>
      <c r="Z172" s="77">
        <v>0</v>
      </c>
      <c r="AA172" s="77">
        <f t="shared" si="7"/>
        <v>98.34576000000007</v>
      </c>
      <c r="AB172" s="77">
        <f t="shared" si="8"/>
        <v>1801.0542400000002</v>
      </c>
      <c r="AC172" s="1"/>
      <c r="AD172" s="1"/>
    </row>
    <row r="173" spans="1:30" x14ac:dyDescent="0.25">
      <c r="A173" s="73" t="s">
        <v>1846</v>
      </c>
      <c r="B173" s="74" t="s">
        <v>1847</v>
      </c>
      <c r="C173" s="74" t="s">
        <v>1666</v>
      </c>
      <c r="D173" s="80" t="s">
        <v>1497</v>
      </c>
      <c r="E173" s="76" t="s">
        <v>1489</v>
      </c>
      <c r="F173" s="77">
        <v>6842.85</v>
      </c>
      <c r="G173" s="78">
        <v>0</v>
      </c>
      <c r="H173" s="78">
        <v>488.88</v>
      </c>
      <c r="I173" s="78">
        <v>0</v>
      </c>
      <c r="J173" s="77"/>
      <c r="K173" s="78">
        <v>253.05</v>
      </c>
      <c r="L173" s="77">
        <v>0</v>
      </c>
      <c r="M173" s="77">
        <v>0</v>
      </c>
      <c r="N173" s="77">
        <f t="shared" si="6"/>
        <v>7584.7800000000007</v>
      </c>
      <c r="O173" s="77">
        <v>0</v>
      </c>
      <c r="P173" s="77">
        <v>1072.919832</v>
      </c>
      <c r="Q173" s="77">
        <v>16.569215890410959</v>
      </c>
      <c r="R173" s="77">
        <v>68.4285</v>
      </c>
      <c r="S173" s="77"/>
      <c r="T173" s="77">
        <v>0</v>
      </c>
      <c r="U173" s="77">
        <v>655.77312500000005</v>
      </c>
      <c r="V173" s="77">
        <v>2596.13</v>
      </c>
      <c r="W173" s="77">
        <v>0</v>
      </c>
      <c r="X173" s="77">
        <v>0</v>
      </c>
      <c r="Y173" s="77">
        <v>0</v>
      </c>
      <c r="Z173" s="77">
        <v>0</v>
      </c>
      <c r="AA173" s="77">
        <f t="shared" si="7"/>
        <v>4409.8206728904115</v>
      </c>
      <c r="AB173" s="77">
        <f t="shared" si="8"/>
        <v>3174.9593271095891</v>
      </c>
      <c r="AC173" s="1"/>
      <c r="AD173" s="1"/>
    </row>
    <row r="174" spans="1:30" x14ac:dyDescent="0.25">
      <c r="A174" s="73" t="s">
        <v>1848</v>
      </c>
      <c r="B174" s="74" t="s">
        <v>1849</v>
      </c>
      <c r="C174" s="74" t="s">
        <v>1666</v>
      </c>
      <c r="D174" s="80" t="s">
        <v>1497</v>
      </c>
      <c r="E174" s="76" t="s">
        <v>1489</v>
      </c>
      <c r="F174" s="77">
        <v>1466.325</v>
      </c>
      <c r="G174" s="78">
        <v>0</v>
      </c>
      <c r="H174" s="78">
        <v>104.76</v>
      </c>
      <c r="I174" s="78">
        <v>0</v>
      </c>
      <c r="J174" s="77"/>
      <c r="K174" s="78">
        <v>54.225000000000001</v>
      </c>
      <c r="L174" s="77">
        <v>0</v>
      </c>
      <c r="M174" s="77">
        <v>0</v>
      </c>
      <c r="N174" s="77">
        <f t="shared" si="6"/>
        <v>1625.31</v>
      </c>
      <c r="O174" s="77">
        <v>-107.69799999999998</v>
      </c>
      <c r="P174" s="77">
        <v>0</v>
      </c>
      <c r="Q174" s="77">
        <v>0</v>
      </c>
      <c r="R174" s="77">
        <v>0</v>
      </c>
      <c r="S174" s="77"/>
      <c r="T174" s="77">
        <v>0</v>
      </c>
      <c r="U174" s="77">
        <v>168.627375</v>
      </c>
      <c r="V174" s="77">
        <v>0</v>
      </c>
      <c r="W174" s="77">
        <v>0</v>
      </c>
      <c r="X174" s="77">
        <v>0</v>
      </c>
      <c r="Y174" s="77">
        <v>0</v>
      </c>
      <c r="Z174" s="77">
        <v>0</v>
      </c>
      <c r="AA174" s="77">
        <f t="shared" si="7"/>
        <v>60.929375000000022</v>
      </c>
      <c r="AB174" s="77">
        <f t="shared" si="8"/>
        <v>1564.380625</v>
      </c>
      <c r="AC174" s="1"/>
      <c r="AD174" s="1"/>
    </row>
    <row r="175" spans="1:30" x14ac:dyDescent="0.25">
      <c r="A175" s="73" t="s">
        <v>1850</v>
      </c>
      <c r="B175" s="74" t="s">
        <v>1851</v>
      </c>
      <c r="C175" s="74" t="s">
        <v>287</v>
      </c>
      <c r="D175" s="80" t="s">
        <v>1497</v>
      </c>
      <c r="E175" s="76" t="s">
        <v>1489</v>
      </c>
      <c r="F175" s="77">
        <v>3828.7375000000002</v>
      </c>
      <c r="G175" s="78">
        <v>0</v>
      </c>
      <c r="H175" s="78">
        <v>273.54000000000002</v>
      </c>
      <c r="I175" s="78">
        <v>0</v>
      </c>
      <c r="J175" s="77"/>
      <c r="K175" s="78">
        <v>141.58750000000001</v>
      </c>
      <c r="L175" s="77">
        <v>0</v>
      </c>
      <c r="M175" s="77">
        <v>3</v>
      </c>
      <c r="N175" s="77">
        <f t="shared" si="6"/>
        <v>4243.8649999999998</v>
      </c>
      <c r="O175" s="77">
        <v>0</v>
      </c>
      <c r="P175" s="77">
        <v>388.10680000000008</v>
      </c>
      <c r="Q175" s="77">
        <v>1.749470684931508</v>
      </c>
      <c r="R175" s="77">
        <v>0</v>
      </c>
      <c r="S175" s="77"/>
      <c r="T175" s="77">
        <v>0</v>
      </c>
      <c r="U175" s="77">
        <v>374.72750000000002</v>
      </c>
      <c r="V175" s="77">
        <v>0</v>
      </c>
      <c r="W175" s="77">
        <v>0</v>
      </c>
      <c r="X175" s="77">
        <v>0</v>
      </c>
      <c r="Y175" s="77">
        <v>0</v>
      </c>
      <c r="Z175" s="77">
        <v>0</v>
      </c>
      <c r="AA175" s="77">
        <f t="shared" si="7"/>
        <v>764.58377068493155</v>
      </c>
      <c r="AB175" s="77">
        <f t="shared" si="8"/>
        <v>3479.2812293150682</v>
      </c>
      <c r="AC175" s="1"/>
      <c r="AD175" s="1"/>
    </row>
    <row r="176" spans="1:30" x14ac:dyDescent="0.25">
      <c r="A176" s="73" t="s">
        <v>1852</v>
      </c>
      <c r="B176" s="74" t="s">
        <v>1853</v>
      </c>
      <c r="C176" s="74" t="s">
        <v>287</v>
      </c>
      <c r="D176" s="80" t="s">
        <v>1497</v>
      </c>
      <c r="E176" s="76" t="s">
        <v>1489</v>
      </c>
      <c r="F176" s="77">
        <v>8389.4500000000007</v>
      </c>
      <c r="G176" s="78">
        <v>0</v>
      </c>
      <c r="H176" s="78">
        <v>552.90000000000009</v>
      </c>
      <c r="I176" s="78">
        <v>0</v>
      </c>
      <c r="J176" s="77"/>
      <c r="K176" s="78">
        <v>301.86250000000001</v>
      </c>
      <c r="L176" s="77">
        <v>0</v>
      </c>
      <c r="M176" s="77">
        <v>0</v>
      </c>
      <c r="N176" s="77">
        <f t="shared" si="6"/>
        <v>9244.2124999999996</v>
      </c>
      <c r="O176" s="77">
        <v>0</v>
      </c>
      <c r="P176" s="77">
        <v>1427.3746140000003</v>
      </c>
      <c r="Q176" s="77">
        <v>25.292658426614487</v>
      </c>
      <c r="R176" s="77">
        <v>83.894500000000008</v>
      </c>
      <c r="S176" s="77"/>
      <c r="T176" s="77">
        <v>0</v>
      </c>
      <c r="U176" s="77">
        <v>783.21612500000015</v>
      </c>
      <c r="V176" s="77">
        <v>1514</v>
      </c>
      <c r="W176" s="77">
        <v>0</v>
      </c>
      <c r="X176" s="77">
        <v>0</v>
      </c>
      <c r="Y176" s="77">
        <v>0</v>
      </c>
      <c r="Z176" s="77">
        <v>0</v>
      </c>
      <c r="AA176" s="77">
        <f t="shared" si="7"/>
        <v>3833.7778974266148</v>
      </c>
      <c r="AB176" s="77">
        <f t="shared" si="8"/>
        <v>5410.4346025733848</v>
      </c>
      <c r="AC176" s="1"/>
      <c r="AD176" s="1"/>
    </row>
    <row r="177" spans="1:30" x14ac:dyDescent="0.25">
      <c r="A177" s="73" t="s">
        <v>1854</v>
      </c>
      <c r="B177" s="74" t="s">
        <v>1855</v>
      </c>
      <c r="C177" s="74" t="s">
        <v>287</v>
      </c>
      <c r="D177" s="80" t="s">
        <v>1497</v>
      </c>
      <c r="E177" s="76" t="s">
        <v>1489</v>
      </c>
      <c r="F177" s="77">
        <v>6901.875</v>
      </c>
      <c r="G177" s="78">
        <v>0</v>
      </c>
      <c r="H177" s="78">
        <v>453.96000000000004</v>
      </c>
      <c r="I177" s="78">
        <v>0</v>
      </c>
      <c r="J177" s="77"/>
      <c r="K177" s="78">
        <v>248.17500000000001</v>
      </c>
      <c r="L177" s="77">
        <v>0</v>
      </c>
      <c r="M177" s="77">
        <v>0</v>
      </c>
      <c r="N177" s="77">
        <f t="shared" si="6"/>
        <v>7604.01</v>
      </c>
      <c r="O177" s="77">
        <v>0</v>
      </c>
      <c r="P177" s="77">
        <v>1077.02736</v>
      </c>
      <c r="Q177" s="77">
        <v>14.442886027397261</v>
      </c>
      <c r="R177" s="77">
        <v>69.018749999999997</v>
      </c>
      <c r="S177" s="77"/>
      <c r="T177" s="77">
        <v>0</v>
      </c>
      <c r="U177" s="77">
        <v>622.82562500000006</v>
      </c>
      <c r="V177" s="77">
        <v>0</v>
      </c>
      <c r="W177" s="77">
        <v>0</v>
      </c>
      <c r="X177" s="77">
        <v>0</v>
      </c>
      <c r="Y177" s="77">
        <v>0</v>
      </c>
      <c r="Z177" s="77">
        <v>0</v>
      </c>
      <c r="AA177" s="77">
        <f t="shared" si="7"/>
        <v>1783.3146210273972</v>
      </c>
      <c r="AB177" s="77">
        <f t="shared" si="8"/>
        <v>5820.6953789726031</v>
      </c>
      <c r="AC177" s="1"/>
      <c r="AD177" s="1"/>
    </row>
    <row r="178" spans="1:30" x14ac:dyDescent="0.25">
      <c r="A178" s="73" t="s">
        <v>1856</v>
      </c>
      <c r="B178" s="74" t="s">
        <v>1857</v>
      </c>
      <c r="C178" s="74" t="s">
        <v>1666</v>
      </c>
      <c r="D178" s="80" t="s">
        <v>1497</v>
      </c>
      <c r="E178" s="76" t="s">
        <v>1489</v>
      </c>
      <c r="F178" s="77">
        <v>2606.8000000000002</v>
      </c>
      <c r="G178" s="78">
        <v>0</v>
      </c>
      <c r="H178" s="78">
        <v>186.24</v>
      </c>
      <c r="I178" s="78">
        <v>0</v>
      </c>
      <c r="J178" s="77"/>
      <c r="K178" s="78">
        <v>96.4</v>
      </c>
      <c r="L178" s="77">
        <v>0</v>
      </c>
      <c r="M178" s="77">
        <v>0</v>
      </c>
      <c r="N178" s="77">
        <f t="shared" si="6"/>
        <v>2889.44</v>
      </c>
      <c r="O178" s="77">
        <v>0</v>
      </c>
      <c r="P178" s="77">
        <v>64.937984000000057</v>
      </c>
      <c r="Q178" s="77">
        <v>0</v>
      </c>
      <c r="R178" s="77">
        <v>0</v>
      </c>
      <c r="S178" s="77"/>
      <c r="T178" s="77">
        <v>0</v>
      </c>
      <c r="U178" s="77">
        <v>224.83650000000003</v>
      </c>
      <c r="V178" s="77">
        <v>0</v>
      </c>
      <c r="W178" s="77">
        <v>0</v>
      </c>
      <c r="X178" s="77">
        <v>0</v>
      </c>
      <c r="Y178" s="77">
        <v>0</v>
      </c>
      <c r="Z178" s="77">
        <v>0</v>
      </c>
      <c r="AA178" s="77">
        <f t="shared" si="7"/>
        <v>289.77448400000009</v>
      </c>
      <c r="AB178" s="77">
        <f t="shared" si="8"/>
        <v>2599.665516</v>
      </c>
      <c r="AC178" s="1"/>
      <c r="AD178" s="1"/>
    </row>
    <row r="179" spans="1:30" x14ac:dyDescent="0.25">
      <c r="A179" s="73" t="s">
        <v>1858</v>
      </c>
      <c r="B179" s="74" t="s">
        <v>1859</v>
      </c>
      <c r="C179" s="74" t="s">
        <v>287</v>
      </c>
      <c r="D179" s="80" t="s">
        <v>1497</v>
      </c>
      <c r="E179" s="76" t="s">
        <v>1489</v>
      </c>
      <c r="F179" s="77">
        <v>977.55000000000007</v>
      </c>
      <c r="G179" s="78">
        <v>0</v>
      </c>
      <c r="H179" s="78">
        <v>69.84</v>
      </c>
      <c r="I179" s="78">
        <v>0</v>
      </c>
      <c r="J179" s="77"/>
      <c r="K179" s="78">
        <v>36.150000000000006</v>
      </c>
      <c r="L179" s="77">
        <v>0</v>
      </c>
      <c r="M179" s="77">
        <v>0</v>
      </c>
      <c r="N179" s="77">
        <f t="shared" si="6"/>
        <v>1083.5400000000002</v>
      </c>
      <c r="O179" s="77">
        <v>-142.37127999999998</v>
      </c>
      <c r="P179" s="77">
        <v>0</v>
      </c>
      <c r="Q179" s="77">
        <v>0</v>
      </c>
      <c r="R179" s="77">
        <v>0</v>
      </c>
      <c r="S179" s="77"/>
      <c r="T179" s="77">
        <v>0</v>
      </c>
      <c r="U179" s="77">
        <v>74.94550000000001</v>
      </c>
      <c r="V179" s="77">
        <v>0</v>
      </c>
      <c r="W179" s="77">
        <v>0</v>
      </c>
      <c r="X179" s="77">
        <v>0</v>
      </c>
      <c r="Y179" s="77">
        <v>0</v>
      </c>
      <c r="Z179" s="77">
        <v>0</v>
      </c>
      <c r="AA179" s="77">
        <f t="shared" si="7"/>
        <v>-67.425779999999975</v>
      </c>
      <c r="AB179" s="77">
        <f t="shared" si="8"/>
        <v>1150.9657800000002</v>
      </c>
      <c r="AC179" s="1"/>
      <c r="AD179" s="1"/>
    </row>
    <row r="180" spans="1:30" x14ac:dyDescent="0.25">
      <c r="A180" s="73" t="s">
        <v>1860</v>
      </c>
      <c r="B180" s="74" t="s">
        <v>1861</v>
      </c>
      <c r="C180" s="74" t="s">
        <v>1666</v>
      </c>
      <c r="D180" s="80" t="s">
        <v>1497</v>
      </c>
      <c r="E180" s="76" t="s">
        <v>1489</v>
      </c>
      <c r="F180" s="77">
        <v>2036.5625000000002</v>
      </c>
      <c r="G180" s="78">
        <v>0</v>
      </c>
      <c r="H180" s="78">
        <v>145.5</v>
      </c>
      <c r="I180" s="78">
        <v>0</v>
      </c>
      <c r="J180" s="77"/>
      <c r="K180" s="78">
        <v>75.3125</v>
      </c>
      <c r="L180" s="77">
        <v>0</v>
      </c>
      <c r="M180" s="77">
        <v>0</v>
      </c>
      <c r="N180" s="77">
        <f t="shared" si="6"/>
        <v>2257.375</v>
      </c>
      <c r="O180" s="77">
        <v>-33.230688000000015</v>
      </c>
      <c r="P180" s="77">
        <v>0</v>
      </c>
      <c r="Q180" s="77">
        <v>0</v>
      </c>
      <c r="R180" s="77">
        <v>20.365625000000001</v>
      </c>
      <c r="S180" s="77"/>
      <c r="T180" s="77">
        <v>0</v>
      </c>
      <c r="U180" s="77">
        <v>168.627375</v>
      </c>
      <c r="V180" s="77">
        <v>0</v>
      </c>
      <c r="W180" s="77">
        <v>0</v>
      </c>
      <c r="X180" s="77">
        <v>0</v>
      </c>
      <c r="Y180" s="77">
        <v>0</v>
      </c>
      <c r="Z180" s="77">
        <v>0</v>
      </c>
      <c r="AA180" s="77">
        <f t="shared" si="7"/>
        <v>155.76231199999998</v>
      </c>
      <c r="AB180" s="77">
        <f t="shared" si="8"/>
        <v>2101.6126880000002</v>
      </c>
      <c r="AC180" s="1"/>
      <c r="AD180" s="1"/>
    </row>
    <row r="181" spans="1:30" x14ac:dyDescent="0.25">
      <c r="A181" s="73" t="s">
        <v>1862</v>
      </c>
      <c r="B181" s="74" t="s">
        <v>1863</v>
      </c>
      <c r="C181" s="74" t="s">
        <v>287</v>
      </c>
      <c r="D181" s="80" t="s">
        <v>1497</v>
      </c>
      <c r="E181" s="76" t="s">
        <v>1489</v>
      </c>
      <c r="F181" s="77">
        <v>6028.2250000000004</v>
      </c>
      <c r="G181" s="78">
        <v>0</v>
      </c>
      <c r="H181" s="78">
        <v>430.68</v>
      </c>
      <c r="I181" s="78">
        <v>0</v>
      </c>
      <c r="J181" s="77"/>
      <c r="K181" s="78">
        <v>222.92500000000001</v>
      </c>
      <c r="L181" s="77">
        <v>0</v>
      </c>
      <c r="M181" s="77">
        <v>0</v>
      </c>
      <c r="N181" s="77">
        <f t="shared" si="6"/>
        <v>6681.8300000000008</v>
      </c>
      <c r="O181" s="77">
        <v>0</v>
      </c>
      <c r="P181" s="77">
        <v>880.04971200000023</v>
      </c>
      <c r="Q181" s="77">
        <v>14.495099506849318</v>
      </c>
      <c r="R181" s="77">
        <v>60.282250000000005</v>
      </c>
      <c r="S181" s="77"/>
      <c r="T181" s="77">
        <v>0</v>
      </c>
      <c r="U181" s="77">
        <v>618.30037500000014</v>
      </c>
      <c r="V181" s="77">
        <v>1345</v>
      </c>
      <c r="W181" s="77">
        <v>0</v>
      </c>
      <c r="X181" s="77">
        <v>0</v>
      </c>
      <c r="Y181" s="77">
        <v>0</v>
      </c>
      <c r="Z181" s="77">
        <v>0</v>
      </c>
      <c r="AA181" s="77">
        <f t="shared" si="7"/>
        <v>2918.1274365068498</v>
      </c>
      <c r="AB181" s="77">
        <f t="shared" si="8"/>
        <v>3763.702563493151</v>
      </c>
      <c r="AC181" s="1"/>
      <c r="AD181" s="1"/>
    </row>
    <row r="182" spans="1:30" x14ac:dyDescent="0.25">
      <c r="A182" s="73" t="s">
        <v>1864</v>
      </c>
      <c r="B182" s="74" t="s">
        <v>1865</v>
      </c>
      <c r="C182" s="74" t="s">
        <v>1666</v>
      </c>
      <c r="D182" s="80" t="s">
        <v>1497</v>
      </c>
      <c r="E182" s="76" t="s">
        <v>1489</v>
      </c>
      <c r="F182" s="77">
        <v>7657.4750000000004</v>
      </c>
      <c r="G182" s="78">
        <v>1072.0465000000002</v>
      </c>
      <c r="H182" s="78">
        <v>547.08000000000004</v>
      </c>
      <c r="I182" s="78">
        <v>0</v>
      </c>
      <c r="J182" s="77"/>
      <c r="K182" s="78">
        <v>283.17500000000001</v>
      </c>
      <c r="L182" s="77">
        <v>0</v>
      </c>
      <c r="M182" s="77">
        <v>0</v>
      </c>
      <c r="N182" s="77">
        <f t="shared" si="6"/>
        <v>9559.7764999999999</v>
      </c>
      <c r="O182" s="77">
        <v>0</v>
      </c>
      <c r="P182" s="77">
        <v>1494.7790844000003</v>
      </c>
      <c r="Q182" s="77">
        <v>26.461919802739736</v>
      </c>
      <c r="R182" s="77">
        <v>76.574750000000009</v>
      </c>
      <c r="S182" s="77"/>
      <c r="T182" s="77">
        <v>0</v>
      </c>
      <c r="U182" s="77">
        <v>730.71862500000009</v>
      </c>
      <c r="V182" s="77">
        <v>0</v>
      </c>
      <c r="W182" s="77">
        <v>0</v>
      </c>
      <c r="X182" s="77">
        <v>0</v>
      </c>
      <c r="Y182" s="77">
        <v>0</v>
      </c>
      <c r="Z182" s="77">
        <v>0</v>
      </c>
      <c r="AA182" s="77">
        <f t="shared" si="7"/>
        <v>2328.5343792027402</v>
      </c>
      <c r="AB182" s="77">
        <f t="shared" si="8"/>
        <v>7231.2421207972602</v>
      </c>
      <c r="AC182" s="1"/>
      <c r="AD182" s="1"/>
    </row>
    <row r="183" spans="1:30" x14ac:dyDescent="0.25">
      <c r="A183" s="73" t="s">
        <v>1866</v>
      </c>
      <c r="B183" s="74" t="s">
        <v>1867</v>
      </c>
      <c r="C183" s="74" t="s">
        <v>287</v>
      </c>
      <c r="D183" s="80" t="s">
        <v>1497</v>
      </c>
      <c r="E183" s="76" t="s">
        <v>1489</v>
      </c>
      <c r="F183" s="77">
        <v>2199.4875000000002</v>
      </c>
      <c r="G183" s="78">
        <v>0</v>
      </c>
      <c r="H183" s="78">
        <v>157.14000000000001</v>
      </c>
      <c r="I183" s="78">
        <v>0</v>
      </c>
      <c r="J183" s="77"/>
      <c r="K183" s="78">
        <v>81.337500000000006</v>
      </c>
      <c r="L183" s="77">
        <v>0</v>
      </c>
      <c r="M183" s="77">
        <v>0</v>
      </c>
      <c r="N183" s="77">
        <f t="shared" si="6"/>
        <v>2437.9650000000001</v>
      </c>
      <c r="O183" s="77">
        <v>0</v>
      </c>
      <c r="P183" s="77">
        <v>0.81750400000001378</v>
      </c>
      <c r="Q183" s="77">
        <v>0</v>
      </c>
      <c r="R183" s="77">
        <v>0</v>
      </c>
      <c r="S183" s="77"/>
      <c r="T183" s="77">
        <v>0</v>
      </c>
      <c r="U183" s="77">
        <v>206.10012500000002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f t="shared" si="7"/>
        <v>206.91762900000003</v>
      </c>
      <c r="AB183" s="77">
        <f t="shared" si="8"/>
        <v>2231.0473710000001</v>
      </c>
      <c r="AC183" s="1"/>
      <c r="AD183" s="1"/>
    </row>
    <row r="184" spans="1:30" x14ac:dyDescent="0.25">
      <c r="A184" s="73" t="s">
        <v>1868</v>
      </c>
      <c r="B184" s="74" t="s">
        <v>1869</v>
      </c>
      <c r="C184" s="74" t="s">
        <v>314</v>
      </c>
      <c r="D184" s="80" t="s">
        <v>1497</v>
      </c>
      <c r="E184" s="76" t="s">
        <v>1489</v>
      </c>
      <c r="F184" s="77">
        <v>6718.67</v>
      </c>
      <c r="G184" s="78">
        <v>0</v>
      </c>
      <c r="H184" s="78">
        <v>434.4666666666667</v>
      </c>
      <c r="I184" s="78">
        <v>0</v>
      </c>
      <c r="J184" s="77"/>
      <c r="K184" s="78">
        <v>243.78666666666669</v>
      </c>
      <c r="L184" s="77">
        <v>0</v>
      </c>
      <c r="M184" s="77">
        <v>1</v>
      </c>
      <c r="N184" s="77">
        <f t="shared" si="6"/>
        <v>7396.9233333333341</v>
      </c>
      <c r="O184" s="77">
        <v>0</v>
      </c>
      <c r="P184" s="77">
        <v>1032.7936480000003</v>
      </c>
      <c r="Q184" s="77">
        <v>28.013356712328765</v>
      </c>
      <c r="R184" s="77">
        <v>0</v>
      </c>
      <c r="S184" s="77"/>
      <c r="T184" s="77">
        <v>0</v>
      </c>
      <c r="U184" s="77">
        <v>827.83612500000004</v>
      </c>
      <c r="V184" s="77">
        <v>0</v>
      </c>
      <c r="W184" s="77">
        <v>0</v>
      </c>
      <c r="X184" s="77">
        <v>0</v>
      </c>
      <c r="Y184" s="77">
        <v>0</v>
      </c>
      <c r="Z184" s="77">
        <v>0</v>
      </c>
      <c r="AA184" s="77">
        <f t="shared" si="7"/>
        <v>1888.643129712329</v>
      </c>
      <c r="AB184" s="77">
        <f t="shared" si="8"/>
        <v>5508.2802036210051</v>
      </c>
      <c r="AC184" s="1"/>
      <c r="AD184" s="1"/>
    </row>
    <row r="185" spans="1:30" x14ac:dyDescent="0.25">
      <c r="A185" s="73" t="s">
        <v>1870</v>
      </c>
      <c r="B185" s="74" t="s">
        <v>1871</v>
      </c>
      <c r="C185" s="74" t="s">
        <v>287</v>
      </c>
      <c r="D185" s="80" t="s">
        <v>1497</v>
      </c>
      <c r="E185" s="76" t="s">
        <v>1489</v>
      </c>
      <c r="F185" s="77">
        <v>4806.2875000000004</v>
      </c>
      <c r="G185" s="78">
        <v>0</v>
      </c>
      <c r="H185" s="78">
        <v>343.38</v>
      </c>
      <c r="I185" s="78">
        <v>0</v>
      </c>
      <c r="J185" s="77"/>
      <c r="K185" s="78">
        <v>177.73750000000001</v>
      </c>
      <c r="L185" s="77">
        <v>0</v>
      </c>
      <c r="M185" s="77">
        <v>0</v>
      </c>
      <c r="N185" s="77">
        <f t="shared" si="6"/>
        <v>5327.4050000000007</v>
      </c>
      <c r="O185" s="77">
        <v>0</v>
      </c>
      <c r="P185" s="77">
        <v>590.74453200000016</v>
      </c>
      <c r="Q185" s="77">
        <v>4.5775192328767078</v>
      </c>
      <c r="R185" s="77">
        <v>48.062875000000005</v>
      </c>
      <c r="S185" s="77"/>
      <c r="T185" s="77">
        <v>0</v>
      </c>
      <c r="U185" s="77">
        <v>430.93662500000005</v>
      </c>
      <c r="V185" s="77">
        <v>0</v>
      </c>
      <c r="W185" s="77">
        <v>0</v>
      </c>
      <c r="X185" s="77">
        <v>0</v>
      </c>
      <c r="Y185" s="77">
        <v>0</v>
      </c>
      <c r="Z185" s="77">
        <v>0</v>
      </c>
      <c r="AA185" s="77">
        <f t="shared" si="7"/>
        <v>1074.321551232877</v>
      </c>
      <c r="AB185" s="77">
        <f t="shared" si="8"/>
        <v>4253.0834487671236</v>
      </c>
      <c r="AC185" s="1"/>
      <c r="AD185" s="1"/>
    </row>
    <row r="186" spans="1:30" x14ac:dyDescent="0.25">
      <c r="A186" s="73" t="s">
        <v>1872</v>
      </c>
      <c r="B186" s="74" t="s">
        <v>1873</v>
      </c>
      <c r="C186" s="74" t="s">
        <v>316</v>
      </c>
      <c r="D186" s="80" t="s">
        <v>1497</v>
      </c>
      <c r="E186" s="76" t="s">
        <v>1489</v>
      </c>
      <c r="F186" s="77">
        <v>6419.55</v>
      </c>
      <c r="G186" s="78">
        <v>0</v>
      </c>
      <c r="H186" s="78">
        <v>465.5</v>
      </c>
      <c r="I186" s="78">
        <v>0</v>
      </c>
      <c r="J186" s="77"/>
      <c r="K186" s="78">
        <v>229.8</v>
      </c>
      <c r="L186" s="77">
        <v>0</v>
      </c>
      <c r="M186" s="77">
        <v>0</v>
      </c>
      <c r="N186" s="77">
        <f t="shared" si="6"/>
        <v>7114.85</v>
      </c>
      <c r="O186" s="77">
        <v>0</v>
      </c>
      <c r="P186" s="77">
        <v>972.5427840000001</v>
      </c>
      <c r="Q186" s="77">
        <v>22.537249315068497</v>
      </c>
      <c r="R186" s="77">
        <v>64.19550000000001</v>
      </c>
      <c r="S186" s="77"/>
      <c r="T186" s="77">
        <v>0</v>
      </c>
      <c r="U186" s="77">
        <v>738.2482500000001</v>
      </c>
      <c r="V186" s="77">
        <v>0</v>
      </c>
      <c r="W186" s="77">
        <v>0</v>
      </c>
      <c r="X186" s="77">
        <v>0</v>
      </c>
      <c r="Y186" s="77">
        <v>0</v>
      </c>
      <c r="Z186" s="77">
        <v>0</v>
      </c>
      <c r="AA186" s="77">
        <f t="shared" si="7"/>
        <v>1797.5237833150686</v>
      </c>
      <c r="AB186" s="77">
        <f t="shared" si="8"/>
        <v>5317.3262166849318</v>
      </c>
      <c r="AC186" s="1"/>
      <c r="AD186" s="1"/>
    </row>
    <row r="187" spans="1:30" x14ac:dyDescent="0.25">
      <c r="A187" s="73" t="s">
        <v>1874</v>
      </c>
      <c r="B187" s="74" t="s">
        <v>1875</v>
      </c>
      <c r="C187" s="74" t="s">
        <v>1666</v>
      </c>
      <c r="D187" s="80" t="s">
        <v>1497</v>
      </c>
      <c r="E187" s="76" t="s">
        <v>1489</v>
      </c>
      <c r="F187" s="77">
        <v>1955.1000000000001</v>
      </c>
      <c r="G187" s="78">
        <v>0</v>
      </c>
      <c r="H187" s="78">
        <v>139.68</v>
      </c>
      <c r="I187" s="78">
        <v>0</v>
      </c>
      <c r="J187" s="77"/>
      <c r="K187" s="78">
        <v>72.300000000000011</v>
      </c>
      <c r="L187" s="77">
        <v>0</v>
      </c>
      <c r="M187" s="77">
        <v>0</v>
      </c>
      <c r="N187" s="77">
        <f t="shared" si="6"/>
        <v>2167.0800000000004</v>
      </c>
      <c r="O187" s="77">
        <v>-57.004784000000029</v>
      </c>
      <c r="P187" s="77">
        <v>0</v>
      </c>
      <c r="Q187" s="77">
        <v>0</v>
      </c>
      <c r="R187" s="77">
        <v>0</v>
      </c>
      <c r="S187" s="77"/>
      <c r="T187" s="77">
        <v>0</v>
      </c>
      <c r="U187" s="77">
        <v>168.627375</v>
      </c>
      <c r="V187" s="77">
        <v>0</v>
      </c>
      <c r="W187" s="77">
        <v>0</v>
      </c>
      <c r="X187" s="77">
        <v>0</v>
      </c>
      <c r="Y187" s="77">
        <v>0</v>
      </c>
      <c r="Z187" s="77">
        <v>0</v>
      </c>
      <c r="AA187" s="77">
        <f t="shared" si="7"/>
        <v>111.62259099999997</v>
      </c>
      <c r="AB187" s="77">
        <f t="shared" si="8"/>
        <v>2055.4574090000006</v>
      </c>
      <c r="AC187" s="1"/>
      <c r="AD187" s="1"/>
    </row>
    <row r="188" spans="1:30" x14ac:dyDescent="0.25">
      <c r="A188" s="73" t="s">
        <v>1876</v>
      </c>
      <c r="B188" s="74" t="s">
        <v>1877</v>
      </c>
      <c r="C188" s="74" t="s">
        <v>1666</v>
      </c>
      <c r="D188" s="80" t="s">
        <v>1497</v>
      </c>
      <c r="E188" s="76" t="s">
        <v>1489</v>
      </c>
      <c r="F188" s="77">
        <v>6761.3875000000007</v>
      </c>
      <c r="G188" s="78">
        <v>0</v>
      </c>
      <c r="H188" s="78">
        <v>483.06</v>
      </c>
      <c r="I188" s="78">
        <v>0</v>
      </c>
      <c r="J188" s="77"/>
      <c r="K188" s="78">
        <v>250.03750000000002</v>
      </c>
      <c r="L188" s="77">
        <v>0</v>
      </c>
      <c r="M188" s="77">
        <v>1</v>
      </c>
      <c r="N188" s="77">
        <f t="shared" si="6"/>
        <v>7494.4850000000015</v>
      </c>
      <c r="O188" s="77">
        <v>0</v>
      </c>
      <c r="P188" s="77">
        <v>1053.6328200000003</v>
      </c>
      <c r="Q188" s="77">
        <v>16.569215890410959</v>
      </c>
      <c r="R188" s="77">
        <v>0</v>
      </c>
      <c r="S188" s="77"/>
      <c r="T188" s="77">
        <v>0</v>
      </c>
      <c r="U188" s="77">
        <v>655.77312500000005</v>
      </c>
      <c r="V188" s="77">
        <v>0</v>
      </c>
      <c r="W188" s="77">
        <v>0</v>
      </c>
      <c r="X188" s="77">
        <v>0</v>
      </c>
      <c r="Y188" s="77">
        <v>0</v>
      </c>
      <c r="Z188" s="77">
        <v>0</v>
      </c>
      <c r="AA188" s="77">
        <f t="shared" si="7"/>
        <v>1725.9751608904112</v>
      </c>
      <c r="AB188" s="77">
        <f t="shared" si="8"/>
        <v>5768.5098391095908</v>
      </c>
      <c r="AC188" s="1"/>
      <c r="AD188" s="1"/>
    </row>
    <row r="189" spans="1:30" x14ac:dyDescent="0.25">
      <c r="A189" s="73" t="s">
        <v>1878</v>
      </c>
      <c r="B189" s="74" t="s">
        <v>1879</v>
      </c>
      <c r="C189" s="74" t="s">
        <v>1666</v>
      </c>
      <c r="D189" s="80" t="s">
        <v>1497</v>
      </c>
      <c r="E189" s="76" t="s">
        <v>1489</v>
      </c>
      <c r="F189" s="77">
        <v>7983.3250000000007</v>
      </c>
      <c r="G189" s="78">
        <v>0</v>
      </c>
      <c r="H189" s="78">
        <v>570.36</v>
      </c>
      <c r="I189" s="78">
        <v>0</v>
      </c>
      <c r="J189" s="77"/>
      <c r="K189" s="78">
        <v>295.22500000000002</v>
      </c>
      <c r="L189" s="77">
        <v>0</v>
      </c>
      <c r="M189" s="77">
        <v>0</v>
      </c>
      <c r="N189" s="77">
        <f t="shared" si="6"/>
        <v>8848.9100000000017</v>
      </c>
      <c r="O189" s="77">
        <v>0</v>
      </c>
      <c r="P189" s="77">
        <v>1342.9380000000003</v>
      </c>
      <c r="Q189" s="77">
        <v>22.718412164383569</v>
      </c>
      <c r="R189" s="77">
        <v>0</v>
      </c>
      <c r="S189" s="77"/>
      <c r="T189" s="77">
        <v>0</v>
      </c>
      <c r="U189" s="77">
        <v>730.71862500000009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f t="shared" si="7"/>
        <v>2096.3750371643841</v>
      </c>
      <c r="AB189" s="77">
        <f t="shared" si="8"/>
        <v>6752.534962835618</v>
      </c>
      <c r="AC189" s="1"/>
      <c r="AD189" s="1"/>
    </row>
    <row r="190" spans="1:30" x14ac:dyDescent="0.25">
      <c r="A190" s="73" t="s">
        <v>1880</v>
      </c>
      <c r="B190" s="74" t="s">
        <v>1881</v>
      </c>
      <c r="C190" s="74" t="s">
        <v>1666</v>
      </c>
      <c r="D190" s="80" t="s">
        <v>1497</v>
      </c>
      <c r="E190" s="76" t="s">
        <v>1489</v>
      </c>
      <c r="F190" s="77">
        <v>1303.4000000000001</v>
      </c>
      <c r="G190" s="78">
        <v>0</v>
      </c>
      <c r="H190" s="78">
        <v>93.12</v>
      </c>
      <c r="I190" s="78">
        <v>0</v>
      </c>
      <c r="J190" s="77"/>
      <c r="K190" s="78">
        <v>48.2</v>
      </c>
      <c r="L190" s="77">
        <v>0</v>
      </c>
      <c r="M190" s="77">
        <v>0</v>
      </c>
      <c r="N190" s="77">
        <f t="shared" si="6"/>
        <v>1444.72</v>
      </c>
      <c r="O190" s="77">
        <v>0</v>
      </c>
      <c r="P190" s="77">
        <v>0</v>
      </c>
      <c r="Q190" s="77">
        <v>0</v>
      </c>
      <c r="R190" s="77">
        <v>0</v>
      </c>
      <c r="S190" s="77"/>
      <c r="T190" s="77">
        <v>0</v>
      </c>
      <c r="U190" s="77">
        <v>131.15462500000001</v>
      </c>
      <c r="V190" s="77">
        <v>0</v>
      </c>
      <c r="W190" s="77">
        <v>0</v>
      </c>
      <c r="X190" s="77">
        <v>0</v>
      </c>
      <c r="Y190" s="77">
        <v>0</v>
      </c>
      <c r="Z190" s="77">
        <v>0</v>
      </c>
      <c r="AA190" s="77">
        <f t="shared" si="7"/>
        <v>131.15462500000001</v>
      </c>
      <c r="AB190" s="77">
        <f t="shared" si="8"/>
        <v>1313.5653750000001</v>
      </c>
      <c r="AC190" s="1"/>
      <c r="AD190" s="1"/>
    </row>
    <row r="191" spans="1:30" x14ac:dyDescent="0.25">
      <c r="A191" s="73" t="s">
        <v>1882</v>
      </c>
      <c r="B191" s="74" t="s">
        <v>1883</v>
      </c>
      <c r="C191" s="74" t="s">
        <v>1666</v>
      </c>
      <c r="D191" s="80" t="s">
        <v>1497</v>
      </c>
      <c r="E191" s="76" t="s">
        <v>1489</v>
      </c>
      <c r="F191" s="77">
        <v>1629.25</v>
      </c>
      <c r="G191" s="78">
        <v>0</v>
      </c>
      <c r="H191" s="78">
        <v>116.4</v>
      </c>
      <c r="I191" s="78">
        <v>0</v>
      </c>
      <c r="J191" s="77"/>
      <c r="K191" s="78">
        <v>60.25</v>
      </c>
      <c r="L191" s="77">
        <v>0</v>
      </c>
      <c r="M191" s="77">
        <v>0</v>
      </c>
      <c r="N191" s="77">
        <f t="shared" si="6"/>
        <v>1805.9</v>
      </c>
      <c r="O191" s="77">
        <v>-84.140239999999977</v>
      </c>
      <c r="P191" s="77">
        <v>0</v>
      </c>
      <c r="Q191" s="77">
        <v>0</v>
      </c>
      <c r="R191" s="77">
        <v>0</v>
      </c>
      <c r="S191" s="77"/>
      <c r="T191" s="77">
        <v>0</v>
      </c>
      <c r="U191" s="77">
        <v>187.36375000000001</v>
      </c>
      <c r="V191" s="77">
        <v>0</v>
      </c>
      <c r="W191" s="77">
        <v>0</v>
      </c>
      <c r="X191" s="77">
        <v>0</v>
      </c>
      <c r="Y191" s="77">
        <v>0</v>
      </c>
      <c r="Z191" s="77">
        <v>0</v>
      </c>
      <c r="AA191" s="77">
        <f t="shared" si="7"/>
        <v>103.22351000000003</v>
      </c>
      <c r="AB191" s="77">
        <f t="shared" si="8"/>
        <v>1702.6764900000001</v>
      </c>
      <c r="AC191" s="1"/>
      <c r="AD191" s="1"/>
    </row>
    <row r="192" spans="1:30" x14ac:dyDescent="0.25">
      <c r="A192" s="73" t="s">
        <v>1884</v>
      </c>
      <c r="B192" s="74" t="s">
        <v>1885</v>
      </c>
      <c r="C192" s="74" t="s">
        <v>1666</v>
      </c>
      <c r="D192" s="80" t="s">
        <v>1497</v>
      </c>
      <c r="E192" s="76" t="s">
        <v>1489</v>
      </c>
      <c r="F192" s="77">
        <v>1629.25</v>
      </c>
      <c r="G192" s="78">
        <v>0</v>
      </c>
      <c r="H192" s="78">
        <v>116.4</v>
      </c>
      <c r="I192" s="78">
        <v>0</v>
      </c>
      <c r="J192" s="77"/>
      <c r="K192" s="78">
        <v>60.25</v>
      </c>
      <c r="L192" s="77">
        <v>0</v>
      </c>
      <c r="M192" s="77">
        <v>0</v>
      </c>
      <c r="N192" s="77">
        <f t="shared" si="6"/>
        <v>1805.9</v>
      </c>
      <c r="O192" s="77">
        <v>-84.140239999999977</v>
      </c>
      <c r="P192" s="77">
        <v>0</v>
      </c>
      <c r="Q192" s="77">
        <v>0</v>
      </c>
      <c r="R192" s="77">
        <v>0</v>
      </c>
      <c r="S192" s="77"/>
      <c r="T192" s="77">
        <v>0</v>
      </c>
      <c r="U192" s="77">
        <v>187.36375000000001</v>
      </c>
      <c r="V192" s="77">
        <v>0</v>
      </c>
      <c r="W192" s="77">
        <v>0</v>
      </c>
      <c r="X192" s="77">
        <v>0</v>
      </c>
      <c r="Y192" s="77">
        <v>0</v>
      </c>
      <c r="Z192" s="77">
        <v>0</v>
      </c>
      <c r="AA192" s="77">
        <f t="shared" si="7"/>
        <v>103.22351000000003</v>
      </c>
      <c r="AB192" s="77">
        <f t="shared" si="8"/>
        <v>1702.6764900000001</v>
      </c>
      <c r="AC192" s="1"/>
      <c r="AD192" s="1"/>
    </row>
    <row r="193" spans="1:30" x14ac:dyDescent="0.25">
      <c r="A193" s="73" t="s">
        <v>1886</v>
      </c>
      <c r="B193" s="74" t="s">
        <v>1887</v>
      </c>
      <c r="C193" s="74" t="s">
        <v>1666</v>
      </c>
      <c r="D193" s="80" t="s">
        <v>1497</v>
      </c>
      <c r="E193" s="76" t="s">
        <v>1489</v>
      </c>
      <c r="F193" s="77">
        <v>1955.1000000000001</v>
      </c>
      <c r="G193" s="78">
        <v>0</v>
      </c>
      <c r="H193" s="78">
        <v>139.68</v>
      </c>
      <c r="I193" s="78">
        <v>0</v>
      </c>
      <c r="J193" s="77"/>
      <c r="K193" s="78">
        <v>72.300000000000011</v>
      </c>
      <c r="L193" s="77">
        <v>0</v>
      </c>
      <c r="M193" s="77">
        <v>0</v>
      </c>
      <c r="N193" s="77">
        <f t="shared" si="6"/>
        <v>2167.0800000000004</v>
      </c>
      <c r="O193" s="77">
        <v>0</v>
      </c>
      <c r="P193" s="77">
        <v>0</v>
      </c>
      <c r="Q193" s="77">
        <v>0</v>
      </c>
      <c r="R193" s="77">
        <v>0</v>
      </c>
      <c r="S193" s="77"/>
      <c r="T193" s="77">
        <v>0</v>
      </c>
      <c r="U193" s="77">
        <v>187.36375000000001</v>
      </c>
      <c r="V193" s="77">
        <v>0</v>
      </c>
      <c r="W193" s="77">
        <v>0</v>
      </c>
      <c r="X193" s="77">
        <v>0</v>
      </c>
      <c r="Y193" s="77">
        <v>0</v>
      </c>
      <c r="Z193" s="77">
        <v>0</v>
      </c>
      <c r="AA193" s="77">
        <f t="shared" si="7"/>
        <v>187.36375000000001</v>
      </c>
      <c r="AB193" s="77">
        <f t="shared" si="8"/>
        <v>1979.7162500000004</v>
      </c>
      <c r="AC193" s="1"/>
      <c r="AD193" s="1"/>
    </row>
    <row r="194" spans="1:30" x14ac:dyDescent="0.25">
      <c r="A194" s="73" t="s">
        <v>1888</v>
      </c>
      <c r="B194" s="74" t="s">
        <v>1889</v>
      </c>
      <c r="C194" s="74" t="s">
        <v>1685</v>
      </c>
      <c r="D194" s="83" t="s">
        <v>1488</v>
      </c>
      <c r="E194" s="84" t="s">
        <v>1489</v>
      </c>
      <c r="F194" s="77">
        <v>1140.4750000000001</v>
      </c>
      <c r="G194" s="78">
        <v>0</v>
      </c>
      <c r="H194" s="78">
        <v>81.48</v>
      </c>
      <c r="I194" s="78">
        <v>0</v>
      </c>
      <c r="J194" s="77"/>
      <c r="K194" s="78">
        <v>42.175000000000004</v>
      </c>
      <c r="L194" s="77">
        <v>0</v>
      </c>
      <c r="M194" s="77">
        <v>0</v>
      </c>
      <c r="N194" s="77">
        <f t="shared" si="6"/>
        <v>1264.1300000000001</v>
      </c>
      <c r="O194" s="77">
        <v>-130.81351999999998</v>
      </c>
      <c r="P194" s="77">
        <v>0</v>
      </c>
      <c r="Q194" s="77">
        <v>0</v>
      </c>
      <c r="R194" s="77">
        <v>0</v>
      </c>
      <c r="S194" s="77"/>
      <c r="T194" s="77">
        <v>0</v>
      </c>
      <c r="U194" s="77">
        <v>112.41825000000001</v>
      </c>
      <c r="V194" s="77">
        <v>0</v>
      </c>
      <c r="W194" s="77">
        <v>0</v>
      </c>
      <c r="X194" s="77">
        <v>0</v>
      </c>
      <c r="Y194" s="77">
        <v>0</v>
      </c>
      <c r="Z194" s="77">
        <v>0</v>
      </c>
      <c r="AA194" s="77">
        <f t="shared" si="7"/>
        <v>-18.395269999999968</v>
      </c>
      <c r="AB194" s="77">
        <f t="shared" si="8"/>
        <v>1282.5252700000001</v>
      </c>
      <c r="AC194" s="1"/>
      <c r="AD194" s="1"/>
    </row>
    <row r="195" spans="1:30" x14ac:dyDescent="0.25">
      <c r="A195" s="73" t="s">
        <v>1890</v>
      </c>
      <c r="B195" s="74" t="s">
        <v>1891</v>
      </c>
      <c r="C195" s="74" t="s">
        <v>1666</v>
      </c>
      <c r="D195" s="80" t="s">
        <v>1497</v>
      </c>
      <c r="E195" s="76" t="s">
        <v>1489</v>
      </c>
      <c r="F195" s="77">
        <v>4073.1250000000005</v>
      </c>
      <c r="G195" s="78">
        <v>0</v>
      </c>
      <c r="H195" s="78">
        <v>291</v>
      </c>
      <c r="I195" s="78">
        <v>0</v>
      </c>
      <c r="J195" s="77"/>
      <c r="K195" s="78">
        <v>150.625</v>
      </c>
      <c r="L195" s="77">
        <v>0</v>
      </c>
      <c r="M195" s="77">
        <v>0</v>
      </c>
      <c r="N195" s="77">
        <f t="shared" si="6"/>
        <v>4514.75</v>
      </c>
      <c r="O195" s="77">
        <v>0</v>
      </c>
      <c r="P195" s="77">
        <v>436.54868800000008</v>
      </c>
      <c r="Q195" s="77">
        <v>1.749470684931508</v>
      </c>
      <c r="R195" s="77">
        <v>0</v>
      </c>
      <c r="S195" s="77"/>
      <c r="T195" s="77">
        <v>0</v>
      </c>
      <c r="U195" s="77">
        <v>374.72750000000002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f t="shared" si="7"/>
        <v>813.02565868493161</v>
      </c>
      <c r="AB195" s="77">
        <f t="shared" si="8"/>
        <v>3701.7243413150682</v>
      </c>
      <c r="AC195" s="1"/>
      <c r="AD195" s="1"/>
    </row>
    <row r="196" spans="1:30" x14ac:dyDescent="0.25">
      <c r="A196" s="73" t="s">
        <v>1892</v>
      </c>
      <c r="B196" s="74" t="s">
        <v>1893</v>
      </c>
      <c r="C196" s="74" t="s">
        <v>1666</v>
      </c>
      <c r="D196" s="80" t="s">
        <v>1497</v>
      </c>
      <c r="E196" s="76" t="s">
        <v>1489</v>
      </c>
      <c r="F196" s="77">
        <v>2443.875</v>
      </c>
      <c r="G196" s="78">
        <v>0</v>
      </c>
      <c r="H196" s="78">
        <v>174.60000000000002</v>
      </c>
      <c r="I196" s="78">
        <v>0</v>
      </c>
      <c r="J196" s="77"/>
      <c r="K196" s="78">
        <v>90.375</v>
      </c>
      <c r="L196" s="77">
        <v>0</v>
      </c>
      <c r="M196" s="77">
        <v>0</v>
      </c>
      <c r="N196" s="77">
        <f t="shared" si="6"/>
        <v>2708.85</v>
      </c>
      <c r="O196" s="77">
        <v>0</v>
      </c>
      <c r="P196" s="77">
        <v>45.289791999999977</v>
      </c>
      <c r="Q196" s="77">
        <v>0</v>
      </c>
      <c r="R196" s="77">
        <v>0</v>
      </c>
      <c r="S196" s="77"/>
      <c r="T196" s="77">
        <v>0</v>
      </c>
      <c r="U196" s="77">
        <v>187.36375000000001</v>
      </c>
      <c r="V196" s="77">
        <v>0</v>
      </c>
      <c r="W196" s="77">
        <v>0</v>
      </c>
      <c r="X196" s="77">
        <v>0</v>
      </c>
      <c r="Y196" s="77">
        <v>0</v>
      </c>
      <c r="Z196" s="77">
        <v>0</v>
      </c>
      <c r="AA196" s="77">
        <f t="shared" si="7"/>
        <v>232.65354199999999</v>
      </c>
      <c r="AB196" s="77">
        <f t="shared" si="8"/>
        <v>2476.1964579999999</v>
      </c>
      <c r="AC196" s="1"/>
      <c r="AD196" s="1"/>
    </row>
    <row r="197" spans="1:30" x14ac:dyDescent="0.25">
      <c r="A197" s="73" t="s">
        <v>1894</v>
      </c>
      <c r="B197" s="74" t="s">
        <v>1895</v>
      </c>
      <c r="C197" s="74" t="s">
        <v>1666</v>
      </c>
      <c r="D197" s="80" t="s">
        <v>1497</v>
      </c>
      <c r="E197" s="76" t="s">
        <v>1489</v>
      </c>
      <c r="F197" s="77">
        <v>2280.9500000000003</v>
      </c>
      <c r="G197" s="78">
        <v>0</v>
      </c>
      <c r="H197" s="78">
        <v>162.96</v>
      </c>
      <c r="I197" s="78">
        <v>0</v>
      </c>
      <c r="J197" s="77"/>
      <c r="K197" s="78">
        <v>84.350000000000009</v>
      </c>
      <c r="L197" s="77">
        <v>0</v>
      </c>
      <c r="M197" s="77">
        <v>0</v>
      </c>
      <c r="N197" s="77">
        <f t="shared" si="6"/>
        <v>2528.2600000000002</v>
      </c>
      <c r="O197" s="77">
        <v>0</v>
      </c>
      <c r="P197" s="77">
        <v>10.641600000000011</v>
      </c>
      <c r="Q197" s="77">
        <v>0</v>
      </c>
      <c r="R197" s="77">
        <v>0</v>
      </c>
      <c r="S197" s="77"/>
      <c r="T197" s="77">
        <v>0</v>
      </c>
      <c r="U197" s="77">
        <v>224.83650000000003</v>
      </c>
      <c r="V197" s="77">
        <v>0</v>
      </c>
      <c r="W197" s="77">
        <v>0</v>
      </c>
      <c r="X197" s="77">
        <v>0</v>
      </c>
      <c r="Y197" s="77">
        <v>0</v>
      </c>
      <c r="Z197" s="77">
        <v>0</v>
      </c>
      <c r="AA197" s="77">
        <f t="shared" si="7"/>
        <v>235.47810000000004</v>
      </c>
      <c r="AB197" s="77">
        <f t="shared" si="8"/>
        <v>2292.7819</v>
      </c>
      <c r="AC197" s="1"/>
      <c r="AD197" s="1"/>
    </row>
    <row r="198" spans="1:30" x14ac:dyDescent="0.25">
      <c r="A198" s="73" t="s">
        <v>1896</v>
      </c>
      <c r="B198" s="74" t="s">
        <v>1897</v>
      </c>
      <c r="C198" s="74" t="s">
        <v>1666</v>
      </c>
      <c r="D198" s="80" t="s">
        <v>1497</v>
      </c>
      <c r="E198" s="76" t="s">
        <v>1489</v>
      </c>
      <c r="F198" s="77">
        <v>4236.05</v>
      </c>
      <c r="G198" s="78">
        <v>0</v>
      </c>
      <c r="H198" s="78">
        <v>302.64</v>
      </c>
      <c r="I198" s="78">
        <v>0</v>
      </c>
      <c r="J198" s="77"/>
      <c r="K198" s="78">
        <v>156.65</v>
      </c>
      <c r="L198" s="77">
        <v>0</v>
      </c>
      <c r="M198" s="77">
        <v>0</v>
      </c>
      <c r="N198" s="77">
        <f t="shared" si="6"/>
        <v>4695.34</v>
      </c>
      <c r="O198" s="77">
        <v>0</v>
      </c>
      <c r="P198" s="77">
        <v>468.91041600000011</v>
      </c>
      <c r="Q198" s="77">
        <v>1.749470684931508</v>
      </c>
      <c r="R198" s="77">
        <v>0</v>
      </c>
      <c r="S198" s="77"/>
      <c r="T198" s="77">
        <v>0</v>
      </c>
      <c r="U198" s="77">
        <v>374.72750000000002</v>
      </c>
      <c r="V198" s="77">
        <v>0</v>
      </c>
      <c r="W198" s="77">
        <v>0</v>
      </c>
      <c r="X198" s="77">
        <v>0</v>
      </c>
      <c r="Y198" s="77">
        <v>0</v>
      </c>
      <c r="Z198" s="77">
        <v>0</v>
      </c>
      <c r="AA198" s="77">
        <f t="shared" si="7"/>
        <v>845.3873866849317</v>
      </c>
      <c r="AB198" s="77">
        <f t="shared" si="8"/>
        <v>3849.9526133150684</v>
      </c>
      <c r="AC198" s="1"/>
      <c r="AD198" s="1"/>
    </row>
    <row r="199" spans="1:30" x14ac:dyDescent="0.25">
      <c r="A199" s="85"/>
      <c r="B199" s="86"/>
      <c r="C199" s="74"/>
      <c r="D199" s="74"/>
      <c r="E199" s="74"/>
      <c r="F199" s="87">
        <f>+SUM(F12:F198)</f>
        <v>941584.38250000041</v>
      </c>
      <c r="G199" s="87">
        <f t="shared" ref="G199:O199" si="9">+SUM(G12:G198)</f>
        <v>52356.603549999971</v>
      </c>
      <c r="H199" s="87">
        <f t="shared" si="9"/>
        <v>58542.42000000002</v>
      </c>
      <c r="I199" s="78">
        <v>0</v>
      </c>
      <c r="J199" s="87">
        <f t="shared" si="9"/>
        <v>0</v>
      </c>
      <c r="K199" s="87">
        <f t="shared" si="9"/>
        <v>18758.159166666654</v>
      </c>
      <c r="L199" s="87">
        <f t="shared" si="9"/>
        <v>0</v>
      </c>
      <c r="M199" s="87">
        <f t="shared" si="9"/>
        <v>74</v>
      </c>
      <c r="N199" s="87">
        <f t="shared" si="9"/>
        <v>1071929.5652166666</v>
      </c>
      <c r="O199" s="87">
        <f t="shared" si="9"/>
        <v>-3067.7232816000005</v>
      </c>
      <c r="P199" s="87">
        <f t="shared" ref="P199:Y199" si="10">+SUM(P12:P198)</f>
        <v>136793.16284706007</v>
      </c>
      <c r="Q199" s="87">
        <f t="shared" si="10"/>
        <v>2794.2802902615017</v>
      </c>
      <c r="R199" s="87">
        <f t="shared" si="10"/>
        <v>5193.8392999999978</v>
      </c>
      <c r="S199" s="87">
        <f t="shared" si="10"/>
        <v>0</v>
      </c>
      <c r="T199" s="87">
        <f t="shared" si="10"/>
        <v>200</v>
      </c>
      <c r="U199" s="87">
        <f t="shared" si="10"/>
        <v>99777.966925000059</v>
      </c>
      <c r="V199" s="87">
        <f t="shared" si="10"/>
        <v>113576.25</v>
      </c>
      <c r="W199" s="87">
        <f t="shared" si="10"/>
        <v>0</v>
      </c>
      <c r="X199" s="87">
        <f t="shared" si="10"/>
        <v>0</v>
      </c>
      <c r="Y199" s="87">
        <f t="shared" si="10"/>
        <v>0</v>
      </c>
      <c r="Z199" s="87">
        <f>+SUM(Z12:Z198)</f>
        <v>0</v>
      </c>
      <c r="AA199" s="87">
        <f t="shared" ref="AA199:AB199" si="11">+SUM(AA12:AA198)</f>
        <v>355267.77608072164</v>
      </c>
      <c r="AB199" s="87">
        <f t="shared" si="11"/>
        <v>716661.78913594515</v>
      </c>
      <c r="AC199" s="7"/>
      <c r="AD199" s="7"/>
    </row>
    <row r="200" spans="1:30" x14ac:dyDescent="0.25">
      <c r="A200" s="18" t="s">
        <v>281</v>
      </c>
      <c r="B200" s="1" t="s">
        <v>282</v>
      </c>
      <c r="C200" s="1"/>
      <c r="D200" s="1"/>
      <c r="E200" s="1"/>
      <c r="F200" s="17"/>
      <c r="G200" s="17"/>
      <c r="H200" s="17"/>
      <c r="I200" s="17"/>
      <c r="J200" s="17"/>
      <c r="K200" s="17"/>
      <c r="L200" s="17"/>
      <c r="M200" s="19"/>
      <c r="N200" s="17"/>
      <c r="O200" s="19"/>
      <c r="P200" s="17"/>
      <c r="Q200" s="17"/>
      <c r="R200" s="17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"/>
      <c r="AD200" s="1"/>
    </row>
    <row r="201" spans="1:30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5">
      <c r="A202" s="2"/>
      <c r="B202" s="71" t="s">
        <v>913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</row>
    <row r="203" spans="1:30" x14ac:dyDescent="0.25">
      <c r="A203" s="2" t="s">
        <v>282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</row>
    <row r="204" spans="1:30" x14ac:dyDescent="0.25">
      <c r="A204" s="2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</row>
    <row r="205" spans="1:30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</sheetData>
  <mergeCells count="5">
    <mergeCell ref="B1:F1"/>
    <mergeCell ref="B3:F3"/>
    <mergeCell ref="B4:F4"/>
    <mergeCell ref="B202:AD202"/>
    <mergeCell ref="R8:Z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05335-3627-4EA2-AEDD-171A40144BB6}">
  <dimension ref="A1:AE141"/>
  <sheetViews>
    <sheetView topLeftCell="I1" workbookViewId="0">
      <selection activeCell="S7" sqref="S7"/>
    </sheetView>
  </sheetViews>
  <sheetFormatPr baseColWidth="10" defaultRowHeight="15" x14ac:dyDescent="0.25"/>
  <sheetData>
    <row r="1" spans="1:31" ht="15.75" x14ac:dyDescent="0.25">
      <c r="A1" s="2"/>
      <c r="B1" s="26" t="s">
        <v>3</v>
      </c>
      <c r="C1" s="26"/>
      <c r="D1" s="26"/>
      <c r="E1" s="26"/>
      <c r="F1" s="3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2"/>
      <c r="B2" s="27" t="s">
        <v>4</v>
      </c>
      <c r="C2" s="27"/>
      <c r="D2" s="27"/>
      <c r="E2" s="27"/>
      <c r="F2" s="3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2"/>
      <c r="B3" s="6" t="s">
        <v>1898</v>
      </c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2"/>
      <c r="B4" s="6" t="s">
        <v>6</v>
      </c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2"/>
      <c r="B5" s="1" t="s">
        <v>1899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34.5" x14ac:dyDescent="0.25">
      <c r="A6" s="33" t="s">
        <v>9</v>
      </c>
      <c r="B6" s="34" t="s">
        <v>10</v>
      </c>
      <c r="C6" s="34" t="s">
        <v>283</v>
      </c>
      <c r="D6" s="34" t="s">
        <v>656</v>
      </c>
      <c r="E6" s="34" t="s">
        <v>657</v>
      </c>
      <c r="F6" s="34" t="s">
        <v>11</v>
      </c>
      <c r="G6" s="34" t="s">
        <v>1900</v>
      </c>
      <c r="H6" s="34" t="s">
        <v>1901</v>
      </c>
      <c r="I6" s="34" t="s">
        <v>331</v>
      </c>
      <c r="J6" s="34" t="s">
        <v>332</v>
      </c>
      <c r="K6" s="34" t="s">
        <v>333</v>
      </c>
      <c r="L6" s="34" t="s">
        <v>16</v>
      </c>
      <c r="M6" s="34" t="s">
        <v>334</v>
      </c>
      <c r="N6" s="34" t="s">
        <v>659</v>
      </c>
      <c r="O6" s="35" t="s">
        <v>20</v>
      </c>
      <c r="P6" s="34" t="s">
        <v>21</v>
      </c>
      <c r="Q6" s="34" t="s">
        <v>23</v>
      </c>
      <c r="R6" s="34" t="s">
        <v>339</v>
      </c>
      <c r="S6" s="128" t="s">
        <v>326</v>
      </c>
      <c r="T6" s="129"/>
      <c r="U6" s="129"/>
      <c r="V6" s="129"/>
      <c r="W6" s="129"/>
      <c r="X6" s="129"/>
      <c r="Y6" s="129"/>
      <c r="Z6" s="129"/>
      <c r="AA6" s="130"/>
      <c r="AB6" s="35" t="s">
        <v>25</v>
      </c>
      <c r="AC6" s="36" t="s">
        <v>26</v>
      </c>
      <c r="AD6" s="5"/>
      <c r="AE6" s="5"/>
    </row>
    <row r="7" spans="1:31" ht="51" x14ac:dyDescent="0.25">
      <c r="A7" s="88" t="s">
        <v>1902</v>
      </c>
      <c r="B7" s="89" t="s">
        <v>1903</v>
      </c>
      <c r="C7" s="90" t="s">
        <v>1904</v>
      </c>
      <c r="D7" s="91" t="s">
        <v>1905</v>
      </c>
      <c r="E7" s="92" t="s">
        <v>1906</v>
      </c>
      <c r="F7" s="93">
        <v>17515.27</v>
      </c>
      <c r="G7" s="93">
        <v>6037.73</v>
      </c>
      <c r="H7" s="93">
        <v>688</v>
      </c>
      <c r="I7" s="94">
        <v>0</v>
      </c>
      <c r="J7" s="94">
        <v>725.25</v>
      </c>
      <c r="K7" s="94"/>
      <c r="L7" s="94">
        <v>0</v>
      </c>
      <c r="M7" s="94">
        <v>0</v>
      </c>
      <c r="N7" s="74"/>
      <c r="O7" s="95">
        <f>F7+G7+H7+I7+J7+L7+M7</f>
        <v>24966.25</v>
      </c>
      <c r="P7" s="96">
        <v>0</v>
      </c>
      <c r="Q7" s="97">
        <v>5456.982</v>
      </c>
      <c r="R7" s="74"/>
      <c r="S7" s="94">
        <v>0</v>
      </c>
      <c r="T7" s="74"/>
      <c r="U7" s="94">
        <v>0</v>
      </c>
      <c r="V7" s="98">
        <v>2014.2560500000002</v>
      </c>
      <c r="W7" s="97">
        <v>4866</v>
      </c>
      <c r="X7" s="74"/>
      <c r="Y7" s="97">
        <v>0</v>
      </c>
      <c r="Z7" s="74"/>
      <c r="AA7" s="74"/>
      <c r="AB7" s="97">
        <f>Q7+S7+U7+V7+W7+X7+Y7+Z7+AA7+N7</f>
        <v>12337.23805</v>
      </c>
      <c r="AC7" s="95">
        <f>O7-AB7+P7</f>
        <v>12629.01195</v>
      </c>
      <c r="AD7" s="1"/>
      <c r="AE7" s="1"/>
    </row>
    <row r="8" spans="1:31" ht="25.5" x14ac:dyDescent="0.25">
      <c r="A8" s="79" t="s">
        <v>1907</v>
      </c>
      <c r="B8" s="99" t="s">
        <v>1908</v>
      </c>
      <c r="C8" s="100" t="s">
        <v>1909</v>
      </c>
      <c r="D8" s="92" t="s">
        <v>1910</v>
      </c>
      <c r="E8" s="92" t="s">
        <v>1911</v>
      </c>
      <c r="F8" s="101">
        <v>12071.65</v>
      </c>
      <c r="G8" s="101">
        <v>0</v>
      </c>
      <c r="H8" s="101">
        <v>0</v>
      </c>
      <c r="I8" s="94">
        <v>0</v>
      </c>
      <c r="J8" s="94"/>
      <c r="K8" s="94"/>
      <c r="L8" s="94">
        <v>0</v>
      </c>
      <c r="M8" s="94">
        <v>0</v>
      </c>
      <c r="N8" s="74"/>
      <c r="O8" s="95">
        <f t="shared" ref="O8:O71" si="0">F8+I8+J8+L8+M8</f>
        <v>12071.65</v>
      </c>
      <c r="P8" s="96">
        <v>0</v>
      </c>
      <c r="Q8" s="97">
        <v>2070.564288</v>
      </c>
      <c r="R8" s="74"/>
      <c r="S8" s="94">
        <v>0</v>
      </c>
      <c r="T8" s="74"/>
      <c r="U8" s="94">
        <v>0</v>
      </c>
      <c r="V8" s="98">
        <v>1388.23975</v>
      </c>
      <c r="W8" s="97">
        <v>2096.66</v>
      </c>
      <c r="X8" s="74"/>
      <c r="Y8" s="97">
        <v>0</v>
      </c>
      <c r="Z8" s="74"/>
      <c r="AA8" s="74"/>
      <c r="AB8" s="97">
        <f t="shared" ref="AB8:AB71" si="1">Q8+S8+U8+V8+W8+X8+Y8+Z8+AA8+N8</f>
        <v>5555.4640380000001</v>
      </c>
      <c r="AC8" s="95">
        <f t="shared" ref="AC8:AC71" si="2">O8-AB8+P8</f>
        <v>6516.1859619999996</v>
      </c>
      <c r="AD8" s="1"/>
      <c r="AE8" s="1"/>
    </row>
    <row r="9" spans="1:31" ht="45.75" x14ac:dyDescent="0.25">
      <c r="A9" s="73" t="s">
        <v>1912</v>
      </c>
      <c r="B9" s="99" t="s">
        <v>1913</v>
      </c>
      <c r="C9" s="100" t="s">
        <v>315</v>
      </c>
      <c r="D9" s="92" t="s">
        <v>1914</v>
      </c>
      <c r="E9" s="92" t="s">
        <v>1915</v>
      </c>
      <c r="F9" s="101">
        <v>3685.28</v>
      </c>
      <c r="G9" s="101">
        <v>0</v>
      </c>
      <c r="H9" s="101">
        <v>0</v>
      </c>
      <c r="I9" s="94">
        <v>280.08127999999999</v>
      </c>
      <c r="J9" s="94">
        <v>465.5</v>
      </c>
      <c r="K9" s="94"/>
      <c r="L9" s="94">
        <v>0</v>
      </c>
      <c r="M9" s="94">
        <v>0</v>
      </c>
      <c r="N9" s="74"/>
      <c r="O9" s="95">
        <f t="shared" si="0"/>
        <v>4430.8612800000001</v>
      </c>
      <c r="P9" s="96">
        <v>0</v>
      </c>
      <c r="Q9" s="97">
        <v>343.5462048</v>
      </c>
      <c r="R9" s="74"/>
      <c r="S9" s="94">
        <v>36.852800000000002</v>
      </c>
      <c r="T9" s="74"/>
      <c r="U9" s="94">
        <v>0</v>
      </c>
      <c r="V9" s="98">
        <v>423.80720000000002</v>
      </c>
      <c r="W9" s="97">
        <v>1430.06</v>
      </c>
      <c r="X9" s="74"/>
      <c r="Y9" s="97">
        <v>0</v>
      </c>
      <c r="Z9" s="74"/>
      <c r="AA9" s="74"/>
      <c r="AB9" s="97">
        <f t="shared" si="1"/>
        <v>2234.2662048000002</v>
      </c>
      <c r="AC9" s="95">
        <f t="shared" si="2"/>
        <v>2196.5950751999999</v>
      </c>
      <c r="AD9" s="1"/>
      <c r="AE9" s="1"/>
    </row>
    <row r="10" spans="1:31" ht="38.25" x14ac:dyDescent="0.25">
      <c r="A10" s="73" t="s">
        <v>1916</v>
      </c>
      <c r="B10" s="102" t="s">
        <v>1917</v>
      </c>
      <c r="C10" s="100" t="s">
        <v>979</v>
      </c>
      <c r="D10" s="92" t="s">
        <v>1918</v>
      </c>
      <c r="E10" s="92" t="s">
        <v>1918</v>
      </c>
      <c r="F10" s="101">
        <v>3873.18</v>
      </c>
      <c r="G10" s="101">
        <v>0</v>
      </c>
      <c r="H10" s="101">
        <v>0</v>
      </c>
      <c r="I10" s="94">
        <v>294.36167999999998</v>
      </c>
      <c r="J10" s="94">
        <v>465.5</v>
      </c>
      <c r="K10" s="94"/>
      <c r="L10" s="94">
        <v>0</v>
      </c>
      <c r="M10" s="94">
        <v>521.5</v>
      </c>
      <c r="N10" s="97"/>
      <c r="O10" s="95">
        <f t="shared" si="0"/>
        <v>5154.5416800000003</v>
      </c>
      <c r="P10" s="103">
        <v>0</v>
      </c>
      <c r="Q10" s="97">
        <v>467.78175705600012</v>
      </c>
      <c r="R10" s="97"/>
      <c r="S10" s="94">
        <v>38.7318</v>
      </c>
      <c r="T10" s="97"/>
      <c r="U10" s="97">
        <v>0</v>
      </c>
      <c r="V10" s="98">
        <v>445.41570000000002</v>
      </c>
      <c r="W10" s="97">
        <v>1100</v>
      </c>
      <c r="X10" s="97"/>
      <c r="Y10" s="97">
        <v>0</v>
      </c>
      <c r="Z10" s="97"/>
      <c r="AA10" s="97"/>
      <c r="AB10" s="97">
        <f t="shared" si="1"/>
        <v>2051.9292570560001</v>
      </c>
      <c r="AC10" s="95">
        <f t="shared" si="2"/>
        <v>3102.6124229440002</v>
      </c>
      <c r="AD10" s="1"/>
      <c r="AE10" s="1"/>
    </row>
    <row r="11" spans="1:31" ht="48" x14ac:dyDescent="0.25">
      <c r="A11" s="73" t="s">
        <v>1919</v>
      </c>
      <c r="B11" s="99" t="s">
        <v>1920</v>
      </c>
      <c r="C11" s="100" t="s">
        <v>1921</v>
      </c>
      <c r="D11" s="92" t="s">
        <v>1922</v>
      </c>
      <c r="E11" s="92" t="s">
        <v>1923</v>
      </c>
      <c r="F11" s="101">
        <v>3507.35</v>
      </c>
      <c r="G11" s="101">
        <v>0</v>
      </c>
      <c r="H11" s="101">
        <v>0</v>
      </c>
      <c r="I11" s="94">
        <v>266.55860000000001</v>
      </c>
      <c r="J11" s="94">
        <v>465.5</v>
      </c>
      <c r="K11" s="94"/>
      <c r="L11" s="94">
        <v>0</v>
      </c>
      <c r="M11" s="94">
        <v>0</v>
      </c>
      <c r="N11" s="97"/>
      <c r="O11" s="95">
        <f t="shared" si="0"/>
        <v>4239.4085999999998</v>
      </c>
      <c r="P11" s="103">
        <v>0</v>
      </c>
      <c r="Q11" s="97">
        <v>312.91377599999993</v>
      </c>
      <c r="R11" s="97"/>
      <c r="S11" s="94">
        <v>35.073500000000003</v>
      </c>
      <c r="T11" s="104"/>
      <c r="U11" s="97">
        <v>0</v>
      </c>
      <c r="V11" s="98">
        <v>403.34525000000002</v>
      </c>
      <c r="W11" s="97">
        <v>1585.09</v>
      </c>
      <c r="X11" s="97"/>
      <c r="Y11" s="97">
        <v>0</v>
      </c>
      <c r="Z11" s="97"/>
      <c r="AA11" s="97"/>
      <c r="AB11" s="97">
        <f t="shared" si="1"/>
        <v>2336.4225259999998</v>
      </c>
      <c r="AC11" s="95">
        <f t="shared" si="2"/>
        <v>1902.9860739999999</v>
      </c>
      <c r="AD11" s="1"/>
      <c r="AE11" s="1"/>
    </row>
    <row r="12" spans="1:31" ht="48" x14ac:dyDescent="0.25">
      <c r="A12" s="73" t="s">
        <v>1924</v>
      </c>
      <c r="B12" s="99" t="s">
        <v>1925</v>
      </c>
      <c r="C12" s="100" t="s">
        <v>979</v>
      </c>
      <c r="D12" s="92" t="s">
        <v>1910</v>
      </c>
      <c r="E12" s="92" t="s">
        <v>1911</v>
      </c>
      <c r="F12" s="101">
        <v>3873.18</v>
      </c>
      <c r="G12" s="101">
        <v>0</v>
      </c>
      <c r="H12" s="101">
        <v>0</v>
      </c>
      <c r="I12" s="94">
        <v>294.36167999999998</v>
      </c>
      <c r="J12" s="94">
        <v>465.5</v>
      </c>
      <c r="K12" s="94"/>
      <c r="L12" s="94">
        <v>0</v>
      </c>
      <c r="M12" s="94">
        <v>0</v>
      </c>
      <c r="N12" s="97"/>
      <c r="O12" s="95">
        <f t="shared" si="0"/>
        <v>4633.0416800000003</v>
      </c>
      <c r="P12" s="103">
        <v>0</v>
      </c>
      <c r="Q12" s="97">
        <v>375.89506879999999</v>
      </c>
      <c r="R12" s="97"/>
      <c r="S12" s="94">
        <v>38.7318</v>
      </c>
      <c r="T12" s="104"/>
      <c r="U12" s="97">
        <v>0</v>
      </c>
      <c r="V12" s="98">
        <v>445.41570000000002</v>
      </c>
      <c r="W12" s="97">
        <v>795.85</v>
      </c>
      <c r="X12" s="97"/>
      <c r="Y12" s="97">
        <v>0</v>
      </c>
      <c r="Z12" s="97"/>
      <c r="AA12" s="97"/>
      <c r="AB12" s="97">
        <f t="shared" si="1"/>
        <v>1655.8925687999999</v>
      </c>
      <c r="AC12" s="95">
        <f t="shared" si="2"/>
        <v>2977.1491112000003</v>
      </c>
      <c r="AD12" s="1"/>
      <c r="AE12" s="1"/>
    </row>
    <row r="13" spans="1:31" ht="48" x14ac:dyDescent="0.25">
      <c r="A13" s="73" t="s">
        <v>1926</v>
      </c>
      <c r="B13" s="99" t="s">
        <v>1927</v>
      </c>
      <c r="C13" s="100" t="s">
        <v>486</v>
      </c>
      <c r="D13" s="92" t="s">
        <v>1905</v>
      </c>
      <c r="E13" s="92" t="s">
        <v>708</v>
      </c>
      <c r="F13" s="101">
        <v>2741.18</v>
      </c>
      <c r="G13" s="101">
        <v>0</v>
      </c>
      <c r="H13" s="101">
        <v>0</v>
      </c>
      <c r="I13" s="94">
        <v>208.32968</v>
      </c>
      <c r="J13" s="94">
        <v>465.5</v>
      </c>
      <c r="K13" s="94"/>
      <c r="L13" s="94">
        <v>0</v>
      </c>
      <c r="M13" s="94">
        <v>0</v>
      </c>
      <c r="N13" s="97"/>
      <c r="O13" s="95">
        <f t="shared" si="0"/>
        <v>3415.0096799999997</v>
      </c>
      <c r="P13" s="103">
        <v>0</v>
      </c>
      <c r="Q13" s="97">
        <v>71.473565183999938</v>
      </c>
      <c r="R13" s="97"/>
      <c r="S13" s="97">
        <v>27.411799999999999</v>
      </c>
      <c r="T13" s="104"/>
      <c r="U13" s="97">
        <v>0</v>
      </c>
      <c r="V13" s="98">
        <v>315.23570000000001</v>
      </c>
      <c r="W13" s="97">
        <v>886</v>
      </c>
      <c r="X13" s="97"/>
      <c r="Y13" s="97">
        <v>0</v>
      </c>
      <c r="Z13" s="97"/>
      <c r="AA13" s="97"/>
      <c r="AB13" s="97">
        <f t="shared" si="1"/>
        <v>1300.1210651839999</v>
      </c>
      <c r="AC13" s="95">
        <f t="shared" si="2"/>
        <v>2114.888614816</v>
      </c>
      <c r="AD13" s="1"/>
      <c r="AE13" s="1"/>
    </row>
    <row r="14" spans="1:31" ht="48" x14ac:dyDescent="0.25">
      <c r="A14" s="73" t="s">
        <v>1928</v>
      </c>
      <c r="B14" s="99" t="s">
        <v>1929</v>
      </c>
      <c r="C14" s="100" t="s">
        <v>367</v>
      </c>
      <c r="D14" s="92" t="s">
        <v>1910</v>
      </c>
      <c r="E14" s="92" t="s">
        <v>1930</v>
      </c>
      <c r="F14" s="101">
        <v>2609.5</v>
      </c>
      <c r="G14" s="101">
        <v>0</v>
      </c>
      <c r="H14" s="101">
        <v>0</v>
      </c>
      <c r="I14" s="94">
        <v>148.7415</v>
      </c>
      <c r="J14" s="94">
        <v>465.5</v>
      </c>
      <c r="K14" s="94"/>
      <c r="L14" s="94">
        <v>0</v>
      </c>
      <c r="M14" s="94">
        <v>0</v>
      </c>
      <c r="N14" s="97"/>
      <c r="O14" s="95">
        <f t="shared" si="0"/>
        <v>3223.7415000000001</v>
      </c>
      <c r="P14" s="103">
        <v>0</v>
      </c>
      <c r="Q14" s="97">
        <v>50.663587199999995</v>
      </c>
      <c r="R14" s="97"/>
      <c r="S14" s="97">
        <v>26.094999999999999</v>
      </c>
      <c r="T14" s="104"/>
      <c r="U14" s="97">
        <v>0</v>
      </c>
      <c r="V14" s="98">
        <v>300.09250000000003</v>
      </c>
      <c r="W14" s="97">
        <v>844</v>
      </c>
      <c r="X14" s="97"/>
      <c r="Y14" s="97">
        <v>0</v>
      </c>
      <c r="Z14" s="97"/>
      <c r="AA14" s="97"/>
      <c r="AB14" s="97">
        <f t="shared" si="1"/>
        <v>1220.8510872000002</v>
      </c>
      <c r="AC14" s="95">
        <f t="shared" si="2"/>
        <v>2002.8904127999999</v>
      </c>
      <c r="AD14" s="1"/>
      <c r="AE14" s="1"/>
    </row>
    <row r="15" spans="1:31" ht="38.25" x14ac:dyDescent="0.25">
      <c r="A15" s="73" t="s">
        <v>1931</v>
      </c>
      <c r="B15" s="99" t="s">
        <v>1932</v>
      </c>
      <c r="C15" s="105" t="s">
        <v>1560</v>
      </c>
      <c r="D15" s="92" t="s">
        <v>1918</v>
      </c>
      <c r="E15" s="92" t="s">
        <v>1918</v>
      </c>
      <c r="F15" s="101">
        <v>8558.33</v>
      </c>
      <c r="G15" s="101">
        <v>0</v>
      </c>
      <c r="H15" s="101">
        <v>0</v>
      </c>
      <c r="I15" s="94"/>
      <c r="J15" s="94"/>
      <c r="K15" s="94"/>
      <c r="L15" s="94">
        <v>0</v>
      </c>
      <c r="M15" s="94">
        <v>0</v>
      </c>
      <c r="N15" s="97"/>
      <c r="O15" s="95">
        <f t="shared" si="0"/>
        <v>8558.33</v>
      </c>
      <c r="P15" s="103">
        <v>0</v>
      </c>
      <c r="Q15" s="97">
        <v>1280.8701120000001</v>
      </c>
      <c r="R15" s="97"/>
      <c r="S15" s="97">
        <v>0</v>
      </c>
      <c r="T15" s="104"/>
      <c r="U15" s="97">
        <v>0</v>
      </c>
      <c r="V15" s="98">
        <v>984.20794999999998</v>
      </c>
      <c r="W15" s="97">
        <v>2853</v>
      </c>
      <c r="X15" s="97"/>
      <c r="Y15" s="97">
        <v>0</v>
      </c>
      <c r="Z15" s="97"/>
      <c r="AA15" s="97"/>
      <c r="AB15" s="97">
        <f t="shared" si="1"/>
        <v>5118.0780620000005</v>
      </c>
      <c r="AC15" s="95">
        <f t="shared" si="2"/>
        <v>3440.2519379999994</v>
      </c>
      <c r="AD15" s="1"/>
      <c r="AE15" s="1"/>
    </row>
    <row r="16" spans="1:31" ht="45.75" x14ac:dyDescent="0.25">
      <c r="A16" s="73" t="s">
        <v>1933</v>
      </c>
      <c r="B16" s="99" t="s">
        <v>1934</v>
      </c>
      <c r="C16" s="105" t="s">
        <v>433</v>
      </c>
      <c r="D16" s="92" t="s">
        <v>1922</v>
      </c>
      <c r="E16" s="92" t="s">
        <v>1935</v>
      </c>
      <c r="F16" s="101">
        <v>4277.3999999999996</v>
      </c>
      <c r="G16" s="101">
        <v>0</v>
      </c>
      <c r="H16" s="101">
        <v>0</v>
      </c>
      <c r="I16" s="94">
        <v>243.81179999999998</v>
      </c>
      <c r="J16" s="94">
        <v>465.5</v>
      </c>
      <c r="K16" s="94"/>
      <c r="L16" s="94">
        <v>0</v>
      </c>
      <c r="M16" s="94">
        <v>0</v>
      </c>
      <c r="N16" s="97"/>
      <c r="O16" s="95">
        <f t="shared" si="0"/>
        <v>4986.7118</v>
      </c>
      <c r="P16" s="103">
        <v>0</v>
      </c>
      <c r="Q16" s="97">
        <v>437.70664256000009</v>
      </c>
      <c r="R16" s="97"/>
      <c r="S16" s="97">
        <v>42.773999999999994</v>
      </c>
      <c r="T16" s="104"/>
      <c r="U16" s="97">
        <v>0</v>
      </c>
      <c r="V16" s="98">
        <v>491.90099999999995</v>
      </c>
      <c r="W16" s="97">
        <v>1393</v>
      </c>
      <c r="X16" s="97"/>
      <c r="Y16" s="97">
        <v>0</v>
      </c>
      <c r="Z16" s="97">
        <v>770.24</v>
      </c>
      <c r="AA16" s="97"/>
      <c r="AB16" s="97">
        <f t="shared" si="1"/>
        <v>3135.6216425599996</v>
      </c>
      <c r="AC16" s="95">
        <f t="shared" si="2"/>
        <v>1851.0901574400004</v>
      </c>
      <c r="AD16" s="1"/>
      <c r="AE16" s="1"/>
    </row>
    <row r="17" spans="1:31" ht="45.75" x14ac:dyDescent="0.25">
      <c r="A17" s="73" t="s">
        <v>1936</v>
      </c>
      <c r="B17" s="99" t="s">
        <v>1937</v>
      </c>
      <c r="C17" s="105" t="s">
        <v>315</v>
      </c>
      <c r="D17" s="92" t="s">
        <v>1922</v>
      </c>
      <c r="E17" s="92" t="s">
        <v>1922</v>
      </c>
      <c r="F17" s="101">
        <v>3685.28</v>
      </c>
      <c r="G17" s="101">
        <v>0</v>
      </c>
      <c r="H17" s="101">
        <v>0</v>
      </c>
      <c r="I17" s="94">
        <v>210.06096000000002</v>
      </c>
      <c r="J17" s="94">
        <v>465.5</v>
      </c>
      <c r="K17" s="94"/>
      <c r="L17" s="94">
        <v>0</v>
      </c>
      <c r="M17" s="94">
        <v>0</v>
      </c>
      <c r="N17" s="97"/>
      <c r="O17" s="95">
        <f t="shared" si="0"/>
        <v>4360.8409600000005</v>
      </c>
      <c r="P17" s="103">
        <v>0</v>
      </c>
      <c r="Q17" s="97">
        <v>332.34295360000004</v>
      </c>
      <c r="R17" s="97"/>
      <c r="S17" s="97">
        <v>36.852800000000002</v>
      </c>
      <c r="T17" s="104"/>
      <c r="U17" s="97">
        <v>0</v>
      </c>
      <c r="V17" s="98">
        <v>423.80720000000002</v>
      </c>
      <c r="W17" s="97">
        <v>1164</v>
      </c>
      <c r="X17" s="97"/>
      <c r="Y17" s="97">
        <v>0</v>
      </c>
      <c r="Z17" s="97">
        <v>770.24</v>
      </c>
      <c r="AA17" s="97"/>
      <c r="AB17" s="97">
        <f t="shared" si="1"/>
        <v>2727.2429536</v>
      </c>
      <c r="AC17" s="95">
        <f t="shared" si="2"/>
        <v>1633.5980064000005</v>
      </c>
      <c r="AD17" s="1"/>
      <c r="AE17" s="1"/>
    </row>
    <row r="18" spans="1:31" ht="57" x14ac:dyDescent="0.25">
      <c r="A18" s="73" t="s">
        <v>1938</v>
      </c>
      <c r="B18" s="99" t="s">
        <v>1939</v>
      </c>
      <c r="C18" s="105" t="s">
        <v>443</v>
      </c>
      <c r="D18" s="92" t="s">
        <v>1940</v>
      </c>
      <c r="E18" s="92" t="s">
        <v>1941</v>
      </c>
      <c r="F18" s="101">
        <v>3507.35</v>
      </c>
      <c r="G18" s="101">
        <v>0</v>
      </c>
      <c r="H18" s="101">
        <v>0</v>
      </c>
      <c r="I18" s="94">
        <v>133.27930000000001</v>
      </c>
      <c r="J18" s="94">
        <v>465.5</v>
      </c>
      <c r="K18" s="94"/>
      <c r="L18" s="94">
        <v>0</v>
      </c>
      <c r="M18" s="94">
        <v>0</v>
      </c>
      <c r="N18" s="97"/>
      <c r="O18" s="95">
        <f t="shared" si="0"/>
        <v>4106.1293000000005</v>
      </c>
      <c r="P18" s="103">
        <v>0</v>
      </c>
      <c r="Q18" s="97">
        <v>184.61737983999998</v>
      </c>
      <c r="R18" s="97"/>
      <c r="S18" s="97">
        <v>35.073500000000003</v>
      </c>
      <c r="T18" s="104"/>
      <c r="U18" s="97">
        <v>0</v>
      </c>
      <c r="V18" s="98">
        <v>403.34525000000002</v>
      </c>
      <c r="W18" s="97">
        <v>0</v>
      </c>
      <c r="X18" s="97"/>
      <c r="Y18" s="97">
        <v>0</v>
      </c>
      <c r="Z18" s="97"/>
      <c r="AA18" s="97"/>
      <c r="AB18" s="97">
        <f t="shared" si="1"/>
        <v>623.03612984000006</v>
      </c>
      <c r="AC18" s="95">
        <f t="shared" si="2"/>
        <v>3483.0931701600002</v>
      </c>
      <c r="AD18" s="1"/>
      <c r="AE18" s="1"/>
    </row>
    <row r="19" spans="1:31" ht="45.75" x14ac:dyDescent="0.25">
      <c r="A19" s="73" t="s">
        <v>1942</v>
      </c>
      <c r="B19" s="99" t="s">
        <v>1943</v>
      </c>
      <c r="C19" s="105" t="s">
        <v>1151</v>
      </c>
      <c r="D19" s="92" t="s">
        <v>1922</v>
      </c>
      <c r="E19" s="92" t="s">
        <v>1944</v>
      </c>
      <c r="F19" s="101">
        <v>2369.8000000000002</v>
      </c>
      <c r="G19" s="101">
        <v>0</v>
      </c>
      <c r="H19" s="101">
        <v>0</v>
      </c>
      <c r="I19" s="94">
        <v>90.052400000000006</v>
      </c>
      <c r="J19" s="94">
        <v>465.5</v>
      </c>
      <c r="K19" s="94"/>
      <c r="L19" s="94">
        <v>0</v>
      </c>
      <c r="M19" s="94">
        <v>0</v>
      </c>
      <c r="N19" s="97"/>
      <c r="O19" s="95">
        <f t="shared" si="0"/>
        <v>2925.3524000000002</v>
      </c>
      <c r="P19" s="103">
        <v>0</v>
      </c>
      <c r="Q19" s="97">
        <v>3.1988531199999954</v>
      </c>
      <c r="R19" s="97"/>
      <c r="S19" s="97">
        <v>23.698000000000004</v>
      </c>
      <c r="T19" s="104"/>
      <c r="U19" s="97">
        <v>0</v>
      </c>
      <c r="V19" s="98">
        <v>272.52700000000004</v>
      </c>
      <c r="W19" s="97">
        <v>766</v>
      </c>
      <c r="X19" s="97"/>
      <c r="Y19" s="97">
        <v>0</v>
      </c>
      <c r="Z19" s="97">
        <v>335.25</v>
      </c>
      <c r="AA19" s="97"/>
      <c r="AB19" s="97">
        <f t="shared" si="1"/>
        <v>1400.6738531200001</v>
      </c>
      <c r="AC19" s="95">
        <f t="shared" si="2"/>
        <v>1524.6785468800001</v>
      </c>
      <c r="AD19" s="1"/>
      <c r="AE19" s="1"/>
    </row>
    <row r="20" spans="1:31" ht="36" x14ac:dyDescent="0.25">
      <c r="A20" s="73" t="s">
        <v>1945</v>
      </c>
      <c r="B20" s="99" t="s">
        <v>1946</v>
      </c>
      <c r="C20" s="105" t="s">
        <v>428</v>
      </c>
      <c r="D20" s="92" t="s">
        <v>1947</v>
      </c>
      <c r="E20" s="92" t="s">
        <v>1948</v>
      </c>
      <c r="F20" s="101">
        <v>2369.8000000000002</v>
      </c>
      <c r="G20" s="101">
        <v>0</v>
      </c>
      <c r="H20" s="101">
        <v>0</v>
      </c>
      <c r="I20" s="94">
        <v>90.052400000000006</v>
      </c>
      <c r="J20" s="94">
        <v>465.5</v>
      </c>
      <c r="K20" s="94"/>
      <c r="L20" s="94">
        <v>0</v>
      </c>
      <c r="M20" s="94">
        <v>521.5</v>
      </c>
      <c r="N20" s="97"/>
      <c r="O20" s="95">
        <f t="shared" si="0"/>
        <v>3446.8524000000002</v>
      </c>
      <c r="P20" s="103">
        <v>0</v>
      </c>
      <c r="Q20" s="97">
        <v>74.938053120000006</v>
      </c>
      <c r="R20" s="97"/>
      <c r="S20" s="97">
        <v>23.698000000000004</v>
      </c>
      <c r="T20" s="104"/>
      <c r="U20" s="97">
        <v>0</v>
      </c>
      <c r="V20" s="98">
        <v>272.52700000000004</v>
      </c>
      <c r="W20" s="97">
        <v>766</v>
      </c>
      <c r="X20" s="97"/>
      <c r="Y20" s="97">
        <v>0</v>
      </c>
      <c r="Z20" s="97"/>
      <c r="AA20" s="97"/>
      <c r="AB20" s="97">
        <f t="shared" si="1"/>
        <v>1137.1630531200001</v>
      </c>
      <c r="AC20" s="95">
        <f t="shared" si="2"/>
        <v>2309.6893468799999</v>
      </c>
      <c r="AD20" s="1"/>
      <c r="AE20" s="1"/>
    </row>
    <row r="21" spans="1:31" ht="36" x14ac:dyDescent="0.25">
      <c r="A21" s="73" t="s">
        <v>1949</v>
      </c>
      <c r="B21" s="106" t="s">
        <v>1950</v>
      </c>
      <c r="C21" s="107" t="s">
        <v>1103</v>
      </c>
      <c r="D21" s="92" t="s">
        <v>1910</v>
      </c>
      <c r="E21" s="92" t="s">
        <v>1911</v>
      </c>
      <c r="F21" s="101">
        <v>3090.8</v>
      </c>
      <c r="G21" s="101">
        <v>0</v>
      </c>
      <c r="H21" s="101">
        <v>0</v>
      </c>
      <c r="I21" s="94">
        <v>0</v>
      </c>
      <c r="J21" s="94">
        <v>465.5</v>
      </c>
      <c r="K21" s="94"/>
      <c r="L21" s="94">
        <v>0</v>
      </c>
      <c r="M21" s="94">
        <v>1043</v>
      </c>
      <c r="N21" s="97"/>
      <c r="O21" s="95">
        <f t="shared" si="0"/>
        <v>4599.3</v>
      </c>
      <c r="P21" s="103">
        <v>0</v>
      </c>
      <c r="Q21" s="97">
        <v>370.49639999999999</v>
      </c>
      <c r="R21" s="97"/>
      <c r="S21" s="97">
        <v>30.908000000000001</v>
      </c>
      <c r="T21" s="104"/>
      <c r="U21" s="97">
        <v>0</v>
      </c>
      <c r="V21" s="98">
        <v>355.44200000000006</v>
      </c>
      <c r="W21" s="97">
        <v>0</v>
      </c>
      <c r="X21" s="97"/>
      <c r="Y21" s="97">
        <v>0</v>
      </c>
      <c r="Z21" s="97"/>
      <c r="AA21" s="97"/>
      <c r="AB21" s="97">
        <f t="shared" si="1"/>
        <v>756.84640000000013</v>
      </c>
      <c r="AC21" s="95">
        <f t="shared" si="2"/>
        <v>3842.4535999999998</v>
      </c>
      <c r="AD21" s="1"/>
      <c r="AE21" s="1"/>
    </row>
    <row r="22" spans="1:31" ht="36" x14ac:dyDescent="0.25">
      <c r="A22" s="73" t="s">
        <v>1951</v>
      </c>
      <c r="B22" s="106" t="s">
        <v>1952</v>
      </c>
      <c r="C22" s="107" t="s">
        <v>1103</v>
      </c>
      <c r="D22" s="92" t="s">
        <v>1910</v>
      </c>
      <c r="E22" s="92"/>
      <c r="F22" s="101">
        <v>3090.8</v>
      </c>
      <c r="G22" s="101">
        <v>0</v>
      </c>
      <c r="H22" s="101">
        <v>0</v>
      </c>
      <c r="I22" s="94">
        <v>0</v>
      </c>
      <c r="J22" s="94">
        <v>465.5</v>
      </c>
      <c r="K22" s="94"/>
      <c r="L22" s="94">
        <v>0</v>
      </c>
      <c r="M22" s="94">
        <v>521.5</v>
      </c>
      <c r="N22" s="97"/>
      <c r="O22" s="95">
        <f t="shared" si="0"/>
        <v>4077.8</v>
      </c>
      <c r="P22" s="103">
        <v>0</v>
      </c>
      <c r="Q22" s="97">
        <v>181.53515200000001</v>
      </c>
      <c r="R22" s="97"/>
      <c r="S22" s="97">
        <v>30.908000000000001</v>
      </c>
      <c r="T22" s="104"/>
      <c r="U22" s="97">
        <v>0</v>
      </c>
      <c r="V22" s="98">
        <v>355.44200000000006</v>
      </c>
      <c r="W22" s="97">
        <v>932</v>
      </c>
      <c r="X22" s="97"/>
      <c r="Y22" s="97">
        <v>0</v>
      </c>
      <c r="Z22" s="97"/>
      <c r="AA22" s="97"/>
      <c r="AB22" s="97">
        <f t="shared" si="1"/>
        <v>1499.8851520000001</v>
      </c>
      <c r="AC22" s="95">
        <f t="shared" si="2"/>
        <v>2577.9148480000003</v>
      </c>
      <c r="AD22" s="1"/>
      <c r="AE22" s="1"/>
    </row>
    <row r="23" spans="1:31" ht="36" x14ac:dyDescent="0.25">
      <c r="A23" s="73" t="s">
        <v>1953</v>
      </c>
      <c r="B23" s="106" t="s">
        <v>1954</v>
      </c>
      <c r="C23" s="107" t="s">
        <v>367</v>
      </c>
      <c r="D23" s="92" t="s">
        <v>1910</v>
      </c>
      <c r="E23" s="92" t="s">
        <v>1930</v>
      </c>
      <c r="F23" s="101">
        <v>2609.5</v>
      </c>
      <c r="G23" s="101">
        <v>0</v>
      </c>
      <c r="H23" s="101">
        <v>0</v>
      </c>
      <c r="I23" s="94">
        <v>0</v>
      </c>
      <c r="J23" s="94">
        <v>465.5</v>
      </c>
      <c r="K23" s="94"/>
      <c r="L23" s="94">
        <v>0</v>
      </c>
      <c r="M23" s="94">
        <v>521.5</v>
      </c>
      <c r="N23" s="97"/>
      <c r="O23" s="95">
        <f t="shared" si="0"/>
        <v>3596.5</v>
      </c>
      <c r="P23" s="103">
        <v>0</v>
      </c>
      <c r="Q23" s="97">
        <v>111.46971199999999</v>
      </c>
      <c r="R23" s="97"/>
      <c r="S23" s="97">
        <v>26.094999999999999</v>
      </c>
      <c r="T23" s="104"/>
      <c r="U23" s="97">
        <v>0</v>
      </c>
      <c r="V23" s="98">
        <v>300.09250000000003</v>
      </c>
      <c r="W23" s="97">
        <v>0</v>
      </c>
      <c r="X23" s="97"/>
      <c r="Y23" s="97">
        <v>0</v>
      </c>
      <c r="Z23" s="97"/>
      <c r="AA23" s="97"/>
      <c r="AB23" s="97">
        <f t="shared" si="1"/>
        <v>437.65721200000002</v>
      </c>
      <c r="AC23" s="95">
        <f t="shared" si="2"/>
        <v>3158.8427879999999</v>
      </c>
      <c r="AD23" s="1"/>
      <c r="AE23" s="1"/>
    </row>
    <row r="24" spans="1:31" ht="48" x14ac:dyDescent="0.25">
      <c r="A24" s="73" t="s">
        <v>1955</v>
      </c>
      <c r="B24" s="108" t="s">
        <v>1956</v>
      </c>
      <c r="C24" s="109" t="s">
        <v>1175</v>
      </c>
      <c r="D24" s="92" t="s">
        <v>1910</v>
      </c>
      <c r="E24" s="92" t="s">
        <v>1957</v>
      </c>
      <c r="F24" s="101">
        <v>3685.28</v>
      </c>
      <c r="G24" s="101">
        <v>0</v>
      </c>
      <c r="H24" s="101">
        <v>0</v>
      </c>
      <c r="I24" s="94">
        <v>0</v>
      </c>
      <c r="J24" s="94">
        <v>465.5</v>
      </c>
      <c r="K24" s="94"/>
      <c r="L24" s="94">
        <v>0</v>
      </c>
      <c r="M24" s="94">
        <v>0</v>
      </c>
      <c r="N24" s="97"/>
      <c r="O24" s="95">
        <f t="shared" si="0"/>
        <v>4150.7800000000007</v>
      </c>
      <c r="P24" s="103">
        <v>0</v>
      </c>
      <c r="Q24" s="97">
        <v>298.73320000000001</v>
      </c>
      <c r="R24" s="97"/>
      <c r="S24" s="97">
        <v>36.852800000000002</v>
      </c>
      <c r="T24" s="104"/>
      <c r="U24" s="97">
        <v>0</v>
      </c>
      <c r="V24" s="98">
        <v>423.80720000000002</v>
      </c>
      <c r="W24" s="97">
        <v>312.45999999999998</v>
      </c>
      <c r="X24" s="97"/>
      <c r="Y24" s="97">
        <v>0</v>
      </c>
      <c r="Z24" s="97"/>
      <c r="AA24" s="97"/>
      <c r="AB24" s="97">
        <f t="shared" si="1"/>
        <v>1071.8532</v>
      </c>
      <c r="AC24" s="95">
        <f t="shared" si="2"/>
        <v>3078.9268000000006</v>
      </c>
      <c r="AD24" s="1"/>
      <c r="AE24" s="1"/>
    </row>
    <row r="25" spans="1:31" ht="45.75" x14ac:dyDescent="0.25">
      <c r="A25" s="73" t="s">
        <v>1958</v>
      </c>
      <c r="B25" s="110" t="s">
        <v>1959</v>
      </c>
      <c r="C25" s="90" t="s">
        <v>307</v>
      </c>
      <c r="D25" s="92" t="s">
        <v>1922</v>
      </c>
      <c r="E25" s="92" t="s">
        <v>1960</v>
      </c>
      <c r="F25" s="101">
        <v>2265.1</v>
      </c>
      <c r="G25" s="101">
        <v>0</v>
      </c>
      <c r="H25" s="101">
        <v>0</v>
      </c>
      <c r="I25" s="94">
        <v>0</v>
      </c>
      <c r="J25" s="94">
        <v>465.5</v>
      </c>
      <c r="K25" s="94"/>
      <c r="L25" s="94">
        <v>0</v>
      </c>
      <c r="M25" s="94">
        <v>0</v>
      </c>
      <c r="N25" s="97"/>
      <c r="O25" s="95">
        <f t="shared" si="0"/>
        <v>2730.6</v>
      </c>
      <c r="P25" s="103">
        <v>32.39020800000003</v>
      </c>
      <c r="Q25" s="97">
        <v>0</v>
      </c>
      <c r="R25" s="97"/>
      <c r="S25" s="97">
        <v>22.651</v>
      </c>
      <c r="T25" s="104"/>
      <c r="U25" s="97">
        <v>0</v>
      </c>
      <c r="V25" s="98">
        <v>260.48649999999998</v>
      </c>
      <c r="W25" s="97">
        <v>610</v>
      </c>
      <c r="X25" s="97"/>
      <c r="Y25" s="97">
        <v>0</v>
      </c>
      <c r="Z25" s="97"/>
      <c r="AA25" s="97"/>
      <c r="AB25" s="97">
        <f t="shared" si="1"/>
        <v>893.13750000000005</v>
      </c>
      <c r="AC25" s="95">
        <f t="shared" si="2"/>
        <v>1869.8527079999999</v>
      </c>
      <c r="AD25" s="1"/>
      <c r="AE25" s="1"/>
    </row>
    <row r="26" spans="1:31" ht="45.75" x14ac:dyDescent="0.25">
      <c r="A26" s="73" t="s">
        <v>1961</v>
      </c>
      <c r="B26" s="110" t="s">
        <v>1962</v>
      </c>
      <c r="C26" s="90" t="s">
        <v>296</v>
      </c>
      <c r="D26" s="92" t="s">
        <v>1922</v>
      </c>
      <c r="E26" s="92" t="s">
        <v>1963</v>
      </c>
      <c r="F26" s="101">
        <v>2265.1</v>
      </c>
      <c r="G26" s="101">
        <v>0</v>
      </c>
      <c r="H26" s="101">
        <v>0</v>
      </c>
      <c r="I26" s="94">
        <v>0</v>
      </c>
      <c r="J26" s="94">
        <v>465.5</v>
      </c>
      <c r="K26" s="94"/>
      <c r="L26" s="94">
        <v>0</v>
      </c>
      <c r="M26" s="94">
        <v>0</v>
      </c>
      <c r="N26" s="97"/>
      <c r="O26" s="95">
        <f t="shared" si="0"/>
        <v>2730.6</v>
      </c>
      <c r="P26" s="103">
        <v>32.39020800000003</v>
      </c>
      <c r="Q26" s="97">
        <v>0</v>
      </c>
      <c r="R26" s="97"/>
      <c r="S26" s="97">
        <v>22.651</v>
      </c>
      <c r="T26" s="104"/>
      <c r="U26" s="97">
        <v>0</v>
      </c>
      <c r="V26" s="98">
        <v>260.48649999999998</v>
      </c>
      <c r="W26" s="97">
        <v>0</v>
      </c>
      <c r="X26" s="97"/>
      <c r="Y26" s="97">
        <v>0</v>
      </c>
      <c r="Z26" s="97"/>
      <c r="AA26" s="97"/>
      <c r="AB26" s="97">
        <f t="shared" si="1"/>
        <v>283.13749999999999</v>
      </c>
      <c r="AC26" s="95">
        <f t="shared" si="2"/>
        <v>2479.8527080000003</v>
      </c>
      <c r="AD26" s="1"/>
      <c r="AE26" s="1"/>
    </row>
    <row r="27" spans="1:31" ht="48.75" x14ac:dyDescent="0.25">
      <c r="A27" s="73" t="s">
        <v>1964</v>
      </c>
      <c r="B27" s="110" t="s">
        <v>1965</v>
      </c>
      <c r="C27" s="105" t="s">
        <v>1560</v>
      </c>
      <c r="D27" s="92" t="s">
        <v>1922</v>
      </c>
      <c r="E27" s="92" t="s">
        <v>1922</v>
      </c>
      <c r="F27" s="101">
        <v>8558.33</v>
      </c>
      <c r="G27" s="101">
        <v>0</v>
      </c>
      <c r="H27" s="101">
        <v>0</v>
      </c>
      <c r="I27" s="94">
        <v>0</v>
      </c>
      <c r="J27" s="94"/>
      <c r="K27" s="94"/>
      <c r="L27" s="94">
        <v>0</v>
      </c>
      <c r="M27" s="94">
        <v>0</v>
      </c>
      <c r="N27" s="97"/>
      <c r="O27" s="95">
        <f t="shared" si="0"/>
        <v>8558.33</v>
      </c>
      <c r="P27" s="103">
        <v>0</v>
      </c>
      <c r="Q27" s="97">
        <v>1280.8701120000001</v>
      </c>
      <c r="R27" s="97"/>
      <c r="S27" s="97">
        <v>0</v>
      </c>
      <c r="T27" s="104"/>
      <c r="U27" s="97">
        <v>0</v>
      </c>
      <c r="V27" s="98">
        <v>984.20794999999998</v>
      </c>
      <c r="W27" s="97">
        <v>0</v>
      </c>
      <c r="X27" s="97"/>
      <c r="Y27" s="97">
        <v>0</v>
      </c>
      <c r="Z27" s="97"/>
      <c r="AA27" s="97"/>
      <c r="AB27" s="97">
        <f t="shared" si="1"/>
        <v>2265.078062</v>
      </c>
      <c r="AC27" s="95">
        <f t="shared" si="2"/>
        <v>6293.2519379999994</v>
      </c>
      <c r="AD27" s="1"/>
      <c r="AE27" s="1"/>
    </row>
    <row r="28" spans="1:31" ht="60" x14ac:dyDescent="0.25">
      <c r="A28" s="73" t="s">
        <v>1966</v>
      </c>
      <c r="B28" s="111" t="s">
        <v>1967</v>
      </c>
      <c r="C28" s="112" t="s">
        <v>363</v>
      </c>
      <c r="D28" s="92" t="s">
        <v>1905</v>
      </c>
      <c r="E28" s="92" t="s">
        <v>1905</v>
      </c>
      <c r="F28" s="101">
        <v>3507.35</v>
      </c>
      <c r="G28" s="101">
        <v>0</v>
      </c>
      <c r="H28" s="101">
        <v>0</v>
      </c>
      <c r="I28" s="94">
        <v>0</v>
      </c>
      <c r="J28" s="94">
        <v>465.5</v>
      </c>
      <c r="K28" s="94"/>
      <c r="L28" s="94">
        <v>0</v>
      </c>
      <c r="M28" s="94">
        <v>0</v>
      </c>
      <c r="N28" s="97"/>
      <c r="O28" s="95">
        <f t="shared" si="0"/>
        <v>3972.85</v>
      </c>
      <c r="P28" s="103">
        <v>0</v>
      </c>
      <c r="Q28" s="97">
        <v>152.41659199999995</v>
      </c>
      <c r="R28" s="97"/>
      <c r="S28" s="97">
        <v>0</v>
      </c>
      <c r="T28" s="104"/>
      <c r="U28" s="97">
        <v>0</v>
      </c>
      <c r="V28" s="98">
        <v>403.34525000000002</v>
      </c>
      <c r="W28" s="97">
        <v>600</v>
      </c>
      <c r="X28" s="97"/>
      <c r="Y28" s="97">
        <v>0</v>
      </c>
      <c r="Z28" s="97"/>
      <c r="AA28" s="97"/>
      <c r="AB28" s="97">
        <f t="shared" si="1"/>
        <v>1155.7618419999999</v>
      </c>
      <c r="AC28" s="95">
        <f t="shared" si="2"/>
        <v>2817.088158</v>
      </c>
      <c r="AD28" s="1"/>
      <c r="AE28" s="1"/>
    </row>
    <row r="29" spans="1:31" ht="38.25" x14ac:dyDescent="0.25">
      <c r="A29" s="73" t="s">
        <v>1968</v>
      </c>
      <c r="B29" s="113" t="s">
        <v>1969</v>
      </c>
      <c r="C29" s="112" t="s">
        <v>1560</v>
      </c>
      <c r="D29" s="92" t="s">
        <v>1970</v>
      </c>
      <c r="E29" s="92" t="s">
        <v>1970</v>
      </c>
      <c r="F29" s="101">
        <v>8558.33</v>
      </c>
      <c r="G29" s="101">
        <v>0</v>
      </c>
      <c r="H29" s="101">
        <v>0</v>
      </c>
      <c r="I29" s="94">
        <v>0</v>
      </c>
      <c r="J29" s="94"/>
      <c r="K29" s="94"/>
      <c r="L29" s="94">
        <v>0</v>
      </c>
      <c r="M29" s="94">
        <v>0</v>
      </c>
      <c r="N29" s="97"/>
      <c r="O29" s="95">
        <f t="shared" si="0"/>
        <v>8558.33</v>
      </c>
      <c r="P29" s="103">
        <v>0</v>
      </c>
      <c r="Q29" s="97">
        <v>1280.8701120000001</v>
      </c>
      <c r="R29" s="97"/>
      <c r="S29" s="97">
        <v>0</v>
      </c>
      <c r="T29" s="104"/>
      <c r="U29" s="97">
        <v>0</v>
      </c>
      <c r="V29" s="98">
        <v>984.20794999999998</v>
      </c>
      <c r="W29" s="97">
        <v>3457</v>
      </c>
      <c r="X29" s="97"/>
      <c r="Y29" s="97">
        <v>0</v>
      </c>
      <c r="Z29" s="97"/>
      <c r="AA29" s="97"/>
      <c r="AB29" s="97">
        <f t="shared" si="1"/>
        <v>5722.0780620000005</v>
      </c>
      <c r="AC29" s="95">
        <f t="shared" si="2"/>
        <v>2836.2519379999994</v>
      </c>
      <c r="AD29" s="1"/>
      <c r="AE29" s="1"/>
    </row>
    <row r="30" spans="1:31" ht="48" x14ac:dyDescent="0.25">
      <c r="A30" s="73" t="s">
        <v>1971</v>
      </c>
      <c r="B30" s="113" t="s">
        <v>1972</v>
      </c>
      <c r="C30" s="112" t="s">
        <v>392</v>
      </c>
      <c r="D30" s="92" t="s">
        <v>1910</v>
      </c>
      <c r="E30" s="92" t="s">
        <v>1910</v>
      </c>
      <c r="F30" s="101">
        <v>2741.18</v>
      </c>
      <c r="G30" s="101">
        <v>0</v>
      </c>
      <c r="H30" s="101">
        <v>0</v>
      </c>
      <c r="I30" s="94">
        <v>0</v>
      </c>
      <c r="J30" s="94">
        <v>465.5</v>
      </c>
      <c r="K30" s="94"/>
      <c r="L30" s="94">
        <v>0</v>
      </c>
      <c r="M30" s="94">
        <v>0</v>
      </c>
      <c r="N30" s="97"/>
      <c r="O30" s="95">
        <f t="shared" si="0"/>
        <v>3206.68</v>
      </c>
      <c r="P30" s="103">
        <v>0</v>
      </c>
      <c r="Q30" s="97">
        <v>48.80729599999998</v>
      </c>
      <c r="R30" s="97"/>
      <c r="S30" s="97">
        <v>0</v>
      </c>
      <c r="T30" s="104"/>
      <c r="U30" s="97">
        <v>0</v>
      </c>
      <c r="V30" s="98">
        <v>315.23570000000001</v>
      </c>
      <c r="W30" s="97">
        <v>0</v>
      </c>
      <c r="X30" s="97"/>
      <c r="Y30" s="97">
        <v>0</v>
      </c>
      <c r="Z30" s="97"/>
      <c r="AA30" s="97"/>
      <c r="AB30" s="97">
        <f t="shared" si="1"/>
        <v>364.04299600000002</v>
      </c>
      <c r="AC30" s="95">
        <f t="shared" si="2"/>
        <v>2842.6370039999997</v>
      </c>
      <c r="AD30" s="1"/>
      <c r="AE30" s="1"/>
    </row>
    <row r="31" spans="1:31" ht="45.75" x14ac:dyDescent="0.25">
      <c r="A31" s="73" t="s">
        <v>1973</v>
      </c>
      <c r="B31" s="113" t="s">
        <v>1974</v>
      </c>
      <c r="C31" s="112" t="s">
        <v>400</v>
      </c>
      <c r="D31" s="92" t="s">
        <v>1922</v>
      </c>
      <c r="E31" s="92" t="s">
        <v>1975</v>
      </c>
      <c r="F31" s="101">
        <v>2101.6999999999998</v>
      </c>
      <c r="G31" s="101">
        <v>0</v>
      </c>
      <c r="H31" s="101">
        <v>0</v>
      </c>
      <c r="I31" s="94">
        <v>0</v>
      </c>
      <c r="J31" s="94">
        <v>465.5</v>
      </c>
      <c r="K31" s="94"/>
      <c r="L31" s="94">
        <v>0</v>
      </c>
      <c r="M31" s="94">
        <v>0</v>
      </c>
      <c r="N31" s="97"/>
      <c r="O31" s="95">
        <f t="shared" si="0"/>
        <v>2567.1999999999998</v>
      </c>
      <c r="P31" s="103">
        <v>64.118128000000027</v>
      </c>
      <c r="Q31" s="97">
        <v>0</v>
      </c>
      <c r="R31" s="97"/>
      <c r="S31" s="97">
        <v>21.016999999999999</v>
      </c>
      <c r="T31" s="104"/>
      <c r="U31" s="97">
        <v>0</v>
      </c>
      <c r="V31" s="98">
        <v>241.69549999999998</v>
      </c>
      <c r="W31" s="97">
        <v>566</v>
      </c>
      <c r="X31" s="97"/>
      <c r="Y31" s="97">
        <v>0</v>
      </c>
      <c r="Z31" s="97">
        <v>254.57</v>
      </c>
      <c r="AA31" s="97"/>
      <c r="AB31" s="97">
        <f t="shared" si="1"/>
        <v>1083.2825</v>
      </c>
      <c r="AC31" s="95">
        <f t="shared" si="2"/>
        <v>1548.0356279999999</v>
      </c>
      <c r="AD31" s="1"/>
      <c r="AE31" s="1"/>
    </row>
    <row r="32" spans="1:31" ht="45.75" x14ac:dyDescent="0.25">
      <c r="A32" s="73" t="s">
        <v>1976</v>
      </c>
      <c r="B32" s="113" t="s">
        <v>1977</v>
      </c>
      <c r="C32" s="112" t="s">
        <v>1151</v>
      </c>
      <c r="D32" s="92" t="s">
        <v>1922</v>
      </c>
      <c r="E32" s="92" t="s">
        <v>1975</v>
      </c>
      <c r="F32" s="101">
        <v>2369.8000000000002</v>
      </c>
      <c r="G32" s="101">
        <v>0</v>
      </c>
      <c r="H32" s="101">
        <v>0</v>
      </c>
      <c r="I32" s="94">
        <v>0</v>
      </c>
      <c r="J32" s="94">
        <v>465.5</v>
      </c>
      <c r="K32" s="94"/>
      <c r="L32" s="94">
        <v>0</v>
      </c>
      <c r="M32" s="94">
        <v>0</v>
      </c>
      <c r="N32" s="97"/>
      <c r="O32" s="95">
        <f t="shared" si="0"/>
        <v>2835.3</v>
      </c>
      <c r="P32" s="103">
        <v>6.5988480000000038</v>
      </c>
      <c r="Q32" s="97">
        <v>0</v>
      </c>
      <c r="R32" s="97"/>
      <c r="S32" s="97">
        <v>23.698000000000004</v>
      </c>
      <c r="T32" s="104"/>
      <c r="U32" s="97">
        <v>0</v>
      </c>
      <c r="V32" s="98">
        <v>272.52700000000004</v>
      </c>
      <c r="W32" s="97">
        <v>453</v>
      </c>
      <c r="X32" s="97"/>
      <c r="Y32" s="97">
        <v>0</v>
      </c>
      <c r="Z32" s="97"/>
      <c r="AA32" s="97"/>
      <c r="AB32" s="97">
        <f t="shared" si="1"/>
        <v>749.22500000000002</v>
      </c>
      <c r="AC32" s="95">
        <f t="shared" si="2"/>
        <v>2092.6738480000004</v>
      </c>
      <c r="AD32" s="1"/>
      <c r="AE32" s="1"/>
    </row>
    <row r="33" spans="1:31" ht="36" x14ac:dyDescent="0.25">
      <c r="A33" s="73" t="s">
        <v>1978</v>
      </c>
      <c r="B33" s="113" t="s">
        <v>1979</v>
      </c>
      <c r="C33" s="112" t="s">
        <v>1980</v>
      </c>
      <c r="D33" s="92" t="s">
        <v>1910</v>
      </c>
      <c r="E33" s="92" t="s">
        <v>1910</v>
      </c>
      <c r="F33" s="101">
        <v>12071.65</v>
      </c>
      <c r="G33" s="101">
        <v>0</v>
      </c>
      <c r="H33" s="101">
        <v>0</v>
      </c>
      <c r="I33" s="94">
        <v>0</v>
      </c>
      <c r="J33" s="94"/>
      <c r="K33" s="94"/>
      <c r="L33" s="94">
        <v>0</v>
      </c>
      <c r="M33" s="94">
        <v>0</v>
      </c>
      <c r="N33" s="97"/>
      <c r="O33" s="95">
        <f t="shared" si="0"/>
        <v>12071.65</v>
      </c>
      <c r="P33" s="103">
        <v>0</v>
      </c>
      <c r="Q33" s="97">
        <v>2070.564288</v>
      </c>
      <c r="R33" s="97"/>
      <c r="S33" s="97">
        <v>0</v>
      </c>
      <c r="T33" s="104"/>
      <c r="U33" s="97">
        <v>0</v>
      </c>
      <c r="V33" s="98">
        <v>1388.23975</v>
      </c>
      <c r="W33" s="97">
        <v>0</v>
      </c>
      <c r="X33" s="97"/>
      <c r="Y33" s="97">
        <v>0</v>
      </c>
      <c r="Z33" s="97"/>
      <c r="AA33" s="97"/>
      <c r="AB33" s="97">
        <f t="shared" si="1"/>
        <v>3458.8040380000002</v>
      </c>
      <c r="AC33" s="95">
        <f t="shared" si="2"/>
        <v>8612.8459619999994</v>
      </c>
      <c r="AD33" s="1"/>
      <c r="AE33" s="1"/>
    </row>
    <row r="34" spans="1:31" ht="48" x14ac:dyDescent="0.25">
      <c r="A34" s="73" t="s">
        <v>1981</v>
      </c>
      <c r="B34" s="113" t="s">
        <v>1982</v>
      </c>
      <c r="C34" s="112" t="s">
        <v>1980</v>
      </c>
      <c r="D34" s="92" t="s">
        <v>1910</v>
      </c>
      <c r="E34" s="92" t="s">
        <v>1910</v>
      </c>
      <c r="F34" s="101">
        <v>12071.65</v>
      </c>
      <c r="G34" s="101">
        <v>0</v>
      </c>
      <c r="H34" s="101">
        <v>0</v>
      </c>
      <c r="I34" s="94">
        <v>0</v>
      </c>
      <c r="J34" s="94"/>
      <c r="K34" s="94"/>
      <c r="L34" s="94">
        <v>0</v>
      </c>
      <c r="M34" s="94">
        <v>0</v>
      </c>
      <c r="N34" s="97"/>
      <c r="O34" s="95">
        <f t="shared" si="0"/>
        <v>12071.65</v>
      </c>
      <c r="P34" s="103">
        <v>0</v>
      </c>
      <c r="Q34" s="97">
        <v>2070.564288</v>
      </c>
      <c r="R34" s="97"/>
      <c r="S34" s="97">
        <v>0</v>
      </c>
      <c r="T34" s="104"/>
      <c r="U34" s="97">
        <v>0</v>
      </c>
      <c r="V34" s="98">
        <v>1388.23975</v>
      </c>
      <c r="W34" s="97">
        <v>3210.43</v>
      </c>
      <c r="X34" s="97"/>
      <c r="Y34" s="97">
        <v>0</v>
      </c>
      <c r="Z34" s="97"/>
      <c r="AA34" s="97"/>
      <c r="AB34" s="97">
        <f t="shared" si="1"/>
        <v>6669.2340380000005</v>
      </c>
      <c r="AC34" s="95">
        <f t="shared" si="2"/>
        <v>5402.4159619999991</v>
      </c>
      <c r="AD34" s="1"/>
      <c r="AE34" s="1"/>
    </row>
    <row r="35" spans="1:31" ht="57" x14ac:dyDescent="0.25">
      <c r="A35" s="73" t="s">
        <v>1983</v>
      </c>
      <c r="B35" s="113" t="s">
        <v>1984</v>
      </c>
      <c r="C35" s="112" t="s">
        <v>392</v>
      </c>
      <c r="D35" s="92" t="s">
        <v>1940</v>
      </c>
      <c r="E35" s="92" t="s">
        <v>1940</v>
      </c>
      <c r="F35" s="101">
        <v>2741.18</v>
      </c>
      <c r="G35" s="101">
        <v>0</v>
      </c>
      <c r="H35" s="101">
        <v>0</v>
      </c>
      <c r="I35" s="94">
        <v>0</v>
      </c>
      <c r="J35" s="94">
        <v>465.5</v>
      </c>
      <c r="K35" s="94"/>
      <c r="L35" s="94">
        <v>0</v>
      </c>
      <c r="M35" s="94">
        <v>0</v>
      </c>
      <c r="N35" s="97"/>
      <c r="O35" s="95">
        <f t="shared" si="0"/>
        <v>3206.68</v>
      </c>
      <c r="P35" s="103">
        <v>0</v>
      </c>
      <c r="Q35" s="97">
        <v>48.80729599999998</v>
      </c>
      <c r="R35" s="97"/>
      <c r="S35" s="97">
        <v>0</v>
      </c>
      <c r="T35" s="104"/>
      <c r="U35" s="97">
        <v>0</v>
      </c>
      <c r="V35" s="98">
        <v>315.23570000000001</v>
      </c>
      <c r="W35" s="97">
        <v>0</v>
      </c>
      <c r="X35" s="97"/>
      <c r="Y35" s="97">
        <v>0</v>
      </c>
      <c r="Z35" s="97"/>
      <c r="AA35" s="97"/>
      <c r="AB35" s="97">
        <f t="shared" si="1"/>
        <v>364.04299600000002</v>
      </c>
      <c r="AC35" s="95">
        <f t="shared" si="2"/>
        <v>2842.6370039999997</v>
      </c>
      <c r="AD35" s="1"/>
      <c r="AE35" s="1"/>
    </row>
    <row r="36" spans="1:31" ht="45.75" x14ac:dyDescent="0.25">
      <c r="A36" s="73" t="s">
        <v>1985</v>
      </c>
      <c r="B36" s="113" t="s">
        <v>1986</v>
      </c>
      <c r="C36" s="112" t="s">
        <v>392</v>
      </c>
      <c r="D36" s="92" t="s">
        <v>1914</v>
      </c>
      <c r="E36" s="92" t="s">
        <v>1914</v>
      </c>
      <c r="F36" s="101">
        <v>2741.18</v>
      </c>
      <c r="G36" s="101">
        <v>0</v>
      </c>
      <c r="H36" s="101">
        <v>0</v>
      </c>
      <c r="I36" s="94">
        <v>0</v>
      </c>
      <c r="J36" s="94">
        <v>465.5</v>
      </c>
      <c r="K36" s="94"/>
      <c r="L36" s="94">
        <v>0</v>
      </c>
      <c r="M36" s="94">
        <v>0</v>
      </c>
      <c r="N36" s="97"/>
      <c r="O36" s="95">
        <f t="shared" si="0"/>
        <v>3206.68</v>
      </c>
      <c r="P36" s="103">
        <v>0</v>
      </c>
      <c r="Q36" s="97">
        <v>48.80729599999998</v>
      </c>
      <c r="R36" s="97"/>
      <c r="S36" s="97">
        <v>27.411799999999999</v>
      </c>
      <c r="T36" s="104"/>
      <c r="U36" s="97">
        <v>0</v>
      </c>
      <c r="V36" s="98">
        <v>315.23570000000001</v>
      </c>
      <c r="W36" s="97">
        <v>0</v>
      </c>
      <c r="X36" s="97"/>
      <c r="Y36" s="97">
        <v>0</v>
      </c>
      <c r="Z36" s="97"/>
      <c r="AA36" s="97"/>
      <c r="AB36" s="97">
        <f t="shared" si="1"/>
        <v>391.45479599999999</v>
      </c>
      <c r="AC36" s="95">
        <f t="shared" si="2"/>
        <v>2815.2252039999998</v>
      </c>
      <c r="AD36" s="1"/>
      <c r="AE36" s="1"/>
    </row>
    <row r="37" spans="1:31" ht="51" x14ac:dyDescent="0.25">
      <c r="A37" s="73" t="s">
        <v>1987</v>
      </c>
      <c r="B37" s="113" t="s">
        <v>1988</v>
      </c>
      <c r="C37" s="112" t="s">
        <v>343</v>
      </c>
      <c r="D37" s="92" t="s">
        <v>1922</v>
      </c>
      <c r="E37" s="92" t="s">
        <v>1922</v>
      </c>
      <c r="F37" s="101">
        <v>2486.48</v>
      </c>
      <c r="G37" s="101">
        <v>0</v>
      </c>
      <c r="H37" s="101">
        <v>0</v>
      </c>
      <c r="I37" s="94">
        <v>0</v>
      </c>
      <c r="J37" s="94">
        <v>465.5</v>
      </c>
      <c r="K37" s="94"/>
      <c r="L37" s="94">
        <v>0</v>
      </c>
      <c r="M37" s="94">
        <v>521.5</v>
      </c>
      <c r="N37" s="97"/>
      <c r="O37" s="95">
        <f t="shared" si="0"/>
        <v>3473.48</v>
      </c>
      <c r="P37" s="103">
        <v>0</v>
      </c>
      <c r="Q37" s="97">
        <v>77.835135999999977</v>
      </c>
      <c r="R37" s="97"/>
      <c r="S37" s="97">
        <v>24.864800000000002</v>
      </c>
      <c r="T37" s="104"/>
      <c r="U37" s="97">
        <v>0</v>
      </c>
      <c r="V37" s="98">
        <v>285.9452</v>
      </c>
      <c r="W37" s="97">
        <v>0</v>
      </c>
      <c r="X37" s="97"/>
      <c r="Y37" s="97">
        <v>0</v>
      </c>
      <c r="Z37" s="97"/>
      <c r="AA37" s="97"/>
      <c r="AB37" s="97">
        <f t="shared" si="1"/>
        <v>388.64513599999998</v>
      </c>
      <c r="AC37" s="95">
        <f t="shared" si="2"/>
        <v>3084.8348639999999</v>
      </c>
      <c r="AD37" s="1"/>
      <c r="AE37" s="1"/>
    </row>
    <row r="38" spans="1:31" ht="48" x14ac:dyDescent="0.25">
      <c r="A38" s="73" t="s">
        <v>1989</v>
      </c>
      <c r="B38" s="113" t="s">
        <v>1990</v>
      </c>
      <c r="C38" s="112" t="s">
        <v>1178</v>
      </c>
      <c r="D38" s="92" t="s">
        <v>1991</v>
      </c>
      <c r="E38" s="92" t="s">
        <v>1991</v>
      </c>
      <c r="F38" s="101">
        <v>3685.28</v>
      </c>
      <c r="G38" s="101">
        <v>0</v>
      </c>
      <c r="H38" s="101">
        <v>0</v>
      </c>
      <c r="I38" s="94">
        <v>0</v>
      </c>
      <c r="J38" s="94">
        <v>465.5</v>
      </c>
      <c r="K38" s="94"/>
      <c r="L38" s="94">
        <v>0</v>
      </c>
      <c r="M38" s="94">
        <v>0</v>
      </c>
      <c r="N38" s="97"/>
      <c r="O38" s="95">
        <f t="shared" si="0"/>
        <v>4150.7800000000007</v>
      </c>
      <c r="P38" s="103">
        <v>0</v>
      </c>
      <c r="Q38" s="97">
        <v>298.73320000000001</v>
      </c>
      <c r="R38" s="97"/>
      <c r="S38" s="97">
        <v>36.852800000000002</v>
      </c>
      <c r="T38" s="104"/>
      <c r="U38" s="97">
        <v>0</v>
      </c>
      <c r="V38" s="98">
        <v>423.80720000000002</v>
      </c>
      <c r="W38" s="97">
        <v>0</v>
      </c>
      <c r="X38" s="97"/>
      <c r="Y38" s="97">
        <v>0</v>
      </c>
      <c r="Z38" s="97"/>
      <c r="AA38" s="97"/>
      <c r="AB38" s="97">
        <f t="shared" si="1"/>
        <v>759.39319999999998</v>
      </c>
      <c r="AC38" s="95">
        <f t="shared" si="2"/>
        <v>3391.3868000000007</v>
      </c>
      <c r="AD38" s="1"/>
      <c r="AE38" s="1"/>
    </row>
    <row r="39" spans="1:31" ht="25.5" x14ac:dyDescent="0.25">
      <c r="A39" s="73" t="s">
        <v>1992</v>
      </c>
      <c r="B39" s="113" t="s">
        <v>1993</v>
      </c>
      <c r="C39" s="112" t="s">
        <v>1980</v>
      </c>
      <c r="D39" s="92" t="s">
        <v>1910</v>
      </c>
      <c r="E39" s="92" t="s">
        <v>1910</v>
      </c>
      <c r="F39" s="101">
        <v>12071.65</v>
      </c>
      <c r="G39" s="101">
        <v>0</v>
      </c>
      <c r="H39" s="101">
        <v>0</v>
      </c>
      <c r="I39" s="94">
        <v>0</v>
      </c>
      <c r="J39" s="94">
        <v>0</v>
      </c>
      <c r="K39" s="94"/>
      <c r="L39" s="94">
        <v>0</v>
      </c>
      <c r="M39" s="94">
        <v>0</v>
      </c>
      <c r="N39" s="97"/>
      <c r="O39" s="95">
        <f t="shared" si="0"/>
        <v>12071.65</v>
      </c>
      <c r="P39" s="103">
        <v>0</v>
      </c>
      <c r="Q39" s="97">
        <v>2070.564288</v>
      </c>
      <c r="R39" s="97"/>
      <c r="S39" s="97">
        <v>0</v>
      </c>
      <c r="T39" s="104"/>
      <c r="U39" s="97">
        <v>0</v>
      </c>
      <c r="V39" s="98">
        <v>1388.23975</v>
      </c>
      <c r="W39" s="97">
        <v>4563.1000000000004</v>
      </c>
      <c r="X39" s="97"/>
      <c r="Y39" s="97">
        <v>0</v>
      </c>
      <c r="Z39" s="97"/>
      <c r="AA39" s="97"/>
      <c r="AB39" s="97">
        <f t="shared" si="1"/>
        <v>8021.9040380000006</v>
      </c>
      <c r="AC39" s="95">
        <f t="shared" si="2"/>
        <v>4049.7459619999991</v>
      </c>
      <c r="AD39" s="1"/>
      <c r="AE39" s="1"/>
    </row>
    <row r="40" spans="1:31" ht="45.75" x14ac:dyDescent="0.25">
      <c r="A40" s="73" t="s">
        <v>1994</v>
      </c>
      <c r="B40" s="110" t="s">
        <v>1995</v>
      </c>
      <c r="C40" s="112" t="s">
        <v>1996</v>
      </c>
      <c r="D40" s="92" t="s">
        <v>1914</v>
      </c>
      <c r="E40" s="92" t="s">
        <v>1914</v>
      </c>
      <c r="F40" s="101">
        <v>8558.33</v>
      </c>
      <c r="G40" s="101">
        <v>0</v>
      </c>
      <c r="H40" s="101">
        <v>0</v>
      </c>
      <c r="I40" s="94">
        <v>0</v>
      </c>
      <c r="J40" s="94"/>
      <c r="K40" s="94"/>
      <c r="L40" s="94">
        <v>0</v>
      </c>
      <c r="M40" s="94">
        <v>0</v>
      </c>
      <c r="N40" s="97"/>
      <c r="O40" s="95">
        <f t="shared" si="0"/>
        <v>8558.33</v>
      </c>
      <c r="P40" s="103">
        <v>0</v>
      </c>
      <c r="Q40" s="97">
        <v>1280.8701120000001</v>
      </c>
      <c r="R40" s="97"/>
      <c r="S40" s="97">
        <v>0</v>
      </c>
      <c r="T40" s="104"/>
      <c r="U40" s="97">
        <v>0</v>
      </c>
      <c r="V40" s="98">
        <v>984.20794999999998</v>
      </c>
      <c r="W40" s="97">
        <v>1383</v>
      </c>
      <c r="X40" s="97"/>
      <c r="Y40" s="97">
        <v>0</v>
      </c>
      <c r="Z40" s="97"/>
      <c r="AA40" s="97"/>
      <c r="AB40" s="97">
        <f t="shared" si="1"/>
        <v>3648.078062</v>
      </c>
      <c r="AC40" s="95">
        <f t="shared" si="2"/>
        <v>4910.2519379999994</v>
      </c>
      <c r="AD40" s="1"/>
      <c r="AE40" s="1"/>
    </row>
    <row r="41" spans="1:31" ht="60.75" x14ac:dyDescent="0.25">
      <c r="A41" s="73" t="s">
        <v>1997</v>
      </c>
      <c r="B41" s="110" t="s">
        <v>1998</v>
      </c>
      <c r="C41" s="112" t="s">
        <v>944</v>
      </c>
      <c r="D41" s="92" t="s">
        <v>1991</v>
      </c>
      <c r="E41" s="92" t="s">
        <v>1991</v>
      </c>
      <c r="F41" s="101">
        <v>2881.65</v>
      </c>
      <c r="G41" s="101">
        <v>0</v>
      </c>
      <c r="H41" s="101">
        <v>0</v>
      </c>
      <c r="I41" s="94">
        <v>0</v>
      </c>
      <c r="J41" s="94">
        <v>465.5</v>
      </c>
      <c r="K41" s="94"/>
      <c r="L41" s="94">
        <v>0</v>
      </c>
      <c r="M41" s="94">
        <v>0</v>
      </c>
      <c r="N41" s="97"/>
      <c r="O41" s="95">
        <f t="shared" si="0"/>
        <v>3347.15</v>
      </c>
      <c r="P41" s="103">
        <v>0</v>
      </c>
      <c r="Q41" s="97">
        <v>64.090431999999993</v>
      </c>
      <c r="R41" s="97"/>
      <c r="S41" s="97">
        <v>0</v>
      </c>
      <c r="T41" s="104"/>
      <c r="U41" s="97">
        <v>0</v>
      </c>
      <c r="V41" s="98">
        <v>331.38975000000005</v>
      </c>
      <c r="W41" s="97">
        <v>0</v>
      </c>
      <c r="X41" s="97"/>
      <c r="Y41" s="97">
        <v>0</v>
      </c>
      <c r="Z41" s="97"/>
      <c r="AA41" s="97"/>
      <c r="AB41" s="97">
        <f t="shared" si="1"/>
        <v>395.48018200000001</v>
      </c>
      <c r="AC41" s="95">
        <f t="shared" si="2"/>
        <v>2951.6698180000003</v>
      </c>
      <c r="AD41" s="1"/>
      <c r="AE41" s="1"/>
    </row>
    <row r="42" spans="1:31" ht="48.75" x14ac:dyDescent="0.25">
      <c r="A42" s="73" t="s">
        <v>1999</v>
      </c>
      <c r="B42" s="110" t="s">
        <v>2000</v>
      </c>
      <c r="C42" s="107" t="s">
        <v>1103</v>
      </c>
      <c r="D42" s="92" t="s">
        <v>1914</v>
      </c>
      <c r="E42" s="92" t="s">
        <v>1914</v>
      </c>
      <c r="F42" s="101">
        <v>3090.8</v>
      </c>
      <c r="G42" s="101">
        <v>0</v>
      </c>
      <c r="H42" s="101">
        <v>0</v>
      </c>
      <c r="I42" s="94">
        <v>0</v>
      </c>
      <c r="J42" s="94">
        <v>465.5</v>
      </c>
      <c r="K42" s="94"/>
      <c r="L42" s="94">
        <v>0</v>
      </c>
      <c r="M42" s="94">
        <v>0</v>
      </c>
      <c r="N42" s="97"/>
      <c r="O42" s="95">
        <f t="shared" si="0"/>
        <v>3556.3</v>
      </c>
      <c r="P42" s="103">
        <v>0</v>
      </c>
      <c r="Q42" s="97">
        <v>107.09595199999998</v>
      </c>
      <c r="R42" s="97"/>
      <c r="S42" s="97">
        <v>30.908000000000001</v>
      </c>
      <c r="T42" s="104"/>
      <c r="U42" s="97">
        <v>0</v>
      </c>
      <c r="V42" s="98">
        <v>355.44200000000006</v>
      </c>
      <c r="W42" s="97">
        <v>750</v>
      </c>
      <c r="X42" s="97"/>
      <c r="Y42" s="97">
        <v>0</v>
      </c>
      <c r="Z42" s="97"/>
      <c r="AA42" s="97"/>
      <c r="AB42" s="97">
        <f t="shared" si="1"/>
        <v>1243.445952</v>
      </c>
      <c r="AC42" s="95">
        <f t="shared" si="2"/>
        <v>2312.8540480000001</v>
      </c>
      <c r="AD42" s="1"/>
      <c r="AE42" s="1"/>
    </row>
    <row r="43" spans="1:31" ht="48.75" x14ac:dyDescent="0.25">
      <c r="A43" s="73" t="s">
        <v>2001</v>
      </c>
      <c r="B43" s="110" t="s">
        <v>2002</v>
      </c>
      <c r="C43" s="112" t="s">
        <v>296</v>
      </c>
      <c r="D43" s="92" t="s">
        <v>1922</v>
      </c>
      <c r="E43" s="92" t="s">
        <v>1963</v>
      </c>
      <c r="F43" s="101">
        <v>2265.1</v>
      </c>
      <c r="G43" s="101">
        <v>0</v>
      </c>
      <c r="H43" s="101">
        <v>0</v>
      </c>
      <c r="I43" s="94">
        <v>0</v>
      </c>
      <c r="J43" s="94">
        <v>465.5</v>
      </c>
      <c r="K43" s="94"/>
      <c r="L43" s="94">
        <v>0</v>
      </c>
      <c r="M43" s="94">
        <v>0</v>
      </c>
      <c r="N43" s="97"/>
      <c r="O43" s="95">
        <f t="shared" si="0"/>
        <v>2730.6</v>
      </c>
      <c r="P43" s="103">
        <v>32.39020800000003</v>
      </c>
      <c r="Q43" s="97">
        <v>0</v>
      </c>
      <c r="R43" s="97"/>
      <c r="S43" s="97">
        <v>0</v>
      </c>
      <c r="T43" s="104"/>
      <c r="U43" s="97">
        <v>0</v>
      </c>
      <c r="V43" s="98">
        <v>260.48649999999998</v>
      </c>
      <c r="W43" s="97">
        <v>0</v>
      </c>
      <c r="X43" s="97"/>
      <c r="Y43" s="97">
        <v>0</v>
      </c>
      <c r="Z43" s="97"/>
      <c r="AA43" s="97"/>
      <c r="AB43" s="97">
        <f t="shared" si="1"/>
        <v>260.48649999999998</v>
      </c>
      <c r="AC43" s="95">
        <f t="shared" si="2"/>
        <v>2502.5037080000002</v>
      </c>
      <c r="AD43" s="1"/>
      <c r="AE43" s="1"/>
    </row>
    <row r="44" spans="1:31" ht="45.75" x14ac:dyDescent="0.25">
      <c r="A44" s="73" t="s">
        <v>2003</v>
      </c>
      <c r="B44" s="110" t="s">
        <v>2004</v>
      </c>
      <c r="C44" s="112" t="s">
        <v>400</v>
      </c>
      <c r="D44" s="92" t="s">
        <v>1922</v>
      </c>
      <c r="E44" s="92" t="s">
        <v>1975</v>
      </c>
      <c r="F44" s="101">
        <v>2101.6999999999998</v>
      </c>
      <c r="G44" s="101">
        <v>0</v>
      </c>
      <c r="H44" s="101">
        <v>0</v>
      </c>
      <c r="I44" s="94">
        <v>0</v>
      </c>
      <c r="J44" s="94">
        <v>465.5</v>
      </c>
      <c r="K44" s="94"/>
      <c r="L44" s="94">
        <v>0</v>
      </c>
      <c r="M44" s="94">
        <v>0</v>
      </c>
      <c r="N44" s="97"/>
      <c r="O44" s="95">
        <f t="shared" si="0"/>
        <v>2567.1999999999998</v>
      </c>
      <c r="P44" s="103">
        <v>64.118128000000027</v>
      </c>
      <c r="Q44" s="97">
        <v>0</v>
      </c>
      <c r="R44" s="97"/>
      <c r="S44" s="97">
        <v>21.016999999999999</v>
      </c>
      <c r="T44" s="104"/>
      <c r="U44" s="97">
        <v>0</v>
      </c>
      <c r="V44" s="98">
        <v>241.69549999999998</v>
      </c>
      <c r="W44" s="97">
        <v>0</v>
      </c>
      <c r="X44" s="97"/>
      <c r="Y44" s="97">
        <v>0</v>
      </c>
      <c r="Z44" s="97"/>
      <c r="AA44" s="97"/>
      <c r="AB44" s="97">
        <f t="shared" si="1"/>
        <v>262.71249999999998</v>
      </c>
      <c r="AC44" s="95">
        <f t="shared" si="2"/>
        <v>2368.6056279999998</v>
      </c>
      <c r="AD44" s="1"/>
      <c r="AE44" s="1"/>
    </row>
    <row r="45" spans="1:31" ht="48.75" x14ac:dyDescent="0.25">
      <c r="A45" s="73" t="s">
        <v>2005</v>
      </c>
      <c r="B45" s="110" t="s">
        <v>2006</v>
      </c>
      <c r="C45" s="112" t="s">
        <v>392</v>
      </c>
      <c r="D45" s="92" t="s">
        <v>1910</v>
      </c>
      <c r="E45" s="92" t="s">
        <v>1910</v>
      </c>
      <c r="F45" s="101">
        <v>2741.18</v>
      </c>
      <c r="G45" s="101">
        <v>0</v>
      </c>
      <c r="H45" s="101">
        <v>0</v>
      </c>
      <c r="I45" s="94">
        <v>0</v>
      </c>
      <c r="J45" s="94">
        <v>465.5</v>
      </c>
      <c r="K45" s="94"/>
      <c r="L45" s="94">
        <v>0</v>
      </c>
      <c r="M45" s="94">
        <v>0</v>
      </c>
      <c r="N45" s="97"/>
      <c r="O45" s="95">
        <f t="shared" si="0"/>
        <v>3206.68</v>
      </c>
      <c r="P45" s="103">
        <v>0</v>
      </c>
      <c r="Q45" s="97">
        <v>48.80729599999998</v>
      </c>
      <c r="R45" s="97"/>
      <c r="S45" s="97">
        <v>0</v>
      </c>
      <c r="T45" s="104"/>
      <c r="U45" s="97">
        <v>0</v>
      </c>
      <c r="V45" s="98">
        <v>315.23570000000001</v>
      </c>
      <c r="W45" s="97">
        <v>0</v>
      </c>
      <c r="X45" s="97"/>
      <c r="Y45" s="97">
        <v>0</v>
      </c>
      <c r="Z45" s="97"/>
      <c r="AA45" s="97"/>
      <c r="AB45" s="97">
        <f t="shared" si="1"/>
        <v>364.04299600000002</v>
      </c>
      <c r="AC45" s="95">
        <f t="shared" si="2"/>
        <v>2842.6370039999997</v>
      </c>
      <c r="AD45" s="1"/>
      <c r="AE45" s="1"/>
    </row>
    <row r="46" spans="1:31" ht="45.75" x14ac:dyDescent="0.25">
      <c r="A46" s="73" t="s">
        <v>2007</v>
      </c>
      <c r="B46" s="110" t="s">
        <v>2008</v>
      </c>
      <c r="C46" s="112" t="s">
        <v>944</v>
      </c>
      <c r="D46" s="92" t="s">
        <v>2009</v>
      </c>
      <c r="E46" s="92" t="s">
        <v>2009</v>
      </c>
      <c r="F46" s="101">
        <v>2881.65</v>
      </c>
      <c r="G46" s="101">
        <v>0</v>
      </c>
      <c r="H46" s="101">
        <v>0</v>
      </c>
      <c r="I46" s="94">
        <v>0</v>
      </c>
      <c r="J46" s="94">
        <v>465.5</v>
      </c>
      <c r="K46" s="94"/>
      <c r="L46" s="94">
        <v>0</v>
      </c>
      <c r="M46" s="94">
        <v>521.5</v>
      </c>
      <c r="N46" s="97"/>
      <c r="O46" s="95">
        <f t="shared" si="0"/>
        <v>3868.65</v>
      </c>
      <c r="P46" s="103">
        <v>0</v>
      </c>
      <c r="Q46" s="97">
        <v>141.07963199999998</v>
      </c>
      <c r="R46" s="97"/>
      <c r="S46" s="97">
        <v>28.816500000000001</v>
      </c>
      <c r="T46" s="104"/>
      <c r="U46" s="97">
        <v>0</v>
      </c>
      <c r="V46" s="98">
        <v>331.38975000000005</v>
      </c>
      <c r="W46" s="97">
        <v>0</v>
      </c>
      <c r="X46" s="97"/>
      <c r="Y46" s="97">
        <v>0</v>
      </c>
      <c r="Z46" s="97"/>
      <c r="AA46" s="97"/>
      <c r="AB46" s="97">
        <f t="shared" si="1"/>
        <v>501.28588200000002</v>
      </c>
      <c r="AC46" s="95">
        <f t="shared" si="2"/>
        <v>3367.364118</v>
      </c>
      <c r="AD46" s="1"/>
      <c r="AE46" s="1"/>
    </row>
    <row r="47" spans="1:31" ht="48.75" x14ac:dyDescent="0.25">
      <c r="A47" s="73" t="s">
        <v>2010</v>
      </c>
      <c r="B47" s="110" t="s">
        <v>2011</v>
      </c>
      <c r="C47" s="112" t="s">
        <v>300</v>
      </c>
      <c r="D47" s="92" t="s">
        <v>2009</v>
      </c>
      <c r="E47" s="92" t="s">
        <v>2009</v>
      </c>
      <c r="F47" s="101">
        <v>13967.08</v>
      </c>
      <c r="G47" s="101">
        <v>0</v>
      </c>
      <c r="H47" s="101">
        <v>0</v>
      </c>
      <c r="I47" s="94">
        <v>0</v>
      </c>
      <c r="J47" s="94"/>
      <c r="K47" s="94"/>
      <c r="L47" s="94">
        <v>0</v>
      </c>
      <c r="M47" s="94">
        <v>0</v>
      </c>
      <c r="N47" s="97"/>
      <c r="O47" s="95">
        <f t="shared" si="0"/>
        <v>13967.08</v>
      </c>
      <c r="P47" s="103">
        <v>0</v>
      </c>
      <c r="Q47" s="97">
        <v>2516.3694240000004</v>
      </c>
      <c r="R47" s="97"/>
      <c r="S47" s="97">
        <v>0</v>
      </c>
      <c r="T47" s="104"/>
      <c r="U47" s="97">
        <v>0</v>
      </c>
      <c r="V47" s="98">
        <v>1606.2142000000001</v>
      </c>
      <c r="W47" s="97">
        <v>0</v>
      </c>
      <c r="X47" s="97"/>
      <c r="Y47" s="97">
        <v>0</v>
      </c>
      <c r="Z47" s="97"/>
      <c r="AA47" s="97"/>
      <c r="AB47" s="97">
        <f t="shared" si="1"/>
        <v>4122.5836240000008</v>
      </c>
      <c r="AC47" s="95">
        <f t="shared" si="2"/>
        <v>9844.4963759999991</v>
      </c>
      <c r="AD47" s="1"/>
      <c r="AE47" s="1"/>
    </row>
    <row r="48" spans="1:31" ht="57" x14ac:dyDescent="0.25">
      <c r="A48" s="73" t="s">
        <v>2012</v>
      </c>
      <c r="B48" s="110" t="s">
        <v>2013</v>
      </c>
      <c r="C48" s="112" t="s">
        <v>1560</v>
      </c>
      <c r="D48" s="92" t="s">
        <v>1940</v>
      </c>
      <c r="E48" s="92" t="s">
        <v>1940</v>
      </c>
      <c r="F48" s="101">
        <v>8558.33</v>
      </c>
      <c r="G48" s="101">
        <v>0</v>
      </c>
      <c r="H48" s="101">
        <v>0</v>
      </c>
      <c r="I48" s="94">
        <v>0</v>
      </c>
      <c r="J48" s="94"/>
      <c r="K48" s="94"/>
      <c r="L48" s="94">
        <v>0</v>
      </c>
      <c r="M48" s="94">
        <v>0</v>
      </c>
      <c r="N48" s="97"/>
      <c r="O48" s="95">
        <f t="shared" si="0"/>
        <v>8558.33</v>
      </c>
      <c r="P48" s="103">
        <v>0</v>
      </c>
      <c r="Q48" s="97">
        <v>1280.8701120000001</v>
      </c>
      <c r="R48" s="97"/>
      <c r="S48" s="97">
        <v>0</v>
      </c>
      <c r="T48" s="104"/>
      <c r="U48" s="97">
        <v>0</v>
      </c>
      <c r="V48" s="98">
        <v>984.20794999999998</v>
      </c>
      <c r="W48" s="97">
        <v>0</v>
      </c>
      <c r="X48" s="97"/>
      <c r="Y48" s="97">
        <v>0</v>
      </c>
      <c r="Z48" s="97"/>
      <c r="AA48" s="97"/>
      <c r="AB48" s="97">
        <f t="shared" si="1"/>
        <v>2265.078062</v>
      </c>
      <c r="AC48" s="95">
        <f t="shared" si="2"/>
        <v>6293.2519379999994</v>
      </c>
      <c r="AD48" s="1"/>
      <c r="AE48" s="1"/>
    </row>
    <row r="49" spans="1:31" ht="57" x14ac:dyDescent="0.25">
      <c r="A49" s="73" t="s">
        <v>2014</v>
      </c>
      <c r="B49" s="110" t="s">
        <v>2015</v>
      </c>
      <c r="C49" s="112" t="s">
        <v>343</v>
      </c>
      <c r="D49" s="92" t="s">
        <v>1940</v>
      </c>
      <c r="E49" s="92" t="s">
        <v>1940</v>
      </c>
      <c r="F49" s="101">
        <v>2486.48</v>
      </c>
      <c r="G49" s="101">
        <v>0</v>
      </c>
      <c r="H49" s="101">
        <v>0</v>
      </c>
      <c r="I49" s="94">
        <v>0</v>
      </c>
      <c r="J49" s="94">
        <v>465.5</v>
      </c>
      <c r="K49" s="94"/>
      <c r="L49" s="94">
        <v>0</v>
      </c>
      <c r="M49" s="94">
        <v>0</v>
      </c>
      <c r="N49" s="97"/>
      <c r="O49" s="95">
        <f t="shared" si="0"/>
        <v>2951.98</v>
      </c>
      <c r="P49" s="103">
        <v>0</v>
      </c>
      <c r="Q49" s="97">
        <v>6.0959359999999947</v>
      </c>
      <c r="R49" s="97"/>
      <c r="S49" s="97">
        <v>0</v>
      </c>
      <c r="T49" s="104"/>
      <c r="U49" s="97">
        <v>0</v>
      </c>
      <c r="V49" s="98">
        <v>285.9452</v>
      </c>
      <c r="W49" s="97">
        <v>0</v>
      </c>
      <c r="X49" s="97"/>
      <c r="Y49" s="97">
        <v>0</v>
      </c>
      <c r="Z49" s="97"/>
      <c r="AA49" s="97"/>
      <c r="AB49" s="97">
        <f t="shared" si="1"/>
        <v>292.04113599999999</v>
      </c>
      <c r="AC49" s="95">
        <f t="shared" si="2"/>
        <v>2659.9388640000002</v>
      </c>
      <c r="AD49" s="1"/>
      <c r="AE49" s="1"/>
    </row>
    <row r="50" spans="1:31" ht="51" x14ac:dyDescent="0.25">
      <c r="A50" s="73" t="s">
        <v>2016</v>
      </c>
      <c r="B50" s="110" t="s">
        <v>2017</v>
      </c>
      <c r="C50" s="112" t="s">
        <v>343</v>
      </c>
      <c r="D50" s="92" t="s">
        <v>1914</v>
      </c>
      <c r="E50" s="92" t="s">
        <v>1914</v>
      </c>
      <c r="F50" s="101">
        <v>2486.48</v>
      </c>
      <c r="G50" s="101">
        <v>0</v>
      </c>
      <c r="H50" s="101">
        <v>0</v>
      </c>
      <c r="I50" s="94">
        <v>0</v>
      </c>
      <c r="J50" s="94">
        <v>465.5</v>
      </c>
      <c r="K50" s="94"/>
      <c r="L50" s="94">
        <v>0</v>
      </c>
      <c r="M50" s="94">
        <v>0</v>
      </c>
      <c r="N50" s="97"/>
      <c r="O50" s="95">
        <f t="shared" si="0"/>
        <v>2951.98</v>
      </c>
      <c r="P50" s="103">
        <v>0</v>
      </c>
      <c r="Q50" s="97">
        <v>6.0959359999999947</v>
      </c>
      <c r="R50" s="97"/>
      <c r="S50" s="97">
        <v>0</v>
      </c>
      <c r="T50" s="104"/>
      <c r="U50" s="97">
        <v>0</v>
      </c>
      <c r="V50" s="98">
        <v>285.9452</v>
      </c>
      <c r="W50" s="97">
        <v>0</v>
      </c>
      <c r="X50" s="97"/>
      <c r="Y50" s="97">
        <v>0</v>
      </c>
      <c r="Z50" s="97"/>
      <c r="AA50" s="97"/>
      <c r="AB50" s="97">
        <f t="shared" si="1"/>
        <v>292.04113599999999</v>
      </c>
      <c r="AC50" s="95">
        <f t="shared" si="2"/>
        <v>2659.9388640000002</v>
      </c>
      <c r="AD50" s="1"/>
      <c r="AE50" s="1"/>
    </row>
    <row r="51" spans="1:31" ht="51.75" x14ac:dyDescent="0.25">
      <c r="A51" s="114" t="s">
        <v>2018</v>
      </c>
      <c r="B51" s="115" t="s">
        <v>2019</v>
      </c>
      <c r="C51" s="100" t="s">
        <v>2020</v>
      </c>
      <c r="D51" s="92" t="s">
        <v>689</v>
      </c>
      <c r="E51" s="92" t="s">
        <v>2021</v>
      </c>
      <c r="F51" s="116">
        <v>2606.8000000000002</v>
      </c>
      <c r="G51" s="101">
        <v>0</v>
      </c>
      <c r="H51" s="101">
        <v>0</v>
      </c>
      <c r="I51" s="94">
        <v>156.40800000000002</v>
      </c>
      <c r="J51" s="94">
        <v>186.24</v>
      </c>
      <c r="K51" s="94"/>
      <c r="L51" s="94">
        <v>96.4</v>
      </c>
      <c r="M51" s="94">
        <v>0</v>
      </c>
      <c r="N51" s="97"/>
      <c r="O51" s="95">
        <f t="shared" si="0"/>
        <v>3045.8480000000004</v>
      </c>
      <c r="P51" s="103">
        <v>0</v>
      </c>
      <c r="Q51" s="97">
        <v>61.692262400000004</v>
      </c>
      <c r="R51" s="97"/>
      <c r="S51" s="97">
        <v>26.068000000000001</v>
      </c>
      <c r="T51" s="104"/>
      <c r="U51" s="97">
        <v>0</v>
      </c>
      <c r="V51" s="97">
        <v>299.78200000000004</v>
      </c>
      <c r="W51" s="97">
        <v>0</v>
      </c>
      <c r="X51" s="97"/>
      <c r="Y51" s="97">
        <v>0</v>
      </c>
      <c r="Z51" s="97"/>
      <c r="AA51" s="97"/>
      <c r="AB51" s="97">
        <f t="shared" si="1"/>
        <v>387.54226240000003</v>
      </c>
      <c r="AC51" s="95">
        <f t="shared" si="2"/>
        <v>2658.3057376000006</v>
      </c>
      <c r="AD51" s="1"/>
      <c r="AE51" s="1"/>
    </row>
    <row r="52" spans="1:31" ht="51.75" x14ac:dyDescent="0.25">
      <c r="A52" s="114" t="s">
        <v>2022</v>
      </c>
      <c r="B52" s="115" t="s">
        <v>2023</v>
      </c>
      <c r="C52" s="100" t="s">
        <v>2024</v>
      </c>
      <c r="D52" s="92" t="s">
        <v>689</v>
      </c>
      <c r="E52" s="92" t="s">
        <v>2021</v>
      </c>
      <c r="F52" s="116">
        <v>6696.4500000000007</v>
      </c>
      <c r="G52" s="101">
        <v>0</v>
      </c>
      <c r="H52" s="101">
        <v>0</v>
      </c>
      <c r="I52" s="94">
        <v>401.78700000000003</v>
      </c>
      <c r="J52" s="94">
        <v>453.96000000000004</v>
      </c>
      <c r="K52" s="94"/>
      <c r="L52" s="94">
        <v>243.22500000000002</v>
      </c>
      <c r="M52" s="94">
        <v>0</v>
      </c>
      <c r="N52" s="97"/>
      <c r="O52" s="95">
        <f t="shared" si="0"/>
        <v>7795.4220000000014</v>
      </c>
      <c r="P52" s="103">
        <v>0</v>
      </c>
      <c r="Q52" s="97">
        <v>1020.9471072000003</v>
      </c>
      <c r="R52" s="97"/>
      <c r="S52" s="97">
        <v>66.964500000000015</v>
      </c>
      <c r="T52" s="104"/>
      <c r="U52" s="97">
        <v>0</v>
      </c>
      <c r="V52" s="97">
        <v>770.09175000000016</v>
      </c>
      <c r="W52" s="97">
        <v>0</v>
      </c>
      <c r="X52" s="97"/>
      <c r="Y52" s="97">
        <v>0</v>
      </c>
      <c r="Z52" s="97"/>
      <c r="AA52" s="97"/>
      <c r="AB52" s="97">
        <f t="shared" si="1"/>
        <v>1858.0033572000007</v>
      </c>
      <c r="AC52" s="95">
        <f t="shared" si="2"/>
        <v>5937.4186428000012</v>
      </c>
      <c r="AD52" s="1"/>
      <c r="AE52" s="1"/>
    </row>
    <row r="53" spans="1:31" ht="51.75" x14ac:dyDescent="0.25">
      <c r="A53" s="114" t="s">
        <v>2025</v>
      </c>
      <c r="B53" s="115" t="s">
        <v>2026</v>
      </c>
      <c r="C53" s="100" t="s">
        <v>2024</v>
      </c>
      <c r="D53" s="92" t="s">
        <v>689</v>
      </c>
      <c r="E53" s="92" t="s">
        <v>2021</v>
      </c>
      <c r="F53" s="116">
        <v>4741.3500000000004</v>
      </c>
      <c r="G53" s="101">
        <v>0</v>
      </c>
      <c r="H53" s="101">
        <v>0</v>
      </c>
      <c r="I53" s="94">
        <v>189.65400000000002</v>
      </c>
      <c r="J53" s="94">
        <v>314.28000000000003</v>
      </c>
      <c r="K53" s="94"/>
      <c r="L53" s="94">
        <v>170.92500000000001</v>
      </c>
      <c r="M53" s="94">
        <v>352.08</v>
      </c>
      <c r="N53" s="97"/>
      <c r="O53" s="95">
        <f t="shared" si="0"/>
        <v>5768.2890000000007</v>
      </c>
      <c r="P53" s="103">
        <v>0</v>
      </c>
      <c r="Q53" s="97">
        <v>617.78714640000032</v>
      </c>
      <c r="R53" s="97"/>
      <c r="S53" s="97">
        <v>47.413500000000006</v>
      </c>
      <c r="T53" s="104"/>
      <c r="U53" s="97">
        <v>0</v>
      </c>
      <c r="V53" s="97">
        <v>545.25525000000005</v>
      </c>
      <c r="W53" s="97">
        <v>0</v>
      </c>
      <c r="X53" s="97"/>
      <c r="Y53" s="97">
        <v>0</v>
      </c>
      <c r="Z53" s="97"/>
      <c r="AA53" s="97"/>
      <c r="AB53" s="97">
        <f t="shared" si="1"/>
        <v>1210.4558964000003</v>
      </c>
      <c r="AC53" s="95">
        <f t="shared" si="2"/>
        <v>4557.8331036</v>
      </c>
      <c r="AD53" s="1"/>
      <c r="AE53" s="1"/>
    </row>
    <row r="54" spans="1:31" ht="64.5" x14ac:dyDescent="0.25">
      <c r="A54" s="114" t="s">
        <v>2027</v>
      </c>
      <c r="B54" s="115" t="s">
        <v>2028</v>
      </c>
      <c r="C54" s="100" t="s">
        <v>2024</v>
      </c>
      <c r="D54" s="92" t="s">
        <v>689</v>
      </c>
      <c r="E54" s="92" t="s">
        <v>2021</v>
      </c>
      <c r="F54" s="116">
        <v>6696.4500000000007</v>
      </c>
      <c r="G54" s="101">
        <v>0</v>
      </c>
      <c r="H54" s="101">
        <v>0</v>
      </c>
      <c r="I54" s="94">
        <v>133.92900000000003</v>
      </c>
      <c r="J54" s="94">
        <v>453.96000000000004</v>
      </c>
      <c r="K54" s="94"/>
      <c r="L54" s="94">
        <v>243.22500000000002</v>
      </c>
      <c r="M54" s="94">
        <v>508.55999999999995</v>
      </c>
      <c r="N54" s="97"/>
      <c r="O54" s="95">
        <f t="shared" si="0"/>
        <v>8036.1240000000016</v>
      </c>
      <c r="P54" s="103">
        <v>0</v>
      </c>
      <c r="Q54" s="97">
        <v>1072.3610544000003</v>
      </c>
      <c r="R54" s="97"/>
      <c r="S54" s="97">
        <v>66.964500000000015</v>
      </c>
      <c r="T54" s="104"/>
      <c r="U54" s="97">
        <v>0</v>
      </c>
      <c r="V54" s="97">
        <v>770.09175000000016</v>
      </c>
      <c r="W54" s="97">
        <v>1867.23</v>
      </c>
      <c r="X54" s="97"/>
      <c r="Y54" s="97">
        <v>0</v>
      </c>
      <c r="Z54" s="97"/>
      <c r="AA54" s="97"/>
      <c r="AB54" s="97">
        <f t="shared" si="1"/>
        <v>3776.6473044000004</v>
      </c>
      <c r="AC54" s="95">
        <f t="shared" si="2"/>
        <v>4259.4766956000012</v>
      </c>
      <c r="AD54" s="1"/>
      <c r="AE54" s="1"/>
    </row>
    <row r="55" spans="1:31" ht="51.75" x14ac:dyDescent="0.25">
      <c r="A55" s="114" t="s">
        <v>2029</v>
      </c>
      <c r="B55" s="115" t="s">
        <v>2030</v>
      </c>
      <c r="C55" s="100" t="s">
        <v>2020</v>
      </c>
      <c r="D55" s="92" t="s">
        <v>689</v>
      </c>
      <c r="E55" s="92" t="s">
        <v>2021</v>
      </c>
      <c r="F55" s="116">
        <v>6354.0750000000007</v>
      </c>
      <c r="G55" s="101">
        <v>0</v>
      </c>
      <c r="H55" s="101">
        <v>0</v>
      </c>
      <c r="I55" s="94">
        <v>127.08150000000002</v>
      </c>
      <c r="J55" s="94">
        <v>453.96000000000004</v>
      </c>
      <c r="K55" s="94"/>
      <c r="L55" s="94">
        <v>234.97500000000002</v>
      </c>
      <c r="M55" s="94">
        <v>508.55999999999995</v>
      </c>
      <c r="N55" s="97"/>
      <c r="O55" s="95">
        <f t="shared" si="0"/>
        <v>7678.6515000000018</v>
      </c>
      <c r="P55" s="103">
        <v>0</v>
      </c>
      <c r="Q55" s="97">
        <v>996.00492840000049</v>
      </c>
      <c r="R55" s="97"/>
      <c r="S55" s="97">
        <v>63.54075000000001</v>
      </c>
      <c r="T55" s="104"/>
      <c r="U55" s="97">
        <v>0</v>
      </c>
      <c r="V55" s="97">
        <v>730.71862500000009</v>
      </c>
      <c r="W55" s="97">
        <v>542.11</v>
      </c>
      <c r="X55" s="97"/>
      <c r="Y55" s="97">
        <v>0</v>
      </c>
      <c r="Z55" s="97"/>
      <c r="AA55" s="97"/>
      <c r="AB55" s="97">
        <f t="shared" si="1"/>
        <v>2332.3743034000008</v>
      </c>
      <c r="AC55" s="95">
        <f t="shared" si="2"/>
        <v>5346.2771966000009</v>
      </c>
      <c r="AD55" s="1"/>
      <c r="AE55" s="1"/>
    </row>
    <row r="56" spans="1:31" ht="39" x14ac:dyDescent="0.25">
      <c r="A56" s="114" t="s">
        <v>2031</v>
      </c>
      <c r="B56" s="115" t="s">
        <v>2032</v>
      </c>
      <c r="C56" s="100" t="s">
        <v>2024</v>
      </c>
      <c r="D56" s="92" t="s">
        <v>689</v>
      </c>
      <c r="E56" s="92" t="s">
        <v>2021</v>
      </c>
      <c r="F56" s="116">
        <v>6696.4500000000007</v>
      </c>
      <c r="G56" s="101">
        <v>0</v>
      </c>
      <c r="H56" s="101">
        <v>0</v>
      </c>
      <c r="I56" s="94">
        <v>0</v>
      </c>
      <c r="J56" s="94">
        <v>453.96000000000004</v>
      </c>
      <c r="K56" s="94"/>
      <c r="L56" s="94">
        <v>243.22500000000002</v>
      </c>
      <c r="M56" s="94">
        <v>0</v>
      </c>
      <c r="N56" s="97"/>
      <c r="O56" s="95">
        <f t="shared" si="0"/>
        <v>7393.6350000000011</v>
      </c>
      <c r="P56" s="103">
        <v>0</v>
      </c>
      <c r="Q56" s="97">
        <v>935.12540400000034</v>
      </c>
      <c r="R56" s="97"/>
      <c r="S56" s="97">
        <v>66.964500000000015</v>
      </c>
      <c r="T56" s="104"/>
      <c r="U56" s="97">
        <v>0</v>
      </c>
      <c r="V56" s="97">
        <v>770.09175000000016</v>
      </c>
      <c r="W56" s="97">
        <v>0</v>
      </c>
      <c r="X56" s="97"/>
      <c r="Y56" s="97">
        <v>0</v>
      </c>
      <c r="Z56" s="97"/>
      <c r="AA56" s="97"/>
      <c r="AB56" s="97">
        <f t="shared" si="1"/>
        <v>1772.1816540000004</v>
      </c>
      <c r="AC56" s="95">
        <f t="shared" si="2"/>
        <v>5621.4533460000002</v>
      </c>
      <c r="AD56" s="1"/>
      <c r="AE56" s="1"/>
    </row>
    <row r="57" spans="1:31" ht="64.5" x14ac:dyDescent="0.25">
      <c r="A57" s="114" t="s">
        <v>2033</v>
      </c>
      <c r="B57" s="115" t="s">
        <v>2034</v>
      </c>
      <c r="C57" s="100" t="s">
        <v>2020</v>
      </c>
      <c r="D57" s="92" t="s">
        <v>689</v>
      </c>
      <c r="E57" s="92" t="s">
        <v>2021</v>
      </c>
      <c r="F57" s="116">
        <v>6354.0750000000007</v>
      </c>
      <c r="G57" s="101">
        <v>0</v>
      </c>
      <c r="H57" s="101">
        <v>0</v>
      </c>
      <c r="I57" s="94">
        <v>0</v>
      </c>
      <c r="J57" s="94">
        <v>453.96000000000004</v>
      </c>
      <c r="K57" s="94"/>
      <c r="L57" s="94">
        <v>234.97500000000002</v>
      </c>
      <c r="M57" s="94">
        <v>0</v>
      </c>
      <c r="N57" s="97"/>
      <c r="O57" s="95">
        <f t="shared" si="0"/>
        <v>7043.0100000000011</v>
      </c>
      <c r="P57" s="103">
        <v>0</v>
      </c>
      <c r="Q57" s="97">
        <v>860.23190400000033</v>
      </c>
      <c r="R57" s="97"/>
      <c r="S57" s="97">
        <v>63.54075000000001</v>
      </c>
      <c r="T57" s="104"/>
      <c r="U57" s="97">
        <v>0</v>
      </c>
      <c r="V57" s="97">
        <v>730.71862500000009</v>
      </c>
      <c r="W57" s="97">
        <v>0</v>
      </c>
      <c r="X57" s="97"/>
      <c r="Y57" s="97">
        <v>0</v>
      </c>
      <c r="Z57" s="97"/>
      <c r="AA57" s="97"/>
      <c r="AB57" s="97">
        <f t="shared" si="1"/>
        <v>1654.4912790000003</v>
      </c>
      <c r="AC57" s="95">
        <f t="shared" si="2"/>
        <v>5388.5187210000004</v>
      </c>
      <c r="AD57" s="1"/>
      <c r="AE57" s="1"/>
    </row>
    <row r="58" spans="1:31" ht="51.75" x14ac:dyDescent="0.25">
      <c r="A58" s="114" t="s">
        <v>2035</v>
      </c>
      <c r="B58" s="115" t="s">
        <v>2036</v>
      </c>
      <c r="C58" s="100" t="s">
        <v>2024</v>
      </c>
      <c r="D58" s="92" t="s">
        <v>689</v>
      </c>
      <c r="E58" s="92" t="s">
        <v>2021</v>
      </c>
      <c r="F58" s="116">
        <v>6696.4500000000007</v>
      </c>
      <c r="G58" s="101">
        <v>0</v>
      </c>
      <c r="H58" s="101">
        <v>0</v>
      </c>
      <c r="I58" s="94">
        <v>0</v>
      </c>
      <c r="J58" s="94">
        <v>453.96000000000004</v>
      </c>
      <c r="K58" s="94"/>
      <c r="L58" s="94">
        <v>243.22500000000002</v>
      </c>
      <c r="M58" s="94">
        <v>0</v>
      </c>
      <c r="N58" s="97"/>
      <c r="O58" s="95">
        <f t="shared" si="0"/>
        <v>7393.6350000000011</v>
      </c>
      <c r="P58" s="103">
        <v>0</v>
      </c>
      <c r="Q58" s="97">
        <v>935.12540400000034</v>
      </c>
      <c r="R58" s="97"/>
      <c r="S58" s="97">
        <v>66.964500000000015</v>
      </c>
      <c r="T58" s="104"/>
      <c r="U58" s="97">
        <v>0</v>
      </c>
      <c r="V58" s="97">
        <v>770.09175000000016</v>
      </c>
      <c r="W58" s="97">
        <v>2606.46</v>
      </c>
      <c r="X58" s="97"/>
      <c r="Y58" s="97">
        <v>0</v>
      </c>
      <c r="Z58" s="97"/>
      <c r="AA58" s="97"/>
      <c r="AB58" s="97">
        <f t="shared" si="1"/>
        <v>4378.6416540000009</v>
      </c>
      <c r="AC58" s="95">
        <f t="shared" si="2"/>
        <v>3014.9933460000002</v>
      </c>
      <c r="AD58" s="1"/>
      <c r="AE58" s="1"/>
    </row>
    <row r="59" spans="1:31" ht="51.75" x14ac:dyDescent="0.25">
      <c r="A59" s="114" t="s">
        <v>2037</v>
      </c>
      <c r="B59" s="115" t="s">
        <v>2038</v>
      </c>
      <c r="C59" s="100" t="s">
        <v>2024</v>
      </c>
      <c r="D59" s="92" t="s">
        <v>689</v>
      </c>
      <c r="E59" s="92" t="s">
        <v>2021</v>
      </c>
      <c r="F59" s="116">
        <v>6696.4500000000007</v>
      </c>
      <c r="G59" s="101">
        <v>0</v>
      </c>
      <c r="H59" s="101">
        <v>0</v>
      </c>
      <c r="I59" s="94">
        <v>0</v>
      </c>
      <c r="J59" s="94">
        <v>453.96000000000004</v>
      </c>
      <c r="K59" s="94"/>
      <c r="L59" s="94">
        <v>243.22500000000002</v>
      </c>
      <c r="M59" s="94">
        <v>0</v>
      </c>
      <c r="N59" s="97"/>
      <c r="O59" s="95">
        <f t="shared" si="0"/>
        <v>7393.6350000000011</v>
      </c>
      <c r="P59" s="103">
        <v>0</v>
      </c>
      <c r="Q59" s="97">
        <v>935.12540400000034</v>
      </c>
      <c r="R59" s="97"/>
      <c r="S59" s="97">
        <v>66.964500000000015</v>
      </c>
      <c r="T59" s="104"/>
      <c r="U59" s="97">
        <v>0</v>
      </c>
      <c r="V59" s="97">
        <v>770.09175000000016</v>
      </c>
      <c r="W59" s="97">
        <v>1000</v>
      </c>
      <c r="X59" s="97"/>
      <c r="Y59" s="97">
        <v>0</v>
      </c>
      <c r="Z59" s="97"/>
      <c r="AA59" s="97"/>
      <c r="AB59" s="97">
        <f t="shared" si="1"/>
        <v>2772.1816540000004</v>
      </c>
      <c r="AC59" s="95">
        <f t="shared" si="2"/>
        <v>4621.4533460000002</v>
      </c>
      <c r="AD59" s="1"/>
      <c r="AE59" s="1"/>
    </row>
    <row r="60" spans="1:31" ht="39" x14ac:dyDescent="0.25">
      <c r="A60" s="114" t="s">
        <v>2039</v>
      </c>
      <c r="B60" s="115" t="s">
        <v>2040</v>
      </c>
      <c r="C60" s="100" t="s">
        <v>2024</v>
      </c>
      <c r="D60" s="92" t="s">
        <v>689</v>
      </c>
      <c r="E60" s="92" t="s">
        <v>2021</v>
      </c>
      <c r="F60" s="116">
        <v>6696.4500000000007</v>
      </c>
      <c r="G60" s="101">
        <v>0</v>
      </c>
      <c r="H60" s="101">
        <v>0</v>
      </c>
      <c r="I60" s="94">
        <v>0</v>
      </c>
      <c r="J60" s="94">
        <v>453.96000000000004</v>
      </c>
      <c r="K60" s="94"/>
      <c r="L60" s="94">
        <v>243.22500000000002</v>
      </c>
      <c r="M60" s="94">
        <v>0</v>
      </c>
      <c r="N60" s="97"/>
      <c r="O60" s="95">
        <f t="shared" si="0"/>
        <v>7393.6350000000011</v>
      </c>
      <c r="P60" s="103">
        <v>0</v>
      </c>
      <c r="Q60" s="97">
        <v>935.12540400000034</v>
      </c>
      <c r="R60" s="97"/>
      <c r="S60" s="97">
        <v>66.964500000000015</v>
      </c>
      <c r="T60" s="104"/>
      <c r="U60" s="97">
        <v>0</v>
      </c>
      <c r="V60" s="97">
        <v>770.09175000000016</v>
      </c>
      <c r="W60" s="97">
        <v>105.48</v>
      </c>
      <c r="X60" s="97"/>
      <c r="Y60" s="97">
        <v>0</v>
      </c>
      <c r="Z60" s="97"/>
      <c r="AA60" s="97"/>
      <c r="AB60" s="97">
        <f t="shared" si="1"/>
        <v>1877.6616540000005</v>
      </c>
      <c r="AC60" s="95">
        <f t="shared" si="2"/>
        <v>5515.9733460000007</v>
      </c>
      <c r="AD60" s="1"/>
      <c r="AE60" s="1"/>
    </row>
    <row r="61" spans="1:31" ht="51.75" x14ac:dyDescent="0.25">
      <c r="A61" s="114" t="s">
        <v>2041</v>
      </c>
      <c r="B61" s="115" t="s">
        <v>2042</v>
      </c>
      <c r="C61" s="100" t="s">
        <v>2043</v>
      </c>
      <c r="D61" s="92" t="s">
        <v>689</v>
      </c>
      <c r="E61" s="92" t="s">
        <v>2021</v>
      </c>
      <c r="F61" s="116">
        <v>6533.5249999999996</v>
      </c>
      <c r="G61" s="101">
        <v>0</v>
      </c>
      <c r="H61" s="101">
        <v>0</v>
      </c>
      <c r="I61" s="94">
        <v>0</v>
      </c>
      <c r="J61" s="94">
        <v>442.32000000000005</v>
      </c>
      <c r="K61" s="94"/>
      <c r="L61" s="94">
        <v>237.20000000000002</v>
      </c>
      <c r="M61" s="94">
        <v>495.52</v>
      </c>
      <c r="N61" s="97"/>
      <c r="O61" s="95">
        <f t="shared" si="0"/>
        <v>7708.5649999999987</v>
      </c>
      <c r="P61" s="103">
        <v>0</v>
      </c>
      <c r="Q61" s="97">
        <v>1004.8807559999999</v>
      </c>
      <c r="R61" s="97"/>
      <c r="S61" s="97">
        <v>65.335250000000002</v>
      </c>
      <c r="T61" s="104"/>
      <c r="U61" s="97">
        <v>0</v>
      </c>
      <c r="V61" s="97">
        <v>751.35537499999998</v>
      </c>
      <c r="W61" s="97">
        <v>695</v>
      </c>
      <c r="X61" s="97"/>
      <c r="Y61" s="97">
        <v>0</v>
      </c>
      <c r="Z61" s="97"/>
      <c r="AA61" s="97"/>
      <c r="AB61" s="97">
        <f t="shared" si="1"/>
        <v>2516.5713809999997</v>
      </c>
      <c r="AC61" s="95">
        <f t="shared" si="2"/>
        <v>5191.9936189999989</v>
      </c>
      <c r="AD61" s="1"/>
      <c r="AE61" s="1"/>
    </row>
    <row r="62" spans="1:31" ht="51.75" x14ac:dyDescent="0.25">
      <c r="A62" s="114" t="s">
        <v>2044</v>
      </c>
      <c r="B62" s="115" t="s">
        <v>2045</v>
      </c>
      <c r="C62" s="100" t="s">
        <v>2020</v>
      </c>
      <c r="D62" s="92" t="s">
        <v>689</v>
      </c>
      <c r="E62" s="92" t="s">
        <v>2021</v>
      </c>
      <c r="F62" s="116">
        <v>5539.4500000000007</v>
      </c>
      <c r="G62" s="101">
        <v>0</v>
      </c>
      <c r="H62" s="101">
        <v>0</v>
      </c>
      <c r="I62" s="94">
        <v>0</v>
      </c>
      <c r="J62" s="94">
        <v>395.76</v>
      </c>
      <c r="K62" s="94"/>
      <c r="L62" s="94">
        <v>204.85000000000002</v>
      </c>
      <c r="M62" s="94">
        <v>0</v>
      </c>
      <c r="N62" s="97"/>
      <c r="O62" s="95">
        <f t="shared" si="0"/>
        <v>6140.0600000000013</v>
      </c>
      <c r="P62" s="103">
        <v>0</v>
      </c>
      <c r="Q62" s="97">
        <v>679.79330400000026</v>
      </c>
      <c r="R62" s="97"/>
      <c r="S62" s="97"/>
      <c r="T62" s="104"/>
      <c r="U62" s="97">
        <v>0</v>
      </c>
      <c r="V62" s="97">
        <v>637.0367500000001</v>
      </c>
      <c r="W62" s="97">
        <v>0</v>
      </c>
      <c r="X62" s="97"/>
      <c r="Y62" s="97">
        <v>0</v>
      </c>
      <c r="Z62" s="97"/>
      <c r="AA62" s="97"/>
      <c r="AB62" s="97">
        <f t="shared" si="1"/>
        <v>1316.8300540000005</v>
      </c>
      <c r="AC62" s="95">
        <f t="shared" si="2"/>
        <v>4823.2299460000013</v>
      </c>
      <c r="AD62" s="1"/>
      <c r="AE62" s="1"/>
    </row>
    <row r="63" spans="1:31" ht="39" x14ac:dyDescent="0.25">
      <c r="A63" s="114" t="s">
        <v>2046</v>
      </c>
      <c r="B63" s="115" t="s">
        <v>2047</v>
      </c>
      <c r="C63" s="100" t="s">
        <v>2020</v>
      </c>
      <c r="D63" s="92" t="s">
        <v>689</v>
      </c>
      <c r="E63" s="92" t="s">
        <v>2021</v>
      </c>
      <c r="F63" s="116">
        <v>6354.0750000000007</v>
      </c>
      <c r="G63" s="101">
        <v>0</v>
      </c>
      <c r="H63" s="101">
        <v>0</v>
      </c>
      <c r="I63" s="94">
        <v>0</v>
      </c>
      <c r="J63" s="94">
        <v>453.96000000000004</v>
      </c>
      <c r="K63" s="94"/>
      <c r="L63" s="94">
        <v>234.97500000000002</v>
      </c>
      <c r="M63" s="94">
        <v>0</v>
      </c>
      <c r="N63" s="97"/>
      <c r="O63" s="95">
        <f t="shared" si="0"/>
        <v>7043.0100000000011</v>
      </c>
      <c r="P63" s="103">
        <v>0</v>
      </c>
      <c r="Q63" s="97">
        <v>860.23190400000033</v>
      </c>
      <c r="R63" s="97"/>
      <c r="S63" s="97">
        <v>63.54075000000001</v>
      </c>
      <c r="T63" s="104"/>
      <c r="U63" s="97">
        <v>0</v>
      </c>
      <c r="V63" s="97">
        <v>730.71862500000009</v>
      </c>
      <c r="W63" s="97">
        <v>0</v>
      </c>
      <c r="X63" s="97"/>
      <c r="Y63" s="97">
        <v>0</v>
      </c>
      <c r="Z63" s="97"/>
      <c r="AA63" s="97"/>
      <c r="AB63" s="97">
        <f t="shared" si="1"/>
        <v>1654.4912790000003</v>
      </c>
      <c r="AC63" s="95">
        <f t="shared" si="2"/>
        <v>5388.5187210000004</v>
      </c>
      <c r="AD63" s="1"/>
      <c r="AE63" s="1"/>
    </row>
    <row r="64" spans="1:31" ht="39" x14ac:dyDescent="0.25">
      <c r="A64" s="114" t="s">
        <v>2048</v>
      </c>
      <c r="B64" s="115" t="s">
        <v>2049</v>
      </c>
      <c r="C64" s="100" t="s">
        <v>2020</v>
      </c>
      <c r="D64" s="92" t="s">
        <v>689</v>
      </c>
      <c r="E64" s="92" t="s">
        <v>2021</v>
      </c>
      <c r="F64" s="116">
        <v>6028.2250000000004</v>
      </c>
      <c r="G64" s="101">
        <v>0</v>
      </c>
      <c r="H64" s="101">
        <v>0</v>
      </c>
      <c r="I64" s="94">
        <v>0</v>
      </c>
      <c r="J64" s="94">
        <v>430.68</v>
      </c>
      <c r="K64" s="94"/>
      <c r="L64" s="94">
        <v>222.92500000000001</v>
      </c>
      <c r="M64" s="94">
        <v>0</v>
      </c>
      <c r="N64" s="97"/>
      <c r="O64" s="95">
        <f t="shared" si="0"/>
        <v>6681.8300000000008</v>
      </c>
      <c r="P64" s="103">
        <v>0</v>
      </c>
      <c r="Q64" s="97">
        <v>788.05646400000023</v>
      </c>
      <c r="R64" s="97"/>
      <c r="S64" s="97">
        <v>60.282250000000005</v>
      </c>
      <c r="T64" s="104"/>
      <c r="U64" s="97">
        <v>0</v>
      </c>
      <c r="V64" s="97">
        <v>693.24587500000007</v>
      </c>
      <c r="W64" s="97">
        <v>0</v>
      </c>
      <c r="X64" s="97"/>
      <c r="Y64" s="97">
        <v>0</v>
      </c>
      <c r="Z64" s="97"/>
      <c r="AA64" s="97"/>
      <c r="AB64" s="97">
        <f t="shared" si="1"/>
        <v>1541.5845890000003</v>
      </c>
      <c r="AC64" s="95">
        <f t="shared" si="2"/>
        <v>5140.2454110000008</v>
      </c>
      <c r="AD64" s="1"/>
      <c r="AE64" s="1"/>
    </row>
    <row r="65" spans="1:31" ht="64.5" x14ac:dyDescent="0.25">
      <c r="A65" s="114" t="s">
        <v>2050</v>
      </c>
      <c r="B65" s="115" t="s">
        <v>2051</v>
      </c>
      <c r="C65" s="100" t="s">
        <v>2020</v>
      </c>
      <c r="D65" s="92" t="s">
        <v>689</v>
      </c>
      <c r="E65" s="92" t="s">
        <v>2021</v>
      </c>
      <c r="F65" s="116">
        <v>2280.9500000000003</v>
      </c>
      <c r="G65" s="101">
        <v>0</v>
      </c>
      <c r="H65" s="101">
        <v>0</v>
      </c>
      <c r="I65" s="94">
        <v>0</v>
      </c>
      <c r="J65" s="94">
        <v>162.96</v>
      </c>
      <c r="K65" s="94"/>
      <c r="L65" s="94">
        <v>84.350000000000009</v>
      </c>
      <c r="M65" s="94">
        <v>0</v>
      </c>
      <c r="N65" s="97"/>
      <c r="O65" s="95">
        <f t="shared" si="0"/>
        <v>2528.2600000000002</v>
      </c>
      <c r="P65" s="103">
        <v>7.0884479999999996</v>
      </c>
      <c r="Q65" s="97">
        <v>0</v>
      </c>
      <c r="R65" s="97"/>
      <c r="S65" s="97">
        <v>22.809500000000003</v>
      </c>
      <c r="T65" s="104"/>
      <c r="U65" s="97">
        <v>0</v>
      </c>
      <c r="V65" s="97">
        <v>262.30925000000002</v>
      </c>
      <c r="W65" s="97">
        <v>0</v>
      </c>
      <c r="X65" s="97"/>
      <c r="Y65" s="97">
        <v>0</v>
      </c>
      <c r="Z65" s="97"/>
      <c r="AA65" s="97"/>
      <c r="AB65" s="97">
        <f t="shared" si="1"/>
        <v>285.11875000000003</v>
      </c>
      <c r="AC65" s="95">
        <f t="shared" si="2"/>
        <v>2250.2296980000001</v>
      </c>
      <c r="AD65" s="1"/>
      <c r="AE65" s="1"/>
    </row>
    <row r="66" spans="1:31" ht="51.75" x14ac:dyDescent="0.25">
      <c r="A66" s="114" t="s">
        <v>2052</v>
      </c>
      <c r="B66" s="115" t="s">
        <v>2053</v>
      </c>
      <c r="C66" s="100" t="s">
        <v>2020</v>
      </c>
      <c r="D66" s="92" t="s">
        <v>689</v>
      </c>
      <c r="E66" s="92" t="s">
        <v>2021</v>
      </c>
      <c r="F66" s="116">
        <v>4398.9750000000004</v>
      </c>
      <c r="G66" s="101">
        <v>0</v>
      </c>
      <c r="H66" s="101">
        <v>0</v>
      </c>
      <c r="I66" s="94">
        <v>0</v>
      </c>
      <c r="J66" s="94">
        <v>314.28000000000003</v>
      </c>
      <c r="K66" s="94"/>
      <c r="L66" s="94">
        <v>162.67500000000001</v>
      </c>
      <c r="M66" s="94">
        <v>0</v>
      </c>
      <c r="N66" s="97"/>
      <c r="O66" s="95">
        <f t="shared" si="0"/>
        <v>4875.93</v>
      </c>
      <c r="P66" s="103">
        <v>0</v>
      </c>
      <c r="Q66" s="97">
        <v>444.95316800000018</v>
      </c>
      <c r="R66" s="97"/>
      <c r="S66" s="97">
        <v>43.989750000000008</v>
      </c>
      <c r="T66" s="104"/>
      <c r="U66" s="97">
        <v>0</v>
      </c>
      <c r="V66" s="97">
        <v>505.88212500000009</v>
      </c>
      <c r="W66" s="97">
        <v>0</v>
      </c>
      <c r="X66" s="97"/>
      <c r="Y66" s="97">
        <v>0</v>
      </c>
      <c r="Z66" s="97"/>
      <c r="AA66" s="97"/>
      <c r="AB66" s="97">
        <f t="shared" si="1"/>
        <v>994.82504300000028</v>
      </c>
      <c r="AC66" s="95">
        <f t="shared" si="2"/>
        <v>3881.104957</v>
      </c>
      <c r="AD66" s="1"/>
      <c r="AE66" s="1"/>
    </row>
    <row r="67" spans="1:31" ht="39" x14ac:dyDescent="0.25">
      <c r="A67" s="114" t="s">
        <v>2054</v>
      </c>
      <c r="B67" s="115" t="s">
        <v>2055</v>
      </c>
      <c r="C67" s="100" t="s">
        <v>2020</v>
      </c>
      <c r="D67" s="92" t="s">
        <v>689</v>
      </c>
      <c r="E67" s="92" t="s">
        <v>2021</v>
      </c>
      <c r="F67" s="116">
        <v>2443.875</v>
      </c>
      <c r="G67" s="101">
        <v>0</v>
      </c>
      <c r="H67" s="101">
        <v>0</v>
      </c>
      <c r="I67" s="94">
        <v>0</v>
      </c>
      <c r="J67" s="94">
        <v>174.60000000000002</v>
      </c>
      <c r="K67" s="94"/>
      <c r="L67" s="94">
        <v>90.375</v>
      </c>
      <c r="M67" s="94">
        <v>0</v>
      </c>
      <c r="N67" s="97"/>
      <c r="O67" s="95">
        <f t="shared" si="0"/>
        <v>2708.85</v>
      </c>
      <c r="P67" s="103">
        <v>0</v>
      </c>
      <c r="Q67" s="97">
        <v>11.293311999999986</v>
      </c>
      <c r="R67" s="97"/>
      <c r="S67" s="97">
        <v>24.438749999999999</v>
      </c>
      <c r="T67" s="104"/>
      <c r="U67" s="97">
        <v>0</v>
      </c>
      <c r="V67" s="97">
        <v>281.04562500000003</v>
      </c>
      <c r="W67" s="97">
        <v>0</v>
      </c>
      <c r="X67" s="97"/>
      <c r="Y67" s="97">
        <v>0</v>
      </c>
      <c r="Z67" s="97"/>
      <c r="AA67" s="97"/>
      <c r="AB67" s="97">
        <f t="shared" si="1"/>
        <v>316.77768700000001</v>
      </c>
      <c r="AC67" s="95">
        <f t="shared" si="2"/>
        <v>2392.0723129999997</v>
      </c>
      <c r="AD67" s="1"/>
      <c r="AE67" s="1"/>
    </row>
    <row r="68" spans="1:31" ht="51.75" x14ac:dyDescent="0.25">
      <c r="A68" s="114" t="s">
        <v>2056</v>
      </c>
      <c r="B68" s="115" t="s">
        <v>2057</v>
      </c>
      <c r="C68" s="100" t="s">
        <v>2020</v>
      </c>
      <c r="D68" s="92" t="s">
        <v>689</v>
      </c>
      <c r="E68" s="92" t="s">
        <v>2021</v>
      </c>
      <c r="F68" s="116">
        <v>2606.8000000000002</v>
      </c>
      <c r="G68" s="101">
        <v>0</v>
      </c>
      <c r="H68" s="101">
        <v>0</v>
      </c>
      <c r="I68" s="94">
        <v>0</v>
      </c>
      <c r="J68" s="94">
        <v>186.24</v>
      </c>
      <c r="K68" s="94"/>
      <c r="L68" s="94">
        <v>96.4</v>
      </c>
      <c r="M68" s="94">
        <v>0</v>
      </c>
      <c r="N68" s="97"/>
      <c r="O68" s="95">
        <f t="shared" si="0"/>
        <v>2889.44</v>
      </c>
      <c r="P68" s="103">
        <v>0</v>
      </c>
      <c r="Q68" s="97">
        <v>44.675071999999972</v>
      </c>
      <c r="R68" s="97"/>
      <c r="S68" s="97">
        <v>26.068000000000001</v>
      </c>
      <c r="T68" s="104"/>
      <c r="U68" s="97">
        <v>0</v>
      </c>
      <c r="V68" s="97">
        <v>299.78200000000004</v>
      </c>
      <c r="W68" s="97">
        <v>526</v>
      </c>
      <c r="X68" s="97"/>
      <c r="Y68" s="97">
        <v>0</v>
      </c>
      <c r="Z68" s="97">
        <v>254.57</v>
      </c>
      <c r="AA68" s="97"/>
      <c r="AB68" s="97">
        <f t="shared" si="1"/>
        <v>1151.0950720000001</v>
      </c>
      <c r="AC68" s="95">
        <f t="shared" si="2"/>
        <v>1738.344928</v>
      </c>
      <c r="AD68" s="1"/>
      <c r="AE68" s="1"/>
    </row>
    <row r="69" spans="1:31" ht="51.75" x14ac:dyDescent="0.25">
      <c r="A69" s="114" t="s">
        <v>2058</v>
      </c>
      <c r="B69" s="115" t="s">
        <v>2059</v>
      </c>
      <c r="C69" s="100" t="s">
        <v>2020</v>
      </c>
      <c r="D69" s="92" t="s">
        <v>689</v>
      </c>
      <c r="E69" s="92" t="s">
        <v>2021</v>
      </c>
      <c r="F69" s="116">
        <v>1303.4000000000001</v>
      </c>
      <c r="G69" s="101">
        <v>0</v>
      </c>
      <c r="H69" s="101">
        <v>0</v>
      </c>
      <c r="I69" s="94">
        <v>0</v>
      </c>
      <c r="J69" s="94">
        <v>93.12</v>
      </c>
      <c r="K69" s="94"/>
      <c r="L69" s="94">
        <v>48.2</v>
      </c>
      <c r="M69" s="94">
        <v>0</v>
      </c>
      <c r="N69" s="97"/>
      <c r="O69" s="95">
        <f t="shared" si="0"/>
        <v>1444.72</v>
      </c>
      <c r="P69" s="103">
        <v>125.21543999999999</v>
      </c>
      <c r="Q69" s="97">
        <v>0</v>
      </c>
      <c r="R69" s="97"/>
      <c r="S69" s="97">
        <v>0</v>
      </c>
      <c r="T69" s="104"/>
      <c r="U69" s="97">
        <v>0</v>
      </c>
      <c r="V69" s="97">
        <v>149.89100000000002</v>
      </c>
      <c r="W69" s="97">
        <v>231</v>
      </c>
      <c r="X69" s="97"/>
      <c r="Y69" s="97">
        <v>0</v>
      </c>
      <c r="Z69" s="97"/>
      <c r="AA69" s="97"/>
      <c r="AB69" s="97">
        <f t="shared" si="1"/>
        <v>380.89100000000002</v>
      </c>
      <c r="AC69" s="95">
        <f t="shared" si="2"/>
        <v>1189.0444399999999</v>
      </c>
      <c r="AD69" s="1"/>
      <c r="AE69" s="1"/>
    </row>
    <row r="70" spans="1:31" ht="51.75" x14ac:dyDescent="0.25">
      <c r="A70" s="114" t="s">
        <v>2060</v>
      </c>
      <c r="B70" s="115" t="s">
        <v>2061</v>
      </c>
      <c r="C70" s="100" t="s">
        <v>2020</v>
      </c>
      <c r="D70" s="92" t="s">
        <v>689</v>
      </c>
      <c r="E70" s="92" t="s">
        <v>2021</v>
      </c>
      <c r="F70" s="116">
        <v>1303.4000000000001</v>
      </c>
      <c r="G70" s="101">
        <v>0</v>
      </c>
      <c r="H70" s="101">
        <v>0</v>
      </c>
      <c r="I70" s="94">
        <v>0</v>
      </c>
      <c r="J70" s="94">
        <v>93.12</v>
      </c>
      <c r="K70" s="94"/>
      <c r="L70" s="94">
        <v>48.2</v>
      </c>
      <c r="M70" s="94">
        <v>0</v>
      </c>
      <c r="N70" s="97"/>
      <c r="O70" s="95">
        <f t="shared" si="0"/>
        <v>1444.72</v>
      </c>
      <c r="P70" s="103">
        <v>125.21543999999999</v>
      </c>
      <c r="Q70" s="97">
        <v>0</v>
      </c>
      <c r="R70" s="97"/>
      <c r="S70" s="97">
        <v>0</v>
      </c>
      <c r="T70" s="104"/>
      <c r="U70" s="97">
        <v>0</v>
      </c>
      <c r="V70" s="97">
        <v>149.89100000000002</v>
      </c>
      <c r="W70" s="97">
        <v>303</v>
      </c>
      <c r="X70" s="97"/>
      <c r="Y70" s="97">
        <v>0</v>
      </c>
      <c r="Z70" s="97"/>
      <c r="AA70" s="97"/>
      <c r="AB70" s="97">
        <f t="shared" si="1"/>
        <v>452.89100000000002</v>
      </c>
      <c r="AC70" s="95">
        <f t="shared" si="2"/>
        <v>1117.0444399999999</v>
      </c>
      <c r="AD70" s="1"/>
      <c r="AE70" s="1"/>
    </row>
    <row r="71" spans="1:31" ht="51.75" x14ac:dyDescent="0.25">
      <c r="A71" s="114" t="s">
        <v>2062</v>
      </c>
      <c r="B71" s="115" t="s">
        <v>2063</v>
      </c>
      <c r="C71" s="100" t="s">
        <v>2020</v>
      </c>
      <c r="D71" s="92" t="s">
        <v>689</v>
      </c>
      <c r="E71" s="92" t="s">
        <v>2021</v>
      </c>
      <c r="F71" s="116">
        <v>2606.8000000000002</v>
      </c>
      <c r="G71" s="101">
        <v>0</v>
      </c>
      <c r="H71" s="101">
        <v>0</v>
      </c>
      <c r="I71" s="94">
        <v>0</v>
      </c>
      <c r="J71" s="94">
        <v>186.24</v>
      </c>
      <c r="K71" s="94"/>
      <c r="L71" s="94">
        <v>96.4</v>
      </c>
      <c r="M71" s="94">
        <v>0</v>
      </c>
      <c r="N71" s="97"/>
      <c r="O71" s="95">
        <f t="shared" si="0"/>
        <v>2889.44</v>
      </c>
      <c r="P71" s="103">
        <v>0</v>
      </c>
      <c r="Q71" s="97">
        <v>44.675071999999972</v>
      </c>
      <c r="R71" s="97"/>
      <c r="S71" s="97">
        <v>0</v>
      </c>
      <c r="T71" s="104"/>
      <c r="U71" s="97">
        <v>0</v>
      </c>
      <c r="V71" s="97">
        <v>299.78200000000004</v>
      </c>
      <c r="W71" s="97">
        <v>0</v>
      </c>
      <c r="X71" s="97"/>
      <c r="Y71" s="97">
        <v>0</v>
      </c>
      <c r="Z71" s="97"/>
      <c r="AA71" s="97"/>
      <c r="AB71" s="97">
        <f t="shared" si="1"/>
        <v>344.45707200000004</v>
      </c>
      <c r="AC71" s="95">
        <f t="shared" si="2"/>
        <v>2544.9829279999999</v>
      </c>
      <c r="AD71" s="1"/>
      <c r="AE71" s="1"/>
    </row>
    <row r="72" spans="1:31" ht="51.75" x14ac:dyDescent="0.25">
      <c r="A72" s="114" t="s">
        <v>2064</v>
      </c>
      <c r="B72" s="115" t="s">
        <v>2065</v>
      </c>
      <c r="C72" s="100" t="s">
        <v>2020</v>
      </c>
      <c r="D72" s="92" t="s">
        <v>689</v>
      </c>
      <c r="E72" s="92" t="s">
        <v>2021</v>
      </c>
      <c r="F72" s="116">
        <v>4073.1250000000005</v>
      </c>
      <c r="G72" s="101">
        <v>0</v>
      </c>
      <c r="H72" s="101">
        <v>0</v>
      </c>
      <c r="I72" s="94">
        <v>0</v>
      </c>
      <c r="J72" s="94">
        <v>291</v>
      </c>
      <c r="K72" s="94"/>
      <c r="L72" s="94">
        <v>150.625</v>
      </c>
      <c r="M72" s="94">
        <v>0</v>
      </c>
      <c r="N72" s="97"/>
      <c r="O72" s="95">
        <f t="shared" ref="O72:O92" si="3">F72+I72+J72+L72+M72</f>
        <v>4514.75</v>
      </c>
      <c r="P72" s="103">
        <v>0</v>
      </c>
      <c r="Q72" s="97">
        <v>384.88839999999993</v>
      </c>
      <c r="R72" s="97"/>
      <c r="S72" s="97">
        <v>40.731250000000003</v>
      </c>
      <c r="T72" s="104"/>
      <c r="U72" s="97">
        <v>0</v>
      </c>
      <c r="V72" s="97">
        <v>468.40937500000007</v>
      </c>
      <c r="W72" s="97">
        <v>1296</v>
      </c>
      <c r="X72" s="97"/>
      <c r="Y72" s="97">
        <v>0</v>
      </c>
      <c r="Z72" s="97"/>
      <c r="AA72" s="97"/>
      <c r="AB72" s="97">
        <f t="shared" ref="AB72:AB92" si="4">Q72+S72+U72+V72+W72+X72+Y72+Z72+AA72+N72</f>
        <v>2190.0290249999998</v>
      </c>
      <c r="AC72" s="95">
        <f t="shared" ref="AC72:AC92" si="5">O72-AB72+P72</f>
        <v>2324.7209750000002</v>
      </c>
      <c r="AD72" s="1"/>
      <c r="AE72" s="1"/>
    </row>
    <row r="73" spans="1:31" ht="39" x14ac:dyDescent="0.25">
      <c r="A73" s="114" t="s">
        <v>2066</v>
      </c>
      <c r="B73" s="115" t="s">
        <v>2067</v>
      </c>
      <c r="C73" s="100" t="s">
        <v>2020</v>
      </c>
      <c r="D73" s="92" t="s">
        <v>689</v>
      </c>
      <c r="E73" s="92" t="s">
        <v>2021</v>
      </c>
      <c r="F73" s="116">
        <v>3258.5</v>
      </c>
      <c r="G73" s="101">
        <v>0</v>
      </c>
      <c r="H73" s="101">
        <v>0</v>
      </c>
      <c r="I73" s="94">
        <v>0</v>
      </c>
      <c r="J73" s="94">
        <v>232.8</v>
      </c>
      <c r="K73" s="94"/>
      <c r="L73" s="94">
        <v>120.5</v>
      </c>
      <c r="M73" s="94">
        <v>0</v>
      </c>
      <c r="N73" s="97"/>
      <c r="O73" s="95">
        <f t="shared" si="3"/>
        <v>3611.8</v>
      </c>
      <c r="P73" s="103">
        <v>0</v>
      </c>
      <c r="Q73" s="97">
        <v>138.45211199999997</v>
      </c>
      <c r="R73" s="97"/>
      <c r="S73" s="97">
        <v>32.585000000000001</v>
      </c>
      <c r="T73" s="104"/>
      <c r="U73" s="97">
        <v>0</v>
      </c>
      <c r="V73" s="97">
        <v>374.72750000000002</v>
      </c>
      <c r="W73" s="97">
        <v>0</v>
      </c>
      <c r="X73" s="97"/>
      <c r="Y73" s="97">
        <v>0</v>
      </c>
      <c r="Z73" s="97"/>
      <c r="AA73" s="97"/>
      <c r="AB73" s="97">
        <f t="shared" si="4"/>
        <v>545.76461199999994</v>
      </c>
      <c r="AC73" s="95">
        <f t="shared" si="5"/>
        <v>3066.0353880000002</v>
      </c>
      <c r="AD73" s="1"/>
      <c r="AE73" s="1"/>
    </row>
    <row r="74" spans="1:31" ht="64.5" x14ac:dyDescent="0.25">
      <c r="A74" s="114" t="s">
        <v>2068</v>
      </c>
      <c r="B74" s="115" t="s">
        <v>2069</v>
      </c>
      <c r="C74" s="100" t="s">
        <v>2020</v>
      </c>
      <c r="D74" s="92" t="s">
        <v>689</v>
      </c>
      <c r="E74" s="92" t="s">
        <v>2021</v>
      </c>
      <c r="F74" s="116">
        <v>4724.8250000000007</v>
      </c>
      <c r="G74" s="101">
        <v>0</v>
      </c>
      <c r="H74" s="101">
        <v>0</v>
      </c>
      <c r="I74" s="94">
        <v>0</v>
      </c>
      <c r="J74" s="94">
        <v>337.56</v>
      </c>
      <c r="K74" s="94"/>
      <c r="L74" s="94">
        <v>174.72500000000002</v>
      </c>
      <c r="M74" s="94">
        <v>0</v>
      </c>
      <c r="N74" s="97"/>
      <c r="O74" s="95">
        <f t="shared" si="3"/>
        <v>5237.1100000000015</v>
      </c>
      <c r="P74" s="103">
        <v>0</v>
      </c>
      <c r="Q74" s="97">
        <v>505.50484800000027</v>
      </c>
      <c r="R74" s="97"/>
      <c r="S74" s="97">
        <v>47.248250000000006</v>
      </c>
      <c r="T74" s="104"/>
      <c r="U74" s="97">
        <v>0</v>
      </c>
      <c r="V74" s="97">
        <v>543.35487500000011</v>
      </c>
      <c r="W74" s="97">
        <v>0</v>
      </c>
      <c r="X74" s="97"/>
      <c r="Y74" s="97">
        <v>0</v>
      </c>
      <c r="Z74" s="97"/>
      <c r="AA74" s="97"/>
      <c r="AB74" s="97">
        <f t="shared" si="4"/>
        <v>1096.1079730000004</v>
      </c>
      <c r="AC74" s="95">
        <f t="shared" si="5"/>
        <v>4141.0020270000014</v>
      </c>
      <c r="AD74" s="1"/>
      <c r="AE74" s="1"/>
    </row>
    <row r="75" spans="1:31" ht="51.75" x14ac:dyDescent="0.25">
      <c r="A75" s="114" t="s">
        <v>2070</v>
      </c>
      <c r="B75" s="115" t="s">
        <v>2071</v>
      </c>
      <c r="C75" s="100" t="s">
        <v>2020</v>
      </c>
      <c r="D75" s="92" t="s">
        <v>689</v>
      </c>
      <c r="E75" s="92" t="s">
        <v>2021</v>
      </c>
      <c r="F75" s="116">
        <v>6191.1500000000005</v>
      </c>
      <c r="G75" s="101">
        <v>0</v>
      </c>
      <c r="H75" s="101">
        <v>0</v>
      </c>
      <c r="I75" s="94">
        <v>0</v>
      </c>
      <c r="J75" s="94">
        <v>442.32000000000005</v>
      </c>
      <c r="K75" s="94"/>
      <c r="L75" s="94">
        <v>228.95000000000002</v>
      </c>
      <c r="M75" s="94">
        <v>0</v>
      </c>
      <c r="N75" s="97"/>
      <c r="O75" s="95">
        <f t="shared" si="3"/>
        <v>6862.42</v>
      </c>
      <c r="P75" s="103">
        <v>0</v>
      </c>
      <c r="Q75" s="97">
        <v>824.14418400000022</v>
      </c>
      <c r="R75" s="97"/>
      <c r="S75" s="97">
        <v>61.911500000000004</v>
      </c>
      <c r="T75" s="104"/>
      <c r="U75" s="97">
        <v>0</v>
      </c>
      <c r="V75" s="97">
        <v>711.98225000000014</v>
      </c>
      <c r="W75" s="97">
        <v>1299</v>
      </c>
      <c r="X75" s="97"/>
      <c r="Y75" s="97">
        <v>0</v>
      </c>
      <c r="Z75" s="97"/>
      <c r="AA75" s="97"/>
      <c r="AB75" s="97">
        <f t="shared" si="4"/>
        <v>2897.0379340000004</v>
      </c>
      <c r="AC75" s="95">
        <f t="shared" si="5"/>
        <v>3965.3820659999997</v>
      </c>
      <c r="AD75" s="1"/>
      <c r="AE75" s="1"/>
    </row>
    <row r="76" spans="1:31" ht="51.75" x14ac:dyDescent="0.25">
      <c r="A76" s="92" t="s">
        <v>2072</v>
      </c>
      <c r="B76" s="117" t="s">
        <v>2073</v>
      </c>
      <c r="C76" s="117" t="s">
        <v>2020</v>
      </c>
      <c r="D76" s="92" t="s">
        <v>689</v>
      </c>
      <c r="E76" s="92" t="s">
        <v>2021</v>
      </c>
      <c r="F76" s="116">
        <v>3258.5</v>
      </c>
      <c r="G76" s="101">
        <v>0</v>
      </c>
      <c r="H76" s="101">
        <v>0</v>
      </c>
      <c r="I76" s="94">
        <v>0</v>
      </c>
      <c r="J76" s="94">
        <v>232.8</v>
      </c>
      <c r="K76" s="94"/>
      <c r="L76" s="94">
        <v>120.5</v>
      </c>
      <c r="M76" s="94">
        <v>260.79999999999995</v>
      </c>
      <c r="N76" s="97"/>
      <c r="O76" s="95">
        <f t="shared" si="3"/>
        <v>3872.6000000000004</v>
      </c>
      <c r="P76" s="103">
        <v>0</v>
      </c>
      <c r="Q76" s="97">
        <v>184.52715199999997</v>
      </c>
      <c r="R76" s="97"/>
      <c r="S76" s="97">
        <v>32.585000000000001</v>
      </c>
      <c r="T76" s="104"/>
      <c r="U76" s="97">
        <v>0</v>
      </c>
      <c r="V76" s="97">
        <v>374.72750000000002</v>
      </c>
      <c r="W76" s="97">
        <v>0</v>
      </c>
      <c r="X76" s="97"/>
      <c r="Y76" s="97">
        <v>0</v>
      </c>
      <c r="Z76" s="97"/>
      <c r="AA76" s="97"/>
      <c r="AB76" s="97">
        <f t="shared" si="4"/>
        <v>591.839652</v>
      </c>
      <c r="AC76" s="95">
        <f t="shared" si="5"/>
        <v>3280.7603480000002</v>
      </c>
      <c r="AD76" s="1"/>
      <c r="AE76" s="1"/>
    </row>
    <row r="77" spans="1:31" ht="64.5" x14ac:dyDescent="0.25">
      <c r="A77" s="92" t="s">
        <v>2074</v>
      </c>
      <c r="B77" s="117" t="s">
        <v>2075</v>
      </c>
      <c r="C77" s="117" t="s">
        <v>2020</v>
      </c>
      <c r="D77" s="92" t="s">
        <v>689</v>
      </c>
      <c r="E77" s="92" t="s">
        <v>2021</v>
      </c>
      <c r="F77" s="116">
        <v>4887.75</v>
      </c>
      <c r="G77" s="101">
        <v>0</v>
      </c>
      <c r="H77" s="101">
        <v>0</v>
      </c>
      <c r="I77" s="94">
        <v>0</v>
      </c>
      <c r="J77" s="94">
        <v>349.20000000000005</v>
      </c>
      <c r="K77" s="94"/>
      <c r="L77" s="94">
        <v>180.75</v>
      </c>
      <c r="M77" s="94">
        <v>0</v>
      </c>
      <c r="N77" s="97"/>
      <c r="O77" s="95">
        <f t="shared" si="3"/>
        <v>5417.7</v>
      </c>
      <c r="P77" s="103">
        <v>0</v>
      </c>
      <c r="Q77" s="97">
        <v>535.78068800000005</v>
      </c>
      <c r="R77" s="97"/>
      <c r="S77" s="97">
        <v>48.877499999999998</v>
      </c>
      <c r="T77" s="104"/>
      <c r="U77" s="97">
        <v>0</v>
      </c>
      <c r="V77" s="97">
        <v>562.09125000000006</v>
      </c>
      <c r="W77" s="97">
        <v>2331.0100000000002</v>
      </c>
      <c r="X77" s="97"/>
      <c r="Y77" s="97">
        <v>0</v>
      </c>
      <c r="Z77" s="97"/>
      <c r="AA77" s="97"/>
      <c r="AB77" s="97">
        <f t="shared" si="4"/>
        <v>3477.7594380000005</v>
      </c>
      <c r="AC77" s="95">
        <f t="shared" si="5"/>
        <v>1939.9405619999993</v>
      </c>
      <c r="AD77" s="1"/>
      <c r="AE77" s="1"/>
    </row>
    <row r="78" spans="1:31" ht="51.75" x14ac:dyDescent="0.25">
      <c r="A78" s="92" t="s">
        <v>2076</v>
      </c>
      <c r="B78" s="117" t="s">
        <v>2077</v>
      </c>
      <c r="C78" s="117" t="s">
        <v>2020</v>
      </c>
      <c r="D78" s="92" t="s">
        <v>689</v>
      </c>
      <c r="E78" s="92" t="s">
        <v>2021</v>
      </c>
      <c r="F78" s="116">
        <v>5376.5250000000005</v>
      </c>
      <c r="G78" s="101">
        <v>0</v>
      </c>
      <c r="H78" s="101">
        <v>0</v>
      </c>
      <c r="I78" s="94">
        <v>0</v>
      </c>
      <c r="J78" s="94">
        <v>384.12</v>
      </c>
      <c r="K78" s="94"/>
      <c r="L78" s="94">
        <v>198.82500000000002</v>
      </c>
      <c r="M78" s="94">
        <v>0</v>
      </c>
      <c r="N78" s="97"/>
      <c r="O78" s="95">
        <f t="shared" si="3"/>
        <v>5959.47</v>
      </c>
      <c r="P78" s="103">
        <v>0</v>
      </c>
      <c r="Q78" s="97">
        <v>643.70558400000016</v>
      </c>
      <c r="R78" s="97"/>
      <c r="S78" s="97">
        <v>0</v>
      </c>
      <c r="T78" s="104"/>
      <c r="U78" s="97">
        <v>0</v>
      </c>
      <c r="V78" s="97">
        <v>618.30037500000014</v>
      </c>
      <c r="W78" s="97">
        <v>0</v>
      </c>
      <c r="X78" s="97"/>
      <c r="Y78" s="97">
        <v>0</v>
      </c>
      <c r="Z78" s="97"/>
      <c r="AA78" s="97"/>
      <c r="AB78" s="97">
        <f t="shared" si="4"/>
        <v>1262.0059590000003</v>
      </c>
      <c r="AC78" s="95">
        <f t="shared" si="5"/>
        <v>4697.4640410000002</v>
      </c>
      <c r="AD78" s="1"/>
      <c r="AE78" s="1"/>
    </row>
    <row r="79" spans="1:31" ht="51.75" x14ac:dyDescent="0.25">
      <c r="A79" s="92" t="s">
        <v>2078</v>
      </c>
      <c r="B79" s="117" t="s">
        <v>2079</v>
      </c>
      <c r="C79" s="117" t="s">
        <v>2020</v>
      </c>
      <c r="D79" s="92" t="s">
        <v>689</v>
      </c>
      <c r="E79" s="92" t="s">
        <v>2021</v>
      </c>
      <c r="F79" s="116">
        <v>1303.4000000000001</v>
      </c>
      <c r="G79" s="101">
        <v>0</v>
      </c>
      <c r="H79" s="101">
        <v>0</v>
      </c>
      <c r="I79" s="94">
        <v>0</v>
      </c>
      <c r="J79" s="94">
        <v>93.12</v>
      </c>
      <c r="K79" s="94"/>
      <c r="L79" s="94">
        <v>48.2</v>
      </c>
      <c r="M79" s="94">
        <v>0</v>
      </c>
      <c r="N79" s="97"/>
      <c r="O79" s="95">
        <f t="shared" si="3"/>
        <v>1444.72</v>
      </c>
      <c r="P79" s="103">
        <v>125.21543999999999</v>
      </c>
      <c r="Q79" s="97">
        <v>0</v>
      </c>
      <c r="R79" s="97"/>
      <c r="S79" s="97">
        <v>0</v>
      </c>
      <c r="T79" s="104"/>
      <c r="U79" s="97">
        <v>0</v>
      </c>
      <c r="V79" s="97">
        <v>149.89100000000002</v>
      </c>
      <c r="W79" s="97">
        <v>0</v>
      </c>
      <c r="X79" s="97"/>
      <c r="Y79" s="97">
        <v>0</v>
      </c>
      <c r="Z79" s="97"/>
      <c r="AA79" s="97"/>
      <c r="AB79" s="97">
        <f t="shared" si="4"/>
        <v>149.89100000000002</v>
      </c>
      <c r="AC79" s="95">
        <f t="shared" si="5"/>
        <v>1420.0444399999999</v>
      </c>
      <c r="AD79" s="1"/>
      <c r="AE79" s="1"/>
    </row>
    <row r="80" spans="1:31" ht="51.75" x14ac:dyDescent="0.25">
      <c r="A80" s="92" t="s">
        <v>2080</v>
      </c>
      <c r="B80" s="117" t="s">
        <v>2081</v>
      </c>
      <c r="C80" s="117" t="s">
        <v>2020</v>
      </c>
      <c r="D80" s="92" t="s">
        <v>689</v>
      </c>
      <c r="E80" s="92" t="s">
        <v>2021</v>
      </c>
      <c r="F80" s="116">
        <v>3910.2000000000003</v>
      </c>
      <c r="G80" s="101">
        <v>0</v>
      </c>
      <c r="H80" s="101">
        <v>0</v>
      </c>
      <c r="I80" s="94">
        <v>0</v>
      </c>
      <c r="J80" s="94">
        <v>279.36</v>
      </c>
      <c r="K80" s="94"/>
      <c r="L80" s="94">
        <v>144.60000000000002</v>
      </c>
      <c r="M80" s="94">
        <v>0</v>
      </c>
      <c r="N80" s="97"/>
      <c r="O80" s="95">
        <f t="shared" si="3"/>
        <v>4334.1600000000008</v>
      </c>
      <c r="P80" s="103">
        <v>0</v>
      </c>
      <c r="Q80" s="97">
        <v>357.85640000000006</v>
      </c>
      <c r="R80" s="97"/>
      <c r="S80" s="97">
        <v>0</v>
      </c>
      <c r="T80" s="104"/>
      <c r="U80" s="97">
        <v>0</v>
      </c>
      <c r="V80" s="97">
        <v>449.67300000000006</v>
      </c>
      <c r="W80" s="97">
        <v>0</v>
      </c>
      <c r="X80" s="97"/>
      <c r="Y80" s="97">
        <v>0</v>
      </c>
      <c r="Z80" s="97"/>
      <c r="AA80" s="97"/>
      <c r="AB80" s="97">
        <f t="shared" si="4"/>
        <v>807.52940000000012</v>
      </c>
      <c r="AC80" s="95">
        <f t="shared" si="5"/>
        <v>3526.6306000000004</v>
      </c>
      <c r="AD80" s="1"/>
      <c r="AE80" s="1"/>
    </row>
    <row r="81" spans="1:31" ht="77.25" x14ac:dyDescent="0.25">
      <c r="A81" s="92" t="s">
        <v>2082</v>
      </c>
      <c r="B81" s="117" t="s">
        <v>2083</v>
      </c>
      <c r="C81" s="117" t="s">
        <v>2020</v>
      </c>
      <c r="D81" s="92" t="s">
        <v>689</v>
      </c>
      <c r="E81" s="92" t="s">
        <v>2021</v>
      </c>
      <c r="F81" s="116">
        <v>1629.25</v>
      </c>
      <c r="G81" s="101">
        <v>0</v>
      </c>
      <c r="H81" s="101">
        <v>0</v>
      </c>
      <c r="I81" s="94">
        <v>0</v>
      </c>
      <c r="J81" s="94">
        <v>116.4</v>
      </c>
      <c r="K81" s="94"/>
      <c r="L81" s="94">
        <v>60.25</v>
      </c>
      <c r="M81" s="94">
        <v>0</v>
      </c>
      <c r="N81" s="97"/>
      <c r="O81" s="95">
        <f t="shared" si="3"/>
        <v>1805.9</v>
      </c>
      <c r="P81" s="103">
        <v>103.58983999999998</v>
      </c>
      <c r="Q81" s="97">
        <v>0</v>
      </c>
      <c r="R81" s="97"/>
      <c r="S81" s="97">
        <v>0</v>
      </c>
      <c r="T81" s="104"/>
      <c r="U81" s="97">
        <v>0</v>
      </c>
      <c r="V81" s="97">
        <v>187.36375000000001</v>
      </c>
      <c r="W81" s="97">
        <v>0</v>
      </c>
      <c r="X81" s="97"/>
      <c r="Y81" s="97">
        <v>0</v>
      </c>
      <c r="Z81" s="97"/>
      <c r="AA81" s="97"/>
      <c r="AB81" s="97">
        <f t="shared" si="4"/>
        <v>187.36375000000001</v>
      </c>
      <c r="AC81" s="95">
        <f t="shared" si="5"/>
        <v>1722.1260900000002</v>
      </c>
      <c r="AD81" s="1"/>
      <c r="AE81" s="1"/>
    </row>
    <row r="82" spans="1:31" ht="39" x14ac:dyDescent="0.25">
      <c r="A82" s="92" t="s">
        <v>2084</v>
      </c>
      <c r="B82" s="117" t="s">
        <v>2085</v>
      </c>
      <c r="C82" s="117" t="s">
        <v>2020</v>
      </c>
      <c r="D82" s="92" t="s">
        <v>689</v>
      </c>
      <c r="E82" s="92" t="s">
        <v>2021</v>
      </c>
      <c r="F82" s="116">
        <v>1303.4000000000001</v>
      </c>
      <c r="G82" s="101">
        <v>0</v>
      </c>
      <c r="H82" s="101">
        <v>0</v>
      </c>
      <c r="I82" s="94">
        <v>0</v>
      </c>
      <c r="J82" s="94">
        <v>93.12</v>
      </c>
      <c r="K82" s="94"/>
      <c r="L82" s="94">
        <v>48.2</v>
      </c>
      <c r="M82" s="94">
        <v>0</v>
      </c>
      <c r="N82" s="97"/>
      <c r="O82" s="95">
        <f t="shared" si="3"/>
        <v>1444.72</v>
      </c>
      <c r="P82" s="103">
        <v>125.21543999999999</v>
      </c>
      <c r="Q82" s="97">
        <v>0</v>
      </c>
      <c r="R82" s="97"/>
      <c r="S82" s="97">
        <v>0</v>
      </c>
      <c r="T82" s="104"/>
      <c r="U82" s="97">
        <v>0</v>
      </c>
      <c r="V82" s="97">
        <v>149.89100000000002</v>
      </c>
      <c r="W82" s="97">
        <v>0</v>
      </c>
      <c r="X82" s="97"/>
      <c r="Y82" s="97">
        <v>0</v>
      </c>
      <c r="Z82" s="97"/>
      <c r="AA82" s="97"/>
      <c r="AB82" s="97">
        <f t="shared" si="4"/>
        <v>149.89100000000002</v>
      </c>
      <c r="AC82" s="95">
        <f t="shared" si="5"/>
        <v>1420.0444399999999</v>
      </c>
      <c r="AD82" s="1"/>
      <c r="AE82" s="1"/>
    </row>
    <row r="83" spans="1:31" ht="51.75" x14ac:dyDescent="0.25">
      <c r="A83" s="92" t="s">
        <v>2086</v>
      </c>
      <c r="B83" s="117" t="s">
        <v>2087</v>
      </c>
      <c r="C83" s="117" t="s">
        <v>2020</v>
      </c>
      <c r="D83" s="92" t="s">
        <v>689</v>
      </c>
      <c r="E83" s="92" t="s">
        <v>2021</v>
      </c>
      <c r="F83" s="116">
        <v>2280.9500000000003</v>
      </c>
      <c r="G83" s="101">
        <v>0</v>
      </c>
      <c r="H83" s="101">
        <v>0</v>
      </c>
      <c r="I83" s="94">
        <v>0</v>
      </c>
      <c r="J83" s="94">
        <v>162.96</v>
      </c>
      <c r="K83" s="94"/>
      <c r="L83" s="94">
        <v>84.350000000000009</v>
      </c>
      <c r="M83" s="94">
        <v>0</v>
      </c>
      <c r="N83" s="97"/>
      <c r="O83" s="95">
        <f t="shared" si="3"/>
        <v>2528.2600000000002</v>
      </c>
      <c r="P83" s="103">
        <v>7.0884479999999996</v>
      </c>
      <c r="Q83" s="97">
        <v>0</v>
      </c>
      <c r="R83" s="97"/>
      <c r="S83" s="97">
        <v>0</v>
      </c>
      <c r="T83" s="104"/>
      <c r="U83" s="97">
        <v>0</v>
      </c>
      <c r="V83" s="97">
        <v>262.30925000000002</v>
      </c>
      <c r="W83" s="97">
        <v>0</v>
      </c>
      <c r="X83" s="97"/>
      <c r="Y83" s="97">
        <v>0</v>
      </c>
      <c r="Z83" s="97"/>
      <c r="AA83" s="97"/>
      <c r="AB83" s="97">
        <f t="shared" si="4"/>
        <v>262.30925000000002</v>
      </c>
      <c r="AC83" s="95">
        <f t="shared" si="5"/>
        <v>2273.0391979999999</v>
      </c>
      <c r="AD83" s="1"/>
      <c r="AE83" s="1"/>
    </row>
    <row r="84" spans="1:31" ht="51.75" x14ac:dyDescent="0.25">
      <c r="A84" s="92" t="s">
        <v>2088</v>
      </c>
      <c r="B84" s="117" t="s">
        <v>2089</v>
      </c>
      <c r="C84" s="117" t="s">
        <v>2020</v>
      </c>
      <c r="D84" s="92" t="s">
        <v>689</v>
      </c>
      <c r="E84" s="92" t="s">
        <v>2021</v>
      </c>
      <c r="F84" s="116">
        <v>2769.7250000000004</v>
      </c>
      <c r="G84" s="101">
        <v>0</v>
      </c>
      <c r="H84" s="101">
        <v>0</v>
      </c>
      <c r="I84" s="94">
        <v>0</v>
      </c>
      <c r="J84" s="94">
        <v>197.88</v>
      </c>
      <c r="K84" s="94"/>
      <c r="L84" s="94">
        <v>102.42500000000001</v>
      </c>
      <c r="M84" s="94">
        <v>0</v>
      </c>
      <c r="N84" s="97"/>
      <c r="O84" s="95">
        <f t="shared" si="3"/>
        <v>3070.0300000000007</v>
      </c>
      <c r="P84" s="103">
        <v>0</v>
      </c>
      <c r="Q84" s="97">
        <v>63.056832000000043</v>
      </c>
      <c r="R84" s="97"/>
      <c r="S84" s="97">
        <v>0</v>
      </c>
      <c r="T84" s="104"/>
      <c r="U84" s="97">
        <v>0</v>
      </c>
      <c r="V84" s="97">
        <v>318.51837500000005</v>
      </c>
      <c r="W84" s="97">
        <v>0</v>
      </c>
      <c r="X84" s="97"/>
      <c r="Y84" s="97">
        <v>0</v>
      </c>
      <c r="Z84" s="97"/>
      <c r="AA84" s="97"/>
      <c r="AB84" s="97">
        <f t="shared" si="4"/>
        <v>381.57520700000009</v>
      </c>
      <c r="AC84" s="95">
        <f t="shared" si="5"/>
        <v>2688.4547930000008</v>
      </c>
      <c r="AD84" s="1"/>
      <c r="AE84" s="1"/>
    </row>
    <row r="85" spans="1:31" ht="51.75" x14ac:dyDescent="0.25">
      <c r="A85" s="92" t="s">
        <v>2090</v>
      </c>
      <c r="B85" s="117" t="s">
        <v>2091</v>
      </c>
      <c r="C85" s="117" t="s">
        <v>2020</v>
      </c>
      <c r="D85" s="92" t="s">
        <v>689</v>
      </c>
      <c r="E85" s="92" t="s">
        <v>2021</v>
      </c>
      <c r="F85" s="116">
        <v>2118.0250000000001</v>
      </c>
      <c r="G85" s="101">
        <v>0</v>
      </c>
      <c r="H85" s="101">
        <v>0</v>
      </c>
      <c r="I85" s="94">
        <v>0</v>
      </c>
      <c r="J85" s="94">
        <v>151.32</v>
      </c>
      <c r="K85" s="94"/>
      <c r="L85" s="94">
        <v>78.325000000000003</v>
      </c>
      <c r="M85" s="94">
        <v>0</v>
      </c>
      <c r="N85" s="97"/>
      <c r="O85" s="95">
        <f t="shared" si="3"/>
        <v>2347.67</v>
      </c>
      <c r="P85" s="103">
        <v>39.870208000000019</v>
      </c>
      <c r="Q85" s="97">
        <v>0</v>
      </c>
      <c r="R85" s="97"/>
      <c r="S85" s="97">
        <v>0</v>
      </c>
      <c r="T85" s="104"/>
      <c r="U85" s="97">
        <v>0</v>
      </c>
      <c r="V85" s="97">
        <v>243.57287500000001</v>
      </c>
      <c r="W85" s="97">
        <v>0</v>
      </c>
      <c r="X85" s="97"/>
      <c r="Y85" s="97">
        <v>0</v>
      </c>
      <c r="Z85" s="97"/>
      <c r="AA85" s="97"/>
      <c r="AB85" s="97">
        <f t="shared" si="4"/>
        <v>243.57287500000001</v>
      </c>
      <c r="AC85" s="95">
        <f t="shared" si="5"/>
        <v>2143.9673330000001</v>
      </c>
      <c r="AD85" s="1"/>
      <c r="AE85" s="1"/>
    </row>
    <row r="86" spans="1:31" ht="51.75" x14ac:dyDescent="0.25">
      <c r="A86" s="92" t="s">
        <v>2092</v>
      </c>
      <c r="B86" s="117" t="s">
        <v>2093</v>
      </c>
      <c r="C86" s="117" t="s">
        <v>2020</v>
      </c>
      <c r="D86" s="92" t="s">
        <v>689</v>
      </c>
      <c r="E86" s="92" t="s">
        <v>2021</v>
      </c>
      <c r="F86" s="116">
        <v>3258.5</v>
      </c>
      <c r="G86" s="101">
        <v>0</v>
      </c>
      <c r="H86" s="101">
        <v>0</v>
      </c>
      <c r="I86" s="94">
        <v>0</v>
      </c>
      <c r="J86" s="94">
        <v>232.8</v>
      </c>
      <c r="K86" s="94"/>
      <c r="L86" s="94">
        <v>120.5</v>
      </c>
      <c r="M86" s="94">
        <v>0</v>
      </c>
      <c r="N86" s="97"/>
      <c r="O86" s="95">
        <f t="shared" si="3"/>
        <v>3611.8</v>
      </c>
      <c r="P86" s="103">
        <v>0</v>
      </c>
      <c r="Q86" s="97">
        <v>138.45211199999997</v>
      </c>
      <c r="R86" s="97"/>
      <c r="S86" s="97">
        <v>0</v>
      </c>
      <c r="T86" s="104"/>
      <c r="U86" s="97">
        <v>0</v>
      </c>
      <c r="V86" s="97">
        <v>374.72750000000002</v>
      </c>
      <c r="W86" s="97">
        <v>0</v>
      </c>
      <c r="X86" s="97"/>
      <c r="Y86" s="97">
        <v>0</v>
      </c>
      <c r="Z86" s="97"/>
      <c r="AA86" s="97"/>
      <c r="AB86" s="97">
        <f t="shared" si="4"/>
        <v>513.17961200000002</v>
      </c>
      <c r="AC86" s="95">
        <f t="shared" si="5"/>
        <v>3098.6203880000003</v>
      </c>
      <c r="AD86" s="1"/>
      <c r="AE86" s="1"/>
    </row>
    <row r="87" spans="1:31" ht="51.75" x14ac:dyDescent="0.25">
      <c r="A87" s="92" t="s">
        <v>2094</v>
      </c>
      <c r="B87" s="117" t="s">
        <v>2095</v>
      </c>
      <c r="C87" s="117" t="s">
        <v>2020</v>
      </c>
      <c r="D87" s="92" t="s">
        <v>689</v>
      </c>
      <c r="E87" s="92" t="s">
        <v>2021</v>
      </c>
      <c r="F87" s="116">
        <v>4887.75</v>
      </c>
      <c r="G87" s="101">
        <v>0</v>
      </c>
      <c r="H87" s="101">
        <v>0</v>
      </c>
      <c r="I87" s="94">
        <v>0</v>
      </c>
      <c r="J87" s="94">
        <v>349.20000000000005</v>
      </c>
      <c r="K87" s="94"/>
      <c r="L87" s="94">
        <v>180.75</v>
      </c>
      <c r="M87" s="94">
        <v>0</v>
      </c>
      <c r="N87" s="97"/>
      <c r="O87" s="95">
        <f t="shared" si="3"/>
        <v>5417.7</v>
      </c>
      <c r="P87" s="103">
        <v>0</v>
      </c>
      <c r="Q87" s="97">
        <v>535.78068800000005</v>
      </c>
      <c r="R87" s="97"/>
      <c r="S87" s="97">
        <v>0</v>
      </c>
      <c r="T87" s="104"/>
      <c r="U87" s="97">
        <v>0</v>
      </c>
      <c r="V87" s="97">
        <v>562.09125000000006</v>
      </c>
      <c r="W87" s="97">
        <v>0</v>
      </c>
      <c r="X87" s="97"/>
      <c r="Y87" s="97">
        <v>0</v>
      </c>
      <c r="Z87" s="97"/>
      <c r="AA87" s="97"/>
      <c r="AB87" s="97">
        <f t="shared" si="4"/>
        <v>1097.8719380000002</v>
      </c>
      <c r="AC87" s="95">
        <f t="shared" si="5"/>
        <v>4319.8280619999996</v>
      </c>
      <c r="AD87" s="1"/>
      <c r="AE87" s="1"/>
    </row>
    <row r="88" spans="1:31" ht="64.5" x14ac:dyDescent="0.25">
      <c r="A88" s="114" t="s">
        <v>2096</v>
      </c>
      <c r="B88" s="115" t="s">
        <v>2097</v>
      </c>
      <c r="C88" s="100" t="s">
        <v>1234</v>
      </c>
      <c r="D88" s="92" t="s">
        <v>689</v>
      </c>
      <c r="E88" s="92" t="s">
        <v>2021</v>
      </c>
      <c r="F88" s="118">
        <v>6419.55</v>
      </c>
      <c r="G88" s="101">
        <v>0</v>
      </c>
      <c r="H88" s="101">
        <v>0</v>
      </c>
      <c r="I88" s="94">
        <v>513.55999999999995</v>
      </c>
      <c r="J88" s="94">
        <v>465.5</v>
      </c>
      <c r="K88" s="94"/>
      <c r="L88" s="94">
        <v>229.8</v>
      </c>
      <c r="M88" s="94">
        <v>0</v>
      </c>
      <c r="N88" s="97"/>
      <c r="O88" s="95">
        <f t="shared" si="3"/>
        <v>7628.4100000000008</v>
      </c>
      <c r="P88" s="103">
        <v>0</v>
      </c>
      <c r="Q88" s="97">
        <v>982.80925440000033</v>
      </c>
      <c r="R88" s="97"/>
      <c r="S88" s="97">
        <v>64.19550000000001</v>
      </c>
      <c r="T88" s="104"/>
      <c r="U88" s="97">
        <v>0</v>
      </c>
      <c r="V88" s="97">
        <v>738.2482500000001</v>
      </c>
      <c r="W88" s="97">
        <v>2140</v>
      </c>
      <c r="X88" s="97"/>
      <c r="Y88" s="97">
        <v>0</v>
      </c>
      <c r="Z88" s="97"/>
      <c r="AA88" s="97"/>
      <c r="AB88" s="97">
        <f t="shared" si="4"/>
        <v>3925.2530044000005</v>
      </c>
      <c r="AC88" s="95">
        <f t="shared" si="5"/>
        <v>3703.1569956000003</v>
      </c>
      <c r="AD88" s="1"/>
      <c r="AE88" s="1"/>
    </row>
    <row r="89" spans="1:31" ht="38.25" x14ac:dyDescent="0.25">
      <c r="A89" s="114" t="s">
        <v>2098</v>
      </c>
      <c r="B89" s="119" t="s">
        <v>2099</v>
      </c>
      <c r="C89" s="100" t="s">
        <v>1234</v>
      </c>
      <c r="D89" s="92" t="s">
        <v>689</v>
      </c>
      <c r="E89" s="92" t="s">
        <v>2021</v>
      </c>
      <c r="F89" s="118">
        <v>6419.55</v>
      </c>
      <c r="G89" s="101">
        <v>0</v>
      </c>
      <c r="H89" s="101">
        <v>0</v>
      </c>
      <c r="I89" s="94">
        <v>0</v>
      </c>
      <c r="J89" s="94">
        <v>465.5</v>
      </c>
      <c r="K89" s="94"/>
      <c r="L89" s="94">
        <v>229.8</v>
      </c>
      <c r="M89" s="94">
        <v>0</v>
      </c>
      <c r="N89" s="97"/>
      <c r="O89" s="95">
        <f t="shared" si="3"/>
        <v>7114.85</v>
      </c>
      <c r="P89" s="103">
        <v>0</v>
      </c>
      <c r="Q89" s="97">
        <v>873.11198400000012</v>
      </c>
      <c r="R89" s="97"/>
      <c r="S89" s="97">
        <v>64.19550000000001</v>
      </c>
      <c r="T89" s="104"/>
      <c r="U89" s="97">
        <v>0</v>
      </c>
      <c r="V89" s="97">
        <v>738.2482500000001</v>
      </c>
      <c r="W89" s="97">
        <v>0</v>
      </c>
      <c r="X89" s="97"/>
      <c r="Y89" s="97">
        <v>0</v>
      </c>
      <c r="Z89" s="97"/>
      <c r="AA89" s="97"/>
      <c r="AB89" s="97">
        <f t="shared" si="4"/>
        <v>1675.5557340000003</v>
      </c>
      <c r="AC89" s="95">
        <f t="shared" si="5"/>
        <v>5439.2942659999999</v>
      </c>
      <c r="AD89" s="1"/>
      <c r="AE89" s="1"/>
    </row>
    <row r="90" spans="1:31" ht="51.75" x14ac:dyDescent="0.25">
      <c r="A90" s="120" t="s">
        <v>2100</v>
      </c>
      <c r="B90" s="115" t="s">
        <v>2101</v>
      </c>
      <c r="C90" s="90" t="s">
        <v>2102</v>
      </c>
      <c r="D90" s="92" t="s">
        <v>689</v>
      </c>
      <c r="E90" s="92" t="s">
        <v>2021</v>
      </c>
      <c r="F90" s="118">
        <v>9323.9</v>
      </c>
      <c r="G90" s="101">
        <v>0</v>
      </c>
      <c r="H90" s="101">
        <v>0</v>
      </c>
      <c r="I90" s="94">
        <v>0</v>
      </c>
      <c r="J90" s="94">
        <v>465.5</v>
      </c>
      <c r="K90" s="94"/>
      <c r="L90" s="94">
        <v>315.42</v>
      </c>
      <c r="M90" s="94">
        <v>0</v>
      </c>
      <c r="N90" s="97"/>
      <c r="O90" s="95">
        <f t="shared" si="3"/>
        <v>10104.82</v>
      </c>
      <c r="P90" s="103">
        <v>0</v>
      </c>
      <c r="Q90" s="97">
        <v>1511.7695760000001</v>
      </c>
      <c r="R90" s="97"/>
      <c r="S90" s="97">
        <v>0</v>
      </c>
      <c r="T90" s="104"/>
      <c r="U90" s="97">
        <v>0</v>
      </c>
      <c r="V90" s="97">
        <v>1072.2484999999999</v>
      </c>
      <c r="W90" s="97">
        <v>2250</v>
      </c>
      <c r="X90" s="97"/>
      <c r="Y90" s="97">
        <v>0</v>
      </c>
      <c r="Z90" s="97"/>
      <c r="AA90" s="97"/>
      <c r="AB90" s="97">
        <f t="shared" si="4"/>
        <v>4834.0180760000003</v>
      </c>
      <c r="AC90" s="95">
        <f t="shared" si="5"/>
        <v>5270.8019239999994</v>
      </c>
      <c r="AD90" s="1"/>
      <c r="AE90" s="1"/>
    </row>
    <row r="91" spans="1:31" ht="39" x14ac:dyDescent="0.25">
      <c r="A91" s="120" t="s">
        <v>2103</v>
      </c>
      <c r="B91" s="115" t="s">
        <v>2104</v>
      </c>
      <c r="C91" s="90" t="s">
        <v>2102</v>
      </c>
      <c r="D91" s="92" t="s">
        <v>689</v>
      </c>
      <c r="E91" s="92" t="s">
        <v>2021</v>
      </c>
      <c r="F91" s="118">
        <v>9323.9</v>
      </c>
      <c r="G91" s="101">
        <v>0</v>
      </c>
      <c r="H91" s="101">
        <v>0</v>
      </c>
      <c r="I91" s="94">
        <v>0</v>
      </c>
      <c r="J91" s="94">
        <v>465.5</v>
      </c>
      <c r="K91" s="94"/>
      <c r="L91" s="94">
        <v>315.42</v>
      </c>
      <c r="M91" s="94">
        <v>0</v>
      </c>
      <c r="N91" s="97"/>
      <c r="O91" s="95">
        <f t="shared" si="3"/>
        <v>10104.82</v>
      </c>
      <c r="P91" s="103">
        <v>0</v>
      </c>
      <c r="Q91" s="97">
        <v>1511.7695760000001</v>
      </c>
      <c r="R91" s="97"/>
      <c r="S91" s="97">
        <v>93.239000000000004</v>
      </c>
      <c r="T91" s="104"/>
      <c r="U91" s="97">
        <v>0</v>
      </c>
      <c r="V91" s="97">
        <v>1072.2484999999999</v>
      </c>
      <c r="W91" s="97">
        <v>3553.1</v>
      </c>
      <c r="X91" s="97"/>
      <c r="Y91" s="97">
        <v>0</v>
      </c>
      <c r="Z91" s="97"/>
      <c r="AA91" s="97"/>
      <c r="AB91" s="97">
        <f t="shared" si="4"/>
        <v>6230.3570760000002</v>
      </c>
      <c r="AC91" s="95">
        <f t="shared" si="5"/>
        <v>3874.4629239999995</v>
      </c>
      <c r="AD91" s="1"/>
      <c r="AE91" s="1"/>
    </row>
    <row r="92" spans="1:31" ht="39" x14ac:dyDescent="0.25">
      <c r="A92" s="120" t="s">
        <v>2105</v>
      </c>
      <c r="B92" s="115" t="s">
        <v>2106</v>
      </c>
      <c r="C92" s="90" t="s">
        <v>2102</v>
      </c>
      <c r="D92" s="92" t="s">
        <v>689</v>
      </c>
      <c r="E92" s="92" t="s">
        <v>2021</v>
      </c>
      <c r="F92" s="118">
        <v>9323.9</v>
      </c>
      <c r="G92" s="101">
        <v>0</v>
      </c>
      <c r="H92" s="101">
        <v>0</v>
      </c>
      <c r="I92" s="94">
        <v>0</v>
      </c>
      <c r="J92" s="94">
        <v>465.5</v>
      </c>
      <c r="K92" s="94"/>
      <c r="L92" s="94">
        <v>315.42</v>
      </c>
      <c r="M92" s="94">
        <v>0</v>
      </c>
      <c r="N92" s="97"/>
      <c r="O92" s="95">
        <f t="shared" si="3"/>
        <v>10104.82</v>
      </c>
      <c r="P92" s="103">
        <v>0</v>
      </c>
      <c r="Q92" s="97">
        <v>1511.7695760000001</v>
      </c>
      <c r="R92" s="97"/>
      <c r="S92" s="97">
        <v>0</v>
      </c>
      <c r="T92" s="104"/>
      <c r="U92" s="97">
        <v>0</v>
      </c>
      <c r="V92" s="97">
        <v>1072.2484999999999</v>
      </c>
      <c r="W92" s="97">
        <v>0</v>
      </c>
      <c r="X92" s="97"/>
      <c r="Y92" s="97">
        <v>0</v>
      </c>
      <c r="Z92" s="97"/>
      <c r="AA92" s="97"/>
      <c r="AB92" s="97">
        <f t="shared" si="4"/>
        <v>2584.0180760000003</v>
      </c>
      <c r="AC92" s="95">
        <f t="shared" si="5"/>
        <v>7520.8019239999994</v>
      </c>
      <c r="AD92" s="1"/>
      <c r="AE92" s="1"/>
    </row>
    <row r="93" spans="1:31" x14ac:dyDescent="0.25">
      <c r="A93" s="2"/>
      <c r="B93" s="1"/>
      <c r="C93" s="1"/>
      <c r="D93" s="7"/>
      <c r="E93" s="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5"/>
      <c r="B94" s="7"/>
      <c r="C94" s="7"/>
      <c r="D94" s="1"/>
      <c r="E94" s="1"/>
      <c r="F94" s="7" t="s">
        <v>280</v>
      </c>
      <c r="G94" s="7" t="s">
        <v>280</v>
      </c>
      <c r="H94" s="7" t="s">
        <v>280</v>
      </c>
      <c r="I94" s="7" t="s">
        <v>280</v>
      </c>
      <c r="J94" s="7" t="s">
        <v>280</v>
      </c>
      <c r="K94" s="7" t="s">
        <v>280</v>
      </c>
      <c r="L94" s="7" t="s">
        <v>280</v>
      </c>
      <c r="M94" s="7" t="s">
        <v>280</v>
      </c>
      <c r="N94" s="7" t="s">
        <v>280</v>
      </c>
      <c r="O94" s="7" t="s">
        <v>280</v>
      </c>
      <c r="P94" s="7" t="s">
        <v>280</v>
      </c>
      <c r="Q94" s="7" t="s">
        <v>280</v>
      </c>
      <c r="R94" s="7" t="s">
        <v>280</v>
      </c>
      <c r="S94" s="7" t="s">
        <v>280</v>
      </c>
      <c r="T94" s="7" t="s">
        <v>280</v>
      </c>
      <c r="U94" s="7" t="s">
        <v>280</v>
      </c>
      <c r="V94" s="7" t="s">
        <v>280</v>
      </c>
      <c r="W94" s="7" t="s">
        <v>280</v>
      </c>
      <c r="X94" s="7" t="s">
        <v>280</v>
      </c>
      <c r="Y94" s="7" t="s">
        <v>280</v>
      </c>
      <c r="Z94" s="7" t="s">
        <v>280</v>
      </c>
      <c r="AA94" s="7" t="s">
        <v>280</v>
      </c>
      <c r="AB94" s="7" t="s">
        <v>280</v>
      </c>
      <c r="AC94" s="7" t="s">
        <v>280</v>
      </c>
      <c r="AD94" s="7"/>
      <c r="AE94" s="7"/>
    </row>
    <row r="95" spans="1:31" x14ac:dyDescent="0.25">
      <c r="A95" s="18" t="s">
        <v>281</v>
      </c>
      <c r="B95" s="16" t="s">
        <v>282</v>
      </c>
      <c r="C95" s="16"/>
      <c r="D95" s="16"/>
      <c r="E95" s="16"/>
      <c r="F95" s="121">
        <f t="shared" ref="F95:AC95" si="6">SUM(F7:F92)</f>
        <v>417052.52000000025</v>
      </c>
      <c r="G95" s="121">
        <f t="shared" si="6"/>
        <v>6037.73</v>
      </c>
      <c r="H95" s="121">
        <f t="shared" si="6"/>
        <v>688</v>
      </c>
      <c r="I95" s="121">
        <f t="shared" si="6"/>
        <v>3782.11078</v>
      </c>
      <c r="J95" s="121">
        <f t="shared" si="6"/>
        <v>29425.689999999988</v>
      </c>
      <c r="K95" s="121">
        <f t="shared" si="6"/>
        <v>0</v>
      </c>
      <c r="L95" s="121">
        <f t="shared" si="6"/>
        <v>7171.51</v>
      </c>
      <c r="M95" s="121">
        <f t="shared" si="6"/>
        <v>6297.5199999999995</v>
      </c>
      <c r="N95" s="121">
        <f t="shared" si="6"/>
        <v>0</v>
      </c>
      <c r="O95" s="121">
        <f t="shared" si="6"/>
        <v>470455.08077999984</v>
      </c>
      <c r="P95" s="121">
        <f t="shared" si="6"/>
        <v>890.50443200000007</v>
      </c>
      <c r="Q95" s="121">
        <f t="shared" si="6"/>
        <v>50277.40747848001</v>
      </c>
      <c r="R95" s="121">
        <f t="shared" si="6"/>
        <v>0</v>
      </c>
      <c r="S95" s="121">
        <f t="shared" si="6"/>
        <v>2144.0274500000005</v>
      </c>
      <c r="T95" s="121">
        <f t="shared" si="6"/>
        <v>0</v>
      </c>
      <c r="U95" s="121">
        <f t="shared" si="6"/>
        <v>0</v>
      </c>
      <c r="V95" s="121">
        <f t="shared" si="6"/>
        <v>47961.039799999999</v>
      </c>
      <c r="W95" s="121">
        <f t="shared" si="6"/>
        <v>58128.040000000008</v>
      </c>
      <c r="X95" s="121">
        <f t="shared" si="6"/>
        <v>0</v>
      </c>
      <c r="Y95" s="121">
        <f t="shared" si="6"/>
        <v>0</v>
      </c>
      <c r="Z95" s="121">
        <f t="shared" si="6"/>
        <v>2384.8700000000003</v>
      </c>
      <c r="AA95" s="121">
        <f t="shared" si="6"/>
        <v>0</v>
      </c>
      <c r="AB95" s="121">
        <f t="shared" si="6"/>
        <v>160895.38472848004</v>
      </c>
      <c r="AC95" s="121">
        <f t="shared" si="6"/>
        <v>310450.20048351993</v>
      </c>
      <c r="AD95" s="16"/>
      <c r="AE95" s="16"/>
    </row>
    <row r="96" spans="1:3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2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</row>
    <row r="98" spans="1:31" x14ac:dyDescent="0.25">
      <c r="A98" s="2" t="s">
        <v>2107</v>
      </c>
      <c r="B98" s="38" t="s">
        <v>2108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ht="51.75" x14ac:dyDescent="0.25">
      <c r="A99" s="100" t="s">
        <v>2109</v>
      </c>
      <c r="B99" s="115" t="s">
        <v>2110</v>
      </c>
      <c r="C99" s="122" t="s">
        <v>2020</v>
      </c>
      <c r="D99" s="123" t="s">
        <v>689</v>
      </c>
      <c r="E99" s="123" t="s">
        <v>2021</v>
      </c>
      <c r="F99" s="124">
        <v>3474.9</v>
      </c>
      <c r="G99" s="124">
        <v>0</v>
      </c>
      <c r="H99" s="124">
        <v>0</v>
      </c>
      <c r="I99" s="124">
        <v>0</v>
      </c>
      <c r="J99" s="124">
        <v>256.08</v>
      </c>
      <c r="K99" s="124">
        <v>0</v>
      </c>
      <c r="L99" s="124">
        <v>132.55000000000001</v>
      </c>
      <c r="M99" s="124">
        <v>0</v>
      </c>
      <c r="N99" s="124">
        <v>0</v>
      </c>
      <c r="O99" s="124">
        <f>F99+G99+H99+I99+J99+L99+M99</f>
        <v>3863.53</v>
      </c>
      <c r="P99" s="124"/>
      <c r="Q99" s="124">
        <v>181.01</v>
      </c>
      <c r="R99" s="124">
        <v>0</v>
      </c>
      <c r="S99" s="124">
        <v>34.75</v>
      </c>
      <c r="T99" s="124">
        <v>0</v>
      </c>
      <c r="U99" s="124">
        <v>0</v>
      </c>
      <c r="V99" s="124">
        <v>399.61</v>
      </c>
      <c r="W99" s="124">
        <v>786</v>
      </c>
      <c r="X99" s="124">
        <v>0</v>
      </c>
      <c r="Y99" s="124">
        <v>0</v>
      </c>
      <c r="Z99" s="124">
        <v>0</v>
      </c>
      <c r="AA99" s="124">
        <v>0</v>
      </c>
      <c r="AB99" s="124">
        <f>Q99+R99+S99+T99+U99+V99+W99+X99+Y99+Z99+AA99+N99</f>
        <v>1401.37</v>
      </c>
      <c r="AC99" s="124">
        <f>O99-AB99+P99</f>
        <v>2462.1600000000003</v>
      </c>
      <c r="AD99" s="38"/>
      <c r="AE99" s="38"/>
    </row>
    <row r="100" spans="1:31" ht="39" x14ac:dyDescent="0.25">
      <c r="A100" s="100" t="s">
        <v>2111</v>
      </c>
      <c r="B100" s="115" t="s">
        <v>2112</v>
      </c>
      <c r="C100" s="125" t="s">
        <v>2020</v>
      </c>
      <c r="D100" s="126" t="s">
        <v>689</v>
      </c>
      <c r="E100" s="74" t="s">
        <v>2021</v>
      </c>
      <c r="F100" s="74">
        <v>3948.75</v>
      </c>
      <c r="G100" s="74">
        <v>0</v>
      </c>
      <c r="H100" s="74">
        <v>0</v>
      </c>
      <c r="I100" s="74">
        <v>0</v>
      </c>
      <c r="J100" s="74">
        <v>291</v>
      </c>
      <c r="K100" s="74">
        <v>0</v>
      </c>
      <c r="L100" s="74">
        <v>150.63</v>
      </c>
      <c r="M100" s="74">
        <v>0</v>
      </c>
      <c r="N100" s="74">
        <v>0</v>
      </c>
      <c r="O100" s="124">
        <f>F100+G100+H100+I100+J100+L100+M100+P100</f>
        <v>4390.38</v>
      </c>
      <c r="P100" s="74">
        <v>0</v>
      </c>
      <c r="Q100" s="74">
        <v>364.99</v>
      </c>
      <c r="R100" s="74">
        <v>0</v>
      </c>
      <c r="S100" s="74">
        <v>0</v>
      </c>
      <c r="T100" s="74">
        <v>0</v>
      </c>
      <c r="U100" s="74">
        <v>0</v>
      </c>
      <c r="V100" s="127">
        <v>454.11</v>
      </c>
      <c r="W100" s="74">
        <v>0</v>
      </c>
      <c r="X100" s="74">
        <v>0</v>
      </c>
      <c r="Y100" s="74">
        <v>0</v>
      </c>
      <c r="Z100" s="74">
        <v>0</v>
      </c>
      <c r="AA100" s="74">
        <v>0</v>
      </c>
      <c r="AB100" s="124">
        <f>Q100+R100+S100+T100+U100+V100+W100+X100+Y100+Z100+AA100+N100</f>
        <v>819.1</v>
      </c>
      <c r="AC100" s="124">
        <f>O100-AB100+P100</f>
        <v>3571.28</v>
      </c>
      <c r="AD100" s="1"/>
      <c r="AE100" s="1"/>
    </row>
    <row r="101" spans="1:3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</sheetData>
  <mergeCells count="4">
    <mergeCell ref="B1:F1"/>
    <mergeCell ref="B2:F2"/>
    <mergeCell ref="B97:AE97"/>
    <mergeCell ref="S6:AA6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334B-B8EE-4E49-B854-2A644499FC21}">
  <dimension ref="A1:AE391"/>
  <sheetViews>
    <sheetView topLeftCell="H1" workbookViewId="0">
      <selection activeCell="Q12" sqref="Q12"/>
    </sheetView>
  </sheetViews>
  <sheetFormatPr baseColWidth="10" defaultRowHeight="15" x14ac:dyDescent="0.25"/>
  <sheetData>
    <row r="1" spans="1:31" x14ac:dyDescent="0.25">
      <c r="A1" s="1"/>
      <c r="B1" s="3"/>
      <c r="C1" s="22" t="s">
        <v>282</v>
      </c>
      <c r="D1" s="22"/>
      <c r="E1" s="22"/>
      <c r="F1" s="22"/>
      <c r="G1" s="31"/>
      <c r="H1" s="1"/>
      <c r="I1" s="1"/>
      <c r="J1" s="1"/>
      <c r="K1" s="1"/>
      <c r="L1" s="1"/>
      <c r="M1" s="13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x14ac:dyDescent="0.25">
      <c r="A2" s="1"/>
      <c r="B2" s="4"/>
      <c r="C2" s="43" t="s">
        <v>327</v>
      </c>
      <c r="D2" s="43"/>
      <c r="E2" s="43"/>
      <c r="F2" s="43"/>
      <c r="G2" s="44"/>
      <c r="H2" s="1"/>
      <c r="I2" s="1"/>
      <c r="J2" s="1"/>
      <c r="K2" s="1"/>
      <c r="L2" s="1"/>
      <c r="M2" s="13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x14ac:dyDescent="0.25">
      <c r="A3" s="1"/>
      <c r="B3" s="2"/>
      <c r="C3" s="26" t="s">
        <v>3</v>
      </c>
      <c r="D3" s="26"/>
      <c r="E3" s="26"/>
      <c r="F3" s="26"/>
      <c r="G3" s="32"/>
      <c r="H3" s="1"/>
      <c r="I3" s="1"/>
      <c r="J3" s="1"/>
      <c r="K3" s="1"/>
      <c r="L3" s="1"/>
      <c r="M3" s="13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"/>
      <c r="B4" s="2"/>
      <c r="C4" s="27" t="s">
        <v>2113</v>
      </c>
      <c r="D4" s="27"/>
      <c r="E4" s="27"/>
      <c r="F4" s="27"/>
      <c r="G4" s="32"/>
      <c r="H4" s="1"/>
      <c r="I4" s="1"/>
      <c r="J4" s="1"/>
      <c r="K4" s="1"/>
      <c r="L4" s="1"/>
      <c r="M4" s="13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"/>
      <c r="B5" s="2"/>
      <c r="C5" s="6" t="s">
        <v>2114</v>
      </c>
      <c r="D5" s="6"/>
      <c r="E5" s="6"/>
      <c r="F5" s="6"/>
      <c r="G5" s="1"/>
      <c r="H5" s="1"/>
      <c r="I5" s="1"/>
      <c r="J5" s="1"/>
      <c r="K5" s="1"/>
      <c r="L5" s="1"/>
      <c r="M5" s="13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"/>
      <c r="B6" s="2"/>
      <c r="C6" s="6" t="s">
        <v>6</v>
      </c>
      <c r="D6" s="6"/>
      <c r="E6" s="6"/>
      <c r="F6" s="6"/>
      <c r="G6" s="1"/>
      <c r="H6" s="1"/>
      <c r="I6" s="1"/>
      <c r="J6" s="1"/>
      <c r="K6" s="1"/>
      <c r="L6" s="1"/>
      <c r="M6" s="13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3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46.5" thickBot="1" x14ac:dyDescent="0.3">
      <c r="A8" s="5"/>
      <c r="B8" s="8" t="s">
        <v>9</v>
      </c>
      <c r="C8" s="9" t="s">
        <v>10</v>
      </c>
      <c r="D8" s="9" t="s">
        <v>283</v>
      </c>
      <c r="E8" s="9" t="s">
        <v>656</v>
      </c>
      <c r="F8" s="9" t="s">
        <v>330</v>
      </c>
      <c r="G8" s="9" t="s">
        <v>11</v>
      </c>
      <c r="H8" s="9" t="s">
        <v>331</v>
      </c>
      <c r="I8" s="9" t="s">
        <v>332</v>
      </c>
      <c r="J8" s="9" t="s">
        <v>333</v>
      </c>
      <c r="K8" s="9" t="s">
        <v>16</v>
      </c>
      <c r="L8" s="9" t="s">
        <v>334</v>
      </c>
      <c r="M8" s="132" t="s">
        <v>659</v>
      </c>
      <c r="N8" s="10" t="s">
        <v>20</v>
      </c>
      <c r="O8" s="9" t="s">
        <v>21</v>
      </c>
      <c r="P8" s="9" t="s">
        <v>23</v>
      </c>
      <c r="Q8" s="9" t="s">
        <v>339</v>
      </c>
      <c r="R8" s="28" t="s">
        <v>326</v>
      </c>
      <c r="S8" s="29"/>
      <c r="T8" s="29"/>
      <c r="U8" s="29"/>
      <c r="V8" s="29"/>
      <c r="W8" s="29"/>
      <c r="X8" s="29"/>
      <c r="Y8" s="29"/>
      <c r="Z8" s="30"/>
      <c r="AA8" s="10" t="s">
        <v>25</v>
      </c>
      <c r="AB8" s="11" t="s">
        <v>26</v>
      </c>
      <c r="AC8" s="11" t="s">
        <v>2115</v>
      </c>
      <c r="AD8" s="5"/>
      <c r="AE8" s="5"/>
    </row>
    <row r="9" spans="1:31" ht="15.75" thickTop="1" x14ac:dyDescent="0.2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3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2" t="s">
        <v>2116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3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3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60.75" x14ac:dyDescent="0.25">
      <c r="A12" s="133">
        <v>1</v>
      </c>
      <c r="B12" s="134" t="s">
        <v>2117</v>
      </c>
      <c r="C12" s="135" t="s">
        <v>2118</v>
      </c>
      <c r="D12" s="135" t="s">
        <v>2119</v>
      </c>
      <c r="E12" s="136" t="s">
        <v>2120</v>
      </c>
      <c r="F12" s="136" t="s">
        <v>2121</v>
      </c>
      <c r="G12" s="137">
        <f>285.16*15</f>
        <v>4277.4000000000005</v>
      </c>
      <c r="H12" s="137">
        <v>650.16</v>
      </c>
      <c r="I12" s="138">
        <v>0</v>
      </c>
      <c r="J12" s="139">
        <v>0</v>
      </c>
      <c r="K12" s="137">
        <v>0</v>
      </c>
      <c r="L12" s="136">
        <v>0</v>
      </c>
      <c r="M12" s="140">
        <v>0</v>
      </c>
      <c r="N12" s="137">
        <v>4927.5599999999995</v>
      </c>
      <c r="O12" s="137">
        <v>0</v>
      </c>
      <c r="P12" s="137">
        <v>510.52</v>
      </c>
      <c r="Q12" s="141">
        <v>0</v>
      </c>
      <c r="R12" s="137">
        <v>42.77</v>
      </c>
      <c r="S12" s="141">
        <v>0</v>
      </c>
      <c r="T12" s="141">
        <v>0</v>
      </c>
      <c r="U12" s="137">
        <v>491.9</v>
      </c>
      <c r="V12" s="141">
        <v>0</v>
      </c>
      <c r="W12" s="141">
        <v>0</v>
      </c>
      <c r="X12" s="141">
        <v>0</v>
      </c>
      <c r="Y12" s="137">
        <v>0</v>
      </c>
      <c r="Z12" s="141">
        <v>0</v>
      </c>
      <c r="AA12" s="137">
        <v>1045.19</v>
      </c>
      <c r="AB12" s="137">
        <v>3882.37</v>
      </c>
      <c r="AC12" s="141">
        <v>0</v>
      </c>
      <c r="AD12" s="133"/>
      <c r="AE12" s="133"/>
    </row>
    <row r="13" spans="1:31" ht="60" x14ac:dyDescent="0.25">
      <c r="A13" s="133">
        <v>2</v>
      </c>
      <c r="B13" s="134" t="s">
        <v>2122</v>
      </c>
      <c r="C13" s="135" t="s">
        <v>2123</v>
      </c>
      <c r="D13" s="135" t="s">
        <v>2124</v>
      </c>
      <c r="E13" s="136" t="s">
        <v>2125</v>
      </c>
      <c r="F13" s="136" t="s">
        <v>2126</v>
      </c>
      <c r="G13" s="137">
        <f>570.56*15</f>
        <v>8558.4</v>
      </c>
      <c r="H13" s="137">
        <v>0</v>
      </c>
      <c r="I13" s="138">
        <v>0</v>
      </c>
      <c r="J13" s="139">
        <v>0</v>
      </c>
      <c r="K13" s="137">
        <v>0</v>
      </c>
      <c r="L13" s="136">
        <v>0</v>
      </c>
      <c r="M13" s="140">
        <v>0</v>
      </c>
      <c r="N13" s="137">
        <v>8558.4</v>
      </c>
      <c r="O13" s="137">
        <v>0</v>
      </c>
      <c r="P13" s="137">
        <v>1280.8900000000001</v>
      </c>
      <c r="Q13" s="141">
        <v>0</v>
      </c>
      <c r="R13" s="137">
        <v>0</v>
      </c>
      <c r="S13" s="141">
        <v>0</v>
      </c>
      <c r="T13" s="141">
        <v>0</v>
      </c>
      <c r="U13" s="137">
        <v>984.22</v>
      </c>
      <c r="V13" s="141">
        <v>0</v>
      </c>
      <c r="W13" s="141">
        <v>0</v>
      </c>
      <c r="X13" s="141">
        <v>0</v>
      </c>
      <c r="Y13" s="137">
        <v>0</v>
      </c>
      <c r="Z13" s="141">
        <v>0</v>
      </c>
      <c r="AA13" s="137">
        <v>2265.11</v>
      </c>
      <c r="AB13" s="137">
        <v>6293.29</v>
      </c>
      <c r="AC13" s="141">
        <v>0</v>
      </c>
      <c r="AD13" s="133"/>
      <c r="AE13" s="133"/>
    </row>
    <row r="14" spans="1:31" ht="60.75" x14ac:dyDescent="0.25">
      <c r="A14" s="133">
        <v>3</v>
      </c>
      <c r="B14" s="134" t="s">
        <v>2127</v>
      </c>
      <c r="C14" s="135" t="s">
        <v>2128</v>
      </c>
      <c r="D14" s="135" t="s">
        <v>679</v>
      </c>
      <c r="E14" s="136" t="s">
        <v>2120</v>
      </c>
      <c r="F14" s="136" t="s">
        <v>2121</v>
      </c>
      <c r="G14" s="137">
        <f>206.05*15</f>
        <v>3090.75</v>
      </c>
      <c r="H14" s="137">
        <v>293.63</v>
      </c>
      <c r="I14" s="138">
        <v>0</v>
      </c>
      <c r="J14" s="139">
        <v>0</v>
      </c>
      <c r="K14" s="137">
        <v>0</v>
      </c>
      <c r="L14" s="136">
        <v>0</v>
      </c>
      <c r="M14" s="140">
        <v>0</v>
      </c>
      <c r="N14" s="137">
        <v>3384.38</v>
      </c>
      <c r="O14" s="137">
        <v>0</v>
      </c>
      <c r="P14" s="137">
        <v>139.04</v>
      </c>
      <c r="Q14" s="141">
        <v>0</v>
      </c>
      <c r="R14" s="137">
        <v>30.91</v>
      </c>
      <c r="S14" s="141">
        <v>0</v>
      </c>
      <c r="T14" s="141">
        <v>0</v>
      </c>
      <c r="U14" s="137">
        <v>355.44</v>
      </c>
      <c r="V14" s="141">
        <v>812</v>
      </c>
      <c r="W14" s="141">
        <v>0</v>
      </c>
      <c r="X14" s="141">
        <v>0</v>
      </c>
      <c r="Y14" s="137">
        <v>0</v>
      </c>
      <c r="Z14" s="141">
        <v>0</v>
      </c>
      <c r="AA14" s="137">
        <v>1337.3899999999999</v>
      </c>
      <c r="AB14" s="137">
        <v>2046.99</v>
      </c>
      <c r="AC14" s="141">
        <v>0</v>
      </c>
      <c r="AD14" s="133"/>
      <c r="AE14" s="133"/>
    </row>
    <row r="15" spans="1:31" ht="60.75" x14ac:dyDescent="0.25">
      <c r="A15" s="133">
        <v>4</v>
      </c>
      <c r="B15" s="134" t="s">
        <v>2129</v>
      </c>
      <c r="C15" s="135" t="s">
        <v>2130</v>
      </c>
      <c r="D15" s="135" t="s">
        <v>2131</v>
      </c>
      <c r="E15" s="136" t="s">
        <v>2125</v>
      </c>
      <c r="F15" s="136" t="s">
        <v>2121</v>
      </c>
      <c r="G15" s="137">
        <f>182.85*15</f>
        <v>2742.75</v>
      </c>
      <c r="H15" s="137">
        <v>0</v>
      </c>
      <c r="I15" s="138">
        <v>0</v>
      </c>
      <c r="J15" s="139">
        <v>0</v>
      </c>
      <c r="K15" s="137">
        <v>0</v>
      </c>
      <c r="L15" s="136">
        <v>0</v>
      </c>
      <c r="M15" s="140">
        <v>0</v>
      </c>
      <c r="N15" s="137">
        <v>2742.75</v>
      </c>
      <c r="O15" s="137">
        <v>0</v>
      </c>
      <c r="P15" s="137">
        <v>48.98</v>
      </c>
      <c r="Q15" s="141">
        <v>0</v>
      </c>
      <c r="R15" s="137">
        <v>27.43</v>
      </c>
      <c r="S15" s="141">
        <v>0</v>
      </c>
      <c r="T15" s="141">
        <v>0</v>
      </c>
      <c r="U15" s="137">
        <v>315.42</v>
      </c>
      <c r="V15" s="142">
        <v>610</v>
      </c>
      <c r="W15" s="141">
        <v>0</v>
      </c>
      <c r="X15" s="141">
        <v>0</v>
      </c>
      <c r="Y15" s="137">
        <v>0</v>
      </c>
      <c r="Z15" s="141">
        <v>0</v>
      </c>
      <c r="AA15" s="137">
        <v>1001.83</v>
      </c>
      <c r="AB15" s="137">
        <v>1740.92</v>
      </c>
      <c r="AC15" s="141">
        <v>0</v>
      </c>
      <c r="AD15" s="133"/>
      <c r="AE15" s="133"/>
    </row>
    <row r="16" spans="1:31" ht="36" x14ac:dyDescent="0.25">
      <c r="A16" s="133">
        <v>5</v>
      </c>
      <c r="B16" s="134" t="s">
        <v>2132</v>
      </c>
      <c r="C16" s="135" t="s">
        <v>2133</v>
      </c>
      <c r="D16" s="135" t="s">
        <v>700</v>
      </c>
      <c r="E16" s="136" t="s">
        <v>2120</v>
      </c>
      <c r="F16" s="136" t="s">
        <v>2134</v>
      </c>
      <c r="G16" s="137">
        <f>151.01*15</f>
        <v>2265.1499999999996</v>
      </c>
      <c r="H16" s="137">
        <v>0</v>
      </c>
      <c r="I16" s="138">
        <v>0</v>
      </c>
      <c r="J16" s="139">
        <v>0</v>
      </c>
      <c r="K16" s="137">
        <v>0</v>
      </c>
      <c r="L16" s="136">
        <v>0</v>
      </c>
      <c r="M16" s="140">
        <v>0</v>
      </c>
      <c r="N16" s="137">
        <v>2297.5300000000002</v>
      </c>
      <c r="O16" s="137">
        <v>32.380000000000003</v>
      </c>
      <c r="P16" s="137">
        <v>0</v>
      </c>
      <c r="Q16" s="141">
        <v>0</v>
      </c>
      <c r="R16" s="137">
        <v>22.65</v>
      </c>
      <c r="S16" s="141">
        <v>0</v>
      </c>
      <c r="T16" s="141">
        <v>0</v>
      </c>
      <c r="U16" s="137">
        <v>260.49</v>
      </c>
      <c r="V16" s="142">
        <v>488</v>
      </c>
      <c r="W16" s="141">
        <v>0</v>
      </c>
      <c r="X16" s="141">
        <v>0</v>
      </c>
      <c r="Y16" s="137">
        <v>0</v>
      </c>
      <c r="Z16" s="141">
        <v>0</v>
      </c>
      <c r="AA16" s="137">
        <v>771.14</v>
      </c>
      <c r="AB16" s="137">
        <v>1526.39</v>
      </c>
      <c r="AC16" s="141">
        <v>0</v>
      </c>
      <c r="AD16" s="133"/>
      <c r="AE16" s="133"/>
    </row>
    <row r="17" spans="1:31" ht="60.75" x14ac:dyDescent="0.25">
      <c r="A17" s="133">
        <v>6</v>
      </c>
      <c r="B17" s="134" t="s">
        <v>2135</v>
      </c>
      <c r="C17" s="135" t="s">
        <v>2136</v>
      </c>
      <c r="D17" s="135" t="s">
        <v>2137</v>
      </c>
      <c r="E17" s="136" t="s">
        <v>2120</v>
      </c>
      <c r="F17" s="136" t="s">
        <v>2121</v>
      </c>
      <c r="G17" s="137">
        <f>258.21*15</f>
        <v>3873.1499999999996</v>
      </c>
      <c r="H17" s="137">
        <v>0</v>
      </c>
      <c r="I17" s="138">
        <v>0</v>
      </c>
      <c r="J17" s="139">
        <v>0</v>
      </c>
      <c r="K17" s="137">
        <v>0</v>
      </c>
      <c r="L17" s="136">
        <v>0</v>
      </c>
      <c r="M17" s="140">
        <v>0</v>
      </c>
      <c r="N17" s="137">
        <v>3873.15</v>
      </c>
      <c r="O17" s="137">
        <v>0</v>
      </c>
      <c r="P17" s="137">
        <v>328.79</v>
      </c>
      <c r="Q17" s="141">
        <v>0</v>
      </c>
      <c r="R17" s="137">
        <v>38.729999999999997</v>
      </c>
      <c r="S17" s="141">
        <v>0</v>
      </c>
      <c r="T17" s="141">
        <v>0</v>
      </c>
      <c r="U17" s="137">
        <v>445.41</v>
      </c>
      <c r="V17" s="142">
        <v>422</v>
      </c>
      <c r="W17" s="141">
        <v>0</v>
      </c>
      <c r="X17" s="141">
        <v>0</v>
      </c>
      <c r="Y17" s="137">
        <v>0</v>
      </c>
      <c r="Z17" s="141">
        <v>0</v>
      </c>
      <c r="AA17" s="137">
        <v>1234.93</v>
      </c>
      <c r="AB17" s="137">
        <v>2638.22</v>
      </c>
      <c r="AC17" s="141">
        <v>0</v>
      </c>
      <c r="AD17" s="133"/>
      <c r="AE17" s="133"/>
    </row>
    <row r="18" spans="1:31" ht="48.75" x14ac:dyDescent="0.25">
      <c r="A18" s="133">
        <v>7</v>
      </c>
      <c r="B18" s="134" t="s">
        <v>2138</v>
      </c>
      <c r="C18" s="135" t="s">
        <v>2139</v>
      </c>
      <c r="D18" s="135" t="s">
        <v>2140</v>
      </c>
      <c r="E18" s="136" t="s">
        <v>2120</v>
      </c>
      <c r="F18" s="136" t="s">
        <v>2141</v>
      </c>
      <c r="G18" s="137">
        <f>570.56*15</f>
        <v>8558.4</v>
      </c>
      <c r="H18" s="137">
        <v>0</v>
      </c>
      <c r="I18" s="138">
        <v>0</v>
      </c>
      <c r="J18" s="139">
        <v>0</v>
      </c>
      <c r="K18" s="137">
        <v>0</v>
      </c>
      <c r="L18" s="136">
        <v>0</v>
      </c>
      <c r="M18" s="140">
        <v>0</v>
      </c>
      <c r="N18" s="137">
        <v>8558.4</v>
      </c>
      <c r="O18" s="137">
        <v>0</v>
      </c>
      <c r="P18" s="137">
        <v>1280.8900000000001</v>
      </c>
      <c r="Q18" s="141">
        <v>0</v>
      </c>
      <c r="R18" s="137">
        <v>0</v>
      </c>
      <c r="S18" s="141">
        <v>0</v>
      </c>
      <c r="T18" s="141">
        <v>0</v>
      </c>
      <c r="U18" s="137">
        <v>984.22</v>
      </c>
      <c r="V18" s="142">
        <v>2305</v>
      </c>
      <c r="W18" s="141">
        <v>0</v>
      </c>
      <c r="X18" s="141">
        <v>0</v>
      </c>
      <c r="Y18" s="137">
        <v>0</v>
      </c>
      <c r="Z18" s="141">
        <v>0</v>
      </c>
      <c r="AA18" s="137">
        <v>4570.1099999999997</v>
      </c>
      <c r="AB18" s="137">
        <v>3988.29</v>
      </c>
      <c r="AC18" s="141">
        <v>0</v>
      </c>
      <c r="AD18" s="133"/>
      <c r="AE18" s="133"/>
    </row>
    <row r="19" spans="1:31" ht="48.75" x14ac:dyDescent="0.25">
      <c r="A19" s="133">
        <v>8</v>
      </c>
      <c r="B19" s="134" t="s">
        <v>2142</v>
      </c>
      <c r="C19" s="135" t="s">
        <v>2143</v>
      </c>
      <c r="D19" s="135" t="s">
        <v>732</v>
      </c>
      <c r="E19" s="136" t="s">
        <v>2120</v>
      </c>
      <c r="F19" s="136" t="s">
        <v>2141</v>
      </c>
      <c r="G19" s="137">
        <f>157.99*15</f>
        <v>2369.8500000000004</v>
      </c>
      <c r="H19" s="137">
        <v>0</v>
      </c>
      <c r="I19" s="138">
        <v>0</v>
      </c>
      <c r="J19" s="139">
        <v>0</v>
      </c>
      <c r="K19" s="137">
        <v>0</v>
      </c>
      <c r="L19" s="136">
        <v>0</v>
      </c>
      <c r="M19" s="140">
        <v>0</v>
      </c>
      <c r="N19" s="137">
        <v>2376.44</v>
      </c>
      <c r="O19" s="137">
        <v>6.59</v>
      </c>
      <c r="P19" s="137">
        <v>0</v>
      </c>
      <c r="Q19" s="141">
        <v>0</v>
      </c>
      <c r="R19" s="137">
        <v>23.7</v>
      </c>
      <c r="S19" s="141">
        <v>0</v>
      </c>
      <c r="T19" s="141">
        <v>0</v>
      </c>
      <c r="U19" s="137">
        <v>272.52999999999997</v>
      </c>
      <c r="V19" s="142">
        <v>391.46</v>
      </c>
      <c r="W19" s="141">
        <v>0</v>
      </c>
      <c r="X19" s="141">
        <v>0</v>
      </c>
      <c r="Y19" s="137">
        <v>0</v>
      </c>
      <c r="Z19" s="141">
        <v>0</v>
      </c>
      <c r="AA19" s="137">
        <v>687.69</v>
      </c>
      <c r="AB19" s="137">
        <v>1688.75</v>
      </c>
      <c r="AC19" s="141">
        <v>0</v>
      </c>
      <c r="AD19" s="133"/>
      <c r="AE19" s="133"/>
    </row>
    <row r="20" spans="1:31" ht="48" x14ac:dyDescent="0.25">
      <c r="A20" s="133">
        <v>9</v>
      </c>
      <c r="B20" s="134" t="s">
        <v>2144</v>
      </c>
      <c r="C20" s="135" t="s">
        <v>2145</v>
      </c>
      <c r="D20" s="135" t="s">
        <v>721</v>
      </c>
      <c r="E20" s="136" t="s">
        <v>2125</v>
      </c>
      <c r="F20" s="136" t="s">
        <v>2146</v>
      </c>
      <c r="G20" s="137">
        <f>804.78*15</f>
        <v>12071.699999999999</v>
      </c>
      <c r="H20" s="137">
        <v>0</v>
      </c>
      <c r="I20" s="138">
        <v>0</v>
      </c>
      <c r="J20" s="139">
        <v>0</v>
      </c>
      <c r="K20" s="137">
        <v>0</v>
      </c>
      <c r="L20" s="136">
        <v>0</v>
      </c>
      <c r="M20" s="140">
        <v>0</v>
      </c>
      <c r="N20" s="137">
        <f>804.78*15</f>
        <v>12071.699999999999</v>
      </c>
      <c r="O20" s="137">
        <v>0</v>
      </c>
      <c r="P20" s="137">
        <v>2070.58</v>
      </c>
      <c r="Q20" s="141">
        <v>0</v>
      </c>
      <c r="R20" s="137">
        <v>0</v>
      </c>
      <c r="S20" s="141">
        <v>0</v>
      </c>
      <c r="T20" s="141">
        <v>0</v>
      </c>
      <c r="U20" s="137">
        <v>1388.25</v>
      </c>
      <c r="V20" s="141">
        <v>0</v>
      </c>
      <c r="W20" s="141">
        <v>0</v>
      </c>
      <c r="X20" s="141">
        <v>0</v>
      </c>
      <c r="Y20" s="137">
        <v>0</v>
      </c>
      <c r="Z20" s="141">
        <v>0</v>
      </c>
      <c r="AA20" s="137">
        <v>3458.83</v>
      </c>
      <c r="AB20" s="137">
        <v>8612.8700000000008</v>
      </c>
      <c r="AC20" s="141">
        <v>0</v>
      </c>
      <c r="AD20" s="133"/>
      <c r="AE20" s="133"/>
    </row>
    <row r="21" spans="1:31" ht="48" x14ac:dyDescent="0.25">
      <c r="A21" s="133">
        <v>10</v>
      </c>
      <c r="B21" s="134" t="s">
        <v>2147</v>
      </c>
      <c r="C21" s="135" t="s">
        <v>2148</v>
      </c>
      <c r="D21" s="143" t="s">
        <v>2149</v>
      </c>
      <c r="E21" s="143" t="s">
        <v>667</v>
      </c>
      <c r="F21" s="143" t="s">
        <v>2150</v>
      </c>
      <c r="G21" s="137">
        <f>427.97*15</f>
        <v>6419.55</v>
      </c>
      <c r="H21" s="137">
        <v>898.74</v>
      </c>
      <c r="I21" s="138">
        <v>0</v>
      </c>
      <c r="J21" s="139">
        <v>0</v>
      </c>
      <c r="K21" s="137">
        <v>229.8</v>
      </c>
      <c r="L21" s="136">
        <v>0</v>
      </c>
      <c r="M21" s="140">
        <v>0</v>
      </c>
      <c r="N21" s="137">
        <v>7548.09</v>
      </c>
      <c r="O21" s="137">
        <v>0</v>
      </c>
      <c r="P21" s="137">
        <v>1065.08</v>
      </c>
      <c r="Q21" s="141">
        <v>0</v>
      </c>
      <c r="R21" s="137">
        <v>64.2</v>
      </c>
      <c r="S21" s="141">
        <v>0</v>
      </c>
      <c r="T21" s="141">
        <v>0</v>
      </c>
      <c r="U21" s="137">
        <v>738.25</v>
      </c>
      <c r="V21" s="141">
        <v>0</v>
      </c>
      <c r="W21" s="141">
        <v>0</v>
      </c>
      <c r="X21" s="141">
        <v>0</v>
      </c>
      <c r="Y21" s="137">
        <v>0</v>
      </c>
      <c r="Z21" s="141">
        <v>0</v>
      </c>
      <c r="AA21" s="137">
        <v>1867.53</v>
      </c>
      <c r="AB21" s="137">
        <v>5680.56</v>
      </c>
      <c r="AC21" s="141">
        <v>0</v>
      </c>
      <c r="AD21" s="133"/>
      <c r="AE21" s="133"/>
    </row>
    <row r="22" spans="1:31" ht="72.75" x14ac:dyDescent="0.25">
      <c r="A22" s="133">
        <v>11</v>
      </c>
      <c r="B22" s="134" t="s">
        <v>2151</v>
      </c>
      <c r="C22" s="135" t="s">
        <v>2152</v>
      </c>
      <c r="D22" s="143" t="s">
        <v>2153</v>
      </c>
      <c r="E22" s="143" t="s">
        <v>2125</v>
      </c>
      <c r="F22" s="143" t="s">
        <v>2146</v>
      </c>
      <c r="G22" s="137">
        <f>570.56*15</f>
        <v>8558.4</v>
      </c>
      <c r="H22" s="137">
        <v>813.05</v>
      </c>
      <c r="I22" s="138">
        <v>0</v>
      </c>
      <c r="J22" s="139">
        <v>0</v>
      </c>
      <c r="K22" s="137">
        <v>0</v>
      </c>
      <c r="L22" s="136">
        <v>0</v>
      </c>
      <c r="M22" s="140">
        <v>0</v>
      </c>
      <c r="N22" s="137">
        <v>9371.4499999999989</v>
      </c>
      <c r="O22" s="137">
        <v>0</v>
      </c>
      <c r="P22" s="137">
        <v>1454.55</v>
      </c>
      <c r="Q22" s="141">
        <v>0</v>
      </c>
      <c r="R22" s="137">
        <v>0</v>
      </c>
      <c r="S22" s="141">
        <v>0</v>
      </c>
      <c r="T22" s="141">
        <v>0</v>
      </c>
      <c r="U22" s="137">
        <v>984.22</v>
      </c>
      <c r="V22" s="142">
        <v>2000</v>
      </c>
      <c r="W22" s="141">
        <v>0</v>
      </c>
      <c r="X22" s="141">
        <v>0</v>
      </c>
      <c r="Y22" s="137">
        <v>0</v>
      </c>
      <c r="Z22" s="141">
        <v>0</v>
      </c>
      <c r="AA22" s="137">
        <v>4438.7699999999995</v>
      </c>
      <c r="AB22" s="137">
        <v>4932.68</v>
      </c>
      <c r="AC22" s="141">
        <v>0</v>
      </c>
      <c r="AD22" s="133"/>
      <c r="AE22" s="133"/>
    </row>
    <row r="23" spans="1:31" ht="72.75" x14ac:dyDescent="0.25">
      <c r="A23" s="133">
        <v>12</v>
      </c>
      <c r="B23" s="134" t="s">
        <v>2154</v>
      </c>
      <c r="C23" s="135" t="s">
        <v>2155</v>
      </c>
      <c r="D23" s="143" t="s">
        <v>2156</v>
      </c>
      <c r="E23" s="143" t="s">
        <v>2120</v>
      </c>
      <c r="F23" s="143" t="s">
        <v>2121</v>
      </c>
      <c r="G23" s="137">
        <f>570.56*15</f>
        <v>8558.4</v>
      </c>
      <c r="H23" s="137">
        <v>0</v>
      </c>
      <c r="I23" s="138">
        <v>0</v>
      </c>
      <c r="J23" s="139">
        <v>0</v>
      </c>
      <c r="K23" s="137">
        <v>0</v>
      </c>
      <c r="L23" s="136">
        <v>0</v>
      </c>
      <c r="M23" s="140">
        <v>0</v>
      </c>
      <c r="N23" s="137">
        <v>8558.4</v>
      </c>
      <c r="O23" s="137">
        <v>0</v>
      </c>
      <c r="P23" s="137">
        <v>1280.8900000000001</v>
      </c>
      <c r="Q23" s="141">
        <v>0</v>
      </c>
      <c r="R23" s="137">
        <v>0</v>
      </c>
      <c r="S23" s="141">
        <v>0</v>
      </c>
      <c r="T23" s="141">
        <v>0</v>
      </c>
      <c r="U23" s="137">
        <v>984.22</v>
      </c>
      <c r="V23" s="141">
        <v>1411.61</v>
      </c>
      <c r="W23" s="141">
        <v>0</v>
      </c>
      <c r="X23" s="141">
        <v>0</v>
      </c>
      <c r="Y23" s="137">
        <v>0</v>
      </c>
      <c r="Z23" s="141">
        <v>0</v>
      </c>
      <c r="AA23" s="137">
        <v>3676.7200000000003</v>
      </c>
      <c r="AB23" s="137">
        <v>4881.68</v>
      </c>
      <c r="AC23" s="141">
        <v>0</v>
      </c>
      <c r="AD23" s="133"/>
      <c r="AE23" s="133"/>
    </row>
    <row r="24" spans="1:31" ht="36" x14ac:dyDescent="0.25">
      <c r="A24" s="133">
        <v>13</v>
      </c>
      <c r="B24" s="134" t="s">
        <v>2157</v>
      </c>
      <c r="C24" s="135" t="s">
        <v>2158</v>
      </c>
      <c r="D24" s="143" t="s">
        <v>700</v>
      </c>
      <c r="E24" s="143" t="s">
        <v>2120</v>
      </c>
      <c r="F24" s="143" t="s">
        <v>2134</v>
      </c>
      <c r="G24" s="137">
        <f>151.01*15</f>
        <v>2265.1499999999996</v>
      </c>
      <c r="H24" s="137">
        <v>0</v>
      </c>
      <c r="I24" s="138">
        <v>0</v>
      </c>
      <c r="J24" s="139">
        <v>0</v>
      </c>
      <c r="K24" s="137">
        <v>0</v>
      </c>
      <c r="L24" s="136">
        <v>0</v>
      </c>
      <c r="M24" s="140">
        <v>0</v>
      </c>
      <c r="N24" s="137">
        <v>2297.5300000000002</v>
      </c>
      <c r="O24" s="137">
        <v>32.380000000000003</v>
      </c>
      <c r="P24" s="137">
        <v>0</v>
      </c>
      <c r="Q24" s="141">
        <v>0</v>
      </c>
      <c r="R24" s="137">
        <v>22.65</v>
      </c>
      <c r="S24" s="141">
        <v>0</v>
      </c>
      <c r="T24" s="141">
        <v>0</v>
      </c>
      <c r="U24" s="137">
        <v>260.49</v>
      </c>
      <c r="V24" s="141">
        <v>0</v>
      </c>
      <c r="W24" s="141">
        <v>0</v>
      </c>
      <c r="X24" s="141">
        <v>0</v>
      </c>
      <c r="Y24" s="137">
        <v>0</v>
      </c>
      <c r="Z24" s="141">
        <v>0</v>
      </c>
      <c r="AA24" s="137">
        <v>283.14</v>
      </c>
      <c r="AB24" s="137">
        <v>2014.39</v>
      </c>
      <c r="AC24" s="141">
        <v>0</v>
      </c>
      <c r="AD24" s="133"/>
      <c r="AE24" s="133"/>
    </row>
    <row r="25" spans="1:31" ht="48.75" x14ac:dyDescent="0.25">
      <c r="A25" s="133">
        <v>14</v>
      </c>
      <c r="B25" s="134" t="s">
        <v>2159</v>
      </c>
      <c r="C25" s="135" t="s">
        <v>2160</v>
      </c>
      <c r="D25" s="143" t="s">
        <v>2161</v>
      </c>
      <c r="E25" s="143" t="s">
        <v>2125</v>
      </c>
      <c r="F25" s="143" t="s">
        <v>2162</v>
      </c>
      <c r="G25" s="137">
        <f>804.78*15</f>
        <v>12071.699999999999</v>
      </c>
      <c r="H25" s="137">
        <v>0</v>
      </c>
      <c r="I25" s="138">
        <v>0</v>
      </c>
      <c r="J25" s="139">
        <v>0</v>
      </c>
      <c r="K25" s="137">
        <v>0</v>
      </c>
      <c r="L25" s="136">
        <v>0</v>
      </c>
      <c r="M25" s="140">
        <v>0</v>
      </c>
      <c r="N25" s="137">
        <v>12071.7</v>
      </c>
      <c r="O25" s="137">
        <v>0</v>
      </c>
      <c r="P25" s="137">
        <v>2070.58</v>
      </c>
      <c r="Q25" s="141">
        <v>0</v>
      </c>
      <c r="R25" s="137">
        <v>0</v>
      </c>
      <c r="S25" s="141">
        <v>0</v>
      </c>
      <c r="T25" s="141">
        <v>0</v>
      </c>
      <c r="U25" s="137">
        <v>1388.25</v>
      </c>
      <c r="V25" s="142">
        <v>1951</v>
      </c>
      <c r="W25" s="141">
        <v>0</v>
      </c>
      <c r="X25" s="141">
        <v>0</v>
      </c>
      <c r="Y25" s="137">
        <v>0</v>
      </c>
      <c r="Z25" s="141">
        <v>0</v>
      </c>
      <c r="AA25" s="137">
        <v>5409.83</v>
      </c>
      <c r="AB25" s="137">
        <v>6661.87</v>
      </c>
      <c r="AC25" s="141">
        <v>0</v>
      </c>
      <c r="AD25" s="133"/>
      <c r="AE25" s="133"/>
    </row>
    <row r="26" spans="1:31" ht="48" x14ac:dyDescent="0.25">
      <c r="A26" s="133">
        <v>15</v>
      </c>
      <c r="B26" s="134" t="s">
        <v>2163</v>
      </c>
      <c r="C26" s="135" t="s">
        <v>2164</v>
      </c>
      <c r="D26" s="143" t="s">
        <v>713</v>
      </c>
      <c r="E26" s="143" t="s">
        <v>2125</v>
      </c>
      <c r="F26" s="143" t="s">
        <v>2146</v>
      </c>
      <c r="G26" s="137">
        <f>173.97*15</f>
        <v>2609.5500000000002</v>
      </c>
      <c r="H26" s="137">
        <v>0</v>
      </c>
      <c r="I26" s="138">
        <v>0</v>
      </c>
      <c r="J26" s="139">
        <v>0</v>
      </c>
      <c r="K26" s="137">
        <v>0</v>
      </c>
      <c r="L26" s="136">
        <v>0</v>
      </c>
      <c r="M26" s="140">
        <v>0</v>
      </c>
      <c r="N26" s="137">
        <v>2609.5500000000002</v>
      </c>
      <c r="O26" s="137">
        <v>0</v>
      </c>
      <c r="P26" s="137">
        <v>19.489999999999998</v>
      </c>
      <c r="Q26" s="141">
        <v>0</v>
      </c>
      <c r="R26" s="137">
        <v>26.1</v>
      </c>
      <c r="S26" s="141">
        <v>0</v>
      </c>
      <c r="T26" s="141">
        <v>0</v>
      </c>
      <c r="U26" s="137">
        <v>300.10000000000002</v>
      </c>
      <c r="V26" s="141">
        <v>0</v>
      </c>
      <c r="W26" s="141">
        <v>0</v>
      </c>
      <c r="X26" s="141">
        <v>0</v>
      </c>
      <c r="Y26" s="137">
        <v>0</v>
      </c>
      <c r="Z26" s="141">
        <v>0</v>
      </c>
      <c r="AA26" s="137">
        <v>345.69</v>
      </c>
      <c r="AB26" s="137">
        <v>2263.86</v>
      </c>
      <c r="AC26" s="141">
        <v>0</v>
      </c>
      <c r="AD26" s="133"/>
      <c r="AE26" s="133"/>
    </row>
    <row r="27" spans="1:31" ht="36" x14ac:dyDescent="0.25">
      <c r="A27" s="133">
        <v>16</v>
      </c>
      <c r="B27" s="134" t="s">
        <v>2165</v>
      </c>
      <c r="C27" s="135" t="s">
        <v>2166</v>
      </c>
      <c r="D27" s="143" t="s">
        <v>2167</v>
      </c>
      <c r="E27" s="143" t="s">
        <v>2120</v>
      </c>
      <c r="F27" s="143" t="s">
        <v>2134</v>
      </c>
      <c r="G27" s="137">
        <f>182.75*15</f>
        <v>2741.25</v>
      </c>
      <c r="H27" s="137">
        <v>0</v>
      </c>
      <c r="I27" s="138">
        <v>0</v>
      </c>
      <c r="J27" s="139">
        <v>0</v>
      </c>
      <c r="K27" s="137">
        <v>0</v>
      </c>
      <c r="L27" s="136">
        <v>0</v>
      </c>
      <c r="M27" s="140">
        <v>0</v>
      </c>
      <c r="N27" s="137">
        <v>2741.25</v>
      </c>
      <c r="O27" s="137">
        <v>0</v>
      </c>
      <c r="P27" s="137">
        <v>48.81</v>
      </c>
      <c r="Q27" s="141">
        <v>0</v>
      </c>
      <c r="R27" s="137">
        <v>0</v>
      </c>
      <c r="S27" s="141">
        <v>0</v>
      </c>
      <c r="T27" s="141">
        <v>0</v>
      </c>
      <c r="U27" s="137">
        <v>315.24</v>
      </c>
      <c r="V27" s="141">
        <v>0</v>
      </c>
      <c r="W27" s="141">
        <v>0</v>
      </c>
      <c r="X27" s="141">
        <v>0</v>
      </c>
      <c r="Y27" s="137">
        <v>0</v>
      </c>
      <c r="Z27" s="141">
        <v>0</v>
      </c>
      <c r="AA27" s="137">
        <v>364.05</v>
      </c>
      <c r="AB27" s="137">
        <v>2377.1999999999998</v>
      </c>
      <c r="AC27" s="141">
        <v>0</v>
      </c>
      <c r="AD27" s="133"/>
      <c r="AE27" s="133"/>
    </row>
    <row r="28" spans="1:31" ht="72.75" x14ac:dyDescent="0.25">
      <c r="A28" s="133">
        <v>17</v>
      </c>
      <c r="B28" s="134" t="s">
        <v>2168</v>
      </c>
      <c r="C28" s="135" t="s">
        <v>2169</v>
      </c>
      <c r="D28" s="143" t="s">
        <v>2170</v>
      </c>
      <c r="E28" s="143" t="s">
        <v>2120</v>
      </c>
      <c r="F28" s="143" t="s">
        <v>2121</v>
      </c>
      <c r="G28" s="137">
        <f>931.14*15</f>
        <v>13967.1</v>
      </c>
      <c r="H28" s="137">
        <v>0</v>
      </c>
      <c r="I28" s="138">
        <v>0</v>
      </c>
      <c r="J28" s="139">
        <v>0</v>
      </c>
      <c r="K28" s="137">
        <v>0</v>
      </c>
      <c r="L28" s="136">
        <v>0</v>
      </c>
      <c r="M28" s="140">
        <v>0</v>
      </c>
      <c r="N28" s="137">
        <v>13967.1</v>
      </c>
      <c r="O28" s="137">
        <v>0</v>
      </c>
      <c r="P28" s="137">
        <v>2516.37</v>
      </c>
      <c r="Q28" s="141">
        <v>0</v>
      </c>
      <c r="R28" s="137">
        <v>0</v>
      </c>
      <c r="S28" s="141">
        <v>0</v>
      </c>
      <c r="T28" s="141">
        <v>0</v>
      </c>
      <c r="U28" s="137">
        <v>1606.22</v>
      </c>
      <c r="V28" s="142">
        <v>973</v>
      </c>
      <c r="W28" s="141">
        <v>0</v>
      </c>
      <c r="X28" s="141">
        <v>0</v>
      </c>
      <c r="Y28" s="137">
        <v>0</v>
      </c>
      <c r="Z28" s="141">
        <v>0</v>
      </c>
      <c r="AA28" s="137">
        <v>5095.59</v>
      </c>
      <c r="AB28" s="137">
        <v>8871.51</v>
      </c>
      <c r="AC28" s="141">
        <v>0</v>
      </c>
      <c r="AD28" s="133"/>
      <c r="AE28" s="133"/>
    </row>
    <row r="29" spans="1:31" ht="48" x14ac:dyDescent="0.25">
      <c r="A29" s="133">
        <v>18</v>
      </c>
      <c r="B29" s="134" t="s">
        <v>2171</v>
      </c>
      <c r="C29" s="135" t="s">
        <v>2172</v>
      </c>
      <c r="D29" s="143" t="s">
        <v>700</v>
      </c>
      <c r="E29" s="143" t="s">
        <v>2120</v>
      </c>
      <c r="F29" s="143" t="s">
        <v>2134</v>
      </c>
      <c r="G29" s="137">
        <f>151.01*15</f>
        <v>2265.1499999999996</v>
      </c>
      <c r="H29" s="137">
        <v>0</v>
      </c>
      <c r="I29" s="138">
        <v>0</v>
      </c>
      <c r="J29" s="139">
        <v>0</v>
      </c>
      <c r="K29" s="137">
        <v>0</v>
      </c>
      <c r="L29" s="136">
        <v>0</v>
      </c>
      <c r="M29" s="140">
        <v>0</v>
      </c>
      <c r="N29" s="137">
        <v>2297.5300000000002</v>
      </c>
      <c r="O29" s="137">
        <v>32.380000000000003</v>
      </c>
      <c r="P29" s="137">
        <v>0</v>
      </c>
      <c r="Q29" s="141">
        <v>0</v>
      </c>
      <c r="R29" s="137">
        <v>22.65</v>
      </c>
      <c r="S29" s="141">
        <v>0</v>
      </c>
      <c r="T29" s="141">
        <v>0</v>
      </c>
      <c r="U29" s="137">
        <v>260.49</v>
      </c>
      <c r="V29" s="142">
        <v>566</v>
      </c>
      <c r="W29" s="141">
        <v>0</v>
      </c>
      <c r="X29" s="141">
        <v>0</v>
      </c>
      <c r="Y29" s="137">
        <v>0</v>
      </c>
      <c r="Z29" s="141">
        <v>0</v>
      </c>
      <c r="AA29" s="137">
        <v>849.14</v>
      </c>
      <c r="AB29" s="137">
        <v>1448.39</v>
      </c>
      <c r="AC29" s="141">
        <v>0</v>
      </c>
      <c r="AD29" s="133"/>
      <c r="AE29" s="133"/>
    </row>
    <row r="30" spans="1:31" ht="36" x14ac:dyDescent="0.25">
      <c r="A30" s="133">
        <v>19</v>
      </c>
      <c r="B30" s="134" t="s">
        <v>2173</v>
      </c>
      <c r="C30" s="135" t="s">
        <v>2174</v>
      </c>
      <c r="D30" s="143" t="s">
        <v>750</v>
      </c>
      <c r="E30" s="143" t="s">
        <v>2120</v>
      </c>
      <c r="F30" s="143" t="s">
        <v>2134</v>
      </c>
      <c r="G30" s="137">
        <f>140.11*15</f>
        <v>2101.65</v>
      </c>
      <c r="H30" s="137">
        <v>0</v>
      </c>
      <c r="I30" s="138">
        <v>0</v>
      </c>
      <c r="J30" s="139">
        <v>0</v>
      </c>
      <c r="K30" s="137">
        <v>0</v>
      </c>
      <c r="L30" s="136">
        <v>0</v>
      </c>
      <c r="M30" s="140">
        <v>0</v>
      </c>
      <c r="N30" s="137">
        <v>2165.77</v>
      </c>
      <c r="O30" s="137">
        <v>64.12</v>
      </c>
      <c r="P30" s="137">
        <v>0</v>
      </c>
      <c r="Q30" s="141">
        <v>0</v>
      </c>
      <c r="R30" s="137">
        <v>0</v>
      </c>
      <c r="S30" s="141">
        <v>0</v>
      </c>
      <c r="T30" s="141">
        <v>0</v>
      </c>
      <c r="U30" s="137">
        <v>241.69</v>
      </c>
      <c r="V30" s="141">
        <v>0</v>
      </c>
      <c r="W30" s="141">
        <v>0</v>
      </c>
      <c r="X30" s="141">
        <v>0</v>
      </c>
      <c r="Y30" s="137">
        <v>0</v>
      </c>
      <c r="Z30" s="141">
        <v>0</v>
      </c>
      <c r="AA30" s="137">
        <v>241.69</v>
      </c>
      <c r="AB30" s="137">
        <v>1924.08</v>
      </c>
      <c r="AC30" s="141">
        <v>0</v>
      </c>
      <c r="AD30" s="133"/>
      <c r="AE30" s="133"/>
    </row>
    <row r="31" spans="1:31" ht="60.75" x14ac:dyDescent="0.25">
      <c r="A31" s="133">
        <v>20</v>
      </c>
      <c r="B31" s="134" t="s">
        <v>2175</v>
      </c>
      <c r="C31" s="135" t="s">
        <v>2176</v>
      </c>
      <c r="D31" s="143" t="s">
        <v>792</v>
      </c>
      <c r="E31" s="143" t="s">
        <v>2120</v>
      </c>
      <c r="F31" s="143" t="s">
        <v>2121</v>
      </c>
      <c r="G31" s="137">
        <f>245.69*15</f>
        <v>3685.35</v>
      </c>
      <c r="H31" s="137">
        <v>0</v>
      </c>
      <c r="I31" s="138">
        <v>0</v>
      </c>
      <c r="J31" s="139">
        <v>0</v>
      </c>
      <c r="K31" s="137">
        <v>0</v>
      </c>
      <c r="L31" s="136">
        <v>0</v>
      </c>
      <c r="M31" s="140">
        <v>0</v>
      </c>
      <c r="N31" s="137">
        <v>3685.35</v>
      </c>
      <c r="O31" s="137">
        <v>0</v>
      </c>
      <c r="P31" s="137">
        <v>298.74</v>
      </c>
      <c r="Q31" s="141">
        <v>0</v>
      </c>
      <c r="R31" s="137">
        <v>36.85</v>
      </c>
      <c r="S31" s="141">
        <v>0</v>
      </c>
      <c r="T31" s="141">
        <v>0</v>
      </c>
      <c r="U31" s="137">
        <v>423.82</v>
      </c>
      <c r="V31" s="142">
        <v>794</v>
      </c>
      <c r="W31" s="141">
        <v>0</v>
      </c>
      <c r="X31" s="141">
        <v>0</v>
      </c>
      <c r="Y31" s="137">
        <v>0</v>
      </c>
      <c r="Z31" s="141">
        <v>0</v>
      </c>
      <c r="AA31" s="137">
        <v>1553.41</v>
      </c>
      <c r="AB31" s="137">
        <v>2131.94</v>
      </c>
      <c r="AC31" s="141">
        <v>0</v>
      </c>
      <c r="AD31" s="133"/>
      <c r="AE31" s="133"/>
    </row>
    <row r="32" spans="1:31" ht="48" x14ac:dyDescent="0.25">
      <c r="A32" s="133">
        <v>21</v>
      </c>
      <c r="B32" s="134" t="s">
        <v>2177</v>
      </c>
      <c r="C32" s="135" t="s">
        <v>2178</v>
      </c>
      <c r="D32" s="143" t="s">
        <v>2179</v>
      </c>
      <c r="E32" s="143" t="s">
        <v>2125</v>
      </c>
      <c r="F32" s="143" t="s">
        <v>2146</v>
      </c>
      <c r="G32" s="137">
        <f>621.59*15</f>
        <v>9323.85</v>
      </c>
      <c r="H32" s="137">
        <v>0</v>
      </c>
      <c r="I32" s="138">
        <v>0</v>
      </c>
      <c r="J32" s="139">
        <v>0</v>
      </c>
      <c r="K32" s="137">
        <v>315.42</v>
      </c>
      <c r="L32" s="136">
        <v>0</v>
      </c>
      <c r="M32" s="140">
        <v>0</v>
      </c>
      <c r="N32" s="137">
        <v>9639.27</v>
      </c>
      <c r="O32" s="137">
        <v>0</v>
      </c>
      <c r="P32" s="137">
        <v>1511.76</v>
      </c>
      <c r="Q32" s="141">
        <v>0</v>
      </c>
      <c r="R32" s="137">
        <v>93.24</v>
      </c>
      <c r="S32" s="141">
        <v>0</v>
      </c>
      <c r="T32" s="141">
        <v>0</v>
      </c>
      <c r="U32" s="137">
        <v>1072.24</v>
      </c>
      <c r="V32" s="141">
        <v>0</v>
      </c>
      <c r="W32" s="141">
        <v>0</v>
      </c>
      <c r="X32" s="141">
        <v>0</v>
      </c>
      <c r="Y32" s="137">
        <v>0</v>
      </c>
      <c r="Z32" s="141">
        <v>0</v>
      </c>
      <c r="AA32" s="137">
        <v>2677.24</v>
      </c>
      <c r="AB32" s="137">
        <v>6962.03</v>
      </c>
      <c r="AC32" s="141">
        <v>0</v>
      </c>
      <c r="AD32" s="133"/>
      <c r="AE32" s="133"/>
    </row>
    <row r="33" spans="1:31" ht="60" x14ac:dyDescent="0.25">
      <c r="A33" s="133">
        <v>22</v>
      </c>
      <c r="B33" s="134" t="s">
        <v>2180</v>
      </c>
      <c r="C33" s="135" t="s">
        <v>2181</v>
      </c>
      <c r="D33" s="143" t="s">
        <v>2182</v>
      </c>
      <c r="E33" s="143" t="s">
        <v>2125</v>
      </c>
      <c r="F33" s="143" t="s">
        <v>2146</v>
      </c>
      <c r="G33" s="137">
        <f>931.14*15</f>
        <v>13967.1</v>
      </c>
      <c r="H33" s="137">
        <v>0</v>
      </c>
      <c r="I33" s="138">
        <v>0</v>
      </c>
      <c r="J33" s="139">
        <v>0</v>
      </c>
      <c r="K33" s="137">
        <v>0</v>
      </c>
      <c r="L33" s="136">
        <v>0</v>
      </c>
      <c r="M33" s="140">
        <v>0</v>
      </c>
      <c r="N33" s="137">
        <v>13967.1</v>
      </c>
      <c r="O33" s="137">
        <v>0</v>
      </c>
      <c r="P33" s="137">
        <v>2516.37</v>
      </c>
      <c r="Q33" s="141">
        <v>0</v>
      </c>
      <c r="R33" s="137">
        <v>0</v>
      </c>
      <c r="S33" s="141">
        <v>0</v>
      </c>
      <c r="T33" s="141">
        <v>0</v>
      </c>
      <c r="U33" s="137">
        <v>1606.22</v>
      </c>
      <c r="V33" s="141">
        <v>0</v>
      </c>
      <c r="W33" s="141">
        <v>0</v>
      </c>
      <c r="X33" s="141">
        <v>0</v>
      </c>
      <c r="Y33" s="137">
        <v>0</v>
      </c>
      <c r="Z33" s="141">
        <v>0</v>
      </c>
      <c r="AA33" s="137">
        <v>4122.59</v>
      </c>
      <c r="AB33" s="137">
        <v>9844.51</v>
      </c>
      <c r="AC33" s="141">
        <v>0</v>
      </c>
      <c r="AD33" s="133"/>
      <c r="AE33" s="133"/>
    </row>
    <row r="34" spans="1:31" ht="48" x14ac:dyDescent="0.25">
      <c r="A34" s="133">
        <v>23</v>
      </c>
      <c r="B34" s="134" t="s">
        <v>2183</v>
      </c>
      <c r="C34" s="135" t="s">
        <v>2184</v>
      </c>
      <c r="D34" s="143" t="s">
        <v>713</v>
      </c>
      <c r="E34" s="143" t="s">
        <v>2125</v>
      </c>
      <c r="F34" s="143" t="s">
        <v>2146</v>
      </c>
      <c r="G34" s="137">
        <f>173.97*15</f>
        <v>2609.5500000000002</v>
      </c>
      <c r="H34" s="137">
        <v>225.14</v>
      </c>
      <c r="I34" s="138">
        <v>0</v>
      </c>
      <c r="J34" s="139">
        <v>0</v>
      </c>
      <c r="K34" s="137">
        <v>0</v>
      </c>
      <c r="L34" s="136">
        <v>0</v>
      </c>
      <c r="M34" s="140">
        <v>0</v>
      </c>
      <c r="N34" s="137">
        <v>2834.69</v>
      </c>
      <c r="O34" s="137">
        <v>0</v>
      </c>
      <c r="P34" s="137">
        <v>58.98</v>
      </c>
      <c r="Q34" s="141">
        <v>0</v>
      </c>
      <c r="R34" s="137">
        <v>26.1</v>
      </c>
      <c r="S34" s="141">
        <v>0</v>
      </c>
      <c r="T34" s="141">
        <v>0</v>
      </c>
      <c r="U34" s="137">
        <v>300.10000000000002</v>
      </c>
      <c r="V34" s="142">
        <v>766</v>
      </c>
      <c r="W34" s="141">
        <v>0</v>
      </c>
      <c r="X34" s="141">
        <v>0</v>
      </c>
      <c r="Y34" s="137">
        <v>0</v>
      </c>
      <c r="Z34" s="141">
        <v>0</v>
      </c>
      <c r="AA34" s="137">
        <v>1151.18</v>
      </c>
      <c r="AB34" s="137">
        <v>1683.51</v>
      </c>
      <c r="AC34" s="141">
        <v>0</v>
      </c>
      <c r="AD34" s="133"/>
      <c r="AE34" s="133"/>
    </row>
    <row r="35" spans="1:31" ht="60.75" x14ac:dyDescent="0.25">
      <c r="A35" s="133">
        <v>24</v>
      </c>
      <c r="B35" s="134" t="s">
        <v>2185</v>
      </c>
      <c r="C35" s="135" t="s">
        <v>2186</v>
      </c>
      <c r="D35" s="143" t="s">
        <v>2119</v>
      </c>
      <c r="E35" s="143" t="s">
        <v>2120</v>
      </c>
      <c r="F35" s="143" t="s">
        <v>2121</v>
      </c>
      <c r="G35" s="137">
        <f>285.16*15</f>
        <v>4277.4000000000005</v>
      </c>
      <c r="H35" s="137">
        <v>0</v>
      </c>
      <c r="I35" s="138">
        <v>0</v>
      </c>
      <c r="J35" s="139">
        <v>0</v>
      </c>
      <c r="K35" s="137">
        <v>0</v>
      </c>
      <c r="L35" s="136">
        <v>0</v>
      </c>
      <c r="M35" s="140">
        <v>0</v>
      </c>
      <c r="N35" s="137">
        <v>4277.3999999999996</v>
      </c>
      <c r="O35" s="137">
        <v>0</v>
      </c>
      <c r="P35" s="137">
        <v>394.02</v>
      </c>
      <c r="Q35" s="141">
        <v>0</v>
      </c>
      <c r="R35" s="137">
        <v>42.77</v>
      </c>
      <c r="S35" s="141">
        <v>0</v>
      </c>
      <c r="T35" s="141">
        <v>0</v>
      </c>
      <c r="U35" s="137">
        <v>491.9</v>
      </c>
      <c r="V35" s="142">
        <v>835</v>
      </c>
      <c r="W35" s="141">
        <v>0</v>
      </c>
      <c r="X35" s="141">
        <v>0</v>
      </c>
      <c r="Y35" s="137">
        <v>0</v>
      </c>
      <c r="Z35" s="141">
        <v>0</v>
      </c>
      <c r="AA35" s="137">
        <v>1763.69</v>
      </c>
      <c r="AB35" s="137">
        <v>2513.71</v>
      </c>
      <c r="AC35" s="141">
        <v>0</v>
      </c>
      <c r="AD35" s="133"/>
      <c r="AE35" s="133"/>
    </row>
    <row r="36" spans="1:31" ht="72.75" x14ac:dyDescent="0.25">
      <c r="A36" s="133">
        <v>25</v>
      </c>
      <c r="B36" s="134" t="s">
        <v>2187</v>
      </c>
      <c r="C36" s="135" t="s">
        <v>2188</v>
      </c>
      <c r="D36" s="143" t="s">
        <v>2189</v>
      </c>
      <c r="E36" s="143" t="s">
        <v>2120</v>
      </c>
      <c r="F36" s="143" t="s">
        <v>2121</v>
      </c>
      <c r="G36" s="137">
        <f>192.11*15</f>
        <v>2881.65</v>
      </c>
      <c r="H36" s="137">
        <v>0</v>
      </c>
      <c r="I36" s="138">
        <v>0</v>
      </c>
      <c r="J36" s="139">
        <v>0</v>
      </c>
      <c r="K36" s="137">
        <v>0</v>
      </c>
      <c r="L36" s="136">
        <v>0</v>
      </c>
      <c r="M36" s="140">
        <v>0</v>
      </c>
      <c r="N36" s="137">
        <v>2881.65</v>
      </c>
      <c r="O36" s="137">
        <v>0</v>
      </c>
      <c r="P36" s="137">
        <v>64.09</v>
      </c>
      <c r="Q36" s="141">
        <v>0</v>
      </c>
      <c r="R36" s="137">
        <v>28.82</v>
      </c>
      <c r="S36" s="141">
        <v>0</v>
      </c>
      <c r="T36" s="141">
        <v>0</v>
      </c>
      <c r="U36" s="137">
        <v>331.39</v>
      </c>
      <c r="V36" s="141">
        <v>0</v>
      </c>
      <c r="W36" s="141">
        <v>0</v>
      </c>
      <c r="X36" s="141">
        <v>0</v>
      </c>
      <c r="Y36" s="137">
        <v>0</v>
      </c>
      <c r="Z36" s="141">
        <v>0</v>
      </c>
      <c r="AA36" s="137">
        <v>424.29999999999995</v>
      </c>
      <c r="AB36" s="137">
        <v>2457.35</v>
      </c>
      <c r="AC36" s="141">
        <v>0</v>
      </c>
      <c r="AD36" s="133"/>
      <c r="AE36" s="133"/>
    </row>
    <row r="37" spans="1:31" ht="36" x14ac:dyDescent="0.25">
      <c r="A37" s="133">
        <v>26</v>
      </c>
      <c r="B37" s="134" t="s">
        <v>2190</v>
      </c>
      <c r="C37" s="135" t="s">
        <v>2191</v>
      </c>
      <c r="D37" s="143" t="s">
        <v>700</v>
      </c>
      <c r="E37" s="143" t="s">
        <v>2120</v>
      </c>
      <c r="F37" s="143" t="s">
        <v>2134</v>
      </c>
      <c r="G37" s="137">
        <f>151.01*15</f>
        <v>2265.1499999999996</v>
      </c>
      <c r="H37" s="137">
        <v>0</v>
      </c>
      <c r="I37" s="138">
        <v>0</v>
      </c>
      <c r="J37" s="139">
        <v>0</v>
      </c>
      <c r="K37" s="137">
        <v>0</v>
      </c>
      <c r="L37" s="136">
        <v>0</v>
      </c>
      <c r="M37" s="140">
        <v>0</v>
      </c>
      <c r="N37" s="137">
        <v>2297.5300000000002</v>
      </c>
      <c r="O37" s="137">
        <v>32.380000000000003</v>
      </c>
      <c r="P37" s="137">
        <v>0</v>
      </c>
      <c r="Q37" s="141">
        <v>0</v>
      </c>
      <c r="R37" s="137">
        <v>22.65</v>
      </c>
      <c r="S37" s="141">
        <v>0</v>
      </c>
      <c r="T37" s="141">
        <v>0</v>
      </c>
      <c r="U37" s="137">
        <v>260.49</v>
      </c>
      <c r="V37" s="142">
        <v>378</v>
      </c>
      <c r="W37" s="141">
        <v>0</v>
      </c>
      <c r="X37" s="141">
        <v>0</v>
      </c>
      <c r="Y37" s="137">
        <v>0</v>
      </c>
      <c r="Z37" s="141">
        <v>0</v>
      </c>
      <c r="AA37" s="137">
        <v>661.14</v>
      </c>
      <c r="AB37" s="137">
        <v>1636.39</v>
      </c>
      <c r="AC37" s="141">
        <v>0</v>
      </c>
      <c r="AD37" s="133"/>
      <c r="AE37" s="133"/>
    </row>
    <row r="38" spans="1:31" ht="36.75" x14ac:dyDescent="0.25">
      <c r="A38" s="133">
        <v>27</v>
      </c>
      <c r="B38" s="134" t="s">
        <v>2192</v>
      </c>
      <c r="C38" s="135" t="s">
        <v>2193</v>
      </c>
      <c r="D38" s="143" t="s">
        <v>713</v>
      </c>
      <c r="E38" s="143" t="s">
        <v>2125</v>
      </c>
      <c r="F38" s="143" t="s">
        <v>2146</v>
      </c>
      <c r="G38" s="137">
        <f>173.97*15</f>
        <v>2609.5500000000002</v>
      </c>
      <c r="H38" s="137">
        <v>0</v>
      </c>
      <c r="I38" s="138">
        <v>0</v>
      </c>
      <c r="J38" s="139">
        <v>0</v>
      </c>
      <c r="K38" s="137">
        <v>0</v>
      </c>
      <c r="L38" s="136">
        <v>0</v>
      </c>
      <c r="M38" s="140">
        <v>0</v>
      </c>
      <c r="N38" s="137">
        <v>2609.5500000000002</v>
      </c>
      <c r="O38" s="137">
        <v>0</v>
      </c>
      <c r="P38" s="137">
        <v>19.489999999999998</v>
      </c>
      <c r="Q38" s="141">
        <v>0</v>
      </c>
      <c r="R38" s="137">
        <v>26.1</v>
      </c>
      <c r="S38" s="141">
        <v>0</v>
      </c>
      <c r="T38" s="141">
        <v>0</v>
      </c>
      <c r="U38" s="137">
        <v>300.10000000000002</v>
      </c>
      <c r="V38" s="142">
        <v>340</v>
      </c>
      <c r="W38" s="141">
        <v>0</v>
      </c>
      <c r="X38" s="141">
        <v>0</v>
      </c>
      <c r="Y38" s="137">
        <v>0</v>
      </c>
      <c r="Z38" s="141">
        <v>0</v>
      </c>
      <c r="AA38" s="137">
        <v>685.69</v>
      </c>
      <c r="AB38" s="137">
        <v>1923.86</v>
      </c>
      <c r="AC38" s="141">
        <v>0</v>
      </c>
      <c r="AD38" s="133"/>
      <c r="AE38" s="133"/>
    </row>
    <row r="39" spans="1:31" ht="48" x14ac:dyDescent="0.25">
      <c r="A39" s="133">
        <v>28</v>
      </c>
      <c r="B39" s="134" t="s">
        <v>2194</v>
      </c>
      <c r="C39" s="135" t="s">
        <v>2195</v>
      </c>
      <c r="D39" s="143" t="s">
        <v>750</v>
      </c>
      <c r="E39" s="143" t="s">
        <v>2120</v>
      </c>
      <c r="F39" s="143" t="s">
        <v>2134</v>
      </c>
      <c r="G39" s="137">
        <f>140.11*15</f>
        <v>2101.65</v>
      </c>
      <c r="H39" s="137">
        <v>0</v>
      </c>
      <c r="I39" s="138">
        <v>0</v>
      </c>
      <c r="J39" s="139">
        <v>0</v>
      </c>
      <c r="K39" s="137">
        <v>0</v>
      </c>
      <c r="L39" s="136">
        <v>0</v>
      </c>
      <c r="M39" s="140">
        <v>0</v>
      </c>
      <c r="N39" s="137">
        <v>2165.77</v>
      </c>
      <c r="O39" s="137">
        <v>64.12</v>
      </c>
      <c r="P39" s="137">
        <v>0</v>
      </c>
      <c r="Q39" s="141">
        <v>0</v>
      </c>
      <c r="R39" s="137">
        <v>0</v>
      </c>
      <c r="S39" s="141">
        <v>0</v>
      </c>
      <c r="T39" s="141">
        <v>0</v>
      </c>
      <c r="U39" s="137">
        <v>241.69</v>
      </c>
      <c r="V39" s="141">
        <v>0</v>
      </c>
      <c r="W39" s="141">
        <v>0</v>
      </c>
      <c r="X39" s="141">
        <v>0</v>
      </c>
      <c r="Y39" s="137">
        <v>0</v>
      </c>
      <c r="Z39" s="141">
        <v>0</v>
      </c>
      <c r="AA39" s="137">
        <v>241.69</v>
      </c>
      <c r="AB39" s="137">
        <v>1924.08</v>
      </c>
      <c r="AC39" s="141">
        <v>0</v>
      </c>
      <c r="AD39" s="133"/>
      <c r="AE39" s="133"/>
    </row>
    <row r="40" spans="1:31" ht="60.75" x14ac:dyDescent="0.25">
      <c r="A40" s="133">
        <v>29</v>
      </c>
      <c r="B40" s="134" t="s">
        <v>2196</v>
      </c>
      <c r="C40" s="135" t="s">
        <v>2197</v>
      </c>
      <c r="D40" s="143" t="s">
        <v>737</v>
      </c>
      <c r="E40" s="143" t="s">
        <v>2120</v>
      </c>
      <c r="F40" s="143" t="s">
        <v>2121</v>
      </c>
      <c r="G40" s="137">
        <f>233.82*15</f>
        <v>3507.2999999999997</v>
      </c>
      <c r="H40" s="137">
        <v>333.19</v>
      </c>
      <c r="I40" s="138">
        <v>0</v>
      </c>
      <c r="J40" s="139">
        <v>0</v>
      </c>
      <c r="K40" s="137">
        <v>0</v>
      </c>
      <c r="L40" s="136">
        <v>0</v>
      </c>
      <c r="M40" s="140">
        <v>0</v>
      </c>
      <c r="N40" s="137">
        <v>3840.4900000000002</v>
      </c>
      <c r="O40" s="137">
        <v>0</v>
      </c>
      <c r="P40" s="137">
        <v>323.57</v>
      </c>
      <c r="Q40" s="141">
        <v>0</v>
      </c>
      <c r="R40" s="137">
        <v>35.07</v>
      </c>
      <c r="S40" s="141">
        <v>0</v>
      </c>
      <c r="T40" s="141">
        <v>0</v>
      </c>
      <c r="U40" s="137">
        <v>403.34</v>
      </c>
      <c r="V40" s="141">
        <v>0</v>
      </c>
      <c r="W40" s="141">
        <v>0</v>
      </c>
      <c r="X40" s="141">
        <v>0</v>
      </c>
      <c r="Y40" s="137">
        <v>0</v>
      </c>
      <c r="Z40" s="141">
        <v>0</v>
      </c>
      <c r="AA40" s="137">
        <v>761.98</v>
      </c>
      <c r="AB40" s="137">
        <v>3078.51</v>
      </c>
      <c r="AC40" s="141">
        <v>0</v>
      </c>
      <c r="AD40" s="133"/>
      <c r="AE40" s="133"/>
    </row>
    <row r="41" spans="1:31" ht="48" x14ac:dyDescent="0.25">
      <c r="A41" s="133">
        <v>30</v>
      </c>
      <c r="B41" s="134" t="s">
        <v>2198</v>
      </c>
      <c r="C41" s="135" t="s">
        <v>2199</v>
      </c>
      <c r="D41" s="143" t="s">
        <v>700</v>
      </c>
      <c r="E41" s="143" t="s">
        <v>2120</v>
      </c>
      <c r="F41" s="143" t="s">
        <v>2134</v>
      </c>
      <c r="G41" s="137">
        <f>151.01*15</f>
        <v>2265.1499999999996</v>
      </c>
      <c r="H41" s="137">
        <v>0</v>
      </c>
      <c r="I41" s="138">
        <v>0</v>
      </c>
      <c r="J41" s="139">
        <v>0</v>
      </c>
      <c r="K41" s="137">
        <v>0</v>
      </c>
      <c r="L41" s="136">
        <v>0</v>
      </c>
      <c r="M41" s="140">
        <v>0</v>
      </c>
      <c r="N41" s="137">
        <v>2297.5300000000002</v>
      </c>
      <c r="O41" s="137">
        <v>32.380000000000003</v>
      </c>
      <c r="P41" s="137">
        <v>0</v>
      </c>
      <c r="Q41" s="141">
        <v>0</v>
      </c>
      <c r="R41" s="137">
        <v>22.65</v>
      </c>
      <c r="S41" s="141">
        <v>0</v>
      </c>
      <c r="T41" s="141">
        <v>0</v>
      </c>
      <c r="U41" s="137">
        <v>260.49</v>
      </c>
      <c r="V41" s="141">
        <v>0</v>
      </c>
      <c r="W41" s="141">
        <v>0</v>
      </c>
      <c r="X41" s="141">
        <v>0</v>
      </c>
      <c r="Y41" s="137">
        <v>0</v>
      </c>
      <c r="Z41" s="141">
        <v>0</v>
      </c>
      <c r="AA41" s="137">
        <v>283.14</v>
      </c>
      <c r="AB41" s="137">
        <v>2014.39</v>
      </c>
      <c r="AC41" s="141">
        <v>0</v>
      </c>
      <c r="AD41" s="133"/>
      <c r="AE41" s="133"/>
    </row>
    <row r="42" spans="1:31" ht="48" x14ac:dyDescent="0.25">
      <c r="A42" s="133">
        <v>31</v>
      </c>
      <c r="B42" s="134" t="s">
        <v>2200</v>
      </c>
      <c r="C42" s="135" t="s">
        <v>2201</v>
      </c>
      <c r="D42" s="143" t="s">
        <v>2149</v>
      </c>
      <c r="E42" s="143" t="s">
        <v>667</v>
      </c>
      <c r="F42" s="143" t="s">
        <v>2150</v>
      </c>
      <c r="G42" s="137">
        <f>427.97*15</f>
        <v>6419.55</v>
      </c>
      <c r="H42" s="137">
        <v>0</v>
      </c>
      <c r="I42" s="138">
        <v>0</v>
      </c>
      <c r="J42" s="139">
        <v>0</v>
      </c>
      <c r="K42" s="137">
        <v>229.8</v>
      </c>
      <c r="L42" s="136">
        <v>0</v>
      </c>
      <c r="M42" s="140">
        <v>0</v>
      </c>
      <c r="N42" s="137">
        <v>6649.35</v>
      </c>
      <c r="O42" s="137">
        <v>0</v>
      </c>
      <c r="P42" s="137">
        <v>873.11</v>
      </c>
      <c r="Q42" s="141">
        <v>0</v>
      </c>
      <c r="R42" s="137">
        <v>64.2</v>
      </c>
      <c r="S42" s="141">
        <v>0</v>
      </c>
      <c r="T42" s="141">
        <v>0</v>
      </c>
      <c r="U42" s="137">
        <v>738.25</v>
      </c>
      <c r="V42" s="142">
        <v>1784</v>
      </c>
      <c r="W42" s="141">
        <v>0</v>
      </c>
      <c r="X42" s="141">
        <v>0</v>
      </c>
      <c r="Y42" s="137">
        <v>0</v>
      </c>
      <c r="Z42" s="141">
        <v>0</v>
      </c>
      <c r="AA42" s="137">
        <v>3459.56</v>
      </c>
      <c r="AB42" s="137">
        <v>3189.79</v>
      </c>
      <c r="AC42" s="141">
        <v>0</v>
      </c>
      <c r="AD42" s="133"/>
      <c r="AE42" s="133"/>
    </row>
    <row r="43" spans="1:31" ht="48" x14ac:dyDescent="0.25">
      <c r="A43" s="133">
        <v>32</v>
      </c>
      <c r="B43" s="134" t="s">
        <v>2202</v>
      </c>
      <c r="C43" s="135" t="s">
        <v>2203</v>
      </c>
      <c r="D43" s="143" t="s">
        <v>679</v>
      </c>
      <c r="E43" s="143" t="s">
        <v>2120</v>
      </c>
      <c r="F43" s="143" t="s">
        <v>2134</v>
      </c>
      <c r="G43" s="137">
        <f>206.05*15</f>
        <v>3090.75</v>
      </c>
      <c r="H43" s="137">
        <v>352.35</v>
      </c>
      <c r="I43" s="138">
        <v>0</v>
      </c>
      <c r="J43" s="139">
        <v>0</v>
      </c>
      <c r="K43" s="137">
        <v>0</v>
      </c>
      <c r="L43" s="136">
        <v>0</v>
      </c>
      <c r="M43" s="140">
        <v>0</v>
      </c>
      <c r="N43" s="137">
        <v>3443.1</v>
      </c>
      <c r="O43" s="137">
        <v>0</v>
      </c>
      <c r="P43" s="137">
        <v>145.43</v>
      </c>
      <c r="Q43" s="141">
        <v>0</v>
      </c>
      <c r="R43" s="137">
        <v>30.91</v>
      </c>
      <c r="S43" s="141">
        <v>0</v>
      </c>
      <c r="T43" s="141">
        <v>0</v>
      </c>
      <c r="U43" s="137">
        <v>355.44</v>
      </c>
      <c r="V43" s="141">
        <v>0</v>
      </c>
      <c r="W43" s="141">
        <v>0</v>
      </c>
      <c r="X43" s="141">
        <v>0</v>
      </c>
      <c r="Y43" s="137">
        <v>0</v>
      </c>
      <c r="Z43" s="141">
        <v>0</v>
      </c>
      <c r="AA43" s="137">
        <v>531.78</v>
      </c>
      <c r="AB43" s="137">
        <v>2911.32</v>
      </c>
      <c r="AC43" s="141">
        <v>0</v>
      </c>
      <c r="AD43" s="133"/>
      <c r="AE43" s="133"/>
    </row>
    <row r="44" spans="1:31" ht="48.75" x14ac:dyDescent="0.25">
      <c r="A44" s="133">
        <v>33</v>
      </c>
      <c r="B44" s="134" t="s">
        <v>2204</v>
      </c>
      <c r="C44" s="135" t="s">
        <v>2205</v>
      </c>
      <c r="D44" s="143" t="s">
        <v>2140</v>
      </c>
      <c r="E44" s="143" t="s">
        <v>2120</v>
      </c>
      <c r="F44" s="143" t="s">
        <v>2141</v>
      </c>
      <c r="G44" s="137">
        <f>570.56*15</f>
        <v>8558.4</v>
      </c>
      <c r="H44" s="137">
        <v>0</v>
      </c>
      <c r="I44" s="138">
        <v>0</v>
      </c>
      <c r="J44" s="139">
        <v>0</v>
      </c>
      <c r="K44" s="137">
        <v>0</v>
      </c>
      <c r="L44" s="136">
        <v>0</v>
      </c>
      <c r="M44" s="140">
        <v>0</v>
      </c>
      <c r="N44" s="137">
        <v>8558.4</v>
      </c>
      <c r="O44" s="137">
        <v>0</v>
      </c>
      <c r="P44" s="137">
        <v>1280.8900000000001</v>
      </c>
      <c r="Q44" s="141">
        <v>0</v>
      </c>
      <c r="R44" s="137">
        <v>0</v>
      </c>
      <c r="S44" s="141">
        <v>0</v>
      </c>
      <c r="T44" s="141">
        <v>0</v>
      </c>
      <c r="U44" s="137">
        <v>984.22</v>
      </c>
      <c r="V44" s="141">
        <v>0</v>
      </c>
      <c r="W44" s="141">
        <v>0</v>
      </c>
      <c r="X44" s="141">
        <v>0</v>
      </c>
      <c r="Y44" s="137">
        <v>0</v>
      </c>
      <c r="Z44" s="141">
        <v>0</v>
      </c>
      <c r="AA44" s="137">
        <v>2265.11</v>
      </c>
      <c r="AB44" s="137">
        <v>6293.29</v>
      </c>
      <c r="AC44" s="141">
        <v>0</v>
      </c>
      <c r="AD44" s="133"/>
      <c r="AE44" s="133"/>
    </row>
    <row r="45" spans="1:31" ht="60.75" x14ac:dyDescent="0.25">
      <c r="A45" s="133">
        <v>34</v>
      </c>
      <c r="B45" s="134" t="s">
        <v>2206</v>
      </c>
      <c r="C45" s="135" t="s">
        <v>2207</v>
      </c>
      <c r="D45" s="143" t="s">
        <v>679</v>
      </c>
      <c r="E45" s="143" t="s">
        <v>2120</v>
      </c>
      <c r="F45" s="143" t="s">
        <v>2121</v>
      </c>
      <c r="G45" s="137">
        <f>206.05*15</f>
        <v>3090.75</v>
      </c>
      <c r="H45" s="137">
        <v>0</v>
      </c>
      <c r="I45" s="138">
        <v>0</v>
      </c>
      <c r="J45" s="139">
        <v>0</v>
      </c>
      <c r="K45" s="137">
        <v>0</v>
      </c>
      <c r="L45" s="136">
        <v>0</v>
      </c>
      <c r="M45" s="140">
        <v>0</v>
      </c>
      <c r="N45" s="137">
        <v>3090.75</v>
      </c>
      <c r="O45" s="137">
        <v>0</v>
      </c>
      <c r="P45" s="137">
        <v>107.09</v>
      </c>
      <c r="Q45" s="141">
        <v>0</v>
      </c>
      <c r="R45" s="137">
        <v>30.91</v>
      </c>
      <c r="S45" s="141">
        <v>0</v>
      </c>
      <c r="T45" s="141">
        <v>0</v>
      </c>
      <c r="U45" s="137">
        <v>355.44</v>
      </c>
      <c r="V45" s="142">
        <v>556</v>
      </c>
      <c r="W45" s="141">
        <v>0</v>
      </c>
      <c r="X45" s="141">
        <v>0</v>
      </c>
      <c r="Y45" s="137">
        <v>0</v>
      </c>
      <c r="Z45" s="141">
        <v>0</v>
      </c>
      <c r="AA45" s="137">
        <v>1049.44</v>
      </c>
      <c r="AB45" s="137">
        <v>2041.31</v>
      </c>
      <c r="AC45" s="141">
        <v>0</v>
      </c>
      <c r="AD45" s="133"/>
      <c r="AE45" s="133"/>
    </row>
    <row r="46" spans="1:31" ht="36.75" x14ac:dyDescent="0.25">
      <c r="A46" s="133">
        <v>35</v>
      </c>
      <c r="B46" s="134" t="s">
        <v>2208</v>
      </c>
      <c r="C46" s="135" t="s">
        <v>2209</v>
      </c>
      <c r="D46" s="143" t="s">
        <v>2149</v>
      </c>
      <c r="E46" s="143" t="s">
        <v>2125</v>
      </c>
      <c r="F46" s="143" t="s">
        <v>2146</v>
      </c>
      <c r="G46" s="137">
        <f>427.97*15</f>
        <v>6419.55</v>
      </c>
      <c r="H46" s="137">
        <v>641.96</v>
      </c>
      <c r="I46" s="138">
        <v>0</v>
      </c>
      <c r="J46" s="139">
        <v>0</v>
      </c>
      <c r="K46" s="137">
        <v>229.8</v>
      </c>
      <c r="L46" s="136">
        <v>0</v>
      </c>
      <c r="M46" s="140">
        <v>0</v>
      </c>
      <c r="N46" s="137">
        <v>7291.31</v>
      </c>
      <c r="O46" s="137">
        <v>0</v>
      </c>
      <c r="P46" s="137">
        <v>1010.23</v>
      </c>
      <c r="Q46" s="141">
        <v>0</v>
      </c>
      <c r="R46" s="137">
        <v>64.2</v>
      </c>
      <c r="S46" s="141">
        <v>0</v>
      </c>
      <c r="T46" s="141">
        <v>0</v>
      </c>
      <c r="U46" s="137">
        <v>738.25</v>
      </c>
      <c r="V46" s="141">
        <v>0</v>
      </c>
      <c r="W46" s="141">
        <v>0</v>
      </c>
      <c r="X46" s="141">
        <v>0</v>
      </c>
      <c r="Y46" s="137">
        <v>0</v>
      </c>
      <c r="Z46" s="141">
        <v>0</v>
      </c>
      <c r="AA46" s="137">
        <v>1812.68</v>
      </c>
      <c r="AB46" s="137">
        <v>5478.63</v>
      </c>
      <c r="AC46" s="141">
        <v>0</v>
      </c>
      <c r="AD46" s="133"/>
      <c r="AE46" s="133"/>
    </row>
    <row r="47" spans="1:31" ht="36.75" x14ac:dyDescent="0.25">
      <c r="A47" s="133">
        <v>36</v>
      </c>
      <c r="B47" s="134" t="s">
        <v>2210</v>
      </c>
      <c r="C47" s="135" t="s">
        <v>2211</v>
      </c>
      <c r="D47" s="143" t="s">
        <v>2149</v>
      </c>
      <c r="E47" s="143" t="s">
        <v>2125</v>
      </c>
      <c r="F47" s="143" t="s">
        <v>2146</v>
      </c>
      <c r="G47" s="137">
        <f>427.97*15</f>
        <v>6419.55</v>
      </c>
      <c r="H47" s="137">
        <v>641.96</v>
      </c>
      <c r="I47" s="138">
        <v>0</v>
      </c>
      <c r="J47" s="139">
        <v>0</v>
      </c>
      <c r="K47" s="137">
        <v>229.8</v>
      </c>
      <c r="L47" s="136">
        <v>0</v>
      </c>
      <c r="M47" s="140">
        <v>0</v>
      </c>
      <c r="N47" s="137">
        <v>7291.31</v>
      </c>
      <c r="O47" s="137">
        <v>0</v>
      </c>
      <c r="P47" s="137">
        <v>1010.23</v>
      </c>
      <c r="Q47" s="141">
        <v>0</v>
      </c>
      <c r="R47" s="137">
        <v>64.2</v>
      </c>
      <c r="S47" s="141">
        <v>0</v>
      </c>
      <c r="T47" s="141">
        <v>0</v>
      </c>
      <c r="U47" s="137">
        <v>738.25</v>
      </c>
      <c r="V47" s="141">
        <v>0</v>
      </c>
      <c r="W47" s="141">
        <v>0</v>
      </c>
      <c r="X47" s="141">
        <v>0</v>
      </c>
      <c r="Y47" s="137">
        <v>0</v>
      </c>
      <c r="Z47" s="141">
        <v>0</v>
      </c>
      <c r="AA47" s="137">
        <v>1812.68</v>
      </c>
      <c r="AB47" s="137">
        <v>5478.63</v>
      </c>
      <c r="AC47" s="141">
        <v>0</v>
      </c>
      <c r="AD47" s="133"/>
      <c r="AE47" s="133"/>
    </row>
    <row r="48" spans="1:31" ht="36.75" x14ac:dyDescent="0.25">
      <c r="A48" s="133">
        <v>37</v>
      </c>
      <c r="B48" s="134" t="s">
        <v>2212</v>
      </c>
      <c r="C48" s="135" t="s">
        <v>2213</v>
      </c>
      <c r="D48" s="143" t="s">
        <v>2140</v>
      </c>
      <c r="E48" s="143" t="s">
        <v>2125</v>
      </c>
      <c r="F48" s="143" t="s">
        <v>2146</v>
      </c>
      <c r="G48" s="137">
        <f>570.56*15</f>
        <v>8558.4</v>
      </c>
      <c r="H48" s="137">
        <v>0</v>
      </c>
      <c r="I48" s="138">
        <v>0</v>
      </c>
      <c r="J48" s="139">
        <v>0</v>
      </c>
      <c r="K48" s="137">
        <v>0</v>
      </c>
      <c r="L48" s="136">
        <v>0</v>
      </c>
      <c r="M48" s="140">
        <v>0</v>
      </c>
      <c r="N48" s="137">
        <v>8558.4</v>
      </c>
      <c r="O48" s="137">
        <v>0</v>
      </c>
      <c r="P48" s="137">
        <v>1280.8900000000001</v>
      </c>
      <c r="Q48" s="141">
        <v>0</v>
      </c>
      <c r="R48" s="137">
        <v>0</v>
      </c>
      <c r="S48" s="141">
        <v>0</v>
      </c>
      <c r="T48" s="141">
        <v>0</v>
      </c>
      <c r="U48" s="137">
        <v>984.22</v>
      </c>
      <c r="V48" s="142">
        <v>4141.0200000000004</v>
      </c>
      <c r="W48" s="141">
        <v>0</v>
      </c>
      <c r="X48" s="141">
        <v>0</v>
      </c>
      <c r="Y48" s="137">
        <v>0</v>
      </c>
      <c r="Z48" s="141">
        <v>0</v>
      </c>
      <c r="AA48" s="137">
        <v>6406.13</v>
      </c>
      <c r="AB48" s="137">
        <v>2152.27</v>
      </c>
      <c r="AC48" s="141">
        <v>0</v>
      </c>
      <c r="AD48" s="133"/>
      <c r="AE48" s="133"/>
    </row>
    <row r="49" spans="1:31" ht="60.75" x14ac:dyDescent="0.25">
      <c r="A49" s="133">
        <v>38</v>
      </c>
      <c r="B49" s="134" t="s">
        <v>2214</v>
      </c>
      <c r="C49" s="135" t="s">
        <v>2215</v>
      </c>
      <c r="D49" s="143" t="s">
        <v>697</v>
      </c>
      <c r="E49" s="143" t="s">
        <v>2120</v>
      </c>
      <c r="F49" s="143" t="s">
        <v>2121</v>
      </c>
      <c r="G49" s="137">
        <f>258.21*15</f>
        <v>3873.1499999999996</v>
      </c>
      <c r="H49" s="137">
        <v>0</v>
      </c>
      <c r="I49" s="138">
        <v>0</v>
      </c>
      <c r="J49" s="139">
        <v>0</v>
      </c>
      <c r="K49" s="137">
        <v>0</v>
      </c>
      <c r="L49" s="136">
        <v>0</v>
      </c>
      <c r="M49" s="140">
        <v>2</v>
      </c>
      <c r="N49" s="137">
        <v>3356.73</v>
      </c>
      <c r="O49" s="137">
        <v>0</v>
      </c>
      <c r="P49" s="137">
        <v>136.03</v>
      </c>
      <c r="Q49" s="141">
        <v>0</v>
      </c>
      <c r="R49" s="137">
        <v>33.57</v>
      </c>
      <c r="S49" s="141">
        <v>0</v>
      </c>
      <c r="T49" s="141">
        <v>0</v>
      </c>
      <c r="U49" s="137">
        <v>445.41</v>
      </c>
      <c r="V49" s="141">
        <v>0</v>
      </c>
      <c r="W49" s="141">
        <v>0</v>
      </c>
      <c r="X49" s="141">
        <v>0</v>
      </c>
      <c r="Y49" s="137">
        <v>0</v>
      </c>
      <c r="Z49" s="141">
        <v>0</v>
      </c>
      <c r="AA49" s="137">
        <v>615.01</v>
      </c>
      <c r="AB49" s="137">
        <v>2741.72</v>
      </c>
      <c r="AC49" s="141">
        <v>0</v>
      </c>
      <c r="AD49" s="133"/>
      <c r="AE49" s="133"/>
    </row>
    <row r="50" spans="1:31" ht="36" x14ac:dyDescent="0.25">
      <c r="A50" s="133">
        <v>39</v>
      </c>
      <c r="B50" s="134" t="s">
        <v>2216</v>
      </c>
      <c r="C50" s="135" t="s">
        <v>2217</v>
      </c>
      <c r="D50" s="143" t="s">
        <v>750</v>
      </c>
      <c r="E50" s="143" t="s">
        <v>2120</v>
      </c>
      <c r="F50" s="143" t="s">
        <v>2134</v>
      </c>
      <c r="G50" s="137">
        <f>140.11*15</f>
        <v>2101.65</v>
      </c>
      <c r="H50" s="137">
        <v>0</v>
      </c>
      <c r="I50" s="138">
        <v>0</v>
      </c>
      <c r="J50" s="139">
        <v>0</v>
      </c>
      <c r="K50" s="137">
        <v>0</v>
      </c>
      <c r="L50" s="136">
        <v>0</v>
      </c>
      <c r="M50" s="140">
        <v>0</v>
      </c>
      <c r="N50" s="137">
        <v>2165.77</v>
      </c>
      <c r="O50" s="137">
        <v>64.12</v>
      </c>
      <c r="P50" s="137">
        <v>0</v>
      </c>
      <c r="Q50" s="141">
        <v>0</v>
      </c>
      <c r="R50" s="141">
        <v>0</v>
      </c>
      <c r="S50" s="141">
        <v>0</v>
      </c>
      <c r="T50" s="141">
        <v>0</v>
      </c>
      <c r="U50" s="137">
        <v>241.69</v>
      </c>
      <c r="V50" s="142">
        <v>0</v>
      </c>
      <c r="W50" s="141">
        <v>0</v>
      </c>
      <c r="X50" s="141">
        <v>0</v>
      </c>
      <c r="Y50" s="137">
        <v>0</v>
      </c>
      <c r="Z50" s="141">
        <v>0</v>
      </c>
      <c r="AA50" s="137">
        <v>241.69</v>
      </c>
      <c r="AB50" s="137">
        <v>1924.08</v>
      </c>
      <c r="AC50" s="141">
        <v>0</v>
      </c>
      <c r="AD50" s="133"/>
      <c r="AE50" s="133"/>
    </row>
    <row r="51" spans="1:31" ht="48" x14ac:dyDescent="0.25">
      <c r="A51" s="133">
        <v>40</v>
      </c>
      <c r="B51" s="134" t="s">
        <v>2218</v>
      </c>
      <c r="C51" s="135" t="s">
        <v>2219</v>
      </c>
      <c r="D51" s="143" t="s">
        <v>2149</v>
      </c>
      <c r="E51" s="143" t="s">
        <v>2125</v>
      </c>
      <c r="F51" s="143" t="s">
        <v>2146</v>
      </c>
      <c r="G51" s="137">
        <f>427.97*15</f>
        <v>6419.55</v>
      </c>
      <c r="H51" s="137">
        <v>0</v>
      </c>
      <c r="I51" s="138">
        <v>0</v>
      </c>
      <c r="J51" s="139">
        <v>0</v>
      </c>
      <c r="K51" s="137">
        <v>229.8</v>
      </c>
      <c r="L51" s="136">
        <v>0</v>
      </c>
      <c r="M51" s="140">
        <v>0</v>
      </c>
      <c r="N51" s="137">
        <v>6649.35</v>
      </c>
      <c r="O51" s="137">
        <v>0</v>
      </c>
      <c r="P51" s="137">
        <v>873.11</v>
      </c>
      <c r="Q51" s="141">
        <v>0</v>
      </c>
      <c r="R51" s="137">
        <v>64.2</v>
      </c>
      <c r="S51" s="141">
        <v>0</v>
      </c>
      <c r="T51" s="141">
        <v>0</v>
      </c>
      <c r="U51" s="137">
        <v>738.25</v>
      </c>
      <c r="V51" s="142">
        <v>900</v>
      </c>
      <c r="W51" s="141">
        <v>0</v>
      </c>
      <c r="X51" s="141">
        <v>0</v>
      </c>
      <c r="Y51" s="137">
        <v>0</v>
      </c>
      <c r="Z51" s="141">
        <v>0</v>
      </c>
      <c r="AA51" s="137">
        <v>2575.56</v>
      </c>
      <c r="AB51" s="137">
        <v>4073.79</v>
      </c>
      <c r="AC51" s="141">
        <v>0</v>
      </c>
      <c r="AD51" s="133"/>
      <c r="AE51" s="133"/>
    </row>
    <row r="52" spans="1:31" ht="60.75" x14ac:dyDescent="0.25">
      <c r="A52" s="133">
        <v>41</v>
      </c>
      <c r="B52" s="134" t="s">
        <v>2220</v>
      </c>
      <c r="C52" s="135" t="s">
        <v>2221</v>
      </c>
      <c r="D52" s="143" t="s">
        <v>2222</v>
      </c>
      <c r="E52" s="143" t="s">
        <v>2120</v>
      </c>
      <c r="F52" s="143" t="s">
        <v>2121</v>
      </c>
      <c r="G52" s="137">
        <f>233.82*15</f>
        <v>3507.2999999999997</v>
      </c>
      <c r="H52" s="137">
        <v>0</v>
      </c>
      <c r="I52" s="138">
        <v>0</v>
      </c>
      <c r="J52" s="139">
        <v>0</v>
      </c>
      <c r="K52" s="137">
        <v>0</v>
      </c>
      <c r="L52" s="136">
        <v>0</v>
      </c>
      <c r="M52" s="140">
        <v>0</v>
      </c>
      <c r="N52" s="137">
        <v>3507.3</v>
      </c>
      <c r="O52" s="137">
        <v>0</v>
      </c>
      <c r="P52" s="137">
        <v>152.41</v>
      </c>
      <c r="Q52" s="141">
        <v>0</v>
      </c>
      <c r="R52" s="137">
        <v>35.07</v>
      </c>
      <c r="S52" s="141">
        <v>0</v>
      </c>
      <c r="T52" s="141">
        <v>0</v>
      </c>
      <c r="U52" s="137">
        <v>403.34</v>
      </c>
      <c r="V52" s="142">
        <v>333</v>
      </c>
      <c r="W52" s="141">
        <v>0</v>
      </c>
      <c r="X52" s="141">
        <v>0</v>
      </c>
      <c r="Y52" s="137">
        <v>0</v>
      </c>
      <c r="Z52" s="141">
        <v>0</v>
      </c>
      <c r="AA52" s="137">
        <v>923.81999999999994</v>
      </c>
      <c r="AB52" s="137">
        <v>2583.48</v>
      </c>
      <c r="AC52" s="141">
        <v>0</v>
      </c>
      <c r="AD52" s="133"/>
      <c r="AE52" s="133"/>
    </row>
    <row r="53" spans="1:31" ht="48" x14ac:dyDescent="0.25">
      <c r="A53" s="133">
        <v>42</v>
      </c>
      <c r="B53" s="134" t="s">
        <v>2223</v>
      </c>
      <c r="C53" s="135" t="s">
        <v>2224</v>
      </c>
      <c r="D53" s="143" t="s">
        <v>2225</v>
      </c>
      <c r="E53" s="143" t="s">
        <v>2125</v>
      </c>
      <c r="F53" s="143" t="s">
        <v>2146</v>
      </c>
      <c r="G53" s="137">
        <f>479.91*15</f>
        <v>7198.6500000000005</v>
      </c>
      <c r="H53" s="137">
        <v>0</v>
      </c>
      <c r="I53" s="138">
        <v>0</v>
      </c>
      <c r="J53" s="139">
        <v>0</v>
      </c>
      <c r="K53" s="137">
        <v>261.2</v>
      </c>
      <c r="L53" s="136">
        <v>0</v>
      </c>
      <c r="M53" s="140">
        <v>0</v>
      </c>
      <c r="N53" s="137">
        <v>7459.8499999999995</v>
      </c>
      <c r="O53" s="137">
        <v>0</v>
      </c>
      <c r="P53" s="137">
        <v>1046.23</v>
      </c>
      <c r="Q53" s="141">
        <v>0</v>
      </c>
      <c r="R53" s="137">
        <v>71.989999999999995</v>
      </c>
      <c r="S53" s="141">
        <v>0</v>
      </c>
      <c r="T53" s="141">
        <v>0</v>
      </c>
      <c r="U53" s="137">
        <v>827.84</v>
      </c>
      <c r="V53" s="142">
        <v>2000</v>
      </c>
      <c r="W53" s="141">
        <v>0</v>
      </c>
      <c r="X53" s="141">
        <v>0</v>
      </c>
      <c r="Y53" s="137">
        <v>0</v>
      </c>
      <c r="Z53" s="141">
        <v>0</v>
      </c>
      <c r="AA53" s="137">
        <v>3946.06</v>
      </c>
      <c r="AB53" s="137">
        <v>3513.79</v>
      </c>
      <c r="AC53" s="141">
        <v>0</v>
      </c>
      <c r="AD53" s="133"/>
      <c r="AE53" s="133"/>
    </row>
    <row r="54" spans="1:31" ht="48.75" x14ac:dyDescent="0.25">
      <c r="A54" s="133">
        <v>43</v>
      </c>
      <c r="B54" s="134" t="s">
        <v>2226</v>
      </c>
      <c r="C54" s="135" t="s">
        <v>2227</v>
      </c>
      <c r="D54" s="143" t="s">
        <v>737</v>
      </c>
      <c r="E54" s="143" t="s">
        <v>2120</v>
      </c>
      <c r="F54" s="143" t="s">
        <v>2141</v>
      </c>
      <c r="G54" s="137">
        <f>233.82*15</f>
        <v>3507.2999999999997</v>
      </c>
      <c r="H54" s="137">
        <v>0</v>
      </c>
      <c r="I54" s="138">
        <v>0</v>
      </c>
      <c r="J54" s="139">
        <v>0</v>
      </c>
      <c r="K54" s="137">
        <v>0</v>
      </c>
      <c r="L54" s="136">
        <v>0</v>
      </c>
      <c r="M54" s="140">
        <v>0</v>
      </c>
      <c r="N54" s="137">
        <v>3507.3</v>
      </c>
      <c r="O54" s="137">
        <v>0</v>
      </c>
      <c r="P54" s="137">
        <v>152.41</v>
      </c>
      <c r="Q54" s="141">
        <v>0</v>
      </c>
      <c r="R54" s="137">
        <v>35.07</v>
      </c>
      <c r="S54" s="141">
        <v>0</v>
      </c>
      <c r="T54" s="141">
        <v>0</v>
      </c>
      <c r="U54" s="137">
        <v>403.34</v>
      </c>
      <c r="V54" s="142">
        <v>945</v>
      </c>
      <c r="W54" s="141">
        <v>0</v>
      </c>
      <c r="X54" s="141">
        <v>0</v>
      </c>
      <c r="Y54" s="137">
        <v>0</v>
      </c>
      <c r="Z54" s="141">
        <v>0</v>
      </c>
      <c r="AA54" s="137">
        <v>1535.8200000000002</v>
      </c>
      <c r="AB54" s="137">
        <v>1971.48</v>
      </c>
      <c r="AC54" s="141">
        <v>0</v>
      </c>
      <c r="AD54" s="133"/>
      <c r="AE54" s="133"/>
    </row>
    <row r="55" spans="1:31" ht="36" x14ac:dyDescent="0.25">
      <c r="A55" s="133">
        <v>44</v>
      </c>
      <c r="B55" s="134" t="s">
        <v>2228</v>
      </c>
      <c r="C55" s="135" t="s">
        <v>2229</v>
      </c>
      <c r="D55" s="143" t="s">
        <v>700</v>
      </c>
      <c r="E55" s="143" t="s">
        <v>2120</v>
      </c>
      <c r="F55" s="143" t="s">
        <v>2134</v>
      </c>
      <c r="G55" s="137">
        <f>151.01*15</f>
        <v>2265.1499999999996</v>
      </c>
      <c r="H55" s="137">
        <v>258.23</v>
      </c>
      <c r="I55" s="138">
        <v>0</v>
      </c>
      <c r="J55" s="139">
        <v>0</v>
      </c>
      <c r="K55" s="137">
        <v>0</v>
      </c>
      <c r="L55" s="136">
        <v>0</v>
      </c>
      <c r="M55" s="140">
        <v>0.5</v>
      </c>
      <c r="N55" s="137">
        <v>2447.87</v>
      </c>
      <c r="O55" s="137">
        <v>0</v>
      </c>
      <c r="P55" s="137">
        <v>1.9</v>
      </c>
      <c r="Q55" s="141">
        <v>0</v>
      </c>
      <c r="R55" s="137">
        <v>21.9</v>
      </c>
      <c r="S55" s="141">
        <v>0</v>
      </c>
      <c r="T55" s="141">
        <v>0</v>
      </c>
      <c r="U55" s="137">
        <v>260.49</v>
      </c>
      <c r="V55" s="141">
        <v>0</v>
      </c>
      <c r="W55" s="141">
        <v>0</v>
      </c>
      <c r="X55" s="141">
        <v>0</v>
      </c>
      <c r="Y55" s="137">
        <v>0</v>
      </c>
      <c r="Z55" s="141">
        <v>0</v>
      </c>
      <c r="AA55" s="137">
        <v>284.28999999999996</v>
      </c>
      <c r="AB55" s="137">
        <v>2163.58</v>
      </c>
      <c r="AC55" s="141">
        <v>0</v>
      </c>
      <c r="AD55" s="133"/>
      <c r="AE55" s="133"/>
    </row>
    <row r="56" spans="1:31" ht="48" x14ac:dyDescent="0.25">
      <c r="A56" s="133">
        <v>45</v>
      </c>
      <c r="B56" s="134" t="s">
        <v>2230</v>
      </c>
      <c r="C56" s="135" t="s">
        <v>2231</v>
      </c>
      <c r="D56" s="143" t="s">
        <v>2140</v>
      </c>
      <c r="E56" s="143" t="s">
        <v>2120</v>
      </c>
      <c r="F56" s="143" t="s">
        <v>2232</v>
      </c>
      <c r="G56" s="137">
        <f>570.56*15</f>
        <v>8558.4</v>
      </c>
      <c r="H56" s="137">
        <v>0</v>
      </c>
      <c r="I56" s="138">
        <v>0</v>
      </c>
      <c r="J56" s="139">
        <v>0</v>
      </c>
      <c r="K56" s="137">
        <v>0</v>
      </c>
      <c r="L56" s="136">
        <v>0</v>
      </c>
      <c r="M56" s="140">
        <v>0</v>
      </c>
      <c r="N56" s="137">
        <v>8558.4</v>
      </c>
      <c r="O56" s="137">
        <v>0</v>
      </c>
      <c r="P56" s="137">
        <v>1280.8900000000001</v>
      </c>
      <c r="Q56" s="141">
        <v>0</v>
      </c>
      <c r="R56" s="137">
        <v>0</v>
      </c>
      <c r="S56" s="141">
        <v>0</v>
      </c>
      <c r="T56" s="141">
        <v>0</v>
      </c>
      <c r="U56" s="137">
        <v>984.22</v>
      </c>
      <c r="V56" s="141">
        <v>0</v>
      </c>
      <c r="W56" s="141">
        <v>0</v>
      </c>
      <c r="X56" s="141">
        <v>0</v>
      </c>
      <c r="Y56" s="137">
        <v>0</v>
      </c>
      <c r="Z56" s="141">
        <v>0</v>
      </c>
      <c r="AA56" s="137">
        <v>2265.11</v>
      </c>
      <c r="AB56" s="137">
        <v>6293.29</v>
      </c>
      <c r="AC56" s="141">
        <v>0</v>
      </c>
      <c r="AD56" s="133"/>
      <c r="AE56" s="133"/>
    </row>
    <row r="57" spans="1:31" ht="48" x14ac:dyDescent="0.25">
      <c r="A57" s="133">
        <v>46</v>
      </c>
      <c r="B57" s="134" t="s">
        <v>2233</v>
      </c>
      <c r="C57" s="135" t="s">
        <v>2234</v>
      </c>
      <c r="D57" s="143" t="s">
        <v>771</v>
      </c>
      <c r="E57" s="143" t="s">
        <v>2125</v>
      </c>
      <c r="F57" s="143" t="s">
        <v>2146</v>
      </c>
      <c r="G57" s="137">
        <f>245.69*15</f>
        <v>3685.35</v>
      </c>
      <c r="H57" s="137">
        <v>0</v>
      </c>
      <c r="I57" s="138">
        <v>0</v>
      </c>
      <c r="J57" s="139">
        <v>0</v>
      </c>
      <c r="K57" s="137">
        <v>0</v>
      </c>
      <c r="L57" s="136">
        <v>0</v>
      </c>
      <c r="M57" s="140">
        <v>0</v>
      </c>
      <c r="N57" s="137">
        <v>3685.35</v>
      </c>
      <c r="O57" s="137">
        <v>0</v>
      </c>
      <c r="P57" s="137">
        <v>298.74</v>
      </c>
      <c r="Q57" s="141">
        <v>0</v>
      </c>
      <c r="R57" s="137">
        <v>36.85</v>
      </c>
      <c r="S57" s="141">
        <v>0</v>
      </c>
      <c r="T57" s="141">
        <v>0</v>
      </c>
      <c r="U57" s="137">
        <v>423.82</v>
      </c>
      <c r="V57" s="141">
        <v>0</v>
      </c>
      <c r="W57" s="141">
        <v>0</v>
      </c>
      <c r="X57" s="141">
        <v>0</v>
      </c>
      <c r="Y57" s="137">
        <v>0</v>
      </c>
      <c r="Z57" s="141">
        <v>0</v>
      </c>
      <c r="AA57" s="137">
        <v>759.41000000000008</v>
      </c>
      <c r="AB57" s="137">
        <v>2925.94</v>
      </c>
      <c r="AC57" s="141">
        <v>0</v>
      </c>
      <c r="AD57" s="133"/>
      <c r="AE57" s="133"/>
    </row>
    <row r="58" spans="1:31" ht="60.75" x14ac:dyDescent="0.25">
      <c r="A58" s="133">
        <v>47</v>
      </c>
      <c r="B58" s="134" t="s">
        <v>2235</v>
      </c>
      <c r="C58" s="135" t="s">
        <v>2236</v>
      </c>
      <c r="D58" s="143" t="s">
        <v>2237</v>
      </c>
      <c r="E58" s="143" t="s">
        <v>2125</v>
      </c>
      <c r="F58" s="143" t="s">
        <v>2146</v>
      </c>
      <c r="G58" s="137">
        <f>570.56*15</f>
        <v>8558.4</v>
      </c>
      <c r="H58" s="137"/>
      <c r="I58" s="138">
        <v>0</v>
      </c>
      <c r="J58" s="139">
        <v>0</v>
      </c>
      <c r="K58" s="137">
        <v>0</v>
      </c>
      <c r="L58" s="136">
        <v>0</v>
      </c>
      <c r="M58" s="140">
        <v>0</v>
      </c>
      <c r="N58" s="137">
        <f>570.56*15</f>
        <v>8558.4</v>
      </c>
      <c r="O58" s="137">
        <v>0</v>
      </c>
      <c r="P58" s="137">
        <v>1280.8900000000001</v>
      </c>
      <c r="Q58" s="141">
        <v>0</v>
      </c>
      <c r="R58" s="137">
        <v>0</v>
      </c>
      <c r="S58" s="141">
        <v>0</v>
      </c>
      <c r="T58" s="141">
        <v>0</v>
      </c>
      <c r="U58" s="137">
        <v>984.22</v>
      </c>
      <c r="V58" s="142">
        <v>1500</v>
      </c>
      <c r="W58" s="141">
        <v>0</v>
      </c>
      <c r="X58" s="141">
        <v>0</v>
      </c>
      <c r="Y58" s="137">
        <v>0</v>
      </c>
      <c r="Z58" s="141">
        <v>0</v>
      </c>
      <c r="AA58" s="137">
        <v>3765.11</v>
      </c>
      <c r="AB58" s="137">
        <v>4793.29</v>
      </c>
      <c r="AC58" s="141">
        <v>0</v>
      </c>
      <c r="AD58" s="133"/>
      <c r="AE58" s="133"/>
    </row>
    <row r="59" spans="1:31" ht="60.75" x14ac:dyDescent="0.25">
      <c r="A59" s="133">
        <v>48</v>
      </c>
      <c r="B59" s="134" t="s">
        <v>2238</v>
      </c>
      <c r="C59" s="135" t="s">
        <v>2239</v>
      </c>
      <c r="D59" s="143" t="s">
        <v>703</v>
      </c>
      <c r="E59" s="143" t="s">
        <v>2120</v>
      </c>
      <c r="F59" s="143" t="s">
        <v>2121</v>
      </c>
      <c r="G59" s="137">
        <f>182.75*15</f>
        <v>2741.25</v>
      </c>
      <c r="H59" s="137">
        <v>0</v>
      </c>
      <c r="I59" s="138">
        <v>0</v>
      </c>
      <c r="J59" s="139">
        <v>0</v>
      </c>
      <c r="K59" s="137">
        <v>0</v>
      </c>
      <c r="L59" s="136">
        <v>0</v>
      </c>
      <c r="M59" s="140">
        <v>0</v>
      </c>
      <c r="N59" s="137">
        <v>2741.25</v>
      </c>
      <c r="O59" s="137">
        <v>0</v>
      </c>
      <c r="P59" s="137">
        <v>48.81</v>
      </c>
      <c r="Q59" s="141">
        <v>0</v>
      </c>
      <c r="R59" s="137">
        <v>0</v>
      </c>
      <c r="S59" s="141">
        <v>0</v>
      </c>
      <c r="T59" s="141">
        <v>0</v>
      </c>
      <c r="U59" s="137">
        <v>315.24</v>
      </c>
      <c r="V59" s="141">
        <v>0</v>
      </c>
      <c r="W59" s="141">
        <v>0</v>
      </c>
      <c r="X59" s="141">
        <v>0</v>
      </c>
      <c r="Y59" s="137">
        <v>0</v>
      </c>
      <c r="Z59" s="141">
        <v>0</v>
      </c>
      <c r="AA59" s="137">
        <v>364.05</v>
      </c>
      <c r="AB59" s="137">
        <v>2377.1999999999998</v>
      </c>
      <c r="AC59" s="141">
        <v>0</v>
      </c>
      <c r="AD59" s="133"/>
      <c r="AE59" s="133"/>
    </row>
    <row r="60" spans="1:31" ht="48" x14ac:dyDescent="0.25">
      <c r="A60" s="133">
        <v>49</v>
      </c>
      <c r="B60" s="134" t="s">
        <v>2240</v>
      </c>
      <c r="C60" s="135" t="s">
        <v>2241</v>
      </c>
      <c r="D60" s="143" t="s">
        <v>2179</v>
      </c>
      <c r="E60" s="143" t="s">
        <v>2125</v>
      </c>
      <c r="F60" s="143" t="s">
        <v>2146</v>
      </c>
      <c r="G60" s="137">
        <f>621.59*15</f>
        <v>9323.85</v>
      </c>
      <c r="H60" s="137">
        <v>0</v>
      </c>
      <c r="I60" s="138">
        <v>0</v>
      </c>
      <c r="J60" s="139">
        <v>0</v>
      </c>
      <c r="K60" s="137">
        <v>315.42</v>
      </c>
      <c r="L60" s="136">
        <v>0</v>
      </c>
      <c r="M60" s="140">
        <v>0</v>
      </c>
      <c r="N60" s="137">
        <v>9639.27</v>
      </c>
      <c r="O60" s="137">
        <v>0</v>
      </c>
      <c r="P60" s="137">
        <v>1511.76</v>
      </c>
      <c r="Q60" s="141">
        <v>0</v>
      </c>
      <c r="R60" s="137">
        <v>93.24</v>
      </c>
      <c r="S60" s="141">
        <v>0</v>
      </c>
      <c r="T60" s="141">
        <v>0</v>
      </c>
      <c r="U60" s="137">
        <v>1072.24</v>
      </c>
      <c r="V60" s="142">
        <v>1507</v>
      </c>
      <c r="W60" s="141">
        <v>0</v>
      </c>
      <c r="X60" s="141">
        <v>0</v>
      </c>
      <c r="Y60" s="137">
        <v>0</v>
      </c>
      <c r="Z60" s="141">
        <v>0</v>
      </c>
      <c r="AA60" s="137">
        <v>4184.24</v>
      </c>
      <c r="AB60" s="137">
        <v>5455.03</v>
      </c>
      <c r="AC60" s="141">
        <v>0</v>
      </c>
      <c r="AD60" s="133"/>
      <c r="AE60" s="133"/>
    </row>
    <row r="61" spans="1:31" ht="60.75" x14ac:dyDescent="0.25">
      <c r="A61" s="133">
        <v>50</v>
      </c>
      <c r="B61" s="134" t="s">
        <v>2242</v>
      </c>
      <c r="C61" s="135" t="s">
        <v>2243</v>
      </c>
      <c r="D61" s="143" t="s">
        <v>2244</v>
      </c>
      <c r="E61" s="143" t="s">
        <v>2120</v>
      </c>
      <c r="F61" s="143" t="s">
        <v>2121</v>
      </c>
      <c r="G61" s="137">
        <f>165.77*15</f>
        <v>2486.5500000000002</v>
      </c>
      <c r="H61" s="137">
        <v>0</v>
      </c>
      <c r="I61" s="138">
        <v>0</v>
      </c>
      <c r="J61" s="139">
        <v>0</v>
      </c>
      <c r="K61" s="137">
        <v>0</v>
      </c>
      <c r="L61" s="136">
        <v>0</v>
      </c>
      <c r="M61" s="140">
        <v>0</v>
      </c>
      <c r="N61" s="137">
        <v>2486.5500000000002</v>
      </c>
      <c r="O61" s="137">
        <v>0</v>
      </c>
      <c r="P61" s="137">
        <v>6.1</v>
      </c>
      <c r="Q61" s="141">
        <v>0</v>
      </c>
      <c r="R61" s="137">
        <v>24.87</v>
      </c>
      <c r="S61" s="141">
        <v>0</v>
      </c>
      <c r="T61" s="141">
        <v>0</v>
      </c>
      <c r="U61" s="137">
        <v>285.95</v>
      </c>
      <c r="V61" s="141">
        <v>0</v>
      </c>
      <c r="W61" s="141">
        <v>0</v>
      </c>
      <c r="X61" s="141">
        <v>0</v>
      </c>
      <c r="Y61" s="137">
        <v>0</v>
      </c>
      <c r="Z61" s="141">
        <v>0</v>
      </c>
      <c r="AA61" s="137">
        <v>316.92</v>
      </c>
      <c r="AB61" s="137">
        <v>2169.63</v>
      </c>
      <c r="AC61" s="141">
        <v>0</v>
      </c>
      <c r="AD61" s="133"/>
      <c r="AE61" s="133"/>
    </row>
    <row r="62" spans="1:31" ht="36.75" x14ac:dyDescent="0.25">
      <c r="A62" s="133">
        <v>51</v>
      </c>
      <c r="B62" s="134" t="s">
        <v>2245</v>
      </c>
      <c r="C62" s="135" t="s">
        <v>2246</v>
      </c>
      <c r="D62" s="143" t="s">
        <v>2179</v>
      </c>
      <c r="E62" s="143" t="s">
        <v>2125</v>
      </c>
      <c r="F62" s="143" t="s">
        <v>2150</v>
      </c>
      <c r="G62" s="137">
        <f>621.59*15</f>
        <v>9323.85</v>
      </c>
      <c r="H62" s="137">
        <v>1491.82</v>
      </c>
      <c r="I62" s="138">
        <v>0</v>
      </c>
      <c r="J62" s="139">
        <v>0</v>
      </c>
      <c r="K62" s="137">
        <v>315.42</v>
      </c>
      <c r="L62" s="136">
        <v>0</v>
      </c>
      <c r="M62" s="140">
        <v>0</v>
      </c>
      <c r="N62" s="137">
        <v>11131.09</v>
      </c>
      <c r="O62" s="137">
        <v>0</v>
      </c>
      <c r="P62" s="137">
        <v>1849.34</v>
      </c>
      <c r="Q62" s="141">
        <v>0</v>
      </c>
      <c r="R62" s="137">
        <v>93.24</v>
      </c>
      <c r="S62" s="141">
        <v>0</v>
      </c>
      <c r="T62" s="141">
        <v>0</v>
      </c>
      <c r="U62" s="137">
        <v>1072.24</v>
      </c>
      <c r="V62" s="142">
        <v>3014</v>
      </c>
      <c r="W62" s="141">
        <v>0</v>
      </c>
      <c r="X62" s="141">
        <v>0</v>
      </c>
      <c r="Y62" s="137">
        <v>0</v>
      </c>
      <c r="Z62" s="141">
        <v>0</v>
      </c>
      <c r="AA62" s="137">
        <v>6028.82</v>
      </c>
      <c r="AB62" s="137">
        <v>5102.2700000000004</v>
      </c>
      <c r="AC62" s="141">
        <v>0</v>
      </c>
      <c r="AD62" s="133"/>
      <c r="AE62" s="133"/>
    </row>
    <row r="63" spans="1:31" ht="36" x14ac:dyDescent="0.25">
      <c r="A63" s="133">
        <v>52</v>
      </c>
      <c r="B63" s="134" t="s">
        <v>2247</v>
      </c>
      <c r="C63" s="135" t="s">
        <v>2248</v>
      </c>
      <c r="D63" s="143" t="s">
        <v>750</v>
      </c>
      <c r="E63" s="143" t="s">
        <v>2120</v>
      </c>
      <c r="F63" s="143" t="s">
        <v>2134</v>
      </c>
      <c r="G63" s="137">
        <f>140.11*15</f>
        <v>2101.65</v>
      </c>
      <c r="H63" s="137">
        <v>0</v>
      </c>
      <c r="I63" s="138">
        <v>0</v>
      </c>
      <c r="J63" s="139">
        <v>0</v>
      </c>
      <c r="K63" s="137">
        <v>0</v>
      </c>
      <c r="L63" s="136">
        <v>0</v>
      </c>
      <c r="M63" s="140">
        <v>0</v>
      </c>
      <c r="N63" s="137">
        <v>2165.77</v>
      </c>
      <c r="O63" s="137">
        <v>64.12</v>
      </c>
      <c r="P63" s="137">
        <v>0</v>
      </c>
      <c r="Q63" s="141">
        <v>0</v>
      </c>
      <c r="R63" s="137">
        <v>21.02</v>
      </c>
      <c r="S63" s="141">
        <v>0</v>
      </c>
      <c r="T63" s="141">
        <v>0</v>
      </c>
      <c r="U63" s="137">
        <v>241.69</v>
      </c>
      <c r="V63" s="142">
        <v>340</v>
      </c>
      <c r="W63" s="141">
        <v>0</v>
      </c>
      <c r="X63" s="141">
        <v>0</v>
      </c>
      <c r="Y63" s="137">
        <v>0</v>
      </c>
      <c r="Z63" s="141">
        <v>0</v>
      </c>
      <c r="AA63" s="137">
        <v>602.71</v>
      </c>
      <c r="AB63" s="137">
        <v>1563.06</v>
      </c>
      <c r="AC63" s="141">
        <v>0</v>
      </c>
      <c r="AD63" s="133"/>
      <c r="AE63" s="133"/>
    </row>
    <row r="64" spans="1:31" ht="48" x14ac:dyDescent="0.25">
      <c r="A64" s="133">
        <v>53</v>
      </c>
      <c r="B64" s="134" t="s">
        <v>2249</v>
      </c>
      <c r="C64" s="135" t="s">
        <v>2250</v>
      </c>
      <c r="D64" s="143" t="s">
        <v>697</v>
      </c>
      <c r="E64" s="143" t="s">
        <v>2125</v>
      </c>
      <c r="F64" s="143" t="s">
        <v>2146</v>
      </c>
      <c r="G64" s="137">
        <f>258.21*15</f>
        <v>3873.1499999999996</v>
      </c>
      <c r="H64" s="137">
        <v>441.54</v>
      </c>
      <c r="I64" s="138">
        <v>0</v>
      </c>
      <c r="J64" s="139">
        <v>0</v>
      </c>
      <c r="K64" s="137">
        <v>0</v>
      </c>
      <c r="L64" s="136">
        <v>0</v>
      </c>
      <c r="M64" s="140">
        <v>0</v>
      </c>
      <c r="N64" s="137">
        <v>4314.6900000000005</v>
      </c>
      <c r="O64" s="137">
        <v>0</v>
      </c>
      <c r="P64" s="137">
        <v>400.7</v>
      </c>
      <c r="Q64" s="141">
        <v>0</v>
      </c>
      <c r="R64" s="137">
        <v>38.729999999999997</v>
      </c>
      <c r="S64" s="141">
        <v>0</v>
      </c>
      <c r="T64" s="141">
        <v>0</v>
      </c>
      <c r="U64" s="137">
        <v>445.41</v>
      </c>
      <c r="V64" s="142">
        <v>1252</v>
      </c>
      <c r="W64" s="141">
        <v>0</v>
      </c>
      <c r="X64" s="141">
        <v>0</v>
      </c>
      <c r="Y64" s="137">
        <v>200</v>
      </c>
      <c r="Z64" s="141">
        <v>0</v>
      </c>
      <c r="AA64" s="137">
        <v>2336.84</v>
      </c>
      <c r="AB64" s="137">
        <v>1977.85</v>
      </c>
      <c r="AC64" s="141">
        <v>0</v>
      </c>
      <c r="AD64" s="133"/>
      <c r="AE64" s="133"/>
    </row>
    <row r="65" spans="1:31" ht="36.75" x14ac:dyDescent="0.25">
      <c r="A65" s="133">
        <v>54</v>
      </c>
      <c r="B65" s="134" t="s">
        <v>2251</v>
      </c>
      <c r="C65" s="135" t="s">
        <v>2252</v>
      </c>
      <c r="D65" s="143" t="s">
        <v>2253</v>
      </c>
      <c r="E65" s="143" t="s">
        <v>2125</v>
      </c>
      <c r="F65" s="143" t="s">
        <v>2146</v>
      </c>
      <c r="G65" s="137">
        <f>233.82*15</f>
        <v>3507.2999999999997</v>
      </c>
      <c r="H65" s="137">
        <v>399.83</v>
      </c>
      <c r="I65" s="138">
        <v>0</v>
      </c>
      <c r="J65" s="139">
        <v>0</v>
      </c>
      <c r="K65" s="137">
        <v>0</v>
      </c>
      <c r="L65" s="136">
        <v>0</v>
      </c>
      <c r="M65" s="140">
        <v>1</v>
      </c>
      <c r="N65" s="137">
        <v>3673.31</v>
      </c>
      <c r="O65" s="137">
        <v>0</v>
      </c>
      <c r="P65" s="137">
        <v>296.82</v>
      </c>
      <c r="Q65" s="141">
        <v>0</v>
      </c>
      <c r="R65" s="137">
        <v>32.729999999999997</v>
      </c>
      <c r="S65" s="141">
        <v>0</v>
      </c>
      <c r="T65" s="141">
        <v>0</v>
      </c>
      <c r="U65" s="137">
        <v>403.34</v>
      </c>
      <c r="V65" s="142">
        <v>895.33</v>
      </c>
      <c r="W65" s="141">
        <v>0</v>
      </c>
      <c r="X65" s="141">
        <v>0</v>
      </c>
      <c r="Y65" s="137">
        <v>0</v>
      </c>
      <c r="Z65" s="141">
        <v>0</v>
      </c>
      <c r="AA65" s="137">
        <v>1628.22</v>
      </c>
      <c r="AB65" s="137">
        <v>2045.09</v>
      </c>
      <c r="AC65" s="141">
        <v>0</v>
      </c>
      <c r="AD65" s="133"/>
      <c r="AE65" s="133"/>
    </row>
    <row r="66" spans="1:31" ht="48.75" x14ac:dyDescent="0.25">
      <c r="A66" s="133">
        <v>55</v>
      </c>
      <c r="B66" s="134" t="s">
        <v>2254</v>
      </c>
      <c r="C66" s="135" t="s">
        <v>2255</v>
      </c>
      <c r="D66" s="143" t="s">
        <v>2256</v>
      </c>
      <c r="E66" s="143" t="s">
        <v>2125</v>
      </c>
      <c r="F66" s="143" t="s">
        <v>2146</v>
      </c>
      <c r="G66" s="137">
        <f>804.78*15</f>
        <v>12071.699999999999</v>
      </c>
      <c r="H66" s="137">
        <v>0</v>
      </c>
      <c r="I66" s="138">
        <v>0</v>
      </c>
      <c r="J66" s="139">
        <v>0</v>
      </c>
      <c r="K66" s="137">
        <v>0</v>
      </c>
      <c r="L66" s="136">
        <v>0</v>
      </c>
      <c r="M66" s="140">
        <v>0</v>
      </c>
      <c r="N66" s="137">
        <v>12071.7</v>
      </c>
      <c r="O66" s="137">
        <v>0</v>
      </c>
      <c r="P66" s="137">
        <v>2070.58</v>
      </c>
      <c r="Q66" s="141">
        <v>0</v>
      </c>
      <c r="R66" s="137">
        <v>0</v>
      </c>
      <c r="S66" s="141">
        <v>0</v>
      </c>
      <c r="T66" s="141">
        <v>0</v>
      </c>
      <c r="U66" s="137">
        <v>1388.25</v>
      </c>
      <c r="V66" s="141">
        <v>0</v>
      </c>
      <c r="W66" s="141">
        <v>0</v>
      </c>
      <c r="X66" s="141">
        <v>0</v>
      </c>
      <c r="Y66" s="137">
        <v>0</v>
      </c>
      <c r="Z66" s="141">
        <v>0</v>
      </c>
      <c r="AA66" s="137">
        <v>3458.83</v>
      </c>
      <c r="AB66" s="137">
        <v>8612.8700000000008</v>
      </c>
      <c r="AC66" s="141">
        <v>0</v>
      </c>
      <c r="AD66" s="133"/>
      <c r="AE66" s="133"/>
    </row>
    <row r="67" spans="1:31" ht="60.75" x14ac:dyDescent="0.25">
      <c r="A67" s="133">
        <v>56</v>
      </c>
      <c r="B67" s="134" t="s">
        <v>2257</v>
      </c>
      <c r="C67" s="135" t="s">
        <v>2258</v>
      </c>
      <c r="D67" s="143" t="s">
        <v>792</v>
      </c>
      <c r="E67" s="143" t="s">
        <v>2120</v>
      </c>
      <c r="F67" s="143" t="s">
        <v>2121</v>
      </c>
      <c r="G67" s="137">
        <f>245.69*15</f>
        <v>3685.35</v>
      </c>
      <c r="H67" s="137">
        <v>0</v>
      </c>
      <c r="I67" s="138">
        <v>0</v>
      </c>
      <c r="J67" s="139">
        <v>0</v>
      </c>
      <c r="K67" s="137">
        <v>0</v>
      </c>
      <c r="L67" s="136">
        <v>0</v>
      </c>
      <c r="M67" s="140">
        <v>1</v>
      </c>
      <c r="N67" s="137">
        <v>3439.66</v>
      </c>
      <c r="O67" s="137">
        <v>0</v>
      </c>
      <c r="P67" s="137">
        <v>145.05000000000001</v>
      </c>
      <c r="Q67" s="141">
        <v>0</v>
      </c>
      <c r="R67" s="137">
        <v>34.4</v>
      </c>
      <c r="S67" s="141">
        <v>0</v>
      </c>
      <c r="T67" s="141">
        <v>0</v>
      </c>
      <c r="U67" s="137">
        <v>423.82</v>
      </c>
      <c r="V67" s="142">
        <v>615</v>
      </c>
      <c r="W67" s="141">
        <v>0</v>
      </c>
      <c r="X67" s="141">
        <v>0</v>
      </c>
      <c r="Y67" s="137">
        <v>0</v>
      </c>
      <c r="Z67" s="141">
        <v>0</v>
      </c>
      <c r="AA67" s="137">
        <v>1218.27</v>
      </c>
      <c r="AB67" s="137">
        <v>2221.39</v>
      </c>
      <c r="AC67" s="141">
        <v>0</v>
      </c>
      <c r="AD67" s="133"/>
      <c r="AE67" s="133"/>
    </row>
    <row r="68" spans="1:31" ht="60.75" x14ac:dyDescent="0.25">
      <c r="A68" s="133">
        <v>57</v>
      </c>
      <c r="B68" s="134" t="s">
        <v>2259</v>
      </c>
      <c r="C68" s="135" t="s">
        <v>2260</v>
      </c>
      <c r="D68" s="143" t="s">
        <v>703</v>
      </c>
      <c r="E68" s="143" t="s">
        <v>2120</v>
      </c>
      <c r="F68" s="143" t="s">
        <v>2121</v>
      </c>
      <c r="G68" s="137">
        <f>182.75*15</f>
        <v>2741.25</v>
      </c>
      <c r="H68" s="137">
        <v>0</v>
      </c>
      <c r="I68" s="138">
        <v>0</v>
      </c>
      <c r="J68" s="139">
        <v>0</v>
      </c>
      <c r="K68" s="137">
        <v>0</v>
      </c>
      <c r="L68" s="136">
        <v>0</v>
      </c>
      <c r="M68" s="140">
        <v>0</v>
      </c>
      <c r="N68" s="137">
        <v>2741.25</v>
      </c>
      <c r="O68" s="137">
        <v>0</v>
      </c>
      <c r="P68" s="137">
        <v>48.81</v>
      </c>
      <c r="Q68" s="141">
        <v>0</v>
      </c>
      <c r="R68" s="137">
        <v>27.41</v>
      </c>
      <c r="S68" s="141">
        <v>0</v>
      </c>
      <c r="T68" s="141">
        <v>0</v>
      </c>
      <c r="U68" s="137">
        <v>315.24</v>
      </c>
      <c r="V68" s="141">
        <v>0</v>
      </c>
      <c r="W68" s="141">
        <v>0</v>
      </c>
      <c r="X68" s="141">
        <v>0</v>
      </c>
      <c r="Y68" s="137">
        <v>0</v>
      </c>
      <c r="Z68" s="141">
        <v>0</v>
      </c>
      <c r="AA68" s="137">
        <v>391.46</v>
      </c>
      <c r="AB68" s="137">
        <v>2349.79</v>
      </c>
      <c r="AC68" s="141">
        <v>0</v>
      </c>
      <c r="AD68" s="133"/>
      <c r="AE68" s="133"/>
    </row>
    <row r="69" spans="1:31" ht="60.75" x14ac:dyDescent="0.25">
      <c r="A69" s="133">
        <v>58</v>
      </c>
      <c r="B69" s="134" t="s">
        <v>2261</v>
      </c>
      <c r="C69" s="135" t="s">
        <v>2262</v>
      </c>
      <c r="D69" s="143" t="s">
        <v>2263</v>
      </c>
      <c r="E69" s="143" t="s">
        <v>2120</v>
      </c>
      <c r="F69" s="143" t="s">
        <v>2264</v>
      </c>
      <c r="G69" s="137">
        <f>570.56*15</f>
        <v>8558.4</v>
      </c>
      <c r="H69" s="137">
        <v>0</v>
      </c>
      <c r="I69" s="138">
        <v>0</v>
      </c>
      <c r="J69" s="139">
        <v>0</v>
      </c>
      <c r="K69" s="137">
        <v>0</v>
      </c>
      <c r="L69" s="136">
        <v>0</v>
      </c>
      <c r="M69" s="140">
        <v>0</v>
      </c>
      <c r="N69" s="137">
        <f>570.56*15</f>
        <v>8558.4</v>
      </c>
      <c r="O69" s="137">
        <v>0</v>
      </c>
      <c r="P69" s="137">
        <v>1280.8900000000001</v>
      </c>
      <c r="Q69" s="141">
        <v>0</v>
      </c>
      <c r="R69" s="137">
        <v>0</v>
      </c>
      <c r="S69" s="141">
        <v>0</v>
      </c>
      <c r="T69" s="141">
        <v>0</v>
      </c>
      <c r="U69" s="137">
        <v>984.22</v>
      </c>
      <c r="V69" s="141">
        <v>0</v>
      </c>
      <c r="W69" s="141">
        <v>0</v>
      </c>
      <c r="X69" s="141">
        <v>0</v>
      </c>
      <c r="Y69" s="137">
        <v>0</v>
      </c>
      <c r="Z69" s="141">
        <v>0</v>
      </c>
      <c r="AA69" s="137">
        <v>2265.11</v>
      </c>
      <c r="AB69" s="137">
        <v>6293.29</v>
      </c>
      <c r="AC69" s="141">
        <v>0</v>
      </c>
      <c r="AD69" s="133"/>
      <c r="AE69" s="133"/>
    </row>
    <row r="70" spans="1:31" ht="60.75" x14ac:dyDescent="0.25">
      <c r="A70" s="133">
        <v>59</v>
      </c>
      <c r="B70" s="134" t="s">
        <v>2265</v>
      </c>
      <c r="C70" s="135" t="s">
        <v>2266</v>
      </c>
      <c r="D70" s="143" t="s">
        <v>2267</v>
      </c>
      <c r="E70" s="143" t="s">
        <v>2120</v>
      </c>
      <c r="F70" s="143" t="s">
        <v>2268</v>
      </c>
      <c r="G70" s="137">
        <f>1040.4*15</f>
        <v>15606.000000000002</v>
      </c>
      <c r="H70" s="137">
        <v>0</v>
      </c>
      <c r="I70" s="138">
        <v>0</v>
      </c>
      <c r="J70" s="139">
        <v>0</v>
      </c>
      <c r="K70" s="137">
        <v>0</v>
      </c>
      <c r="L70" s="136">
        <v>0</v>
      </c>
      <c r="M70" s="140">
        <v>0</v>
      </c>
      <c r="N70" s="137">
        <v>15606</v>
      </c>
      <c r="O70" s="137">
        <v>0</v>
      </c>
      <c r="P70" s="137">
        <v>2901.84</v>
      </c>
      <c r="Q70" s="141">
        <v>0</v>
      </c>
      <c r="R70" s="137">
        <v>0</v>
      </c>
      <c r="S70" s="141">
        <v>0</v>
      </c>
      <c r="T70" s="141">
        <v>0</v>
      </c>
      <c r="U70" s="137">
        <v>1794.69</v>
      </c>
      <c r="V70" s="141">
        <v>0</v>
      </c>
      <c r="W70" s="141">
        <v>0</v>
      </c>
      <c r="X70" s="141">
        <v>0</v>
      </c>
      <c r="Y70" s="137">
        <v>0</v>
      </c>
      <c r="Z70" s="141">
        <v>0</v>
      </c>
      <c r="AA70" s="137">
        <v>4696.5300000000007</v>
      </c>
      <c r="AB70" s="137">
        <v>10909.47</v>
      </c>
      <c r="AC70" s="141">
        <v>0</v>
      </c>
      <c r="AD70" s="133"/>
      <c r="AE70" s="133"/>
    </row>
    <row r="71" spans="1:31" ht="48.75" x14ac:dyDescent="0.25">
      <c r="A71" s="133">
        <v>60</v>
      </c>
      <c r="B71" s="134" t="s">
        <v>2269</v>
      </c>
      <c r="C71" s="135" t="s">
        <v>2270</v>
      </c>
      <c r="D71" s="143" t="s">
        <v>732</v>
      </c>
      <c r="E71" s="143" t="s">
        <v>2120</v>
      </c>
      <c r="F71" s="143" t="s">
        <v>2134</v>
      </c>
      <c r="G71" s="137">
        <f>157.99*15</f>
        <v>2369.8500000000004</v>
      </c>
      <c r="H71" s="137">
        <v>225.14</v>
      </c>
      <c r="I71" s="138">
        <v>0</v>
      </c>
      <c r="J71" s="139">
        <v>0</v>
      </c>
      <c r="K71" s="137">
        <v>0</v>
      </c>
      <c r="L71" s="136">
        <v>0</v>
      </c>
      <c r="M71" s="140">
        <v>0</v>
      </c>
      <c r="N71" s="137">
        <v>2594.9899999999998</v>
      </c>
      <c r="O71" s="137">
        <v>0</v>
      </c>
      <c r="P71" s="137">
        <v>17.899999999999999</v>
      </c>
      <c r="Q71" s="141">
        <v>0</v>
      </c>
      <c r="R71" s="137">
        <v>23.7</v>
      </c>
      <c r="S71" s="141">
        <v>0</v>
      </c>
      <c r="T71" s="141">
        <v>0</v>
      </c>
      <c r="U71" s="137">
        <v>272.52999999999997</v>
      </c>
      <c r="V71" s="142">
        <v>507</v>
      </c>
      <c r="W71" s="141">
        <v>0</v>
      </c>
      <c r="X71" s="141">
        <v>0</v>
      </c>
      <c r="Y71" s="137">
        <v>0</v>
      </c>
      <c r="Z71" s="141">
        <v>0</v>
      </c>
      <c r="AA71" s="137">
        <v>821.13</v>
      </c>
      <c r="AB71" s="137">
        <v>1773.86</v>
      </c>
      <c r="AC71" s="141">
        <v>0</v>
      </c>
      <c r="AD71" s="133"/>
      <c r="AE71" s="133"/>
    </row>
    <row r="72" spans="1:31" ht="48.75" x14ac:dyDescent="0.25">
      <c r="A72" s="133">
        <v>61</v>
      </c>
      <c r="B72" s="134" t="s">
        <v>2271</v>
      </c>
      <c r="C72" s="135" t="s">
        <v>2272</v>
      </c>
      <c r="D72" s="143" t="s">
        <v>732</v>
      </c>
      <c r="E72" s="143" t="s">
        <v>2120</v>
      </c>
      <c r="F72" s="143" t="s">
        <v>2134</v>
      </c>
      <c r="G72" s="137">
        <f>157.99*15</f>
        <v>2369.8500000000004</v>
      </c>
      <c r="H72" s="137">
        <v>0</v>
      </c>
      <c r="I72" s="138">
        <v>0</v>
      </c>
      <c r="J72" s="139">
        <v>0</v>
      </c>
      <c r="K72" s="137">
        <v>0</v>
      </c>
      <c r="L72" s="136">
        <v>0</v>
      </c>
      <c r="M72" s="140">
        <v>0</v>
      </c>
      <c r="N72" s="137">
        <v>2376.44</v>
      </c>
      <c r="O72" s="137">
        <v>6.59</v>
      </c>
      <c r="P72" s="137">
        <v>0</v>
      </c>
      <c r="Q72" s="141">
        <v>0</v>
      </c>
      <c r="R72" s="137">
        <v>23.7</v>
      </c>
      <c r="S72" s="141">
        <v>0</v>
      </c>
      <c r="T72" s="141">
        <v>0</v>
      </c>
      <c r="U72" s="137">
        <v>272.52999999999997</v>
      </c>
      <c r="V72" s="141">
        <v>0</v>
      </c>
      <c r="W72" s="141">
        <v>0</v>
      </c>
      <c r="X72" s="141">
        <v>0</v>
      </c>
      <c r="Y72" s="137">
        <v>0</v>
      </c>
      <c r="Z72" s="141">
        <v>0</v>
      </c>
      <c r="AA72" s="137">
        <v>296.23</v>
      </c>
      <c r="AB72" s="137">
        <v>2080.21</v>
      </c>
      <c r="AC72" s="141">
        <v>0</v>
      </c>
      <c r="AD72" s="133"/>
      <c r="AE72" s="133"/>
    </row>
    <row r="73" spans="1:31" ht="60.75" x14ac:dyDescent="0.25">
      <c r="A73" s="133">
        <v>62</v>
      </c>
      <c r="B73" s="134" t="s">
        <v>2273</v>
      </c>
      <c r="C73" s="135" t="s">
        <v>2274</v>
      </c>
      <c r="D73" s="143" t="s">
        <v>682</v>
      </c>
      <c r="E73" s="143" t="s">
        <v>2120</v>
      </c>
      <c r="F73" s="143" t="s">
        <v>2121</v>
      </c>
      <c r="G73" s="137">
        <f>151.01*15</f>
        <v>2265.1499999999996</v>
      </c>
      <c r="H73" s="137">
        <v>0</v>
      </c>
      <c r="I73" s="138">
        <v>0</v>
      </c>
      <c r="J73" s="139">
        <v>0</v>
      </c>
      <c r="K73" s="137">
        <v>0</v>
      </c>
      <c r="L73" s="136">
        <v>0</v>
      </c>
      <c r="M73" s="140">
        <v>0</v>
      </c>
      <c r="N73" s="137">
        <v>2297.5300000000002</v>
      </c>
      <c r="O73" s="137">
        <v>32.380000000000003</v>
      </c>
      <c r="P73" s="137">
        <v>0</v>
      </c>
      <c r="Q73" s="141">
        <v>0</v>
      </c>
      <c r="R73" s="137">
        <v>22.65</v>
      </c>
      <c r="S73" s="141">
        <v>0</v>
      </c>
      <c r="T73" s="141">
        <v>0</v>
      </c>
      <c r="U73" s="137">
        <v>260.49</v>
      </c>
      <c r="V73" s="142">
        <v>488</v>
      </c>
      <c r="W73" s="141">
        <v>0</v>
      </c>
      <c r="X73" s="141">
        <v>0</v>
      </c>
      <c r="Y73" s="137">
        <v>0</v>
      </c>
      <c r="Z73" s="141">
        <v>0</v>
      </c>
      <c r="AA73" s="137">
        <v>771.14</v>
      </c>
      <c r="AB73" s="137">
        <v>1526.39</v>
      </c>
      <c r="AC73" s="141">
        <v>0</v>
      </c>
      <c r="AD73" s="133"/>
      <c r="AE73" s="133"/>
    </row>
    <row r="74" spans="1:31" ht="60.75" x14ac:dyDescent="0.25">
      <c r="A74" s="133">
        <v>63</v>
      </c>
      <c r="B74" s="134" t="s">
        <v>2275</v>
      </c>
      <c r="C74" s="135" t="s">
        <v>2276</v>
      </c>
      <c r="D74" s="143" t="s">
        <v>2277</v>
      </c>
      <c r="E74" s="143" t="s">
        <v>2120</v>
      </c>
      <c r="F74" s="143" t="s">
        <v>2121</v>
      </c>
      <c r="G74" s="137">
        <f>1570.2*15</f>
        <v>23553</v>
      </c>
      <c r="H74" s="137">
        <v>0</v>
      </c>
      <c r="I74" s="138">
        <v>0</v>
      </c>
      <c r="J74" s="139">
        <v>0</v>
      </c>
      <c r="K74" s="137">
        <v>0</v>
      </c>
      <c r="L74" s="136">
        <v>0</v>
      </c>
      <c r="M74" s="140">
        <v>0</v>
      </c>
      <c r="N74" s="137">
        <v>24241</v>
      </c>
      <c r="O74" s="137">
        <v>0</v>
      </c>
      <c r="P74" s="137">
        <v>5456.98</v>
      </c>
      <c r="Q74" s="141">
        <v>0</v>
      </c>
      <c r="R74" s="137">
        <v>0</v>
      </c>
      <c r="S74" s="141">
        <v>0</v>
      </c>
      <c r="T74" s="141">
        <v>0</v>
      </c>
      <c r="U74" s="137">
        <v>2708.6</v>
      </c>
      <c r="V74" s="141">
        <v>0</v>
      </c>
      <c r="W74" s="141">
        <v>0</v>
      </c>
      <c r="X74" s="141">
        <v>0</v>
      </c>
      <c r="Y74" s="137">
        <v>0</v>
      </c>
      <c r="Z74" s="141">
        <v>0</v>
      </c>
      <c r="AA74" s="137">
        <v>8165.58</v>
      </c>
      <c r="AB74" s="137">
        <v>16075.42</v>
      </c>
      <c r="AC74" s="141">
        <v>5488.7749999999996</v>
      </c>
      <c r="AD74" s="133"/>
      <c r="AE74" s="133"/>
    </row>
    <row r="75" spans="1:31" ht="48.75" x14ac:dyDescent="0.25">
      <c r="A75" s="133">
        <v>64</v>
      </c>
      <c r="B75" s="134" t="s">
        <v>2278</v>
      </c>
      <c r="C75" s="135" t="s">
        <v>2279</v>
      </c>
      <c r="D75" s="143" t="s">
        <v>2280</v>
      </c>
      <c r="E75" s="143" t="s">
        <v>2125</v>
      </c>
      <c r="F75" s="143" t="s">
        <v>2146</v>
      </c>
      <c r="G75" s="137">
        <f>1040.4*15</f>
        <v>15606.000000000002</v>
      </c>
      <c r="H75" s="137">
        <v>0</v>
      </c>
      <c r="I75" s="138">
        <v>0</v>
      </c>
      <c r="J75" s="139">
        <v>0</v>
      </c>
      <c r="K75" s="137">
        <v>0</v>
      </c>
      <c r="L75" s="136">
        <v>0</v>
      </c>
      <c r="M75" s="140">
        <v>0</v>
      </c>
      <c r="N75" s="137">
        <f>1040.4*15</f>
        <v>15606.000000000002</v>
      </c>
      <c r="O75" s="137">
        <v>0</v>
      </c>
      <c r="P75" s="137">
        <v>2901.84</v>
      </c>
      <c r="Q75" s="141">
        <v>0</v>
      </c>
      <c r="R75" s="137">
        <v>0</v>
      </c>
      <c r="S75" s="141">
        <v>0</v>
      </c>
      <c r="T75" s="141">
        <v>0</v>
      </c>
      <c r="U75" s="137">
        <v>1794.69</v>
      </c>
      <c r="V75" s="141">
        <v>0</v>
      </c>
      <c r="W75" s="141">
        <v>0</v>
      </c>
      <c r="X75" s="141">
        <v>0</v>
      </c>
      <c r="Y75" s="137">
        <v>0</v>
      </c>
      <c r="Z75" s="141">
        <v>0</v>
      </c>
      <c r="AA75" s="137">
        <v>4696.53</v>
      </c>
      <c r="AB75" s="137">
        <v>10909.47</v>
      </c>
      <c r="AC75" s="141">
        <v>0</v>
      </c>
      <c r="AD75" s="133"/>
      <c r="AE75" s="133"/>
    </row>
    <row r="76" spans="1:31" ht="60.75" x14ac:dyDescent="0.25">
      <c r="A76" s="133">
        <v>65</v>
      </c>
      <c r="B76" s="134" t="s">
        <v>2281</v>
      </c>
      <c r="C76" s="135" t="s">
        <v>2282</v>
      </c>
      <c r="D76" s="143" t="s">
        <v>2283</v>
      </c>
      <c r="E76" s="143" t="s">
        <v>2120</v>
      </c>
      <c r="F76" s="143" t="s">
        <v>2121</v>
      </c>
      <c r="G76" s="137">
        <f>222.65*15</f>
        <v>3339.75</v>
      </c>
      <c r="H76" s="137">
        <v>0</v>
      </c>
      <c r="I76" s="138">
        <v>0</v>
      </c>
      <c r="J76" s="139">
        <v>0</v>
      </c>
      <c r="K76" s="137">
        <v>0</v>
      </c>
      <c r="L76" s="136">
        <v>0</v>
      </c>
      <c r="M76" s="140">
        <v>0</v>
      </c>
      <c r="N76" s="137">
        <v>3339.75</v>
      </c>
      <c r="O76" s="137">
        <v>0</v>
      </c>
      <c r="P76" s="137">
        <v>134.18</v>
      </c>
      <c r="Q76" s="141">
        <v>0</v>
      </c>
      <c r="R76" s="137">
        <v>33.4</v>
      </c>
      <c r="S76" s="141">
        <v>0</v>
      </c>
      <c r="T76" s="141">
        <v>0</v>
      </c>
      <c r="U76" s="137">
        <v>384.07</v>
      </c>
      <c r="V76" s="141">
        <v>0</v>
      </c>
      <c r="W76" s="141">
        <v>0</v>
      </c>
      <c r="X76" s="141">
        <v>0</v>
      </c>
      <c r="Y76" s="137">
        <v>0</v>
      </c>
      <c r="Z76" s="141">
        <v>0</v>
      </c>
      <c r="AA76" s="137">
        <v>551.65000000000009</v>
      </c>
      <c r="AB76" s="137">
        <v>2788.1</v>
      </c>
      <c r="AC76" s="141">
        <v>0</v>
      </c>
      <c r="AD76" s="133"/>
      <c r="AE76" s="133"/>
    </row>
    <row r="77" spans="1:31" ht="60.75" x14ac:dyDescent="0.25">
      <c r="A77" s="133">
        <v>66</v>
      </c>
      <c r="B77" s="134" t="s">
        <v>2284</v>
      </c>
      <c r="C77" s="135" t="s">
        <v>2285</v>
      </c>
      <c r="D77" s="143" t="s">
        <v>2283</v>
      </c>
      <c r="E77" s="143" t="s">
        <v>2120</v>
      </c>
      <c r="F77" s="143" t="s">
        <v>2121</v>
      </c>
      <c r="G77" s="137">
        <f>222.65*15</f>
        <v>3339.75</v>
      </c>
      <c r="H77" s="137">
        <v>0</v>
      </c>
      <c r="I77" s="138">
        <v>0</v>
      </c>
      <c r="J77" s="139">
        <v>0</v>
      </c>
      <c r="K77" s="137">
        <v>0</v>
      </c>
      <c r="L77" s="136">
        <v>0</v>
      </c>
      <c r="M77" s="140">
        <v>0</v>
      </c>
      <c r="N77" s="137">
        <v>3339.75</v>
      </c>
      <c r="O77" s="137">
        <v>0</v>
      </c>
      <c r="P77" s="137">
        <v>134.18</v>
      </c>
      <c r="Q77" s="141">
        <v>0</v>
      </c>
      <c r="R77" s="137">
        <v>33.4</v>
      </c>
      <c r="S77" s="141">
        <v>0</v>
      </c>
      <c r="T77" s="141">
        <v>0</v>
      </c>
      <c r="U77" s="137">
        <v>384.07</v>
      </c>
      <c r="V77" s="142">
        <v>540</v>
      </c>
      <c r="W77" s="141">
        <v>0</v>
      </c>
      <c r="X77" s="141">
        <v>0</v>
      </c>
      <c r="Y77" s="137">
        <v>0</v>
      </c>
      <c r="Z77" s="141">
        <v>0</v>
      </c>
      <c r="AA77" s="137">
        <v>1091.6500000000001</v>
      </c>
      <c r="AB77" s="137">
        <v>2248.1</v>
      </c>
      <c r="AC77" s="141">
        <v>0</v>
      </c>
      <c r="AD77" s="133"/>
      <c r="AE77" s="133"/>
    </row>
    <row r="78" spans="1:31" ht="60.75" x14ac:dyDescent="0.25">
      <c r="A78" s="133">
        <v>67</v>
      </c>
      <c r="B78" s="134" t="s">
        <v>2286</v>
      </c>
      <c r="C78" s="135" t="s">
        <v>2287</v>
      </c>
      <c r="D78" s="143" t="s">
        <v>2288</v>
      </c>
      <c r="E78" s="143" t="s">
        <v>2120</v>
      </c>
      <c r="F78" s="143" t="s">
        <v>2289</v>
      </c>
      <c r="G78" s="137">
        <f>931.14*15</f>
        <v>13967.1</v>
      </c>
      <c r="H78" s="137">
        <v>0</v>
      </c>
      <c r="I78" s="138">
        <v>0</v>
      </c>
      <c r="J78" s="139">
        <v>0</v>
      </c>
      <c r="K78" s="137">
        <v>0</v>
      </c>
      <c r="L78" s="136">
        <v>0</v>
      </c>
      <c r="M78" s="140">
        <v>0</v>
      </c>
      <c r="N78" s="137">
        <v>13967.1</v>
      </c>
      <c r="O78" s="137">
        <v>0</v>
      </c>
      <c r="P78" s="137">
        <v>2516.37</v>
      </c>
      <c r="Q78" s="141">
        <v>0</v>
      </c>
      <c r="R78" s="137">
        <v>0</v>
      </c>
      <c r="S78" s="141">
        <v>0</v>
      </c>
      <c r="T78" s="141">
        <v>0</v>
      </c>
      <c r="U78" s="137">
        <v>1606.22</v>
      </c>
      <c r="V78" s="141">
        <v>3713.93</v>
      </c>
      <c r="W78" s="141">
        <v>0</v>
      </c>
      <c r="X78" s="141">
        <v>0</v>
      </c>
      <c r="Y78" s="137">
        <v>0</v>
      </c>
      <c r="Z78" s="141">
        <v>0</v>
      </c>
      <c r="AA78" s="137">
        <v>7836.5199999999995</v>
      </c>
      <c r="AB78" s="137">
        <v>6130.58</v>
      </c>
      <c r="AC78" s="141">
        <v>0</v>
      </c>
      <c r="AD78" s="133"/>
      <c r="AE78" s="133"/>
    </row>
    <row r="79" spans="1:31" ht="48.75" x14ac:dyDescent="0.25">
      <c r="A79" s="133">
        <v>68</v>
      </c>
      <c r="B79" s="134" t="s">
        <v>2290</v>
      </c>
      <c r="C79" s="135" t="s">
        <v>2291</v>
      </c>
      <c r="D79" s="143" t="s">
        <v>2292</v>
      </c>
      <c r="E79" s="143" t="s">
        <v>2125</v>
      </c>
      <c r="F79" s="143" t="s">
        <v>2293</v>
      </c>
      <c r="G79" s="137">
        <f>570.56*15</f>
        <v>8558.4</v>
      </c>
      <c r="H79" s="137">
        <v>0</v>
      </c>
      <c r="I79" s="138">
        <v>0</v>
      </c>
      <c r="J79" s="139">
        <v>0</v>
      </c>
      <c r="K79" s="137">
        <v>0</v>
      </c>
      <c r="L79" s="136">
        <v>0</v>
      </c>
      <c r="M79" s="140">
        <v>0</v>
      </c>
      <c r="N79" s="137">
        <v>8558.4</v>
      </c>
      <c r="O79" s="137">
        <v>0</v>
      </c>
      <c r="P79" s="137">
        <v>1280.8900000000001</v>
      </c>
      <c r="Q79" s="141">
        <v>0</v>
      </c>
      <c r="R79" s="137">
        <v>0</v>
      </c>
      <c r="S79" s="141">
        <v>0</v>
      </c>
      <c r="T79" s="141">
        <v>0</v>
      </c>
      <c r="U79" s="137">
        <v>984.22</v>
      </c>
      <c r="V79" s="142">
        <v>1195</v>
      </c>
      <c r="W79" s="141">
        <v>0</v>
      </c>
      <c r="X79" s="141">
        <v>0</v>
      </c>
      <c r="Y79" s="137">
        <v>0</v>
      </c>
      <c r="Z79" s="141">
        <v>0</v>
      </c>
      <c r="AA79" s="137">
        <v>3460.1099999999997</v>
      </c>
      <c r="AB79" s="137">
        <v>5098.29</v>
      </c>
      <c r="AC79" s="141">
        <v>0</v>
      </c>
      <c r="AD79" s="133"/>
      <c r="AE79" s="133"/>
    </row>
    <row r="80" spans="1:31" ht="36" x14ac:dyDescent="0.25">
      <c r="A80" s="133">
        <v>69</v>
      </c>
      <c r="B80" s="134" t="s">
        <v>2294</v>
      </c>
      <c r="C80" s="135" t="s">
        <v>2295</v>
      </c>
      <c r="D80" s="143" t="s">
        <v>750</v>
      </c>
      <c r="E80" s="143" t="s">
        <v>2120</v>
      </c>
      <c r="F80" s="143" t="s">
        <v>2134</v>
      </c>
      <c r="G80" s="137">
        <f>140.11*15</f>
        <v>2101.65</v>
      </c>
      <c r="H80" s="137">
        <v>0</v>
      </c>
      <c r="I80" s="138">
        <v>0</v>
      </c>
      <c r="J80" s="139">
        <v>0</v>
      </c>
      <c r="K80" s="137">
        <v>0</v>
      </c>
      <c r="L80" s="136">
        <v>0</v>
      </c>
      <c r="M80" s="140">
        <v>0</v>
      </c>
      <c r="N80" s="137">
        <v>2165.77</v>
      </c>
      <c r="O80" s="137">
        <v>64.12</v>
      </c>
      <c r="P80" s="137">
        <v>0</v>
      </c>
      <c r="Q80" s="141">
        <v>0</v>
      </c>
      <c r="R80" s="137">
        <v>0</v>
      </c>
      <c r="S80" s="141">
        <v>0</v>
      </c>
      <c r="T80" s="141">
        <v>0</v>
      </c>
      <c r="U80" s="137">
        <v>241.69</v>
      </c>
      <c r="V80" s="141">
        <v>0</v>
      </c>
      <c r="W80" s="141">
        <v>0</v>
      </c>
      <c r="X80" s="141">
        <v>0</v>
      </c>
      <c r="Y80" s="137">
        <v>0</v>
      </c>
      <c r="Z80" s="141">
        <v>0</v>
      </c>
      <c r="AA80" s="137">
        <v>241.69</v>
      </c>
      <c r="AB80" s="137">
        <v>1924.08</v>
      </c>
      <c r="AC80" s="141">
        <v>0</v>
      </c>
      <c r="AD80" s="133"/>
      <c r="AE80" s="133"/>
    </row>
    <row r="81" spans="1:31" ht="72.75" x14ac:dyDescent="0.25">
      <c r="A81" s="133">
        <v>70</v>
      </c>
      <c r="B81" s="134" t="s">
        <v>2296</v>
      </c>
      <c r="C81" s="135" t="s">
        <v>2297</v>
      </c>
      <c r="D81" s="143" t="s">
        <v>2189</v>
      </c>
      <c r="E81" s="143" t="s">
        <v>2120</v>
      </c>
      <c r="F81" s="143" t="s">
        <v>2121</v>
      </c>
      <c r="G81" s="137">
        <f>192.11*15</f>
        <v>2881.65</v>
      </c>
      <c r="H81" s="137">
        <v>328.51</v>
      </c>
      <c r="I81" s="138">
        <v>0</v>
      </c>
      <c r="J81" s="139">
        <v>0</v>
      </c>
      <c r="K81" s="137">
        <v>0</v>
      </c>
      <c r="L81" s="136">
        <v>0</v>
      </c>
      <c r="M81" s="140">
        <v>0</v>
      </c>
      <c r="N81" s="137">
        <v>3210.16</v>
      </c>
      <c r="O81" s="137">
        <v>0</v>
      </c>
      <c r="P81" s="137">
        <v>120.08</v>
      </c>
      <c r="Q81" s="141">
        <v>0</v>
      </c>
      <c r="R81" s="137">
        <v>28.82</v>
      </c>
      <c r="S81" s="141">
        <v>0</v>
      </c>
      <c r="T81" s="141">
        <v>0</v>
      </c>
      <c r="U81" s="137">
        <v>331.39</v>
      </c>
      <c r="V81" s="141">
        <v>0</v>
      </c>
      <c r="W81" s="141">
        <v>0</v>
      </c>
      <c r="X81" s="141">
        <v>0</v>
      </c>
      <c r="Y81" s="137">
        <v>0</v>
      </c>
      <c r="Z81" s="141">
        <v>0</v>
      </c>
      <c r="AA81" s="137">
        <v>480.28999999999996</v>
      </c>
      <c r="AB81" s="137">
        <v>2729.87</v>
      </c>
      <c r="AC81" s="141">
        <v>0</v>
      </c>
      <c r="AD81" s="133"/>
      <c r="AE81" s="133"/>
    </row>
    <row r="82" spans="1:31" ht="36.75" x14ac:dyDescent="0.25">
      <c r="A82" s="133">
        <v>71</v>
      </c>
      <c r="B82" s="134" t="s">
        <v>2298</v>
      </c>
      <c r="C82" s="135" t="s">
        <v>2299</v>
      </c>
      <c r="D82" s="143" t="s">
        <v>2149</v>
      </c>
      <c r="E82" s="143" t="s">
        <v>2125</v>
      </c>
      <c r="F82" s="143" t="s">
        <v>2146</v>
      </c>
      <c r="G82" s="137">
        <f>427.97*15</f>
        <v>6419.55</v>
      </c>
      <c r="H82" s="137">
        <v>0</v>
      </c>
      <c r="I82" s="138">
        <v>0</v>
      </c>
      <c r="J82" s="139">
        <v>0</v>
      </c>
      <c r="K82" s="137">
        <v>229.8</v>
      </c>
      <c r="L82" s="136">
        <v>0</v>
      </c>
      <c r="M82" s="140">
        <v>0</v>
      </c>
      <c r="N82" s="137">
        <v>6649.35</v>
      </c>
      <c r="O82" s="137">
        <v>0</v>
      </c>
      <c r="P82" s="137">
        <v>873.11</v>
      </c>
      <c r="Q82" s="141">
        <v>0</v>
      </c>
      <c r="R82" s="137">
        <v>64.2</v>
      </c>
      <c r="S82" s="141">
        <v>0</v>
      </c>
      <c r="T82" s="141">
        <v>0</v>
      </c>
      <c r="U82" s="137">
        <v>738.25</v>
      </c>
      <c r="V82" s="142">
        <v>1110.9000000000001</v>
      </c>
      <c r="W82" s="141">
        <v>0</v>
      </c>
      <c r="X82" s="141">
        <v>0</v>
      </c>
      <c r="Y82" s="137">
        <v>0</v>
      </c>
      <c r="Z82" s="141">
        <v>0</v>
      </c>
      <c r="AA82" s="137">
        <v>2786.46</v>
      </c>
      <c r="AB82" s="137">
        <v>3862.89</v>
      </c>
      <c r="AC82" s="141">
        <v>0</v>
      </c>
      <c r="AD82" s="133"/>
      <c r="AE82" s="133"/>
    </row>
    <row r="83" spans="1:31" ht="48.75" x14ac:dyDescent="0.25">
      <c r="A83" s="133">
        <v>72</v>
      </c>
      <c r="B83" s="134" t="s">
        <v>2300</v>
      </c>
      <c r="C83" s="135" t="s">
        <v>2301</v>
      </c>
      <c r="D83" s="143" t="s">
        <v>685</v>
      </c>
      <c r="E83" s="143" t="s">
        <v>2120</v>
      </c>
      <c r="F83" s="143" t="s">
        <v>2141</v>
      </c>
      <c r="G83" s="137">
        <f>245.69*15</f>
        <v>3685.35</v>
      </c>
      <c r="H83" s="137">
        <v>0</v>
      </c>
      <c r="I83" s="138">
        <v>0</v>
      </c>
      <c r="J83" s="139">
        <v>0</v>
      </c>
      <c r="K83" s="137">
        <v>0</v>
      </c>
      <c r="L83" s="136">
        <v>0</v>
      </c>
      <c r="M83" s="140">
        <v>0</v>
      </c>
      <c r="N83" s="137">
        <v>3685.35</v>
      </c>
      <c r="O83" s="137">
        <v>0</v>
      </c>
      <c r="P83" s="137">
        <v>298.74</v>
      </c>
      <c r="Q83" s="141">
        <v>0</v>
      </c>
      <c r="R83" s="137">
        <v>36.85</v>
      </c>
      <c r="S83" s="141">
        <v>0</v>
      </c>
      <c r="T83" s="141">
        <v>0</v>
      </c>
      <c r="U83" s="137">
        <v>423.82</v>
      </c>
      <c r="V83" s="141">
        <v>0</v>
      </c>
      <c r="W83" s="141">
        <v>0</v>
      </c>
      <c r="X83" s="141">
        <v>0</v>
      </c>
      <c r="Y83" s="137">
        <v>0</v>
      </c>
      <c r="Z83" s="141">
        <v>0</v>
      </c>
      <c r="AA83" s="137">
        <v>759.41000000000008</v>
      </c>
      <c r="AB83" s="137">
        <v>2925.94</v>
      </c>
      <c r="AC83" s="141">
        <v>0</v>
      </c>
      <c r="AD83" s="133"/>
      <c r="AE83" s="133"/>
    </row>
    <row r="84" spans="1:31" ht="36.75" x14ac:dyDescent="0.25">
      <c r="A84" s="133">
        <v>73</v>
      </c>
      <c r="B84" s="134" t="s">
        <v>2302</v>
      </c>
      <c r="C84" s="135" t="s">
        <v>2303</v>
      </c>
      <c r="D84" s="143" t="s">
        <v>718</v>
      </c>
      <c r="E84" s="143" t="s">
        <v>2125</v>
      </c>
      <c r="F84" s="143" t="s">
        <v>2146</v>
      </c>
      <c r="G84" s="137">
        <f>157.99*15</f>
        <v>2369.8500000000004</v>
      </c>
      <c r="H84" s="137">
        <v>0</v>
      </c>
      <c r="I84" s="138">
        <v>0</v>
      </c>
      <c r="J84" s="139">
        <v>0</v>
      </c>
      <c r="K84" s="137">
        <v>0</v>
      </c>
      <c r="L84" s="136">
        <v>0</v>
      </c>
      <c r="M84" s="140">
        <v>0</v>
      </c>
      <c r="N84" s="137">
        <v>2376.44</v>
      </c>
      <c r="O84" s="137">
        <v>6.59</v>
      </c>
      <c r="P84" s="137">
        <v>0</v>
      </c>
      <c r="Q84" s="141">
        <v>0</v>
      </c>
      <c r="R84" s="137">
        <v>23.7</v>
      </c>
      <c r="S84" s="141">
        <v>0</v>
      </c>
      <c r="T84" s="141">
        <v>0</v>
      </c>
      <c r="U84" s="137">
        <v>272.52999999999997</v>
      </c>
      <c r="V84" s="141">
        <v>0</v>
      </c>
      <c r="W84" s="141">
        <v>0</v>
      </c>
      <c r="X84" s="141">
        <v>0</v>
      </c>
      <c r="Y84" s="137">
        <v>0</v>
      </c>
      <c r="Z84" s="141">
        <v>0</v>
      </c>
      <c r="AA84" s="137">
        <v>296.23</v>
      </c>
      <c r="AB84" s="137">
        <v>2080.21</v>
      </c>
      <c r="AC84" s="141">
        <v>0</v>
      </c>
      <c r="AD84" s="133"/>
      <c r="AE84" s="133"/>
    </row>
    <row r="85" spans="1:31" ht="60.75" x14ac:dyDescent="0.25">
      <c r="A85" s="133">
        <v>74</v>
      </c>
      <c r="B85" s="134" t="s">
        <v>2304</v>
      </c>
      <c r="C85" s="135" t="s">
        <v>2305</v>
      </c>
      <c r="D85" s="143" t="s">
        <v>2244</v>
      </c>
      <c r="E85" s="143" t="s">
        <v>2120</v>
      </c>
      <c r="F85" s="143" t="s">
        <v>2121</v>
      </c>
      <c r="G85" s="137">
        <f>165.77*15</f>
        <v>2486.5500000000002</v>
      </c>
      <c r="H85" s="137">
        <v>283.47000000000003</v>
      </c>
      <c r="I85" s="138">
        <v>0</v>
      </c>
      <c r="J85" s="139">
        <v>0</v>
      </c>
      <c r="K85" s="137">
        <v>0</v>
      </c>
      <c r="L85" s="136">
        <v>0</v>
      </c>
      <c r="M85" s="140">
        <v>0</v>
      </c>
      <c r="N85" s="137">
        <v>2770.0200000000004</v>
      </c>
      <c r="O85" s="137">
        <v>0</v>
      </c>
      <c r="P85" s="137">
        <v>51.95</v>
      </c>
      <c r="Q85" s="141">
        <v>0</v>
      </c>
      <c r="R85" s="137">
        <v>24.87</v>
      </c>
      <c r="S85" s="141">
        <v>0</v>
      </c>
      <c r="T85" s="141">
        <v>0</v>
      </c>
      <c r="U85" s="137">
        <v>285.95</v>
      </c>
      <c r="V85" s="142">
        <v>450</v>
      </c>
      <c r="W85" s="141">
        <v>0</v>
      </c>
      <c r="X85" s="141">
        <v>0</v>
      </c>
      <c r="Y85" s="137">
        <v>0</v>
      </c>
      <c r="Z85" s="141">
        <v>0</v>
      </c>
      <c r="AA85" s="137">
        <v>812.7700000000001</v>
      </c>
      <c r="AB85" s="137">
        <v>1957.25</v>
      </c>
      <c r="AC85" s="141">
        <v>0</v>
      </c>
      <c r="AD85" s="133"/>
      <c r="AE85" s="133"/>
    </row>
    <row r="86" spans="1:31" ht="36.75" x14ac:dyDescent="0.25">
      <c r="A86" s="133">
        <v>75</v>
      </c>
      <c r="B86" s="134" t="s">
        <v>2306</v>
      </c>
      <c r="C86" s="135" t="s">
        <v>2307</v>
      </c>
      <c r="D86" s="143" t="s">
        <v>2179</v>
      </c>
      <c r="E86" s="143" t="s">
        <v>667</v>
      </c>
      <c r="F86" s="143" t="s">
        <v>2150</v>
      </c>
      <c r="G86" s="137">
        <f>621.59*15</f>
        <v>9323.85</v>
      </c>
      <c r="H86" s="137">
        <v>1491.82</v>
      </c>
      <c r="I86" s="138">
        <v>0</v>
      </c>
      <c r="J86" s="139">
        <v>0</v>
      </c>
      <c r="K86" s="137">
        <v>315.42</v>
      </c>
      <c r="L86" s="136">
        <v>0</v>
      </c>
      <c r="M86" s="140">
        <v>0</v>
      </c>
      <c r="N86" s="137">
        <v>11131.09</v>
      </c>
      <c r="O86" s="137">
        <v>0</v>
      </c>
      <c r="P86" s="137">
        <v>1849.34</v>
      </c>
      <c r="Q86" s="141">
        <v>0</v>
      </c>
      <c r="R86" s="137">
        <v>93.24</v>
      </c>
      <c r="S86" s="141">
        <v>0</v>
      </c>
      <c r="T86" s="141">
        <v>0</v>
      </c>
      <c r="U86" s="137">
        <v>1072.24</v>
      </c>
      <c r="V86" s="141">
        <v>0</v>
      </c>
      <c r="W86" s="141">
        <v>0</v>
      </c>
      <c r="X86" s="141">
        <v>0</v>
      </c>
      <c r="Y86" s="137">
        <v>0</v>
      </c>
      <c r="Z86" s="141">
        <v>0</v>
      </c>
      <c r="AA86" s="137">
        <v>3014.8199999999997</v>
      </c>
      <c r="AB86" s="137">
        <v>8116.27</v>
      </c>
      <c r="AC86" s="141">
        <v>0</v>
      </c>
      <c r="AD86" s="133"/>
      <c r="AE86" s="133"/>
    </row>
    <row r="87" spans="1:31" ht="60.75" x14ac:dyDescent="0.25">
      <c r="A87" s="133">
        <v>76</v>
      </c>
      <c r="B87" s="134" t="s">
        <v>2308</v>
      </c>
      <c r="C87" s="135" t="s">
        <v>2309</v>
      </c>
      <c r="D87" s="143" t="s">
        <v>2310</v>
      </c>
      <c r="E87" s="143" t="s">
        <v>2120</v>
      </c>
      <c r="F87" s="143" t="s">
        <v>2311</v>
      </c>
      <c r="G87" s="137">
        <f>165.77*15</f>
        <v>2486.5500000000002</v>
      </c>
      <c r="H87" s="137">
        <v>0</v>
      </c>
      <c r="I87" s="138">
        <v>0</v>
      </c>
      <c r="J87" s="139">
        <v>0</v>
      </c>
      <c r="K87" s="137">
        <v>0</v>
      </c>
      <c r="L87" s="136">
        <v>0</v>
      </c>
      <c r="M87" s="140">
        <v>0</v>
      </c>
      <c r="N87" s="137">
        <v>2486.5500000000002</v>
      </c>
      <c r="O87" s="137">
        <v>0</v>
      </c>
      <c r="P87" s="137">
        <v>6.1</v>
      </c>
      <c r="Q87" s="141">
        <v>0</v>
      </c>
      <c r="R87" s="137">
        <v>24.87</v>
      </c>
      <c r="S87" s="141">
        <v>0</v>
      </c>
      <c r="T87" s="141">
        <v>0</v>
      </c>
      <c r="U87" s="137">
        <v>285.95</v>
      </c>
      <c r="V87" s="141">
        <v>0</v>
      </c>
      <c r="W87" s="141">
        <v>0</v>
      </c>
      <c r="X87" s="141">
        <v>0</v>
      </c>
      <c r="Y87" s="137">
        <v>0</v>
      </c>
      <c r="Z87" s="141">
        <v>0</v>
      </c>
      <c r="AA87" s="137">
        <v>316.92</v>
      </c>
      <c r="AB87" s="137">
        <v>2169.63</v>
      </c>
      <c r="AC87" s="141">
        <v>0</v>
      </c>
      <c r="AD87" s="133"/>
      <c r="AE87" s="133"/>
    </row>
    <row r="88" spans="1:31" ht="60.75" x14ac:dyDescent="0.25">
      <c r="A88" s="133">
        <v>77</v>
      </c>
      <c r="B88" s="134" t="s">
        <v>2312</v>
      </c>
      <c r="C88" s="135" t="s">
        <v>2313</v>
      </c>
      <c r="D88" s="143" t="s">
        <v>2244</v>
      </c>
      <c r="E88" s="143" t="s">
        <v>2120</v>
      </c>
      <c r="F88" s="143" t="s">
        <v>2121</v>
      </c>
      <c r="G88" s="137">
        <f>165.77*15</f>
        <v>2486.5500000000002</v>
      </c>
      <c r="H88" s="137">
        <v>0</v>
      </c>
      <c r="I88" s="138">
        <v>0</v>
      </c>
      <c r="J88" s="139">
        <v>0</v>
      </c>
      <c r="K88" s="137">
        <v>0</v>
      </c>
      <c r="L88" s="136">
        <v>0</v>
      </c>
      <c r="M88" s="140">
        <v>0</v>
      </c>
      <c r="N88" s="137">
        <v>2486.5500000000002</v>
      </c>
      <c r="O88" s="137">
        <v>0</v>
      </c>
      <c r="P88" s="137">
        <v>6.1</v>
      </c>
      <c r="Q88" s="141">
        <v>0</v>
      </c>
      <c r="R88" s="137">
        <v>0</v>
      </c>
      <c r="S88" s="141">
        <v>0</v>
      </c>
      <c r="T88" s="141">
        <v>0</v>
      </c>
      <c r="U88" s="137">
        <v>285.95</v>
      </c>
      <c r="V88" s="141">
        <v>0</v>
      </c>
      <c r="W88" s="141">
        <v>0</v>
      </c>
      <c r="X88" s="141">
        <v>0</v>
      </c>
      <c r="Y88" s="137">
        <v>0</v>
      </c>
      <c r="Z88" s="141">
        <v>0</v>
      </c>
      <c r="AA88" s="137">
        <v>292.05</v>
      </c>
      <c r="AB88" s="137">
        <v>2194.5</v>
      </c>
      <c r="AC88" s="141">
        <v>0</v>
      </c>
      <c r="AD88" s="133"/>
      <c r="AE88" s="133"/>
    </row>
    <row r="89" spans="1:31" ht="60.75" x14ac:dyDescent="0.25">
      <c r="A89" s="133">
        <v>78</v>
      </c>
      <c r="B89" s="134" t="s">
        <v>2314</v>
      </c>
      <c r="C89" s="135" t="s">
        <v>2315</v>
      </c>
      <c r="D89" s="143" t="s">
        <v>2310</v>
      </c>
      <c r="E89" s="143" t="s">
        <v>2120</v>
      </c>
      <c r="F89" s="143" t="s">
        <v>2121</v>
      </c>
      <c r="G89" s="137">
        <f>165.77*15</f>
        <v>2486.5500000000002</v>
      </c>
      <c r="H89" s="137">
        <v>0</v>
      </c>
      <c r="I89" s="138">
        <v>0</v>
      </c>
      <c r="J89" s="139">
        <v>0</v>
      </c>
      <c r="K89" s="137">
        <v>0</v>
      </c>
      <c r="L89" s="136">
        <v>0</v>
      </c>
      <c r="M89" s="140">
        <v>0</v>
      </c>
      <c r="N89" s="137">
        <v>2486.5500000000002</v>
      </c>
      <c r="O89" s="137">
        <v>0</v>
      </c>
      <c r="P89" s="137">
        <v>6.1</v>
      </c>
      <c r="Q89" s="141">
        <v>0</v>
      </c>
      <c r="R89" s="137">
        <v>24.87</v>
      </c>
      <c r="S89" s="141">
        <v>0</v>
      </c>
      <c r="T89" s="141">
        <v>0</v>
      </c>
      <c r="U89" s="137">
        <v>285.95</v>
      </c>
      <c r="V89" s="141">
        <v>0</v>
      </c>
      <c r="W89" s="141">
        <v>0</v>
      </c>
      <c r="X89" s="141">
        <v>0</v>
      </c>
      <c r="Y89" s="137">
        <v>0</v>
      </c>
      <c r="Z89" s="141">
        <v>0</v>
      </c>
      <c r="AA89" s="137">
        <v>316.92</v>
      </c>
      <c r="AB89" s="137">
        <v>2169.63</v>
      </c>
      <c r="AC89" s="141">
        <v>0</v>
      </c>
      <c r="AD89" s="133"/>
      <c r="AE89" s="133"/>
    </row>
    <row r="90" spans="1:31" ht="36.75" x14ac:dyDescent="0.25">
      <c r="A90" s="133">
        <v>79</v>
      </c>
      <c r="B90" s="134" t="s">
        <v>2316</v>
      </c>
      <c r="C90" s="135" t="s">
        <v>2317</v>
      </c>
      <c r="D90" s="143" t="s">
        <v>713</v>
      </c>
      <c r="E90" s="143" t="s">
        <v>2125</v>
      </c>
      <c r="F90" s="143" t="s">
        <v>2146</v>
      </c>
      <c r="G90" s="137">
        <f>173.97*15</f>
        <v>2609.5500000000002</v>
      </c>
      <c r="H90" s="137">
        <v>0</v>
      </c>
      <c r="I90" s="138">
        <v>0</v>
      </c>
      <c r="J90" s="139">
        <v>0</v>
      </c>
      <c r="K90" s="137">
        <v>0</v>
      </c>
      <c r="L90" s="136">
        <v>0</v>
      </c>
      <c r="M90" s="140">
        <v>1</v>
      </c>
      <c r="N90" s="137">
        <v>2435.58</v>
      </c>
      <c r="O90" s="137">
        <v>0</v>
      </c>
      <c r="P90" s="137">
        <v>0.56000000000000005</v>
      </c>
      <c r="Q90" s="141">
        <v>0</v>
      </c>
      <c r="R90" s="137">
        <v>24.36</v>
      </c>
      <c r="S90" s="141">
        <v>0</v>
      </c>
      <c r="T90" s="141">
        <v>0</v>
      </c>
      <c r="U90" s="137">
        <v>300.10000000000002</v>
      </c>
      <c r="V90" s="142">
        <v>422</v>
      </c>
      <c r="W90" s="141">
        <v>0</v>
      </c>
      <c r="X90" s="141">
        <v>0</v>
      </c>
      <c r="Y90" s="137">
        <v>0</v>
      </c>
      <c r="Z90" s="141">
        <v>0</v>
      </c>
      <c r="AA90" s="137">
        <v>747.02</v>
      </c>
      <c r="AB90" s="137">
        <v>1688.56</v>
      </c>
      <c r="AC90" s="141">
        <v>0</v>
      </c>
      <c r="AD90" s="133"/>
      <c r="AE90" s="133"/>
    </row>
    <row r="91" spans="1:31" ht="36" x14ac:dyDescent="0.25">
      <c r="A91" s="133">
        <v>80</v>
      </c>
      <c r="B91" s="134" t="s">
        <v>2318</v>
      </c>
      <c r="C91" s="135" t="s">
        <v>2319</v>
      </c>
      <c r="D91" s="143" t="s">
        <v>750</v>
      </c>
      <c r="E91" s="143" t="s">
        <v>2120</v>
      </c>
      <c r="F91" s="143" t="s">
        <v>2134</v>
      </c>
      <c r="G91" s="137">
        <f>140.11*15</f>
        <v>2101.65</v>
      </c>
      <c r="H91" s="137">
        <v>0</v>
      </c>
      <c r="I91" s="138">
        <v>0</v>
      </c>
      <c r="J91" s="139">
        <v>0</v>
      </c>
      <c r="K91" s="137">
        <v>0</v>
      </c>
      <c r="L91" s="136">
        <v>0</v>
      </c>
      <c r="M91" s="140">
        <v>0</v>
      </c>
      <c r="N91" s="137">
        <v>2165.77</v>
      </c>
      <c r="O91" s="137">
        <v>64.12</v>
      </c>
      <c r="P91" s="137">
        <v>0</v>
      </c>
      <c r="Q91" s="141">
        <v>0</v>
      </c>
      <c r="R91" s="137">
        <v>21.02</v>
      </c>
      <c r="S91" s="141">
        <v>0</v>
      </c>
      <c r="T91" s="141">
        <v>0</v>
      </c>
      <c r="U91" s="137">
        <v>241.69</v>
      </c>
      <c r="V91" s="142">
        <v>680</v>
      </c>
      <c r="W91" s="141">
        <v>0</v>
      </c>
      <c r="X91" s="141">
        <v>0</v>
      </c>
      <c r="Y91" s="137">
        <v>0</v>
      </c>
      <c r="Z91" s="141">
        <v>0</v>
      </c>
      <c r="AA91" s="137">
        <v>942.71</v>
      </c>
      <c r="AB91" s="137">
        <v>1223.06</v>
      </c>
      <c r="AC91" s="141">
        <v>0</v>
      </c>
      <c r="AD91" s="133"/>
      <c r="AE91" s="133"/>
    </row>
    <row r="92" spans="1:31" ht="36.75" x14ac:dyDescent="0.25">
      <c r="A92" s="133">
        <v>81</v>
      </c>
      <c r="B92" s="134" t="s">
        <v>2320</v>
      </c>
      <c r="C92" s="135" t="s">
        <v>2321</v>
      </c>
      <c r="D92" s="143" t="s">
        <v>2179</v>
      </c>
      <c r="E92" s="143" t="s">
        <v>2125</v>
      </c>
      <c r="F92" s="143" t="s">
        <v>2162</v>
      </c>
      <c r="G92" s="137">
        <f>621.59*15</f>
        <v>9323.85</v>
      </c>
      <c r="H92" s="137">
        <v>0</v>
      </c>
      <c r="I92" s="138">
        <v>0</v>
      </c>
      <c r="J92" s="139">
        <v>0</v>
      </c>
      <c r="K92" s="137">
        <v>315.42</v>
      </c>
      <c r="L92" s="136">
        <v>0</v>
      </c>
      <c r="M92" s="140">
        <v>0</v>
      </c>
      <c r="N92" s="137">
        <v>9639.27</v>
      </c>
      <c r="O92" s="137">
        <v>0</v>
      </c>
      <c r="P92" s="137">
        <v>1511.76</v>
      </c>
      <c r="Q92" s="141">
        <v>0</v>
      </c>
      <c r="R92" s="137">
        <v>93.24</v>
      </c>
      <c r="S92" s="141">
        <v>0</v>
      </c>
      <c r="T92" s="141">
        <v>0</v>
      </c>
      <c r="U92" s="137">
        <v>1072.24</v>
      </c>
      <c r="V92" s="141">
        <v>3960.23</v>
      </c>
      <c r="W92" s="141">
        <v>0</v>
      </c>
      <c r="X92" s="141">
        <v>0</v>
      </c>
      <c r="Y92" s="137">
        <v>0</v>
      </c>
      <c r="Z92" s="141">
        <v>0</v>
      </c>
      <c r="AA92" s="137">
        <v>6637.47</v>
      </c>
      <c r="AB92" s="137">
        <v>3001.8</v>
      </c>
      <c r="AC92" s="141">
        <v>0</v>
      </c>
      <c r="AD92" s="133"/>
      <c r="AE92" s="133"/>
    </row>
    <row r="93" spans="1:31" ht="48" x14ac:dyDescent="0.25">
      <c r="A93" s="133">
        <v>82</v>
      </c>
      <c r="B93" s="134" t="s">
        <v>2322</v>
      </c>
      <c r="C93" s="135" t="s">
        <v>2323</v>
      </c>
      <c r="D93" s="143" t="s">
        <v>2179</v>
      </c>
      <c r="E93" s="143" t="s">
        <v>2125</v>
      </c>
      <c r="F93" s="143" t="s">
        <v>2146</v>
      </c>
      <c r="G93" s="137">
        <f>621.59*15</f>
        <v>9323.85</v>
      </c>
      <c r="H93" s="137">
        <v>932.39</v>
      </c>
      <c r="I93" s="138">
        <v>0</v>
      </c>
      <c r="J93" s="139">
        <v>0</v>
      </c>
      <c r="K93" s="137">
        <v>315.42</v>
      </c>
      <c r="L93" s="136">
        <v>0</v>
      </c>
      <c r="M93" s="140">
        <v>0</v>
      </c>
      <c r="N93" s="137">
        <v>10571.66</v>
      </c>
      <c r="O93" s="137">
        <v>0</v>
      </c>
      <c r="P93" s="137">
        <v>1717.77</v>
      </c>
      <c r="Q93" s="141">
        <v>0</v>
      </c>
      <c r="R93" s="137">
        <v>93.24</v>
      </c>
      <c r="S93" s="141">
        <v>0</v>
      </c>
      <c r="T93" s="141">
        <v>0</v>
      </c>
      <c r="U93" s="137">
        <v>1072.24</v>
      </c>
      <c r="V93" s="142">
        <v>3108</v>
      </c>
      <c r="W93" s="141">
        <v>0</v>
      </c>
      <c r="X93" s="141">
        <v>0</v>
      </c>
      <c r="Y93" s="137">
        <v>0</v>
      </c>
      <c r="Z93" s="141">
        <v>0</v>
      </c>
      <c r="AA93" s="137">
        <v>5991.25</v>
      </c>
      <c r="AB93" s="137">
        <v>4580.41</v>
      </c>
      <c r="AC93" s="141">
        <v>0</v>
      </c>
      <c r="AD93" s="133"/>
      <c r="AE93" s="133"/>
    </row>
    <row r="94" spans="1:31" ht="60.75" x14ac:dyDescent="0.25">
      <c r="A94" s="133">
        <v>83</v>
      </c>
      <c r="B94" s="134" t="s">
        <v>2324</v>
      </c>
      <c r="C94" s="135" t="s">
        <v>2325</v>
      </c>
      <c r="D94" s="143" t="s">
        <v>2326</v>
      </c>
      <c r="E94" s="143" t="s">
        <v>2125</v>
      </c>
      <c r="F94" s="143" t="s">
        <v>2146</v>
      </c>
      <c r="G94" s="137">
        <f>931.14*15</f>
        <v>13967.1</v>
      </c>
      <c r="H94" s="137">
        <v>0</v>
      </c>
      <c r="I94" s="138">
        <v>0</v>
      </c>
      <c r="J94" s="139">
        <v>0</v>
      </c>
      <c r="K94" s="137">
        <v>0</v>
      </c>
      <c r="L94" s="136">
        <v>0</v>
      </c>
      <c r="M94" s="140">
        <v>5</v>
      </c>
      <c r="N94" s="137">
        <v>9311.4</v>
      </c>
      <c r="O94" s="137">
        <v>0</v>
      </c>
      <c r="P94" s="137">
        <v>1441.73</v>
      </c>
      <c r="Q94" s="141">
        <v>0</v>
      </c>
      <c r="R94" s="137">
        <v>0</v>
      </c>
      <c r="S94" s="141">
        <v>0</v>
      </c>
      <c r="T94" s="141">
        <v>0</v>
      </c>
      <c r="U94" s="137">
        <v>1606.22</v>
      </c>
      <c r="V94" s="142">
        <v>3010</v>
      </c>
      <c r="W94" s="141">
        <v>0</v>
      </c>
      <c r="X94" s="141">
        <v>0</v>
      </c>
      <c r="Y94" s="137">
        <v>0</v>
      </c>
      <c r="Z94" s="141">
        <v>0</v>
      </c>
      <c r="AA94" s="137">
        <v>6057.9500000000007</v>
      </c>
      <c r="AB94" s="137">
        <v>3253.45</v>
      </c>
      <c r="AC94" s="141">
        <v>0</v>
      </c>
      <c r="AD94" s="133"/>
      <c r="AE94" s="133"/>
    </row>
    <row r="95" spans="1:31" ht="60.75" x14ac:dyDescent="0.25">
      <c r="A95" s="133">
        <v>84</v>
      </c>
      <c r="B95" s="134" t="s">
        <v>2327</v>
      </c>
      <c r="C95" s="135" t="s">
        <v>2328</v>
      </c>
      <c r="D95" s="143" t="s">
        <v>2329</v>
      </c>
      <c r="E95" s="143" t="s">
        <v>2120</v>
      </c>
      <c r="F95" s="143" t="s">
        <v>2121</v>
      </c>
      <c r="G95" s="137">
        <f>570.56*15</f>
        <v>8558.4</v>
      </c>
      <c r="H95" s="137">
        <v>0</v>
      </c>
      <c r="I95" s="138">
        <v>0</v>
      </c>
      <c r="J95" s="139">
        <v>0</v>
      </c>
      <c r="K95" s="137">
        <v>0</v>
      </c>
      <c r="L95" s="136">
        <v>0</v>
      </c>
      <c r="M95" s="140">
        <v>0</v>
      </c>
      <c r="N95" s="137">
        <f>570.56*15</f>
        <v>8558.4</v>
      </c>
      <c r="O95" s="137">
        <v>0</v>
      </c>
      <c r="P95" s="137">
        <v>1280.8900000000001</v>
      </c>
      <c r="Q95" s="141">
        <v>0</v>
      </c>
      <c r="R95" s="137">
        <v>0</v>
      </c>
      <c r="S95" s="141">
        <v>0</v>
      </c>
      <c r="T95" s="141">
        <v>0</v>
      </c>
      <c r="U95" s="137">
        <v>984.22</v>
      </c>
      <c r="V95" s="141">
        <v>0</v>
      </c>
      <c r="W95" s="141">
        <v>0</v>
      </c>
      <c r="X95" s="141">
        <v>0</v>
      </c>
      <c r="Y95" s="137">
        <v>0</v>
      </c>
      <c r="Z95" s="141">
        <v>0</v>
      </c>
      <c r="AA95" s="137">
        <v>2265.11</v>
      </c>
      <c r="AB95" s="137">
        <v>6293.29</v>
      </c>
      <c r="AC95" s="141">
        <v>0</v>
      </c>
      <c r="AD95" s="133"/>
      <c r="AE95" s="133"/>
    </row>
    <row r="96" spans="1:31" ht="36.75" x14ac:dyDescent="0.25">
      <c r="A96" s="133">
        <v>85</v>
      </c>
      <c r="B96" s="134" t="s">
        <v>2330</v>
      </c>
      <c r="C96" s="135" t="s">
        <v>2331</v>
      </c>
      <c r="D96" s="143" t="s">
        <v>2332</v>
      </c>
      <c r="E96" s="143" t="s">
        <v>2125</v>
      </c>
      <c r="F96" s="143" t="s">
        <v>2162</v>
      </c>
      <c r="G96" s="137">
        <f>157.99*15</f>
        <v>2369.8500000000004</v>
      </c>
      <c r="H96" s="137">
        <v>0</v>
      </c>
      <c r="I96" s="138">
        <v>0</v>
      </c>
      <c r="J96" s="139">
        <v>0</v>
      </c>
      <c r="K96" s="137">
        <v>0</v>
      </c>
      <c r="L96" s="136">
        <v>0</v>
      </c>
      <c r="M96" s="140">
        <v>0</v>
      </c>
      <c r="N96" s="137">
        <v>2376.44</v>
      </c>
      <c r="O96" s="137">
        <v>6.59</v>
      </c>
      <c r="P96" s="137">
        <v>0</v>
      </c>
      <c r="Q96" s="141">
        <v>0</v>
      </c>
      <c r="R96" s="137">
        <v>23.7</v>
      </c>
      <c r="S96" s="141">
        <v>0</v>
      </c>
      <c r="T96" s="141">
        <v>0</v>
      </c>
      <c r="U96" s="137">
        <v>272.52999999999997</v>
      </c>
      <c r="V96" s="142">
        <v>378</v>
      </c>
      <c r="W96" s="141">
        <v>0</v>
      </c>
      <c r="X96" s="142">
        <v>592.46</v>
      </c>
      <c r="Y96" s="137">
        <v>0</v>
      </c>
      <c r="Z96" s="141">
        <v>0</v>
      </c>
      <c r="AA96" s="137">
        <v>1266.69</v>
      </c>
      <c r="AB96" s="137">
        <v>1109.75</v>
      </c>
      <c r="AC96" s="141">
        <v>0</v>
      </c>
      <c r="AD96" s="133"/>
      <c r="AE96" s="133"/>
    </row>
    <row r="97" spans="1:31" ht="60.75" x14ac:dyDescent="0.25">
      <c r="A97" s="133">
        <v>86</v>
      </c>
      <c r="B97" s="134" t="s">
        <v>2333</v>
      </c>
      <c r="C97" s="135" t="s">
        <v>2334</v>
      </c>
      <c r="D97" s="143" t="s">
        <v>2335</v>
      </c>
      <c r="E97" s="143" t="s">
        <v>2120</v>
      </c>
      <c r="F97" s="143" t="s">
        <v>2121</v>
      </c>
      <c r="G97" s="137">
        <f>931.14*15</f>
        <v>13967.1</v>
      </c>
      <c r="H97" s="137">
        <v>0</v>
      </c>
      <c r="I97" s="138">
        <v>0</v>
      </c>
      <c r="J97" s="139">
        <v>0</v>
      </c>
      <c r="K97" s="137">
        <v>0</v>
      </c>
      <c r="L97" s="136">
        <v>0</v>
      </c>
      <c r="M97" s="140">
        <v>0</v>
      </c>
      <c r="N97" s="137">
        <v>13967.1</v>
      </c>
      <c r="O97" s="137">
        <v>0</v>
      </c>
      <c r="P97" s="137">
        <v>2516.37</v>
      </c>
      <c r="Q97" s="141">
        <v>0</v>
      </c>
      <c r="R97" s="137">
        <v>0</v>
      </c>
      <c r="S97" s="141">
        <v>0</v>
      </c>
      <c r="T97" s="141">
        <v>0</v>
      </c>
      <c r="U97" s="137">
        <v>1606.22</v>
      </c>
      <c r="V97" s="141">
        <v>0</v>
      </c>
      <c r="W97" s="141">
        <v>0</v>
      </c>
      <c r="X97" s="141">
        <v>0</v>
      </c>
      <c r="Y97" s="137">
        <v>0</v>
      </c>
      <c r="Z97" s="141">
        <v>0</v>
      </c>
      <c r="AA97" s="137">
        <v>4122.59</v>
      </c>
      <c r="AB97" s="137">
        <v>9844.51</v>
      </c>
      <c r="AC97" s="141">
        <v>0</v>
      </c>
      <c r="AD97" s="133"/>
      <c r="AE97" s="133"/>
    </row>
    <row r="98" spans="1:31" ht="48.75" x14ac:dyDescent="0.25">
      <c r="A98" s="133">
        <v>87</v>
      </c>
      <c r="B98" s="134" t="s">
        <v>2336</v>
      </c>
      <c r="C98" s="135" t="s">
        <v>2337</v>
      </c>
      <c r="D98" s="143" t="s">
        <v>2338</v>
      </c>
      <c r="E98" s="143" t="s">
        <v>689</v>
      </c>
      <c r="F98" s="143" t="s">
        <v>2150</v>
      </c>
      <c r="G98" s="137">
        <f>570.56*15</f>
        <v>8558.4</v>
      </c>
      <c r="H98" s="137">
        <v>0</v>
      </c>
      <c r="I98" s="138">
        <v>0</v>
      </c>
      <c r="J98" s="139">
        <v>0</v>
      </c>
      <c r="K98" s="137">
        <v>0</v>
      </c>
      <c r="L98" s="136">
        <v>0</v>
      </c>
      <c r="M98" s="140">
        <v>0</v>
      </c>
      <c r="N98" s="137">
        <f>570.56*15</f>
        <v>8558.4</v>
      </c>
      <c r="O98" s="137">
        <v>0</v>
      </c>
      <c r="P98" s="137">
        <v>1280.8900000000001</v>
      </c>
      <c r="Q98" s="141">
        <v>0</v>
      </c>
      <c r="R98" s="137">
        <v>0</v>
      </c>
      <c r="S98" s="141">
        <v>0</v>
      </c>
      <c r="T98" s="141">
        <v>0</v>
      </c>
      <c r="U98" s="137">
        <v>984.22</v>
      </c>
      <c r="V98" s="141">
        <v>0</v>
      </c>
      <c r="W98" s="141">
        <v>0</v>
      </c>
      <c r="X98" s="141">
        <v>0</v>
      </c>
      <c r="Y98" s="137">
        <v>0</v>
      </c>
      <c r="Z98" s="141">
        <v>0</v>
      </c>
      <c r="AA98" s="137">
        <v>2265.11</v>
      </c>
      <c r="AB98" s="137">
        <v>6293.29</v>
      </c>
      <c r="AC98" s="141">
        <v>0</v>
      </c>
      <c r="AD98" s="133"/>
      <c r="AE98" s="133"/>
    </row>
    <row r="99" spans="1:31" ht="60.75" x14ac:dyDescent="0.25">
      <c r="A99" s="133">
        <v>88</v>
      </c>
      <c r="B99" s="134" t="s">
        <v>2339</v>
      </c>
      <c r="C99" s="135" t="s">
        <v>2340</v>
      </c>
      <c r="D99" s="143" t="s">
        <v>2341</v>
      </c>
      <c r="E99" s="143" t="s">
        <v>2125</v>
      </c>
      <c r="F99" s="143" t="s">
        <v>2232</v>
      </c>
      <c r="G99" s="137">
        <f>804.78*15</f>
        <v>12071.699999999999</v>
      </c>
      <c r="H99" s="137">
        <v>0</v>
      </c>
      <c r="I99" s="138">
        <v>0</v>
      </c>
      <c r="J99" s="139">
        <v>0</v>
      </c>
      <c r="K99" s="137">
        <v>0</v>
      </c>
      <c r="L99" s="136">
        <v>0</v>
      </c>
      <c r="M99" s="140">
        <v>0</v>
      </c>
      <c r="N99" s="137">
        <v>12071.7</v>
      </c>
      <c r="O99" s="137">
        <v>0</v>
      </c>
      <c r="P99" s="137">
        <v>2070.58</v>
      </c>
      <c r="Q99" s="141">
        <v>0</v>
      </c>
      <c r="R99" s="137">
        <v>0</v>
      </c>
      <c r="S99" s="141">
        <v>0</v>
      </c>
      <c r="T99" s="141">
        <v>0</v>
      </c>
      <c r="U99" s="137">
        <v>1388.25</v>
      </c>
      <c r="V99" s="141">
        <v>0</v>
      </c>
      <c r="W99" s="141">
        <v>0</v>
      </c>
      <c r="X99" s="141">
        <v>0</v>
      </c>
      <c r="Y99" s="137">
        <v>0</v>
      </c>
      <c r="Z99" s="141">
        <v>0</v>
      </c>
      <c r="AA99" s="137">
        <v>3458.83</v>
      </c>
      <c r="AB99" s="137">
        <v>8612.8700000000008</v>
      </c>
      <c r="AC99" s="141">
        <v>0</v>
      </c>
      <c r="AD99" s="133"/>
      <c r="AE99" s="133"/>
    </row>
    <row r="100" spans="1:31" ht="48" x14ac:dyDescent="0.25">
      <c r="A100" s="133">
        <v>89</v>
      </c>
      <c r="B100" s="134" t="s">
        <v>2342</v>
      </c>
      <c r="C100" s="135" t="s">
        <v>2343</v>
      </c>
      <c r="D100" s="143" t="s">
        <v>2149</v>
      </c>
      <c r="E100" s="143" t="s">
        <v>667</v>
      </c>
      <c r="F100" s="143" t="s">
        <v>2150</v>
      </c>
      <c r="G100" s="137">
        <f>427.97*15</f>
        <v>6419.55</v>
      </c>
      <c r="H100" s="137">
        <v>770.35</v>
      </c>
      <c r="I100" s="138">
        <v>0</v>
      </c>
      <c r="J100" s="139">
        <v>0</v>
      </c>
      <c r="K100" s="137">
        <v>229.8</v>
      </c>
      <c r="L100" s="136">
        <v>0</v>
      </c>
      <c r="M100" s="140">
        <v>0</v>
      </c>
      <c r="N100" s="137">
        <v>7419.7</v>
      </c>
      <c r="O100" s="137">
        <v>0</v>
      </c>
      <c r="P100" s="137">
        <v>1037.6600000000001</v>
      </c>
      <c r="Q100" s="141">
        <v>0</v>
      </c>
      <c r="R100" s="137">
        <v>64.2</v>
      </c>
      <c r="S100" s="141">
        <v>0</v>
      </c>
      <c r="T100" s="141">
        <v>0</v>
      </c>
      <c r="U100" s="137">
        <v>738.25</v>
      </c>
      <c r="V100" s="141">
        <v>1939.73</v>
      </c>
      <c r="W100" s="141">
        <v>0</v>
      </c>
      <c r="X100" s="141">
        <v>0</v>
      </c>
      <c r="Y100" s="137">
        <v>0</v>
      </c>
      <c r="Z100" s="141">
        <v>0</v>
      </c>
      <c r="AA100" s="137">
        <v>3779.84</v>
      </c>
      <c r="AB100" s="137">
        <v>3639.86</v>
      </c>
      <c r="AC100" s="141">
        <v>0</v>
      </c>
      <c r="AD100" s="133"/>
      <c r="AE100" s="133"/>
    </row>
    <row r="101" spans="1:31" ht="48" x14ac:dyDescent="0.25">
      <c r="A101" s="133">
        <v>90</v>
      </c>
      <c r="B101" s="134" t="s">
        <v>2344</v>
      </c>
      <c r="C101" s="135" t="s">
        <v>2345</v>
      </c>
      <c r="D101" s="143" t="s">
        <v>700</v>
      </c>
      <c r="E101" s="143" t="s">
        <v>2120</v>
      </c>
      <c r="F101" s="143" t="s">
        <v>2134</v>
      </c>
      <c r="G101" s="137">
        <f>151.01*15</f>
        <v>2265.1499999999996</v>
      </c>
      <c r="H101" s="137">
        <v>0</v>
      </c>
      <c r="I101" s="138">
        <v>0</v>
      </c>
      <c r="J101" s="139">
        <v>0</v>
      </c>
      <c r="K101" s="137">
        <v>0</v>
      </c>
      <c r="L101" s="136">
        <v>0</v>
      </c>
      <c r="M101" s="140">
        <v>0</v>
      </c>
      <c r="N101" s="137">
        <v>2297.5300000000002</v>
      </c>
      <c r="O101" s="137">
        <v>32.380000000000003</v>
      </c>
      <c r="P101" s="137">
        <v>0</v>
      </c>
      <c r="Q101" s="141">
        <v>0</v>
      </c>
      <c r="R101" s="137">
        <v>22.65</v>
      </c>
      <c r="S101" s="141">
        <v>0</v>
      </c>
      <c r="T101" s="141">
        <v>0</v>
      </c>
      <c r="U101" s="137">
        <v>260.49</v>
      </c>
      <c r="V101" s="141">
        <v>0</v>
      </c>
      <c r="W101" s="141">
        <v>0</v>
      </c>
      <c r="X101" s="141">
        <v>0</v>
      </c>
      <c r="Y101" s="137">
        <v>0</v>
      </c>
      <c r="Z101" s="141">
        <v>0</v>
      </c>
      <c r="AA101" s="137">
        <v>283.14</v>
      </c>
      <c r="AB101" s="137">
        <v>2014.39</v>
      </c>
      <c r="AC101" s="141">
        <v>0</v>
      </c>
      <c r="AD101" s="133"/>
      <c r="AE101" s="133"/>
    </row>
    <row r="102" spans="1:31" ht="48" x14ac:dyDescent="0.25">
      <c r="A102" s="133">
        <v>91</v>
      </c>
      <c r="B102" s="134" t="s">
        <v>2346</v>
      </c>
      <c r="C102" s="135" t="s">
        <v>2347</v>
      </c>
      <c r="D102" s="143" t="s">
        <v>2225</v>
      </c>
      <c r="E102" s="143" t="s">
        <v>2125</v>
      </c>
      <c r="F102" s="143" t="s">
        <v>2146</v>
      </c>
      <c r="G102" s="137">
        <f>479.91*15</f>
        <v>7198.6500000000005</v>
      </c>
      <c r="H102" s="137">
        <v>863.83</v>
      </c>
      <c r="I102" s="138">
        <v>0</v>
      </c>
      <c r="J102" s="139">
        <v>0</v>
      </c>
      <c r="K102" s="137">
        <v>261.2</v>
      </c>
      <c r="L102" s="136">
        <v>0</v>
      </c>
      <c r="M102" s="140">
        <v>0</v>
      </c>
      <c r="N102" s="137">
        <v>8323.68</v>
      </c>
      <c r="O102" s="137">
        <v>0</v>
      </c>
      <c r="P102" s="137">
        <v>1230.75</v>
      </c>
      <c r="Q102" s="141">
        <v>0</v>
      </c>
      <c r="R102" s="137">
        <v>71.989999999999995</v>
      </c>
      <c r="S102" s="141">
        <v>0</v>
      </c>
      <c r="T102" s="141">
        <v>0</v>
      </c>
      <c r="U102" s="137">
        <v>827.84</v>
      </c>
      <c r="V102" s="141">
        <v>0</v>
      </c>
      <c r="W102" s="141">
        <v>0</v>
      </c>
      <c r="X102" s="141">
        <v>0</v>
      </c>
      <c r="Y102" s="137">
        <v>0</v>
      </c>
      <c r="Z102" s="141">
        <v>0</v>
      </c>
      <c r="AA102" s="137">
        <v>2130.58</v>
      </c>
      <c r="AB102" s="137">
        <v>6193.1</v>
      </c>
      <c r="AC102" s="141">
        <v>0</v>
      </c>
      <c r="AD102" s="133"/>
      <c r="AE102" s="133"/>
    </row>
    <row r="103" spans="1:31" ht="48.75" x14ac:dyDescent="0.25">
      <c r="A103" s="133">
        <v>92</v>
      </c>
      <c r="B103" s="134" t="s">
        <v>2348</v>
      </c>
      <c r="C103" s="135" t="s">
        <v>2349</v>
      </c>
      <c r="D103" s="143" t="s">
        <v>732</v>
      </c>
      <c r="E103" s="143" t="s">
        <v>2120</v>
      </c>
      <c r="F103" s="143" t="s">
        <v>2134</v>
      </c>
      <c r="G103" s="137">
        <f>157.99*15</f>
        <v>2369.8500000000004</v>
      </c>
      <c r="H103" s="137">
        <v>225.14</v>
      </c>
      <c r="I103" s="138">
        <v>0</v>
      </c>
      <c r="J103" s="139">
        <v>0</v>
      </c>
      <c r="K103" s="137">
        <v>0</v>
      </c>
      <c r="L103" s="136">
        <v>0</v>
      </c>
      <c r="M103" s="140">
        <v>0</v>
      </c>
      <c r="N103" s="137">
        <v>2594.9899999999998</v>
      </c>
      <c r="O103" s="137">
        <v>0</v>
      </c>
      <c r="P103" s="137">
        <v>17.899999999999999</v>
      </c>
      <c r="Q103" s="141">
        <v>0</v>
      </c>
      <c r="R103" s="137">
        <v>23.7</v>
      </c>
      <c r="S103" s="141">
        <v>0</v>
      </c>
      <c r="T103" s="141">
        <v>0</v>
      </c>
      <c r="U103" s="137">
        <v>272.52999999999997</v>
      </c>
      <c r="V103" s="141">
        <v>0</v>
      </c>
      <c r="W103" s="141">
        <v>0</v>
      </c>
      <c r="X103" s="141">
        <v>0</v>
      </c>
      <c r="Y103" s="137">
        <v>0</v>
      </c>
      <c r="Z103" s="141">
        <v>0</v>
      </c>
      <c r="AA103" s="137">
        <v>314.13</v>
      </c>
      <c r="AB103" s="137">
        <v>2280.86</v>
      </c>
      <c r="AC103" s="141">
        <v>0</v>
      </c>
      <c r="AD103" s="133"/>
      <c r="AE103" s="133"/>
    </row>
    <row r="104" spans="1:31" ht="60.75" x14ac:dyDescent="0.25">
      <c r="A104" s="133">
        <v>93</v>
      </c>
      <c r="B104" s="134" t="s">
        <v>2350</v>
      </c>
      <c r="C104" s="135" t="s">
        <v>2351</v>
      </c>
      <c r="D104" s="143" t="s">
        <v>703</v>
      </c>
      <c r="E104" s="143" t="s">
        <v>2120</v>
      </c>
      <c r="F104" s="143" t="s">
        <v>2121</v>
      </c>
      <c r="G104" s="137">
        <f>182.75*15</f>
        <v>2741.25</v>
      </c>
      <c r="H104" s="137">
        <v>416.67</v>
      </c>
      <c r="I104" s="138">
        <v>0</v>
      </c>
      <c r="J104" s="139">
        <v>0</v>
      </c>
      <c r="K104" s="137">
        <v>0</v>
      </c>
      <c r="L104" s="136">
        <v>0</v>
      </c>
      <c r="M104" s="140">
        <v>0</v>
      </c>
      <c r="N104" s="137">
        <v>3157.92</v>
      </c>
      <c r="O104" s="137">
        <v>0</v>
      </c>
      <c r="P104" s="137">
        <v>114.4</v>
      </c>
      <c r="Q104" s="141">
        <v>0</v>
      </c>
      <c r="R104" s="137">
        <v>27.41</v>
      </c>
      <c r="S104" s="141">
        <v>0</v>
      </c>
      <c r="T104" s="141">
        <v>0</v>
      </c>
      <c r="U104" s="137">
        <v>315.24</v>
      </c>
      <c r="V104" s="141">
        <v>0</v>
      </c>
      <c r="W104" s="141">
        <v>0</v>
      </c>
      <c r="X104" s="141">
        <v>0</v>
      </c>
      <c r="Y104" s="137">
        <v>0</v>
      </c>
      <c r="Z104" s="141">
        <v>0</v>
      </c>
      <c r="AA104" s="137">
        <v>457.04999999999995</v>
      </c>
      <c r="AB104" s="137">
        <v>2700.87</v>
      </c>
      <c r="AC104" s="141">
        <v>0</v>
      </c>
      <c r="AD104" s="133"/>
      <c r="AE104" s="133"/>
    </row>
    <row r="105" spans="1:31" ht="60.75" x14ac:dyDescent="0.25">
      <c r="A105" s="133">
        <v>94</v>
      </c>
      <c r="B105" s="134" t="s">
        <v>2352</v>
      </c>
      <c r="C105" s="135" t="s">
        <v>2353</v>
      </c>
      <c r="D105" s="143" t="s">
        <v>685</v>
      </c>
      <c r="E105" s="143" t="s">
        <v>2120</v>
      </c>
      <c r="F105" s="143" t="s">
        <v>2121</v>
      </c>
      <c r="G105" s="137">
        <f>245.69*15</f>
        <v>3685.35</v>
      </c>
      <c r="H105" s="137">
        <v>0</v>
      </c>
      <c r="I105" s="138">
        <v>0</v>
      </c>
      <c r="J105" s="139">
        <v>0</v>
      </c>
      <c r="K105" s="137">
        <v>0</v>
      </c>
      <c r="L105" s="136">
        <v>0</v>
      </c>
      <c r="M105" s="140">
        <v>0</v>
      </c>
      <c r="N105" s="137">
        <v>3685.35</v>
      </c>
      <c r="O105" s="137">
        <v>0</v>
      </c>
      <c r="P105" s="137">
        <v>298.74</v>
      </c>
      <c r="Q105" s="141">
        <v>0</v>
      </c>
      <c r="R105" s="137">
        <v>0</v>
      </c>
      <c r="S105" s="141">
        <v>0</v>
      </c>
      <c r="T105" s="141">
        <v>0</v>
      </c>
      <c r="U105" s="137">
        <v>423.82</v>
      </c>
      <c r="V105" s="142">
        <v>664</v>
      </c>
      <c r="W105" s="141">
        <v>0</v>
      </c>
      <c r="X105" s="141">
        <v>0</v>
      </c>
      <c r="Y105" s="137">
        <v>0</v>
      </c>
      <c r="Z105" s="141">
        <v>0</v>
      </c>
      <c r="AA105" s="137">
        <v>1386.56</v>
      </c>
      <c r="AB105" s="137">
        <v>2298.79</v>
      </c>
      <c r="AC105" s="141">
        <v>0</v>
      </c>
      <c r="AD105" s="133"/>
      <c r="AE105" s="133"/>
    </row>
    <row r="106" spans="1:31" ht="48" x14ac:dyDescent="0.25">
      <c r="A106" s="133">
        <v>95</v>
      </c>
      <c r="B106" s="144" t="s">
        <v>2354</v>
      </c>
      <c r="C106" s="145" t="s">
        <v>2355</v>
      </c>
      <c r="D106" s="146" t="s">
        <v>2356</v>
      </c>
      <c r="E106" s="147" t="s">
        <v>2125</v>
      </c>
      <c r="F106" s="146" t="s">
        <v>2357</v>
      </c>
      <c r="G106" s="148">
        <v>2443.8000000000002</v>
      </c>
      <c r="H106" s="149">
        <v>0</v>
      </c>
      <c r="I106" s="150">
        <v>0</v>
      </c>
      <c r="J106" s="151">
        <v>0</v>
      </c>
      <c r="K106" s="152">
        <v>90.38</v>
      </c>
      <c r="L106" s="151">
        <v>0</v>
      </c>
      <c r="M106" s="151">
        <v>0</v>
      </c>
      <c r="N106" s="149">
        <v>2534.1800000000003</v>
      </c>
      <c r="O106" s="149">
        <v>0</v>
      </c>
      <c r="P106" s="149">
        <v>11.29</v>
      </c>
      <c r="Q106" s="149">
        <v>0</v>
      </c>
      <c r="R106" s="149">
        <v>0</v>
      </c>
      <c r="S106" s="149">
        <v>0</v>
      </c>
      <c r="T106" s="149">
        <v>0</v>
      </c>
      <c r="U106" s="149">
        <v>243.57</v>
      </c>
      <c r="V106" s="149">
        <v>0</v>
      </c>
      <c r="W106" s="149">
        <v>0</v>
      </c>
      <c r="X106" s="149">
        <v>0</v>
      </c>
      <c r="Y106" s="149">
        <v>0</v>
      </c>
      <c r="Z106" s="149">
        <v>0</v>
      </c>
      <c r="AA106" s="149">
        <v>254.85999999999999</v>
      </c>
      <c r="AB106" s="149">
        <v>2279.3200000000002</v>
      </c>
      <c r="AC106" s="149">
        <v>0</v>
      </c>
      <c r="AD106" s="133"/>
      <c r="AE106" s="133"/>
    </row>
    <row r="107" spans="1:31" ht="36" x14ac:dyDescent="0.25">
      <c r="A107" s="133">
        <v>96</v>
      </c>
      <c r="B107" s="134" t="s">
        <v>2358</v>
      </c>
      <c r="C107" s="135" t="s">
        <v>2359</v>
      </c>
      <c r="D107" s="153" t="s">
        <v>2356</v>
      </c>
      <c r="E107" s="143" t="s">
        <v>2125</v>
      </c>
      <c r="F107" s="153" t="s">
        <v>2357</v>
      </c>
      <c r="G107" s="154">
        <v>1629.2</v>
      </c>
      <c r="H107" s="142">
        <v>0</v>
      </c>
      <c r="I107" s="155">
        <v>0</v>
      </c>
      <c r="J107" s="139">
        <v>0</v>
      </c>
      <c r="K107" s="142">
        <v>60.25</v>
      </c>
      <c r="L107" s="139">
        <v>0</v>
      </c>
      <c r="M107" s="139">
        <v>0</v>
      </c>
      <c r="N107" s="142">
        <v>1793.04</v>
      </c>
      <c r="O107" s="142">
        <v>103.59</v>
      </c>
      <c r="P107" s="142">
        <v>0</v>
      </c>
      <c r="Q107" s="142">
        <v>0</v>
      </c>
      <c r="R107" s="142">
        <v>0</v>
      </c>
      <c r="S107" s="142">
        <v>0</v>
      </c>
      <c r="T107" s="142">
        <v>0</v>
      </c>
      <c r="U107" s="142">
        <v>224.83</v>
      </c>
      <c r="V107" s="142">
        <v>0</v>
      </c>
      <c r="W107" s="142">
        <v>0</v>
      </c>
      <c r="X107" s="142">
        <v>0</v>
      </c>
      <c r="Y107" s="142">
        <v>0</v>
      </c>
      <c r="Z107" s="142">
        <v>0</v>
      </c>
      <c r="AA107" s="142">
        <v>224.83</v>
      </c>
      <c r="AB107" s="142">
        <v>1568.21</v>
      </c>
      <c r="AC107" s="142">
        <v>0</v>
      </c>
      <c r="AD107" s="133"/>
      <c r="AE107" s="133"/>
    </row>
    <row r="108" spans="1:31" ht="36" x14ac:dyDescent="0.25">
      <c r="A108" s="133">
        <v>97</v>
      </c>
      <c r="B108" s="134" t="s">
        <v>2360</v>
      </c>
      <c r="C108" s="135" t="s">
        <v>2361</v>
      </c>
      <c r="D108" s="153" t="s">
        <v>2356</v>
      </c>
      <c r="E108" s="143" t="s">
        <v>2125</v>
      </c>
      <c r="F108" s="153" t="s">
        <v>2357</v>
      </c>
      <c r="G108" s="154">
        <v>4480.3</v>
      </c>
      <c r="H108" s="142">
        <v>0</v>
      </c>
      <c r="I108" s="155">
        <v>0</v>
      </c>
      <c r="J108" s="139">
        <v>0</v>
      </c>
      <c r="K108" s="142">
        <v>165.69</v>
      </c>
      <c r="L108" s="139">
        <v>0</v>
      </c>
      <c r="M108" s="139">
        <v>0</v>
      </c>
      <c r="N108" s="142">
        <v>4645.99</v>
      </c>
      <c r="O108" s="142">
        <v>0</v>
      </c>
      <c r="P108" s="142">
        <v>460.07</v>
      </c>
      <c r="Q108" s="142">
        <v>0</v>
      </c>
      <c r="R108" s="142">
        <v>0</v>
      </c>
      <c r="S108" s="142">
        <v>0</v>
      </c>
      <c r="T108" s="142">
        <v>0</v>
      </c>
      <c r="U108" s="142">
        <v>449.66</v>
      </c>
      <c r="V108" s="142">
        <v>0</v>
      </c>
      <c r="W108" s="142">
        <v>0</v>
      </c>
      <c r="X108" s="142">
        <v>0</v>
      </c>
      <c r="Y108" s="142">
        <v>0</v>
      </c>
      <c r="Z108" s="142">
        <v>0</v>
      </c>
      <c r="AA108" s="142">
        <v>909.73</v>
      </c>
      <c r="AB108" s="142">
        <v>3736.26</v>
      </c>
      <c r="AC108" s="142">
        <v>0</v>
      </c>
      <c r="AD108" s="133"/>
      <c r="AE108" s="133"/>
    </row>
    <row r="109" spans="1:31" ht="36" x14ac:dyDescent="0.25">
      <c r="A109" s="133">
        <v>98</v>
      </c>
      <c r="B109" s="134" t="s">
        <v>2362</v>
      </c>
      <c r="C109" s="135" t="s">
        <v>2363</v>
      </c>
      <c r="D109" s="153" t="s">
        <v>2356</v>
      </c>
      <c r="E109" s="143" t="s">
        <v>2125</v>
      </c>
      <c r="F109" s="153" t="s">
        <v>2357</v>
      </c>
      <c r="G109" s="154">
        <v>814.6</v>
      </c>
      <c r="H109" s="142">
        <v>0</v>
      </c>
      <c r="I109" s="155">
        <v>0</v>
      </c>
      <c r="J109" s="139">
        <v>0</v>
      </c>
      <c r="K109" s="142">
        <v>30.13</v>
      </c>
      <c r="L109" s="139">
        <v>0</v>
      </c>
      <c r="M109" s="139">
        <v>0</v>
      </c>
      <c r="N109" s="142">
        <v>1002.54</v>
      </c>
      <c r="O109" s="142">
        <v>157.81</v>
      </c>
      <c r="P109" s="142">
        <v>0</v>
      </c>
      <c r="Q109" s="142">
        <v>0</v>
      </c>
      <c r="R109" s="142">
        <v>8.15</v>
      </c>
      <c r="S109" s="142">
        <v>0</v>
      </c>
      <c r="T109" s="142">
        <v>0</v>
      </c>
      <c r="U109" s="142">
        <v>74.94</v>
      </c>
      <c r="V109" s="142">
        <v>0</v>
      </c>
      <c r="W109" s="142">
        <v>0</v>
      </c>
      <c r="X109" s="142">
        <v>0</v>
      </c>
      <c r="Y109" s="142">
        <v>0</v>
      </c>
      <c r="Z109" s="142">
        <v>0</v>
      </c>
      <c r="AA109" s="142">
        <v>83.09</v>
      </c>
      <c r="AB109" s="142">
        <v>919.45</v>
      </c>
      <c r="AC109" s="142">
        <v>0</v>
      </c>
      <c r="AD109" s="133"/>
      <c r="AE109" s="133"/>
    </row>
    <row r="110" spans="1:31" ht="48" x14ac:dyDescent="0.25">
      <c r="A110" s="133">
        <v>99</v>
      </c>
      <c r="B110" s="134" t="s">
        <v>2364</v>
      </c>
      <c r="C110" s="135" t="s">
        <v>2365</v>
      </c>
      <c r="D110" s="153" t="s">
        <v>2356</v>
      </c>
      <c r="E110" s="143" t="s">
        <v>2125</v>
      </c>
      <c r="F110" s="153" t="s">
        <v>2357</v>
      </c>
      <c r="G110" s="154">
        <v>1873.58</v>
      </c>
      <c r="H110" s="142">
        <v>0</v>
      </c>
      <c r="I110" s="155">
        <v>0</v>
      </c>
      <c r="J110" s="139">
        <v>0</v>
      </c>
      <c r="K110" s="142">
        <v>69.290000000000006</v>
      </c>
      <c r="L110" s="139">
        <v>0</v>
      </c>
      <c r="M110" s="139">
        <v>0</v>
      </c>
      <c r="N110" s="142">
        <v>2018.2399999999998</v>
      </c>
      <c r="O110" s="142">
        <v>75.37</v>
      </c>
      <c r="P110" s="142">
        <v>0</v>
      </c>
      <c r="Q110" s="142">
        <v>0</v>
      </c>
      <c r="R110" s="142">
        <v>0</v>
      </c>
      <c r="S110" s="142">
        <v>0</v>
      </c>
      <c r="T110" s="142">
        <v>0</v>
      </c>
      <c r="U110" s="142">
        <v>187.36</v>
      </c>
      <c r="V110" s="142">
        <v>0</v>
      </c>
      <c r="W110" s="142">
        <v>0</v>
      </c>
      <c r="X110" s="142">
        <v>0</v>
      </c>
      <c r="Y110" s="142">
        <v>0</v>
      </c>
      <c r="Z110" s="142">
        <v>0</v>
      </c>
      <c r="AA110" s="142">
        <v>187.36</v>
      </c>
      <c r="AB110" s="142">
        <v>1830.88</v>
      </c>
      <c r="AC110" s="142">
        <v>0</v>
      </c>
      <c r="AD110" s="133"/>
      <c r="AE110" s="133"/>
    </row>
    <row r="111" spans="1:31" ht="36" x14ac:dyDescent="0.25">
      <c r="A111" s="133">
        <v>100</v>
      </c>
      <c r="B111" s="134" t="s">
        <v>2366</v>
      </c>
      <c r="C111" s="135" t="s">
        <v>2367</v>
      </c>
      <c r="D111" s="153" t="s">
        <v>2356</v>
      </c>
      <c r="E111" s="143" t="s">
        <v>2125</v>
      </c>
      <c r="F111" s="153" t="s">
        <v>2357</v>
      </c>
      <c r="G111" s="154">
        <v>3421.32</v>
      </c>
      <c r="H111" s="142">
        <v>260.67</v>
      </c>
      <c r="I111" s="155">
        <v>0</v>
      </c>
      <c r="J111" s="139">
        <v>0</v>
      </c>
      <c r="K111" s="142">
        <v>126.53</v>
      </c>
      <c r="L111" s="139">
        <v>0</v>
      </c>
      <c r="M111" s="139">
        <v>0</v>
      </c>
      <c r="N111" s="142">
        <v>3808.52</v>
      </c>
      <c r="O111" s="142">
        <v>0</v>
      </c>
      <c r="P111" s="142">
        <v>318.45</v>
      </c>
      <c r="Q111" s="142">
        <v>0</v>
      </c>
      <c r="R111" s="142">
        <v>34.21</v>
      </c>
      <c r="S111" s="142">
        <v>0</v>
      </c>
      <c r="T111" s="142">
        <v>0</v>
      </c>
      <c r="U111" s="142">
        <v>299.77</v>
      </c>
      <c r="V111" s="142">
        <v>0</v>
      </c>
      <c r="W111" s="142">
        <v>0</v>
      </c>
      <c r="X111" s="142">
        <v>0</v>
      </c>
      <c r="Y111" s="142">
        <v>0</v>
      </c>
      <c r="Z111" s="142">
        <v>0</v>
      </c>
      <c r="AA111" s="142">
        <v>652.43000000000006</v>
      </c>
      <c r="AB111" s="142">
        <v>3156.09</v>
      </c>
      <c r="AC111" s="142">
        <v>0</v>
      </c>
      <c r="AD111" s="133"/>
      <c r="AE111" s="133"/>
    </row>
    <row r="112" spans="1:31" ht="36" x14ac:dyDescent="0.25">
      <c r="A112" s="133">
        <v>101</v>
      </c>
      <c r="B112" s="134" t="s">
        <v>2368</v>
      </c>
      <c r="C112" s="135" t="s">
        <v>2369</v>
      </c>
      <c r="D112" s="153" t="s">
        <v>2356</v>
      </c>
      <c r="E112" s="143" t="s">
        <v>2125</v>
      </c>
      <c r="F112" s="153" t="s">
        <v>2357</v>
      </c>
      <c r="G112" s="154">
        <v>4317.38</v>
      </c>
      <c r="H112" s="142">
        <v>449.66</v>
      </c>
      <c r="I112" s="155">
        <v>0</v>
      </c>
      <c r="J112" s="139">
        <v>0</v>
      </c>
      <c r="K112" s="142">
        <v>159.66</v>
      </c>
      <c r="L112" s="139">
        <v>0</v>
      </c>
      <c r="M112" s="139">
        <v>0</v>
      </c>
      <c r="N112" s="142">
        <v>4926.7</v>
      </c>
      <c r="O112" s="142">
        <v>0</v>
      </c>
      <c r="P112" s="142">
        <v>510.37</v>
      </c>
      <c r="Q112" s="142">
        <v>0</v>
      </c>
      <c r="R112" s="142">
        <v>43.17</v>
      </c>
      <c r="S112" s="142">
        <v>0</v>
      </c>
      <c r="T112" s="142">
        <v>0</v>
      </c>
      <c r="U112" s="142">
        <v>430.92</v>
      </c>
      <c r="V112" s="142">
        <v>0</v>
      </c>
      <c r="W112" s="142">
        <v>0</v>
      </c>
      <c r="X112" s="142">
        <v>0</v>
      </c>
      <c r="Y112" s="142">
        <v>0</v>
      </c>
      <c r="Z112" s="142">
        <v>0</v>
      </c>
      <c r="AA112" s="142">
        <v>984.46</v>
      </c>
      <c r="AB112" s="142">
        <v>3942.24</v>
      </c>
      <c r="AC112" s="142">
        <v>0</v>
      </c>
      <c r="AD112" s="133"/>
      <c r="AE112" s="133"/>
    </row>
    <row r="113" spans="1:31" ht="36" x14ac:dyDescent="0.25">
      <c r="A113" s="133">
        <v>102</v>
      </c>
      <c r="B113" s="134" t="s">
        <v>2370</v>
      </c>
      <c r="C113" s="135" t="s">
        <v>2371</v>
      </c>
      <c r="D113" s="153" t="s">
        <v>2356</v>
      </c>
      <c r="E113" s="143" t="s">
        <v>2125</v>
      </c>
      <c r="F113" s="153" t="s">
        <v>2357</v>
      </c>
      <c r="G113" s="154">
        <v>1140.44</v>
      </c>
      <c r="H113" s="142">
        <v>65.17</v>
      </c>
      <c r="I113" s="155">
        <v>0</v>
      </c>
      <c r="J113" s="139">
        <v>0</v>
      </c>
      <c r="K113" s="142">
        <v>42.18</v>
      </c>
      <c r="L113" s="139">
        <v>0</v>
      </c>
      <c r="M113" s="139">
        <v>0</v>
      </c>
      <c r="N113" s="142">
        <v>1379.65</v>
      </c>
      <c r="O113" s="142">
        <v>131.86000000000001</v>
      </c>
      <c r="P113" s="142">
        <v>0</v>
      </c>
      <c r="Q113" s="142">
        <v>0</v>
      </c>
      <c r="R113" s="142">
        <v>11.4</v>
      </c>
      <c r="S113" s="142">
        <v>0</v>
      </c>
      <c r="T113" s="142">
        <v>0</v>
      </c>
      <c r="U113" s="142">
        <v>74.94</v>
      </c>
      <c r="V113" s="142">
        <v>211</v>
      </c>
      <c r="W113" s="142">
        <v>0</v>
      </c>
      <c r="X113" s="142">
        <v>0</v>
      </c>
      <c r="Y113" s="142">
        <v>0</v>
      </c>
      <c r="Z113" s="142">
        <v>0</v>
      </c>
      <c r="AA113" s="142">
        <v>297.33999999999997</v>
      </c>
      <c r="AB113" s="142">
        <v>1082.31</v>
      </c>
      <c r="AC113" s="142">
        <v>0</v>
      </c>
      <c r="AD113" s="133"/>
      <c r="AE113" s="133"/>
    </row>
    <row r="114" spans="1:31" ht="36" x14ac:dyDescent="0.25">
      <c r="A114" s="133">
        <v>103</v>
      </c>
      <c r="B114" s="134" t="s">
        <v>2372</v>
      </c>
      <c r="C114" s="135" t="s">
        <v>2373</v>
      </c>
      <c r="D114" s="153" t="s">
        <v>2356</v>
      </c>
      <c r="E114" s="143" t="s">
        <v>2125</v>
      </c>
      <c r="F114" s="153" t="s">
        <v>2357</v>
      </c>
      <c r="G114" s="154">
        <v>3584.24</v>
      </c>
      <c r="H114" s="142">
        <v>0</v>
      </c>
      <c r="I114" s="155">
        <v>0</v>
      </c>
      <c r="J114" s="139">
        <v>0</v>
      </c>
      <c r="K114" s="142">
        <v>132.55000000000001</v>
      </c>
      <c r="L114" s="139">
        <v>0</v>
      </c>
      <c r="M114" s="139">
        <v>0</v>
      </c>
      <c r="N114" s="142">
        <v>3716.79</v>
      </c>
      <c r="O114" s="142">
        <v>0</v>
      </c>
      <c r="P114" s="142">
        <v>303.77</v>
      </c>
      <c r="Q114" s="142">
        <v>0</v>
      </c>
      <c r="R114" s="142">
        <v>35.840000000000003</v>
      </c>
      <c r="S114" s="142">
        <v>0</v>
      </c>
      <c r="T114" s="142">
        <v>0</v>
      </c>
      <c r="U114" s="142">
        <v>337.24</v>
      </c>
      <c r="V114" s="142">
        <v>0</v>
      </c>
      <c r="W114" s="142">
        <v>0</v>
      </c>
      <c r="X114" s="142">
        <v>0</v>
      </c>
      <c r="Y114" s="142">
        <v>0</v>
      </c>
      <c r="Z114" s="142">
        <v>0</v>
      </c>
      <c r="AA114" s="142">
        <v>676.84999999999991</v>
      </c>
      <c r="AB114" s="142">
        <v>3039.94</v>
      </c>
      <c r="AC114" s="142">
        <v>0</v>
      </c>
      <c r="AD114" s="133"/>
      <c r="AE114" s="133"/>
    </row>
    <row r="115" spans="1:31" ht="36" x14ac:dyDescent="0.25">
      <c r="A115" s="133">
        <v>104</v>
      </c>
      <c r="B115" s="134" t="s">
        <v>2374</v>
      </c>
      <c r="C115" s="135" t="s">
        <v>2375</v>
      </c>
      <c r="D115" s="153" t="s">
        <v>2356</v>
      </c>
      <c r="E115" s="143" t="s">
        <v>2125</v>
      </c>
      <c r="F115" s="153" t="s">
        <v>2357</v>
      </c>
      <c r="G115" s="154">
        <v>2525.2600000000002</v>
      </c>
      <c r="H115" s="142">
        <v>0</v>
      </c>
      <c r="I115" s="155">
        <v>0</v>
      </c>
      <c r="J115" s="139">
        <v>0</v>
      </c>
      <c r="K115" s="142">
        <v>93.39</v>
      </c>
      <c r="L115" s="139">
        <v>0</v>
      </c>
      <c r="M115" s="139">
        <v>0</v>
      </c>
      <c r="N115" s="142">
        <v>2618.65</v>
      </c>
      <c r="O115" s="142">
        <v>0</v>
      </c>
      <c r="P115" s="142">
        <v>20.48</v>
      </c>
      <c r="Q115" s="142">
        <v>0</v>
      </c>
      <c r="R115" s="142">
        <v>0</v>
      </c>
      <c r="S115" s="142">
        <v>0</v>
      </c>
      <c r="T115" s="142">
        <v>0</v>
      </c>
      <c r="U115" s="142">
        <v>168.62</v>
      </c>
      <c r="V115" s="142">
        <v>0</v>
      </c>
      <c r="W115" s="142">
        <v>0</v>
      </c>
      <c r="X115" s="142">
        <v>0</v>
      </c>
      <c r="Y115" s="142">
        <v>0</v>
      </c>
      <c r="Z115" s="142">
        <v>0</v>
      </c>
      <c r="AA115" s="142">
        <v>189.1</v>
      </c>
      <c r="AB115" s="142">
        <v>2429.5500000000002</v>
      </c>
      <c r="AC115" s="142">
        <v>0</v>
      </c>
      <c r="AD115" s="133"/>
      <c r="AE115" s="133"/>
    </row>
    <row r="116" spans="1:31" ht="36" x14ac:dyDescent="0.25">
      <c r="A116" s="133">
        <v>105</v>
      </c>
      <c r="B116" s="134" t="s">
        <v>2376</v>
      </c>
      <c r="C116" s="135" t="s">
        <v>2377</v>
      </c>
      <c r="D116" s="153" t="s">
        <v>2356</v>
      </c>
      <c r="E116" s="143" t="s">
        <v>2125</v>
      </c>
      <c r="F116" s="153" t="s">
        <v>2357</v>
      </c>
      <c r="G116" s="154">
        <v>2280.88</v>
      </c>
      <c r="H116" s="142">
        <v>0</v>
      </c>
      <c r="I116" s="155">
        <v>0</v>
      </c>
      <c r="J116" s="139">
        <v>0</v>
      </c>
      <c r="K116" s="142">
        <v>84.35</v>
      </c>
      <c r="L116" s="139">
        <v>0</v>
      </c>
      <c r="M116" s="139">
        <v>0</v>
      </c>
      <c r="N116" s="142">
        <v>2372.33</v>
      </c>
      <c r="O116" s="142">
        <v>7.1</v>
      </c>
      <c r="P116" s="142">
        <v>0</v>
      </c>
      <c r="Q116" s="142">
        <v>0</v>
      </c>
      <c r="R116" s="142">
        <v>0</v>
      </c>
      <c r="S116" s="142">
        <v>0</v>
      </c>
      <c r="T116" s="142">
        <v>0</v>
      </c>
      <c r="U116" s="142">
        <v>262.3</v>
      </c>
      <c r="V116" s="142">
        <v>0</v>
      </c>
      <c r="W116" s="142">
        <v>0</v>
      </c>
      <c r="X116" s="142">
        <v>0</v>
      </c>
      <c r="Y116" s="142">
        <v>0</v>
      </c>
      <c r="Z116" s="142">
        <v>0</v>
      </c>
      <c r="AA116" s="142">
        <v>262.3</v>
      </c>
      <c r="AB116" s="142">
        <v>2110.0300000000002</v>
      </c>
      <c r="AC116" s="142">
        <v>0</v>
      </c>
      <c r="AD116" s="133"/>
      <c r="AE116" s="133"/>
    </row>
    <row r="117" spans="1:31" ht="36" x14ac:dyDescent="0.25">
      <c r="A117" s="133">
        <v>106</v>
      </c>
      <c r="B117" s="134" t="s">
        <v>2378</v>
      </c>
      <c r="C117" s="135" t="s">
        <v>2379</v>
      </c>
      <c r="D117" s="153" t="s">
        <v>2356</v>
      </c>
      <c r="E117" s="143" t="s">
        <v>2125</v>
      </c>
      <c r="F117" s="153" t="s">
        <v>2357</v>
      </c>
      <c r="G117" s="154">
        <v>1140.44</v>
      </c>
      <c r="H117" s="142">
        <v>0</v>
      </c>
      <c r="I117" s="155">
        <v>0</v>
      </c>
      <c r="J117" s="139">
        <v>0</v>
      </c>
      <c r="K117" s="142">
        <v>42.18</v>
      </c>
      <c r="L117" s="139">
        <v>0</v>
      </c>
      <c r="M117" s="139">
        <v>0</v>
      </c>
      <c r="N117" s="142">
        <v>1318.65</v>
      </c>
      <c r="O117" s="142">
        <v>136.03</v>
      </c>
      <c r="P117" s="142">
        <v>0</v>
      </c>
      <c r="Q117" s="142">
        <v>0</v>
      </c>
      <c r="R117" s="142">
        <v>0</v>
      </c>
      <c r="S117" s="142">
        <v>0</v>
      </c>
      <c r="T117" s="142">
        <v>0</v>
      </c>
      <c r="U117" s="142">
        <v>93.68</v>
      </c>
      <c r="V117" s="142">
        <v>0</v>
      </c>
      <c r="W117" s="142">
        <v>0</v>
      </c>
      <c r="X117" s="142">
        <v>0</v>
      </c>
      <c r="Y117" s="142">
        <v>0</v>
      </c>
      <c r="Z117" s="142">
        <v>0</v>
      </c>
      <c r="AA117" s="142">
        <v>93.68</v>
      </c>
      <c r="AB117" s="142">
        <v>1224.97</v>
      </c>
      <c r="AC117" s="142">
        <v>0</v>
      </c>
      <c r="AD117" s="133"/>
      <c r="AE117" s="133"/>
    </row>
    <row r="118" spans="1:31" ht="36" x14ac:dyDescent="0.25">
      <c r="A118" s="133">
        <v>107</v>
      </c>
      <c r="B118" s="134" t="s">
        <v>2380</v>
      </c>
      <c r="C118" s="135" t="s">
        <v>2381</v>
      </c>
      <c r="D118" s="153" t="s">
        <v>2356</v>
      </c>
      <c r="E118" s="143" t="s">
        <v>2125</v>
      </c>
      <c r="F118" s="153" t="s">
        <v>2357</v>
      </c>
      <c r="G118" s="154">
        <v>3176.94</v>
      </c>
      <c r="H118" s="142">
        <v>0</v>
      </c>
      <c r="I118" s="155">
        <v>0</v>
      </c>
      <c r="J118" s="139">
        <v>0</v>
      </c>
      <c r="K118" s="142">
        <v>117.49</v>
      </c>
      <c r="L118" s="139">
        <v>0</v>
      </c>
      <c r="M118" s="139">
        <v>0</v>
      </c>
      <c r="N118" s="142">
        <v>3294.43</v>
      </c>
      <c r="O118" s="142">
        <v>0</v>
      </c>
      <c r="P118" s="142">
        <v>129.25</v>
      </c>
      <c r="Q118" s="142">
        <v>0</v>
      </c>
      <c r="R118" s="142">
        <v>31.77</v>
      </c>
      <c r="S118" s="142">
        <v>0</v>
      </c>
      <c r="T118" s="142">
        <v>0</v>
      </c>
      <c r="U118" s="142">
        <v>318.51</v>
      </c>
      <c r="V118" s="142">
        <v>0</v>
      </c>
      <c r="W118" s="142">
        <v>0</v>
      </c>
      <c r="X118" s="142">
        <v>0</v>
      </c>
      <c r="Y118" s="142">
        <v>0</v>
      </c>
      <c r="Z118" s="142">
        <v>0</v>
      </c>
      <c r="AA118" s="142">
        <v>479.53</v>
      </c>
      <c r="AB118" s="142">
        <v>2814.9</v>
      </c>
      <c r="AC118" s="142">
        <v>0</v>
      </c>
      <c r="AD118" s="133"/>
      <c r="AE118" s="133"/>
    </row>
    <row r="119" spans="1:31" ht="48" x14ac:dyDescent="0.25">
      <c r="A119" s="133">
        <v>108</v>
      </c>
      <c r="B119" s="134" t="s">
        <v>2376</v>
      </c>
      <c r="C119" s="135" t="s">
        <v>2382</v>
      </c>
      <c r="D119" s="153" t="s">
        <v>2356</v>
      </c>
      <c r="E119" s="143" t="s">
        <v>2125</v>
      </c>
      <c r="F119" s="153" t="s">
        <v>2357</v>
      </c>
      <c r="G119" s="154">
        <v>1792.12</v>
      </c>
      <c r="H119" s="142">
        <v>0</v>
      </c>
      <c r="I119" s="155">
        <v>0</v>
      </c>
      <c r="J119" s="139">
        <v>0</v>
      </c>
      <c r="K119" s="142">
        <v>66.28</v>
      </c>
      <c r="L119" s="139">
        <v>0</v>
      </c>
      <c r="M119" s="139">
        <v>0</v>
      </c>
      <c r="N119" s="142">
        <v>1939.1799999999998</v>
      </c>
      <c r="O119" s="142">
        <v>80.78</v>
      </c>
      <c r="P119" s="142">
        <v>0</v>
      </c>
      <c r="Q119" s="142">
        <v>0</v>
      </c>
      <c r="R119" s="142">
        <v>0</v>
      </c>
      <c r="S119" s="142">
        <v>0</v>
      </c>
      <c r="T119" s="142">
        <v>0</v>
      </c>
      <c r="U119" s="142">
        <v>187.36</v>
      </c>
      <c r="V119" s="142">
        <v>0</v>
      </c>
      <c r="W119" s="142">
        <v>0</v>
      </c>
      <c r="X119" s="142">
        <v>0</v>
      </c>
      <c r="Y119" s="142">
        <v>0</v>
      </c>
      <c r="Z119" s="142">
        <v>0</v>
      </c>
      <c r="AA119" s="142">
        <v>187.36</v>
      </c>
      <c r="AB119" s="142">
        <v>1751.82</v>
      </c>
      <c r="AC119" s="142">
        <v>0</v>
      </c>
      <c r="AD119" s="133"/>
      <c r="AE119" s="133"/>
    </row>
    <row r="120" spans="1:31" ht="36" x14ac:dyDescent="0.25">
      <c r="A120" s="133">
        <v>109</v>
      </c>
      <c r="B120" s="134" t="s">
        <v>2383</v>
      </c>
      <c r="C120" s="135" t="s">
        <v>2384</v>
      </c>
      <c r="D120" s="153" t="s">
        <v>2356</v>
      </c>
      <c r="E120" s="143" t="s">
        <v>2125</v>
      </c>
      <c r="F120" s="153" t="s">
        <v>2357</v>
      </c>
      <c r="G120" s="154">
        <v>1547.74</v>
      </c>
      <c r="H120" s="142">
        <v>0</v>
      </c>
      <c r="I120" s="155">
        <v>0</v>
      </c>
      <c r="J120" s="139">
        <v>0</v>
      </c>
      <c r="K120" s="142">
        <v>57.24</v>
      </c>
      <c r="L120" s="139">
        <v>0</v>
      </c>
      <c r="M120" s="139">
        <v>0</v>
      </c>
      <c r="N120" s="142">
        <v>1713.98</v>
      </c>
      <c r="O120" s="142">
        <v>109</v>
      </c>
      <c r="P120" s="142">
        <v>0</v>
      </c>
      <c r="Q120" s="142">
        <v>0</v>
      </c>
      <c r="R120" s="142">
        <v>0</v>
      </c>
      <c r="S120" s="142">
        <v>0</v>
      </c>
      <c r="T120" s="142">
        <v>0</v>
      </c>
      <c r="U120" s="142">
        <v>149.88999999999999</v>
      </c>
      <c r="V120" s="142">
        <v>0</v>
      </c>
      <c r="W120" s="142">
        <v>0</v>
      </c>
      <c r="X120" s="142">
        <v>0</v>
      </c>
      <c r="Y120" s="142">
        <v>0</v>
      </c>
      <c r="Z120" s="142">
        <v>0</v>
      </c>
      <c r="AA120" s="142">
        <v>149.88999999999999</v>
      </c>
      <c r="AB120" s="142">
        <v>1564.09</v>
      </c>
      <c r="AC120" s="142">
        <v>0</v>
      </c>
      <c r="AD120" s="133"/>
      <c r="AE120" s="133"/>
    </row>
    <row r="121" spans="1:31" ht="48" x14ac:dyDescent="0.25">
      <c r="A121" s="133">
        <v>110</v>
      </c>
      <c r="B121" s="134" t="s">
        <v>2385</v>
      </c>
      <c r="C121" s="135" t="s">
        <v>2386</v>
      </c>
      <c r="D121" s="153" t="s">
        <v>2356</v>
      </c>
      <c r="E121" s="143" t="s">
        <v>2125</v>
      </c>
      <c r="F121" s="153" t="s">
        <v>2357</v>
      </c>
      <c r="G121" s="154">
        <v>4073</v>
      </c>
      <c r="H121" s="142">
        <v>0</v>
      </c>
      <c r="I121" s="155">
        <v>0</v>
      </c>
      <c r="J121" s="139">
        <v>0</v>
      </c>
      <c r="K121" s="142">
        <v>150.63</v>
      </c>
      <c r="L121" s="139">
        <v>0</v>
      </c>
      <c r="M121" s="139">
        <v>0</v>
      </c>
      <c r="N121" s="142">
        <v>4223.63</v>
      </c>
      <c r="O121" s="142">
        <v>0</v>
      </c>
      <c r="P121" s="142">
        <v>384.87</v>
      </c>
      <c r="Q121" s="142">
        <v>0</v>
      </c>
      <c r="R121" s="142">
        <v>40.729999999999997</v>
      </c>
      <c r="S121" s="142">
        <v>0</v>
      </c>
      <c r="T121" s="142">
        <v>0</v>
      </c>
      <c r="U121" s="142">
        <v>374.72</v>
      </c>
      <c r="V121" s="142">
        <v>0</v>
      </c>
      <c r="W121" s="142">
        <v>0</v>
      </c>
      <c r="X121" s="142">
        <v>0</v>
      </c>
      <c r="Y121" s="142">
        <v>0</v>
      </c>
      <c r="Z121" s="142">
        <v>0</v>
      </c>
      <c r="AA121" s="142">
        <v>800.31999999999994</v>
      </c>
      <c r="AB121" s="142">
        <v>3423.31</v>
      </c>
      <c r="AC121" s="142">
        <v>0</v>
      </c>
      <c r="AD121" s="133"/>
      <c r="AE121" s="133"/>
    </row>
    <row r="122" spans="1:31" ht="48" x14ac:dyDescent="0.25">
      <c r="A122" s="133">
        <v>111</v>
      </c>
      <c r="B122" s="134" t="s">
        <v>2387</v>
      </c>
      <c r="C122" s="135" t="s">
        <v>2388</v>
      </c>
      <c r="D122" s="153" t="s">
        <v>2356</v>
      </c>
      <c r="E122" s="143" t="s">
        <v>2125</v>
      </c>
      <c r="F122" s="153" t="s">
        <v>2357</v>
      </c>
      <c r="G122" s="154">
        <v>5620.74</v>
      </c>
      <c r="H122" s="142">
        <v>0</v>
      </c>
      <c r="I122" s="155">
        <v>0</v>
      </c>
      <c r="J122" s="139">
        <v>0</v>
      </c>
      <c r="K122" s="142">
        <v>207.86</v>
      </c>
      <c r="L122" s="139">
        <v>0</v>
      </c>
      <c r="M122" s="139">
        <v>0</v>
      </c>
      <c r="N122" s="142">
        <v>5828.5999999999995</v>
      </c>
      <c r="O122" s="142">
        <v>0</v>
      </c>
      <c r="P122" s="142">
        <v>697.8</v>
      </c>
      <c r="Q122" s="142">
        <v>0</v>
      </c>
      <c r="R122" s="142">
        <v>56.21</v>
      </c>
      <c r="S122" s="142">
        <v>0</v>
      </c>
      <c r="T122" s="142">
        <v>0</v>
      </c>
      <c r="U122" s="142">
        <v>543.34</v>
      </c>
      <c r="V122" s="142">
        <v>0</v>
      </c>
      <c r="W122" s="142">
        <v>0</v>
      </c>
      <c r="X122" s="142">
        <v>0</v>
      </c>
      <c r="Y122" s="142">
        <v>0</v>
      </c>
      <c r="Z122" s="142">
        <v>0</v>
      </c>
      <c r="AA122" s="142">
        <v>1297.3499999999999</v>
      </c>
      <c r="AB122" s="142">
        <v>4531.25</v>
      </c>
      <c r="AC122" s="142">
        <v>0</v>
      </c>
      <c r="AD122" s="133"/>
      <c r="AE122" s="133"/>
    </row>
    <row r="123" spans="1:31" ht="36" x14ac:dyDescent="0.25">
      <c r="A123" s="133">
        <v>112</v>
      </c>
      <c r="B123" s="134" t="s">
        <v>2389</v>
      </c>
      <c r="C123" s="135" t="s">
        <v>2390</v>
      </c>
      <c r="D123" s="153" t="s">
        <v>2356</v>
      </c>
      <c r="E123" s="143" t="s">
        <v>2125</v>
      </c>
      <c r="F123" s="153" t="s">
        <v>2357</v>
      </c>
      <c r="G123" s="154">
        <v>2688.18</v>
      </c>
      <c r="H123" s="142">
        <v>319.32</v>
      </c>
      <c r="I123" s="155">
        <v>0</v>
      </c>
      <c r="J123" s="139">
        <v>0</v>
      </c>
      <c r="K123" s="142">
        <v>99.41</v>
      </c>
      <c r="L123" s="139">
        <v>0</v>
      </c>
      <c r="M123" s="139">
        <v>0</v>
      </c>
      <c r="N123" s="142">
        <v>3106.91</v>
      </c>
      <c r="O123" s="142">
        <v>0</v>
      </c>
      <c r="P123" s="142">
        <v>108.85</v>
      </c>
      <c r="Q123" s="142">
        <v>0</v>
      </c>
      <c r="R123" s="142">
        <v>26.88</v>
      </c>
      <c r="S123" s="142">
        <v>0</v>
      </c>
      <c r="T123" s="142">
        <v>0</v>
      </c>
      <c r="U123" s="142">
        <v>262.3</v>
      </c>
      <c r="V123" s="142">
        <v>0</v>
      </c>
      <c r="W123" s="142">
        <v>0</v>
      </c>
      <c r="X123" s="142">
        <v>0</v>
      </c>
      <c r="Y123" s="142">
        <v>0</v>
      </c>
      <c r="Z123" s="142">
        <v>0</v>
      </c>
      <c r="AA123" s="142">
        <v>398.03</v>
      </c>
      <c r="AB123" s="142">
        <v>2708.88</v>
      </c>
      <c r="AC123" s="142">
        <v>0</v>
      </c>
      <c r="AD123" s="133"/>
      <c r="AE123" s="133"/>
    </row>
    <row r="124" spans="1:31" ht="36" x14ac:dyDescent="0.25">
      <c r="A124" s="133">
        <v>113</v>
      </c>
      <c r="B124" s="134" t="s">
        <v>2391</v>
      </c>
      <c r="C124" s="135" t="s">
        <v>2392</v>
      </c>
      <c r="D124" s="153" t="s">
        <v>2356</v>
      </c>
      <c r="E124" s="143" t="s">
        <v>2125</v>
      </c>
      <c r="F124" s="153" t="s">
        <v>2357</v>
      </c>
      <c r="G124" s="154">
        <v>2769.64</v>
      </c>
      <c r="H124" s="142">
        <v>0</v>
      </c>
      <c r="I124" s="155">
        <v>0</v>
      </c>
      <c r="J124" s="139">
        <v>0</v>
      </c>
      <c r="K124" s="142">
        <v>102.43</v>
      </c>
      <c r="L124" s="139">
        <v>0</v>
      </c>
      <c r="M124" s="139" t="s">
        <v>2393</v>
      </c>
      <c r="N124" s="142">
        <v>2872.0699999999997</v>
      </c>
      <c r="O124" s="142">
        <v>0</v>
      </c>
      <c r="P124" s="142">
        <v>63.05</v>
      </c>
      <c r="Q124" s="142">
        <v>0</v>
      </c>
      <c r="R124" s="142">
        <v>27.7</v>
      </c>
      <c r="S124" s="142">
        <v>0</v>
      </c>
      <c r="T124" s="142">
        <v>0</v>
      </c>
      <c r="U124" s="142">
        <v>281.04000000000002</v>
      </c>
      <c r="V124" s="142">
        <v>0</v>
      </c>
      <c r="W124" s="142">
        <v>0</v>
      </c>
      <c r="X124" s="142">
        <v>0</v>
      </c>
      <c r="Y124" s="142">
        <v>0</v>
      </c>
      <c r="Z124" s="142">
        <v>0</v>
      </c>
      <c r="AA124" s="142">
        <v>371.79</v>
      </c>
      <c r="AB124" s="142">
        <v>2500.2800000000002</v>
      </c>
      <c r="AC124" s="142">
        <v>0</v>
      </c>
      <c r="AD124" s="133"/>
      <c r="AE124" s="133"/>
    </row>
    <row r="125" spans="1:31" ht="48" x14ac:dyDescent="0.25">
      <c r="A125" s="133">
        <v>114</v>
      </c>
      <c r="B125" s="134" t="s">
        <v>2394</v>
      </c>
      <c r="C125" s="135" t="s">
        <v>2395</v>
      </c>
      <c r="D125" s="153" t="s">
        <v>2356</v>
      </c>
      <c r="E125" s="143" t="s">
        <v>2125</v>
      </c>
      <c r="F125" s="153" t="s">
        <v>2357</v>
      </c>
      <c r="G125" s="154">
        <v>5702.2</v>
      </c>
      <c r="H125" s="142">
        <v>0</v>
      </c>
      <c r="I125" s="155">
        <v>0</v>
      </c>
      <c r="J125" s="139">
        <v>0</v>
      </c>
      <c r="K125" s="142">
        <v>210.88</v>
      </c>
      <c r="L125" s="139">
        <v>0</v>
      </c>
      <c r="M125" s="139">
        <v>0</v>
      </c>
      <c r="N125" s="142">
        <v>5913.08</v>
      </c>
      <c r="O125" s="142">
        <v>0</v>
      </c>
      <c r="P125" s="142">
        <v>715.84</v>
      </c>
      <c r="Q125" s="142">
        <v>0</v>
      </c>
      <c r="R125" s="142">
        <v>0</v>
      </c>
      <c r="S125" s="142">
        <v>0</v>
      </c>
      <c r="T125" s="142">
        <v>0</v>
      </c>
      <c r="U125" s="142">
        <v>337.24</v>
      </c>
      <c r="V125" s="142">
        <v>0</v>
      </c>
      <c r="W125" s="142">
        <v>0</v>
      </c>
      <c r="X125" s="142">
        <v>0</v>
      </c>
      <c r="Y125" s="142">
        <v>0</v>
      </c>
      <c r="Z125" s="142">
        <v>0</v>
      </c>
      <c r="AA125" s="142">
        <v>1053.08</v>
      </c>
      <c r="AB125" s="142">
        <v>4860</v>
      </c>
      <c r="AC125" s="142">
        <v>0</v>
      </c>
      <c r="AD125" s="133"/>
      <c r="AE125" s="133"/>
    </row>
    <row r="126" spans="1:31" ht="48" x14ac:dyDescent="0.25">
      <c r="A126" s="133">
        <v>115</v>
      </c>
      <c r="B126" s="134" t="s">
        <v>2396</v>
      </c>
      <c r="C126" s="135" t="s">
        <v>2397</v>
      </c>
      <c r="D126" s="153" t="s">
        <v>2356</v>
      </c>
      <c r="E126" s="143" t="s">
        <v>2125</v>
      </c>
      <c r="F126" s="153" t="s">
        <v>2357</v>
      </c>
      <c r="G126" s="154">
        <v>4073</v>
      </c>
      <c r="H126" s="142">
        <v>0</v>
      </c>
      <c r="I126" s="155">
        <v>0</v>
      </c>
      <c r="J126" s="139">
        <v>0</v>
      </c>
      <c r="K126" s="142">
        <v>150.63</v>
      </c>
      <c r="L126" s="139">
        <v>0</v>
      </c>
      <c r="M126" s="139">
        <v>0</v>
      </c>
      <c r="N126" s="142">
        <v>4223.63</v>
      </c>
      <c r="O126" s="142">
        <v>0</v>
      </c>
      <c r="P126" s="142">
        <v>384.87</v>
      </c>
      <c r="Q126" s="142">
        <v>0</v>
      </c>
      <c r="R126" s="142">
        <v>40.729999999999997</v>
      </c>
      <c r="S126" s="142">
        <v>0</v>
      </c>
      <c r="T126" s="142">
        <v>0</v>
      </c>
      <c r="U126" s="142">
        <v>337.24</v>
      </c>
      <c r="V126" s="142">
        <v>0</v>
      </c>
      <c r="W126" s="142">
        <v>0</v>
      </c>
      <c r="X126" s="142">
        <v>0</v>
      </c>
      <c r="Y126" s="142">
        <v>0</v>
      </c>
      <c r="Z126" s="142">
        <v>0</v>
      </c>
      <c r="AA126" s="142">
        <v>762.84</v>
      </c>
      <c r="AB126" s="142">
        <v>3460.79</v>
      </c>
      <c r="AC126" s="142">
        <v>0</v>
      </c>
      <c r="AD126" s="133"/>
      <c r="AE126" s="133"/>
    </row>
    <row r="127" spans="1:31" ht="48" x14ac:dyDescent="0.25">
      <c r="A127" s="133">
        <v>116</v>
      </c>
      <c r="B127" s="134" t="s">
        <v>2398</v>
      </c>
      <c r="C127" s="135" t="s">
        <v>2399</v>
      </c>
      <c r="D127" s="153" t="s">
        <v>2356</v>
      </c>
      <c r="E127" s="143" t="s">
        <v>2125</v>
      </c>
      <c r="F127" s="153" t="s">
        <v>2357</v>
      </c>
      <c r="G127" s="154">
        <v>4073</v>
      </c>
      <c r="H127" s="142">
        <v>0</v>
      </c>
      <c r="I127" s="155">
        <v>0</v>
      </c>
      <c r="J127" s="139">
        <v>0</v>
      </c>
      <c r="K127" s="142">
        <v>150.63</v>
      </c>
      <c r="L127" s="139">
        <v>0</v>
      </c>
      <c r="M127" s="139">
        <v>0</v>
      </c>
      <c r="N127" s="142">
        <v>4223.63</v>
      </c>
      <c r="O127" s="142">
        <v>0</v>
      </c>
      <c r="P127" s="142">
        <v>384.87</v>
      </c>
      <c r="Q127" s="142">
        <v>0</v>
      </c>
      <c r="R127" s="142">
        <v>0</v>
      </c>
      <c r="S127" s="142">
        <v>0</v>
      </c>
      <c r="T127" s="142">
        <v>0</v>
      </c>
      <c r="U127" s="142">
        <v>468.4</v>
      </c>
      <c r="V127" s="142">
        <v>0</v>
      </c>
      <c r="W127" s="142">
        <v>0</v>
      </c>
      <c r="X127" s="142">
        <v>0</v>
      </c>
      <c r="Y127" s="142">
        <v>0</v>
      </c>
      <c r="Z127" s="142">
        <v>0</v>
      </c>
      <c r="AA127" s="142">
        <v>853.27</v>
      </c>
      <c r="AB127" s="142">
        <v>3370.36</v>
      </c>
      <c r="AC127" s="142">
        <v>0</v>
      </c>
      <c r="AD127" s="133"/>
      <c r="AE127" s="133"/>
    </row>
    <row r="128" spans="1:31" ht="36" x14ac:dyDescent="0.25">
      <c r="A128" s="133">
        <v>117</v>
      </c>
      <c r="B128" s="134" t="s">
        <v>2400</v>
      </c>
      <c r="C128" s="135" t="s">
        <v>2401</v>
      </c>
      <c r="D128" s="153" t="s">
        <v>2356</v>
      </c>
      <c r="E128" s="143" t="s">
        <v>2125</v>
      </c>
      <c r="F128" s="153" t="s">
        <v>2357</v>
      </c>
      <c r="G128" s="154">
        <v>1629.2</v>
      </c>
      <c r="H128" s="142">
        <v>0</v>
      </c>
      <c r="I128" s="155">
        <v>0</v>
      </c>
      <c r="J128" s="139">
        <v>0</v>
      </c>
      <c r="K128" s="142">
        <v>60.25</v>
      </c>
      <c r="L128" s="139">
        <v>0</v>
      </c>
      <c r="M128" s="139">
        <v>0</v>
      </c>
      <c r="N128" s="142">
        <v>1793.04</v>
      </c>
      <c r="O128" s="142">
        <v>103.59</v>
      </c>
      <c r="P128" s="142">
        <v>0</v>
      </c>
      <c r="Q128" s="142">
        <v>0</v>
      </c>
      <c r="R128" s="142">
        <v>16.29</v>
      </c>
      <c r="S128" s="142">
        <v>0</v>
      </c>
      <c r="T128" s="142">
        <v>0</v>
      </c>
      <c r="U128" s="142">
        <v>131.15</v>
      </c>
      <c r="V128" s="142">
        <v>381</v>
      </c>
      <c r="W128" s="142">
        <v>0</v>
      </c>
      <c r="X128" s="142">
        <v>0</v>
      </c>
      <c r="Y128" s="142">
        <v>0</v>
      </c>
      <c r="Z128" s="142">
        <v>0</v>
      </c>
      <c r="AA128" s="142">
        <v>528.44000000000005</v>
      </c>
      <c r="AB128" s="142">
        <v>1264.5999999999999</v>
      </c>
      <c r="AC128" s="142">
        <v>0</v>
      </c>
      <c r="AD128" s="133"/>
      <c r="AE128" s="133"/>
    </row>
    <row r="129" spans="1:31" ht="48" x14ac:dyDescent="0.25">
      <c r="A129" s="133">
        <v>118</v>
      </c>
      <c r="B129" s="134" t="s">
        <v>2402</v>
      </c>
      <c r="C129" s="135" t="s">
        <v>2403</v>
      </c>
      <c r="D129" s="153" t="s">
        <v>2356</v>
      </c>
      <c r="E129" s="143" t="s">
        <v>2125</v>
      </c>
      <c r="F129" s="153" t="s">
        <v>2357</v>
      </c>
      <c r="G129" s="154">
        <v>3339.86</v>
      </c>
      <c r="H129" s="142">
        <v>0</v>
      </c>
      <c r="I129" s="155">
        <v>0</v>
      </c>
      <c r="J129" s="139">
        <v>0</v>
      </c>
      <c r="K129" s="142">
        <v>123.51</v>
      </c>
      <c r="L129" s="139">
        <v>0</v>
      </c>
      <c r="M129" s="139">
        <v>0</v>
      </c>
      <c r="N129" s="142">
        <v>3463.3700000000003</v>
      </c>
      <c r="O129" s="142">
        <v>0</v>
      </c>
      <c r="P129" s="142">
        <v>147.63</v>
      </c>
      <c r="Q129" s="142">
        <v>0</v>
      </c>
      <c r="R129" s="142">
        <v>33.4</v>
      </c>
      <c r="S129" s="142">
        <v>0</v>
      </c>
      <c r="T129" s="142">
        <v>0</v>
      </c>
      <c r="U129" s="142">
        <v>355.98</v>
      </c>
      <c r="V129" s="142">
        <v>0</v>
      </c>
      <c r="W129" s="142">
        <v>0</v>
      </c>
      <c r="X129" s="142">
        <v>0</v>
      </c>
      <c r="Y129" s="142">
        <v>0</v>
      </c>
      <c r="Z129" s="142">
        <v>0</v>
      </c>
      <c r="AA129" s="142">
        <v>537.01</v>
      </c>
      <c r="AB129" s="142">
        <v>2926.36</v>
      </c>
      <c r="AC129" s="142">
        <v>0</v>
      </c>
      <c r="AD129" s="133"/>
      <c r="AE129" s="133"/>
    </row>
    <row r="130" spans="1:31" ht="36" x14ac:dyDescent="0.25">
      <c r="A130" s="133">
        <v>119</v>
      </c>
      <c r="B130" s="134" t="s">
        <v>2404</v>
      </c>
      <c r="C130" s="135" t="s">
        <v>2405</v>
      </c>
      <c r="D130" s="153" t="s">
        <v>2356</v>
      </c>
      <c r="E130" s="143" t="s">
        <v>2125</v>
      </c>
      <c r="F130" s="153" t="s">
        <v>2357</v>
      </c>
      <c r="G130" s="154">
        <v>3828.62</v>
      </c>
      <c r="H130" s="142">
        <v>0</v>
      </c>
      <c r="I130" s="155">
        <v>0</v>
      </c>
      <c r="J130" s="139">
        <v>0</v>
      </c>
      <c r="K130" s="142">
        <v>141.59</v>
      </c>
      <c r="L130" s="139">
        <v>0</v>
      </c>
      <c r="M130" s="139">
        <v>0</v>
      </c>
      <c r="N130" s="142">
        <v>3970.21</v>
      </c>
      <c r="O130" s="142">
        <v>0</v>
      </c>
      <c r="P130" s="142">
        <v>344.32</v>
      </c>
      <c r="Q130" s="142">
        <v>0</v>
      </c>
      <c r="R130" s="142">
        <v>38.29</v>
      </c>
      <c r="S130" s="142">
        <v>0</v>
      </c>
      <c r="T130" s="142">
        <v>0</v>
      </c>
      <c r="U130" s="142">
        <v>393.45</v>
      </c>
      <c r="V130" s="142">
        <v>0</v>
      </c>
      <c r="W130" s="142">
        <v>0</v>
      </c>
      <c r="X130" s="142">
        <v>0</v>
      </c>
      <c r="Y130" s="142">
        <v>0</v>
      </c>
      <c r="Z130" s="142">
        <v>0</v>
      </c>
      <c r="AA130" s="142">
        <v>776.06</v>
      </c>
      <c r="AB130" s="142">
        <v>3194.15</v>
      </c>
      <c r="AC130" s="142">
        <v>0</v>
      </c>
      <c r="AD130" s="133"/>
      <c r="AE130" s="133"/>
    </row>
    <row r="131" spans="1:31" ht="48" x14ac:dyDescent="0.25">
      <c r="A131" s="133">
        <v>120</v>
      </c>
      <c r="B131" s="134" t="s">
        <v>2406</v>
      </c>
      <c r="C131" s="135" t="s">
        <v>2407</v>
      </c>
      <c r="D131" s="153" t="s">
        <v>2356</v>
      </c>
      <c r="E131" s="143" t="s">
        <v>2125</v>
      </c>
      <c r="F131" s="153" t="s">
        <v>2357</v>
      </c>
      <c r="G131" s="154">
        <v>2280.88</v>
      </c>
      <c r="H131" s="142">
        <v>0</v>
      </c>
      <c r="I131" s="155">
        <v>0</v>
      </c>
      <c r="J131" s="139">
        <v>0</v>
      </c>
      <c r="K131" s="142">
        <v>84.35</v>
      </c>
      <c r="L131" s="139">
        <v>0</v>
      </c>
      <c r="M131" s="139">
        <v>0</v>
      </c>
      <c r="N131" s="142">
        <v>2372.33</v>
      </c>
      <c r="O131" s="142">
        <v>7.1</v>
      </c>
      <c r="P131" s="142">
        <v>0</v>
      </c>
      <c r="Q131" s="142">
        <v>0</v>
      </c>
      <c r="R131" s="142">
        <v>0</v>
      </c>
      <c r="S131" s="142">
        <v>0</v>
      </c>
      <c r="T131" s="142">
        <v>0</v>
      </c>
      <c r="U131" s="142">
        <v>262.3</v>
      </c>
      <c r="V131" s="142">
        <v>0</v>
      </c>
      <c r="W131" s="142">
        <v>0</v>
      </c>
      <c r="X131" s="142">
        <v>0</v>
      </c>
      <c r="Y131" s="142">
        <v>0</v>
      </c>
      <c r="Z131" s="142">
        <v>0</v>
      </c>
      <c r="AA131" s="142">
        <v>262.3</v>
      </c>
      <c r="AB131" s="142">
        <v>2110.0300000000002</v>
      </c>
      <c r="AC131" s="142">
        <v>0</v>
      </c>
      <c r="AD131" s="133"/>
      <c r="AE131" s="133"/>
    </row>
    <row r="132" spans="1:31" ht="36" x14ac:dyDescent="0.25">
      <c r="A132" s="133">
        <v>121</v>
      </c>
      <c r="B132" s="134" t="s">
        <v>2408</v>
      </c>
      <c r="C132" s="135" t="s">
        <v>2409</v>
      </c>
      <c r="D132" s="153" t="s">
        <v>2356</v>
      </c>
      <c r="E132" s="143" t="s">
        <v>2125</v>
      </c>
      <c r="F132" s="153" t="s">
        <v>2357</v>
      </c>
      <c r="G132" s="154">
        <v>3828.62</v>
      </c>
      <c r="H132" s="142">
        <v>410.56</v>
      </c>
      <c r="I132" s="155">
        <v>0</v>
      </c>
      <c r="J132" s="139">
        <v>0</v>
      </c>
      <c r="K132" s="142">
        <v>141.59</v>
      </c>
      <c r="L132" s="139">
        <v>0</v>
      </c>
      <c r="M132" s="139">
        <v>0</v>
      </c>
      <c r="N132" s="142">
        <v>4380.7699999999995</v>
      </c>
      <c r="O132" s="142">
        <v>0</v>
      </c>
      <c r="P132" s="142">
        <v>412.54</v>
      </c>
      <c r="Q132" s="142">
        <v>0</v>
      </c>
      <c r="R132" s="142">
        <v>38.29</v>
      </c>
      <c r="S132" s="142">
        <v>0</v>
      </c>
      <c r="T132" s="142">
        <v>0</v>
      </c>
      <c r="U132" s="142">
        <v>393.45</v>
      </c>
      <c r="V132" s="142">
        <v>0</v>
      </c>
      <c r="W132" s="142">
        <v>0</v>
      </c>
      <c r="X132" s="142">
        <v>0</v>
      </c>
      <c r="Y132" s="142">
        <v>0</v>
      </c>
      <c r="Z132" s="142">
        <v>0</v>
      </c>
      <c r="AA132" s="142">
        <v>844.28</v>
      </c>
      <c r="AB132" s="142">
        <v>3536.49</v>
      </c>
      <c r="AC132" s="142">
        <v>0</v>
      </c>
      <c r="AD132" s="133"/>
      <c r="AE132" s="133"/>
    </row>
    <row r="133" spans="1:31" ht="36" x14ac:dyDescent="0.25">
      <c r="A133" s="133">
        <v>122</v>
      </c>
      <c r="B133" s="134" t="s">
        <v>2410</v>
      </c>
      <c r="C133" s="135" t="s">
        <v>2411</v>
      </c>
      <c r="D133" s="153" t="s">
        <v>2356</v>
      </c>
      <c r="E133" s="143" t="s">
        <v>2125</v>
      </c>
      <c r="F133" s="153" t="s">
        <v>2357</v>
      </c>
      <c r="G133" s="154">
        <v>2443.8000000000002</v>
      </c>
      <c r="H133" s="142">
        <v>0</v>
      </c>
      <c r="I133" s="155">
        <v>0</v>
      </c>
      <c r="J133" s="139">
        <v>0</v>
      </c>
      <c r="K133" s="142">
        <v>90.38</v>
      </c>
      <c r="L133" s="139">
        <v>0</v>
      </c>
      <c r="M133" s="139">
        <v>0</v>
      </c>
      <c r="N133" s="142">
        <v>2534.1800000000003</v>
      </c>
      <c r="O133" s="142">
        <v>0</v>
      </c>
      <c r="P133" s="142">
        <v>11.29</v>
      </c>
      <c r="Q133" s="142">
        <v>0</v>
      </c>
      <c r="R133" s="142">
        <v>0</v>
      </c>
      <c r="S133" s="142">
        <v>0</v>
      </c>
      <c r="T133" s="142">
        <v>0</v>
      </c>
      <c r="U133" s="142">
        <v>281.04000000000002</v>
      </c>
      <c r="V133" s="142">
        <v>0</v>
      </c>
      <c r="W133" s="142">
        <v>0</v>
      </c>
      <c r="X133" s="142">
        <v>0</v>
      </c>
      <c r="Y133" s="142">
        <v>0</v>
      </c>
      <c r="Z133" s="142">
        <v>0</v>
      </c>
      <c r="AA133" s="142">
        <v>292.33000000000004</v>
      </c>
      <c r="AB133" s="142">
        <v>2241.85</v>
      </c>
      <c r="AC133" s="142">
        <v>0</v>
      </c>
      <c r="AD133" s="133"/>
      <c r="AE133" s="133"/>
    </row>
    <row r="134" spans="1:31" ht="36" x14ac:dyDescent="0.25">
      <c r="A134" s="133">
        <v>123</v>
      </c>
      <c r="B134" s="134" t="s">
        <v>2412</v>
      </c>
      <c r="C134" s="135" t="s">
        <v>2413</v>
      </c>
      <c r="D134" s="153" t="s">
        <v>2356</v>
      </c>
      <c r="E134" s="143" t="s">
        <v>2125</v>
      </c>
      <c r="F134" s="153" t="s">
        <v>2357</v>
      </c>
      <c r="G134" s="154">
        <v>5620.74</v>
      </c>
      <c r="H134" s="142">
        <v>0</v>
      </c>
      <c r="I134" s="155">
        <v>0</v>
      </c>
      <c r="J134" s="139">
        <v>0</v>
      </c>
      <c r="K134" s="142">
        <v>207.86</v>
      </c>
      <c r="L134" s="139">
        <v>0</v>
      </c>
      <c r="M134" s="139">
        <v>0</v>
      </c>
      <c r="N134" s="142">
        <v>5828.5999999999995</v>
      </c>
      <c r="O134" s="142">
        <v>0</v>
      </c>
      <c r="P134" s="142">
        <v>697.8</v>
      </c>
      <c r="Q134" s="142">
        <v>0</v>
      </c>
      <c r="R134" s="142">
        <v>0</v>
      </c>
      <c r="S134" s="142">
        <v>0</v>
      </c>
      <c r="T134" s="142">
        <v>0</v>
      </c>
      <c r="U134" s="142">
        <v>524.6</v>
      </c>
      <c r="V134" s="142">
        <v>0</v>
      </c>
      <c r="W134" s="142">
        <v>0</v>
      </c>
      <c r="X134" s="142">
        <v>0</v>
      </c>
      <c r="Y134" s="142">
        <v>0</v>
      </c>
      <c r="Z134" s="142">
        <v>0</v>
      </c>
      <c r="AA134" s="142">
        <v>1222.4000000000001</v>
      </c>
      <c r="AB134" s="142">
        <v>4606.2</v>
      </c>
      <c r="AC134" s="142">
        <v>0</v>
      </c>
      <c r="AD134" s="133"/>
      <c r="AE134" s="133"/>
    </row>
    <row r="135" spans="1:31" ht="36" x14ac:dyDescent="0.25">
      <c r="A135" s="133">
        <v>124</v>
      </c>
      <c r="B135" s="134" t="s">
        <v>2414</v>
      </c>
      <c r="C135" s="135" t="s">
        <v>2415</v>
      </c>
      <c r="D135" s="153" t="s">
        <v>2356</v>
      </c>
      <c r="E135" s="143" t="s">
        <v>2125</v>
      </c>
      <c r="F135" s="153" t="s">
        <v>2357</v>
      </c>
      <c r="G135" s="154">
        <v>1955.04</v>
      </c>
      <c r="H135" s="142">
        <v>0</v>
      </c>
      <c r="I135" s="155">
        <v>0</v>
      </c>
      <c r="J135" s="139">
        <v>0</v>
      </c>
      <c r="K135" s="142">
        <v>72.3</v>
      </c>
      <c r="L135" s="139">
        <v>0</v>
      </c>
      <c r="M135" s="139">
        <v>0</v>
      </c>
      <c r="N135" s="142">
        <v>2097.31</v>
      </c>
      <c r="O135" s="142">
        <v>69.97</v>
      </c>
      <c r="P135" s="142">
        <v>0</v>
      </c>
      <c r="Q135" s="142">
        <v>0</v>
      </c>
      <c r="R135" s="142">
        <v>0</v>
      </c>
      <c r="S135" s="142">
        <v>0</v>
      </c>
      <c r="T135" s="142">
        <v>0</v>
      </c>
      <c r="U135" s="142">
        <v>168.62</v>
      </c>
      <c r="V135" s="142">
        <v>0</v>
      </c>
      <c r="W135" s="142">
        <v>0</v>
      </c>
      <c r="X135" s="142">
        <v>0</v>
      </c>
      <c r="Y135" s="142">
        <v>0</v>
      </c>
      <c r="Z135" s="142">
        <v>0</v>
      </c>
      <c r="AA135" s="142">
        <v>168.62</v>
      </c>
      <c r="AB135" s="142">
        <v>1928.69</v>
      </c>
      <c r="AC135" s="142">
        <v>0</v>
      </c>
      <c r="AD135" s="133"/>
      <c r="AE135" s="133"/>
    </row>
    <row r="136" spans="1:31" ht="48" x14ac:dyDescent="0.25">
      <c r="A136" s="133">
        <v>125</v>
      </c>
      <c r="B136" s="134" t="s">
        <v>2416</v>
      </c>
      <c r="C136" s="135" t="s">
        <v>2417</v>
      </c>
      <c r="D136" s="153" t="s">
        <v>2356</v>
      </c>
      <c r="E136" s="143" t="s">
        <v>2125</v>
      </c>
      <c r="F136" s="153" t="s">
        <v>2357</v>
      </c>
      <c r="G136" s="154">
        <v>3258.4</v>
      </c>
      <c r="H136" s="142">
        <v>0</v>
      </c>
      <c r="I136" s="155">
        <v>0</v>
      </c>
      <c r="J136" s="139">
        <v>0</v>
      </c>
      <c r="K136" s="142">
        <v>120.5</v>
      </c>
      <c r="L136" s="139">
        <v>0</v>
      </c>
      <c r="M136" s="139">
        <v>0</v>
      </c>
      <c r="N136" s="142">
        <v>3378.9</v>
      </c>
      <c r="O136" s="142">
        <v>0</v>
      </c>
      <c r="P136" s="142">
        <v>138.44</v>
      </c>
      <c r="Q136" s="142">
        <v>0</v>
      </c>
      <c r="R136" s="142">
        <v>0</v>
      </c>
      <c r="S136" s="142">
        <v>0</v>
      </c>
      <c r="T136" s="142">
        <v>0</v>
      </c>
      <c r="U136" s="142">
        <v>449.66</v>
      </c>
      <c r="V136" s="142">
        <v>0</v>
      </c>
      <c r="W136" s="142">
        <v>0</v>
      </c>
      <c r="X136" s="142">
        <v>0</v>
      </c>
      <c r="Y136" s="142">
        <v>0</v>
      </c>
      <c r="Z136" s="142">
        <v>0</v>
      </c>
      <c r="AA136" s="142">
        <v>588.1</v>
      </c>
      <c r="AB136" s="142">
        <v>2790.8</v>
      </c>
      <c r="AC136" s="142">
        <v>0</v>
      </c>
      <c r="AD136" s="133"/>
      <c r="AE136" s="133"/>
    </row>
    <row r="137" spans="1:31" ht="36" x14ac:dyDescent="0.25">
      <c r="A137" s="133">
        <v>126</v>
      </c>
      <c r="B137" s="134" t="s">
        <v>2418</v>
      </c>
      <c r="C137" s="135" t="s">
        <v>2419</v>
      </c>
      <c r="D137" s="153" t="s">
        <v>2356</v>
      </c>
      <c r="E137" s="143" t="s">
        <v>2125</v>
      </c>
      <c r="F137" s="153" t="s">
        <v>2357</v>
      </c>
      <c r="G137" s="154">
        <v>1629.2</v>
      </c>
      <c r="H137" s="142">
        <v>0</v>
      </c>
      <c r="I137" s="155">
        <v>0</v>
      </c>
      <c r="J137" s="139">
        <v>0</v>
      </c>
      <c r="K137" s="142">
        <v>60.25</v>
      </c>
      <c r="L137" s="139">
        <v>0</v>
      </c>
      <c r="M137" s="139">
        <v>0</v>
      </c>
      <c r="N137" s="142">
        <v>1793.04</v>
      </c>
      <c r="O137" s="142">
        <v>103.59</v>
      </c>
      <c r="P137" s="142">
        <v>0</v>
      </c>
      <c r="Q137" s="142">
        <v>0</v>
      </c>
      <c r="R137" s="142">
        <v>16.29</v>
      </c>
      <c r="S137" s="142">
        <v>0</v>
      </c>
      <c r="T137" s="142">
        <v>0</v>
      </c>
      <c r="U137" s="142">
        <v>187.36</v>
      </c>
      <c r="V137" s="142">
        <v>0</v>
      </c>
      <c r="W137" s="142">
        <v>0</v>
      </c>
      <c r="X137" s="142">
        <v>0</v>
      </c>
      <c r="Y137" s="142">
        <v>0</v>
      </c>
      <c r="Z137" s="142">
        <v>0</v>
      </c>
      <c r="AA137" s="142">
        <v>203.65</v>
      </c>
      <c r="AB137" s="142">
        <v>1589.39</v>
      </c>
      <c r="AC137" s="142">
        <v>0</v>
      </c>
      <c r="AD137" s="133"/>
      <c r="AE137" s="133"/>
    </row>
    <row r="138" spans="1:31" ht="48" x14ac:dyDescent="0.25">
      <c r="A138" s="133">
        <v>127</v>
      </c>
      <c r="B138" s="134" t="s">
        <v>2420</v>
      </c>
      <c r="C138" s="135" t="s">
        <v>2421</v>
      </c>
      <c r="D138" s="153" t="s">
        <v>2356</v>
      </c>
      <c r="E138" s="143" t="s">
        <v>2125</v>
      </c>
      <c r="F138" s="153" t="s">
        <v>2357</v>
      </c>
      <c r="G138" s="154">
        <v>4480.3</v>
      </c>
      <c r="H138" s="142">
        <v>0</v>
      </c>
      <c r="I138" s="155">
        <v>0</v>
      </c>
      <c r="J138" s="139">
        <v>0</v>
      </c>
      <c r="K138" s="142">
        <v>165.69</v>
      </c>
      <c r="L138" s="139">
        <v>0</v>
      </c>
      <c r="M138" s="139">
        <v>0</v>
      </c>
      <c r="N138" s="142">
        <v>4645.99</v>
      </c>
      <c r="O138" s="142">
        <v>0</v>
      </c>
      <c r="P138" s="142">
        <v>460.07</v>
      </c>
      <c r="Q138" s="142">
        <v>0</v>
      </c>
      <c r="R138" s="142">
        <v>44.8</v>
      </c>
      <c r="S138" s="142">
        <v>0</v>
      </c>
      <c r="T138" s="142">
        <v>0</v>
      </c>
      <c r="U138" s="142">
        <v>412.19</v>
      </c>
      <c r="V138" s="142">
        <v>0</v>
      </c>
      <c r="W138" s="142">
        <v>0</v>
      </c>
      <c r="X138" s="142">
        <v>0</v>
      </c>
      <c r="Y138" s="142">
        <v>0</v>
      </c>
      <c r="Z138" s="142">
        <v>0</v>
      </c>
      <c r="AA138" s="142">
        <v>917.06</v>
      </c>
      <c r="AB138" s="142">
        <v>3728.93</v>
      </c>
      <c r="AC138" s="142">
        <v>0</v>
      </c>
      <c r="AD138" s="133"/>
      <c r="AE138" s="133"/>
    </row>
    <row r="139" spans="1:31" ht="48" x14ac:dyDescent="0.25">
      <c r="A139" s="133">
        <v>128</v>
      </c>
      <c r="B139" s="134" t="s">
        <v>2422</v>
      </c>
      <c r="C139" s="135" t="s">
        <v>2423</v>
      </c>
      <c r="D139" s="153" t="s">
        <v>2356</v>
      </c>
      <c r="E139" s="143" t="s">
        <v>2125</v>
      </c>
      <c r="F139" s="153" t="s">
        <v>2357</v>
      </c>
      <c r="G139" s="154">
        <v>1792.12</v>
      </c>
      <c r="H139" s="142">
        <v>0</v>
      </c>
      <c r="I139" s="155">
        <v>0</v>
      </c>
      <c r="J139" s="139">
        <v>0</v>
      </c>
      <c r="K139" s="142">
        <v>66.28</v>
      </c>
      <c r="L139" s="139">
        <v>0</v>
      </c>
      <c r="M139" s="139">
        <v>0</v>
      </c>
      <c r="N139" s="142">
        <v>1939.1799999999998</v>
      </c>
      <c r="O139" s="142">
        <v>80.78</v>
      </c>
      <c r="P139" s="142">
        <v>0</v>
      </c>
      <c r="Q139" s="142">
        <v>0</v>
      </c>
      <c r="R139" s="142">
        <v>0</v>
      </c>
      <c r="S139" s="142">
        <v>0</v>
      </c>
      <c r="T139" s="142">
        <v>0</v>
      </c>
      <c r="U139" s="142">
        <v>168.62</v>
      </c>
      <c r="V139" s="142">
        <v>0</v>
      </c>
      <c r="W139" s="142">
        <v>0</v>
      </c>
      <c r="X139" s="142">
        <v>0</v>
      </c>
      <c r="Y139" s="142">
        <v>0</v>
      </c>
      <c r="Z139" s="142">
        <v>0</v>
      </c>
      <c r="AA139" s="142">
        <v>168.62</v>
      </c>
      <c r="AB139" s="142">
        <v>1770.56</v>
      </c>
      <c r="AC139" s="142">
        <v>0</v>
      </c>
      <c r="AD139" s="133"/>
      <c r="AE139" s="133"/>
    </row>
    <row r="140" spans="1:31" ht="36" x14ac:dyDescent="0.25">
      <c r="A140" s="133">
        <v>129</v>
      </c>
      <c r="B140" s="134" t="s">
        <v>2424</v>
      </c>
      <c r="C140" s="135" t="s">
        <v>2425</v>
      </c>
      <c r="D140" s="153" t="s">
        <v>2356</v>
      </c>
      <c r="E140" s="143" t="s">
        <v>2125</v>
      </c>
      <c r="F140" s="153" t="s">
        <v>2357</v>
      </c>
      <c r="G140" s="154">
        <v>1955.04</v>
      </c>
      <c r="H140" s="142">
        <v>0</v>
      </c>
      <c r="I140" s="155">
        <v>0</v>
      </c>
      <c r="J140" s="139">
        <v>0</v>
      </c>
      <c r="K140" s="142">
        <v>72.3</v>
      </c>
      <c r="L140" s="139">
        <v>0</v>
      </c>
      <c r="M140" s="139">
        <v>0</v>
      </c>
      <c r="N140" s="142">
        <v>2097.31</v>
      </c>
      <c r="O140" s="142">
        <v>69.97</v>
      </c>
      <c r="P140" s="142">
        <v>0</v>
      </c>
      <c r="Q140" s="142">
        <v>0</v>
      </c>
      <c r="R140" s="142">
        <v>0</v>
      </c>
      <c r="S140" s="142">
        <v>0</v>
      </c>
      <c r="T140" s="142">
        <v>0</v>
      </c>
      <c r="U140" s="142">
        <v>168.62</v>
      </c>
      <c r="V140" s="142">
        <v>0</v>
      </c>
      <c r="W140" s="142">
        <v>0</v>
      </c>
      <c r="X140" s="142">
        <v>0</v>
      </c>
      <c r="Y140" s="142">
        <v>0</v>
      </c>
      <c r="Z140" s="142">
        <v>0</v>
      </c>
      <c r="AA140" s="142">
        <v>168.62</v>
      </c>
      <c r="AB140" s="142">
        <v>1928.69</v>
      </c>
      <c r="AC140" s="142">
        <v>0</v>
      </c>
      <c r="AD140" s="133"/>
      <c r="AE140" s="133"/>
    </row>
    <row r="141" spans="1:31" ht="36" x14ac:dyDescent="0.25">
      <c r="A141" s="133">
        <v>130</v>
      </c>
      <c r="B141" s="134" t="s">
        <v>2426</v>
      </c>
      <c r="C141" s="135" t="s">
        <v>2427</v>
      </c>
      <c r="D141" s="153" t="s">
        <v>2356</v>
      </c>
      <c r="E141" s="143" t="s">
        <v>2125</v>
      </c>
      <c r="F141" s="153" t="s">
        <v>2357</v>
      </c>
      <c r="G141" s="154">
        <v>5294.9</v>
      </c>
      <c r="H141" s="142">
        <v>0</v>
      </c>
      <c r="I141" s="155">
        <v>0</v>
      </c>
      <c r="J141" s="139">
        <v>0</v>
      </c>
      <c r="K141" s="142">
        <v>195.81</v>
      </c>
      <c r="L141" s="139">
        <v>0</v>
      </c>
      <c r="M141" s="139">
        <v>0</v>
      </c>
      <c r="N141" s="142">
        <v>5490.71</v>
      </c>
      <c r="O141" s="142">
        <v>0</v>
      </c>
      <c r="P141" s="142">
        <v>625.63</v>
      </c>
      <c r="Q141" s="142">
        <v>0</v>
      </c>
      <c r="R141" s="142">
        <v>52.95</v>
      </c>
      <c r="S141" s="142">
        <v>0</v>
      </c>
      <c r="T141" s="142">
        <v>0</v>
      </c>
      <c r="U141" s="142">
        <v>505.87</v>
      </c>
      <c r="V141" s="142">
        <v>1106</v>
      </c>
      <c r="W141" s="142">
        <v>0</v>
      </c>
      <c r="X141" s="142">
        <v>0</v>
      </c>
      <c r="Y141" s="142">
        <v>0</v>
      </c>
      <c r="Z141" s="142">
        <v>0</v>
      </c>
      <c r="AA141" s="142">
        <v>2290.4499999999998</v>
      </c>
      <c r="AB141" s="142">
        <v>3200.26</v>
      </c>
      <c r="AC141" s="142">
        <v>0</v>
      </c>
      <c r="AD141" s="133"/>
      <c r="AE141" s="133"/>
    </row>
    <row r="142" spans="1:31" ht="36" x14ac:dyDescent="0.25">
      <c r="A142" s="133">
        <v>131</v>
      </c>
      <c r="B142" s="134" t="s">
        <v>2428</v>
      </c>
      <c r="C142" s="135" t="s">
        <v>2429</v>
      </c>
      <c r="D142" s="153" t="s">
        <v>2356</v>
      </c>
      <c r="E142" s="143" t="s">
        <v>2125</v>
      </c>
      <c r="F142" s="153" t="s">
        <v>2357</v>
      </c>
      <c r="G142" s="154">
        <v>1058.98</v>
      </c>
      <c r="H142" s="142">
        <v>0</v>
      </c>
      <c r="I142" s="155">
        <v>0</v>
      </c>
      <c r="J142" s="139">
        <v>0</v>
      </c>
      <c r="K142" s="142">
        <v>39.159999999999997</v>
      </c>
      <c r="L142" s="139">
        <v>0</v>
      </c>
      <c r="M142" s="139">
        <v>0</v>
      </c>
      <c r="N142" s="142">
        <v>1239.5800000000002</v>
      </c>
      <c r="O142" s="142">
        <v>141.44</v>
      </c>
      <c r="P142" s="142">
        <v>0</v>
      </c>
      <c r="Q142" s="142">
        <v>0</v>
      </c>
      <c r="R142" s="142">
        <v>10.59</v>
      </c>
      <c r="S142" s="142">
        <v>0</v>
      </c>
      <c r="T142" s="142">
        <v>0</v>
      </c>
      <c r="U142" s="142">
        <v>93.68</v>
      </c>
      <c r="V142" s="142">
        <v>0</v>
      </c>
      <c r="W142" s="142">
        <v>0</v>
      </c>
      <c r="X142" s="142">
        <v>0</v>
      </c>
      <c r="Y142" s="142">
        <v>0</v>
      </c>
      <c r="Z142" s="142">
        <v>0</v>
      </c>
      <c r="AA142" s="142">
        <v>104.27</v>
      </c>
      <c r="AB142" s="142">
        <v>1135.31</v>
      </c>
      <c r="AC142" s="142">
        <v>0</v>
      </c>
      <c r="AD142" s="133"/>
      <c r="AE142" s="133"/>
    </row>
    <row r="143" spans="1:31" ht="48" x14ac:dyDescent="0.25">
      <c r="A143" s="133">
        <v>132</v>
      </c>
      <c r="B143" s="134" t="s">
        <v>2430</v>
      </c>
      <c r="C143" s="135" t="s">
        <v>2431</v>
      </c>
      <c r="D143" s="153" t="s">
        <v>2356</v>
      </c>
      <c r="E143" s="143" t="s">
        <v>2125</v>
      </c>
      <c r="F143" s="153" t="s">
        <v>2357</v>
      </c>
      <c r="G143" s="154">
        <v>2443.8000000000002</v>
      </c>
      <c r="H143" s="142">
        <v>254.16</v>
      </c>
      <c r="I143" s="155">
        <v>0</v>
      </c>
      <c r="J143" s="139">
        <v>0</v>
      </c>
      <c r="K143" s="142">
        <v>90.38</v>
      </c>
      <c r="L143" s="139">
        <v>0</v>
      </c>
      <c r="M143" s="139">
        <v>0</v>
      </c>
      <c r="N143" s="142">
        <v>2788.34</v>
      </c>
      <c r="O143" s="142">
        <v>0</v>
      </c>
      <c r="P143" s="142">
        <v>53.94</v>
      </c>
      <c r="Q143" s="142">
        <v>0</v>
      </c>
      <c r="R143" s="142">
        <v>24.44</v>
      </c>
      <c r="S143" s="142">
        <v>0</v>
      </c>
      <c r="T143" s="142">
        <v>0</v>
      </c>
      <c r="U143" s="142">
        <v>243.57</v>
      </c>
      <c r="V143" s="142">
        <v>0</v>
      </c>
      <c r="W143" s="142">
        <v>0</v>
      </c>
      <c r="X143" s="142">
        <v>0</v>
      </c>
      <c r="Y143" s="142">
        <v>0</v>
      </c>
      <c r="Z143" s="142">
        <v>0</v>
      </c>
      <c r="AA143" s="142">
        <v>321.95</v>
      </c>
      <c r="AB143" s="142">
        <v>2466.39</v>
      </c>
      <c r="AC143" s="142">
        <v>0</v>
      </c>
      <c r="AD143" s="133"/>
      <c r="AE143" s="133"/>
    </row>
    <row r="144" spans="1:31" ht="48" x14ac:dyDescent="0.25">
      <c r="A144" s="133">
        <v>133</v>
      </c>
      <c r="B144" s="134" t="s">
        <v>2432</v>
      </c>
      <c r="C144" s="135" t="s">
        <v>2433</v>
      </c>
      <c r="D144" s="153" t="s">
        <v>2356</v>
      </c>
      <c r="E144" s="143" t="s">
        <v>2125</v>
      </c>
      <c r="F144" s="153" t="s">
        <v>2357</v>
      </c>
      <c r="G144" s="154">
        <v>2769.64</v>
      </c>
      <c r="H144" s="142">
        <v>0</v>
      </c>
      <c r="I144" s="155">
        <v>0</v>
      </c>
      <c r="J144" s="139">
        <v>0</v>
      </c>
      <c r="K144" s="142">
        <v>102.43</v>
      </c>
      <c r="L144" s="139">
        <v>0</v>
      </c>
      <c r="M144" s="139">
        <v>0</v>
      </c>
      <c r="N144" s="142">
        <v>2872.0699999999997</v>
      </c>
      <c r="O144" s="142">
        <v>0</v>
      </c>
      <c r="P144" s="142">
        <v>63.05</v>
      </c>
      <c r="Q144" s="142">
        <v>0</v>
      </c>
      <c r="R144" s="142">
        <v>27.7</v>
      </c>
      <c r="S144" s="142">
        <v>0</v>
      </c>
      <c r="T144" s="142">
        <v>0</v>
      </c>
      <c r="U144" s="142">
        <v>243.57</v>
      </c>
      <c r="V144" s="142">
        <v>0</v>
      </c>
      <c r="W144" s="142">
        <v>0</v>
      </c>
      <c r="X144" s="142">
        <v>0</v>
      </c>
      <c r="Y144" s="142">
        <v>0</v>
      </c>
      <c r="Z144" s="142">
        <v>0</v>
      </c>
      <c r="AA144" s="142">
        <v>334.32</v>
      </c>
      <c r="AB144" s="142">
        <v>2537.75</v>
      </c>
      <c r="AC144" s="142">
        <v>0</v>
      </c>
      <c r="AD144" s="133"/>
      <c r="AE144" s="133"/>
    </row>
    <row r="145" spans="1:31" ht="48" x14ac:dyDescent="0.25">
      <c r="A145" s="133">
        <v>134</v>
      </c>
      <c r="B145" s="134" t="s">
        <v>2434</v>
      </c>
      <c r="C145" s="135" t="s">
        <v>2435</v>
      </c>
      <c r="D145" s="153" t="s">
        <v>2356</v>
      </c>
      <c r="E145" s="143" t="s">
        <v>2125</v>
      </c>
      <c r="F145" s="153" t="s">
        <v>2357</v>
      </c>
      <c r="G145" s="154">
        <v>3258.4</v>
      </c>
      <c r="H145" s="142">
        <v>0</v>
      </c>
      <c r="I145" s="155">
        <v>0</v>
      </c>
      <c r="J145" s="139">
        <v>0</v>
      </c>
      <c r="K145" s="142">
        <v>120.5</v>
      </c>
      <c r="L145" s="139">
        <v>0</v>
      </c>
      <c r="M145" s="139">
        <v>0</v>
      </c>
      <c r="N145" s="142">
        <v>3378.9</v>
      </c>
      <c r="O145" s="142">
        <v>0</v>
      </c>
      <c r="P145" s="142">
        <v>138.44</v>
      </c>
      <c r="Q145" s="142">
        <v>0</v>
      </c>
      <c r="R145" s="142">
        <v>0</v>
      </c>
      <c r="S145" s="142">
        <v>0</v>
      </c>
      <c r="T145" s="142">
        <v>0</v>
      </c>
      <c r="U145" s="142">
        <v>374.72</v>
      </c>
      <c r="V145" s="142">
        <v>0</v>
      </c>
      <c r="W145" s="142">
        <v>0</v>
      </c>
      <c r="X145" s="142">
        <v>0</v>
      </c>
      <c r="Y145" s="142">
        <v>0</v>
      </c>
      <c r="Z145" s="142">
        <v>0</v>
      </c>
      <c r="AA145" s="142">
        <v>513.16000000000008</v>
      </c>
      <c r="AB145" s="142">
        <v>2865.74</v>
      </c>
      <c r="AC145" s="142">
        <v>0</v>
      </c>
      <c r="AD145" s="133"/>
      <c r="AE145" s="133"/>
    </row>
    <row r="146" spans="1:31" ht="48" x14ac:dyDescent="0.25">
      <c r="A146" s="133">
        <v>135</v>
      </c>
      <c r="B146" s="134" t="s">
        <v>2436</v>
      </c>
      <c r="C146" s="135" t="s">
        <v>2437</v>
      </c>
      <c r="D146" s="153" t="s">
        <v>2356</v>
      </c>
      <c r="E146" s="143" t="s">
        <v>2125</v>
      </c>
      <c r="F146" s="153" t="s">
        <v>2357</v>
      </c>
      <c r="G146" s="154">
        <v>2036.5</v>
      </c>
      <c r="H146" s="142">
        <v>0</v>
      </c>
      <c r="I146" s="155">
        <v>0</v>
      </c>
      <c r="J146" s="139">
        <v>0</v>
      </c>
      <c r="K146" s="142">
        <v>75.31</v>
      </c>
      <c r="L146" s="139">
        <v>0</v>
      </c>
      <c r="M146" s="139">
        <v>0</v>
      </c>
      <c r="N146" s="142">
        <v>2174.83</v>
      </c>
      <c r="O146" s="142">
        <v>63.02</v>
      </c>
      <c r="P146" s="142">
        <v>0</v>
      </c>
      <c r="Q146" s="142">
        <v>0</v>
      </c>
      <c r="R146" s="142">
        <v>0</v>
      </c>
      <c r="S146" s="142">
        <v>0</v>
      </c>
      <c r="T146" s="142">
        <v>0</v>
      </c>
      <c r="U146" s="142">
        <v>187.36</v>
      </c>
      <c r="V146" s="142">
        <v>0</v>
      </c>
      <c r="W146" s="142">
        <v>0</v>
      </c>
      <c r="X146" s="142">
        <v>0</v>
      </c>
      <c r="Y146" s="142">
        <v>0</v>
      </c>
      <c r="Z146" s="142">
        <v>0</v>
      </c>
      <c r="AA146" s="142">
        <v>187.36</v>
      </c>
      <c r="AB146" s="142">
        <v>1987.47</v>
      </c>
      <c r="AC146" s="142">
        <v>0</v>
      </c>
      <c r="AD146" s="133"/>
      <c r="AE146" s="133"/>
    </row>
    <row r="147" spans="1:31" ht="48" x14ac:dyDescent="0.25">
      <c r="A147" s="133">
        <v>136</v>
      </c>
      <c r="B147" s="134" t="s">
        <v>2438</v>
      </c>
      <c r="C147" s="135" t="s">
        <v>2439</v>
      </c>
      <c r="D147" s="153" t="s">
        <v>2356</v>
      </c>
      <c r="E147" s="143" t="s">
        <v>2125</v>
      </c>
      <c r="F147" s="153" t="s">
        <v>2357</v>
      </c>
      <c r="G147" s="154">
        <v>1955.04</v>
      </c>
      <c r="H147" s="142">
        <v>0</v>
      </c>
      <c r="I147" s="155">
        <v>0</v>
      </c>
      <c r="J147" s="139">
        <v>0</v>
      </c>
      <c r="K147" s="142">
        <v>72.3</v>
      </c>
      <c r="L147" s="139">
        <v>0</v>
      </c>
      <c r="M147" s="139">
        <v>0</v>
      </c>
      <c r="N147" s="142">
        <v>2097.31</v>
      </c>
      <c r="O147" s="142">
        <v>69.97</v>
      </c>
      <c r="P147" s="142">
        <v>0</v>
      </c>
      <c r="Q147" s="142">
        <v>0</v>
      </c>
      <c r="R147" s="142">
        <v>0</v>
      </c>
      <c r="S147" s="142">
        <v>0</v>
      </c>
      <c r="T147" s="142">
        <v>0</v>
      </c>
      <c r="U147" s="142">
        <v>187.36</v>
      </c>
      <c r="V147" s="142">
        <v>0</v>
      </c>
      <c r="W147" s="142">
        <v>0</v>
      </c>
      <c r="X147" s="142">
        <v>0</v>
      </c>
      <c r="Y147" s="142">
        <v>0</v>
      </c>
      <c r="Z147" s="142">
        <v>0</v>
      </c>
      <c r="AA147" s="142">
        <v>187.36</v>
      </c>
      <c r="AB147" s="142">
        <v>1909.95</v>
      </c>
      <c r="AC147" s="142">
        <v>0</v>
      </c>
      <c r="AD147" s="133"/>
      <c r="AE147" s="133"/>
    </row>
    <row r="148" spans="1:31" ht="36" x14ac:dyDescent="0.25">
      <c r="A148" s="133">
        <v>137</v>
      </c>
      <c r="B148" s="134" t="s">
        <v>2440</v>
      </c>
      <c r="C148" s="135" t="s">
        <v>2441</v>
      </c>
      <c r="D148" s="153" t="s">
        <v>2356</v>
      </c>
      <c r="E148" s="143" t="s">
        <v>2125</v>
      </c>
      <c r="F148" s="153" t="s">
        <v>2357</v>
      </c>
      <c r="G148" s="154">
        <v>2117.96</v>
      </c>
      <c r="H148" s="142">
        <v>0</v>
      </c>
      <c r="I148" s="155">
        <v>0</v>
      </c>
      <c r="J148" s="139">
        <v>0</v>
      </c>
      <c r="K148" s="142">
        <v>78.33</v>
      </c>
      <c r="L148" s="139">
        <v>0</v>
      </c>
      <c r="M148" s="139">
        <v>0</v>
      </c>
      <c r="N148" s="142">
        <v>2236.17</v>
      </c>
      <c r="O148" s="142">
        <v>39.880000000000003</v>
      </c>
      <c r="P148" s="142">
        <v>0</v>
      </c>
      <c r="Q148" s="142">
        <v>0</v>
      </c>
      <c r="R148" s="142">
        <v>0</v>
      </c>
      <c r="S148" s="142">
        <v>0</v>
      </c>
      <c r="T148" s="142">
        <v>0</v>
      </c>
      <c r="U148" s="142">
        <v>187.36</v>
      </c>
      <c r="V148" s="142">
        <v>0</v>
      </c>
      <c r="W148" s="142">
        <v>0</v>
      </c>
      <c r="X148" s="142">
        <v>0</v>
      </c>
      <c r="Y148" s="142">
        <v>0</v>
      </c>
      <c r="Z148" s="142">
        <v>0</v>
      </c>
      <c r="AA148" s="142">
        <v>187.36</v>
      </c>
      <c r="AB148" s="142">
        <v>2048.81</v>
      </c>
      <c r="AC148" s="142">
        <v>0</v>
      </c>
      <c r="AD148" s="133"/>
      <c r="AE148" s="133"/>
    </row>
    <row r="149" spans="1:31" ht="48" x14ac:dyDescent="0.25">
      <c r="A149" s="133">
        <v>138</v>
      </c>
      <c r="B149" s="134" t="s">
        <v>2442</v>
      </c>
      <c r="C149" s="135" t="s">
        <v>2443</v>
      </c>
      <c r="D149" s="153" t="s">
        <v>2356</v>
      </c>
      <c r="E149" s="143" t="s">
        <v>2125</v>
      </c>
      <c r="F149" s="153" t="s">
        <v>2357</v>
      </c>
      <c r="G149" s="154">
        <v>2851.1</v>
      </c>
      <c r="H149" s="142">
        <v>211.8</v>
      </c>
      <c r="I149" s="155">
        <v>0</v>
      </c>
      <c r="J149" s="139">
        <v>0</v>
      </c>
      <c r="K149" s="142">
        <v>105.44</v>
      </c>
      <c r="L149" s="139">
        <v>0</v>
      </c>
      <c r="M149" s="139">
        <v>0</v>
      </c>
      <c r="N149" s="142">
        <v>3168.34</v>
      </c>
      <c r="O149" s="142">
        <v>0</v>
      </c>
      <c r="P149" s="142">
        <v>115.53</v>
      </c>
      <c r="Q149" s="142">
        <v>0</v>
      </c>
      <c r="R149" s="142">
        <v>28.51</v>
      </c>
      <c r="S149" s="142">
        <v>0</v>
      </c>
      <c r="T149" s="142">
        <v>0</v>
      </c>
      <c r="U149" s="142">
        <v>243.57</v>
      </c>
      <c r="V149" s="142">
        <v>0</v>
      </c>
      <c r="W149" s="142">
        <v>0</v>
      </c>
      <c r="X149" s="142">
        <v>0</v>
      </c>
      <c r="Y149" s="142">
        <v>0</v>
      </c>
      <c r="Z149" s="142">
        <v>0</v>
      </c>
      <c r="AA149" s="142">
        <v>387.61</v>
      </c>
      <c r="AB149" s="142">
        <v>2780.73</v>
      </c>
      <c r="AC149" s="142">
        <v>0</v>
      </c>
      <c r="AD149" s="133"/>
      <c r="AE149" s="133"/>
    </row>
    <row r="150" spans="1:31" ht="36" x14ac:dyDescent="0.25">
      <c r="A150" s="133">
        <v>139</v>
      </c>
      <c r="B150" s="134" t="s">
        <v>2444</v>
      </c>
      <c r="C150" s="135" t="s">
        <v>2445</v>
      </c>
      <c r="D150" s="153" t="s">
        <v>2356</v>
      </c>
      <c r="E150" s="143" t="s">
        <v>2125</v>
      </c>
      <c r="F150" s="153" t="s">
        <v>2357</v>
      </c>
      <c r="G150" s="154">
        <v>2769.64</v>
      </c>
      <c r="H150" s="142">
        <v>0</v>
      </c>
      <c r="I150" s="155">
        <v>0</v>
      </c>
      <c r="J150" s="139">
        <v>0</v>
      </c>
      <c r="K150" s="142">
        <v>102.43</v>
      </c>
      <c r="L150" s="139">
        <v>0</v>
      </c>
      <c r="M150" s="139">
        <v>0</v>
      </c>
      <c r="N150" s="142">
        <v>2872.0699999999997</v>
      </c>
      <c r="O150" s="142">
        <v>0</v>
      </c>
      <c r="P150" s="142">
        <v>63.05</v>
      </c>
      <c r="Q150" s="142">
        <v>0</v>
      </c>
      <c r="R150" s="142">
        <v>27.7</v>
      </c>
      <c r="S150" s="142">
        <v>0</v>
      </c>
      <c r="T150" s="142">
        <v>0</v>
      </c>
      <c r="U150" s="142">
        <v>262.3</v>
      </c>
      <c r="V150" s="142">
        <v>1167</v>
      </c>
      <c r="W150" s="142">
        <v>0</v>
      </c>
      <c r="X150" s="142">
        <v>0</v>
      </c>
      <c r="Y150" s="142">
        <v>0</v>
      </c>
      <c r="Z150" s="142">
        <v>0</v>
      </c>
      <c r="AA150" s="142">
        <v>1520.05</v>
      </c>
      <c r="AB150" s="142">
        <v>1352.02</v>
      </c>
      <c r="AC150" s="142">
        <v>0</v>
      </c>
      <c r="AD150" s="133"/>
      <c r="AE150" s="133"/>
    </row>
    <row r="151" spans="1:31" ht="48" x14ac:dyDescent="0.25">
      <c r="A151" s="133">
        <v>140</v>
      </c>
      <c r="B151" s="134" t="s">
        <v>2446</v>
      </c>
      <c r="C151" s="135" t="s">
        <v>2447</v>
      </c>
      <c r="D151" s="153" t="s">
        <v>2356</v>
      </c>
      <c r="E151" s="143" t="s">
        <v>2125</v>
      </c>
      <c r="F151" s="153" t="s">
        <v>2357</v>
      </c>
      <c r="G151" s="154">
        <v>2851.1</v>
      </c>
      <c r="H151" s="142">
        <v>228.09</v>
      </c>
      <c r="I151" s="155">
        <v>0</v>
      </c>
      <c r="J151" s="139">
        <v>0</v>
      </c>
      <c r="K151" s="142">
        <v>105.44</v>
      </c>
      <c r="L151" s="139">
        <v>0</v>
      </c>
      <c r="M151" s="139">
        <v>0</v>
      </c>
      <c r="N151" s="142">
        <v>3184.63</v>
      </c>
      <c r="O151" s="142">
        <v>0</v>
      </c>
      <c r="P151" s="142">
        <v>117.3</v>
      </c>
      <c r="Q151" s="142">
        <v>0</v>
      </c>
      <c r="R151" s="142">
        <v>28.51</v>
      </c>
      <c r="S151" s="142">
        <v>0</v>
      </c>
      <c r="T151" s="142">
        <v>0</v>
      </c>
      <c r="U151" s="142">
        <v>262.3</v>
      </c>
      <c r="V151" s="142">
        <v>0</v>
      </c>
      <c r="W151" s="142">
        <v>0</v>
      </c>
      <c r="X151" s="142">
        <v>0</v>
      </c>
      <c r="Y151" s="142">
        <v>0</v>
      </c>
      <c r="Z151" s="142">
        <v>0</v>
      </c>
      <c r="AA151" s="142">
        <v>408.11</v>
      </c>
      <c r="AB151" s="142">
        <v>2776.52</v>
      </c>
      <c r="AC151" s="142">
        <v>0</v>
      </c>
      <c r="AD151" s="133"/>
      <c r="AE151" s="133"/>
    </row>
    <row r="152" spans="1:31" ht="60" x14ac:dyDescent="0.25">
      <c r="A152" s="133">
        <v>141</v>
      </c>
      <c r="B152" s="134" t="s">
        <v>2448</v>
      </c>
      <c r="C152" s="135" t="s">
        <v>2449</v>
      </c>
      <c r="D152" s="153" t="s">
        <v>2356</v>
      </c>
      <c r="E152" s="143" t="s">
        <v>2125</v>
      </c>
      <c r="F152" s="153" t="s">
        <v>2357</v>
      </c>
      <c r="G152" s="154">
        <v>1873.58</v>
      </c>
      <c r="H152" s="142">
        <v>0</v>
      </c>
      <c r="I152" s="155">
        <v>0</v>
      </c>
      <c r="J152" s="139">
        <v>0</v>
      </c>
      <c r="K152" s="142">
        <v>69.290000000000006</v>
      </c>
      <c r="L152" s="139">
        <v>0</v>
      </c>
      <c r="M152" s="139">
        <v>0</v>
      </c>
      <c r="N152" s="142">
        <v>2018.2399999999998</v>
      </c>
      <c r="O152" s="142">
        <v>75.37</v>
      </c>
      <c r="P152" s="142">
        <v>0</v>
      </c>
      <c r="Q152" s="142">
        <v>0</v>
      </c>
      <c r="R152" s="142">
        <v>18.739999999999998</v>
      </c>
      <c r="S152" s="142">
        <v>0</v>
      </c>
      <c r="T152" s="142">
        <v>0</v>
      </c>
      <c r="U152" s="142">
        <v>187.36</v>
      </c>
      <c r="V152" s="142">
        <v>0</v>
      </c>
      <c r="W152" s="142">
        <v>0</v>
      </c>
      <c r="X152" s="142">
        <v>0</v>
      </c>
      <c r="Y152" s="142">
        <v>0</v>
      </c>
      <c r="Z152" s="142">
        <v>0</v>
      </c>
      <c r="AA152" s="142">
        <v>206.1</v>
      </c>
      <c r="AB152" s="142">
        <v>1812.14</v>
      </c>
      <c r="AC152" s="142">
        <v>0</v>
      </c>
      <c r="AD152" s="133"/>
      <c r="AE152" s="133"/>
    </row>
    <row r="153" spans="1:31" ht="36" x14ac:dyDescent="0.25">
      <c r="A153" s="133">
        <v>142</v>
      </c>
      <c r="B153" s="134" t="s">
        <v>2450</v>
      </c>
      <c r="C153" s="135" t="s">
        <v>2451</v>
      </c>
      <c r="D153" s="153" t="s">
        <v>2356</v>
      </c>
      <c r="E153" s="143" t="s">
        <v>2125</v>
      </c>
      <c r="F153" s="153" t="s">
        <v>2357</v>
      </c>
      <c r="G153" s="154">
        <v>4887.6000000000004</v>
      </c>
      <c r="H153" s="142">
        <v>488.76</v>
      </c>
      <c r="I153" s="155">
        <v>0</v>
      </c>
      <c r="J153" s="139">
        <v>0</v>
      </c>
      <c r="K153" s="142">
        <v>180.75</v>
      </c>
      <c r="L153" s="139">
        <v>0</v>
      </c>
      <c r="M153" s="139">
        <v>0</v>
      </c>
      <c r="N153" s="142">
        <v>5557.1100000000006</v>
      </c>
      <c r="O153" s="142">
        <v>0</v>
      </c>
      <c r="P153" s="142">
        <v>639.80999999999995</v>
      </c>
      <c r="Q153" s="142">
        <v>0</v>
      </c>
      <c r="R153" s="142">
        <v>48.88</v>
      </c>
      <c r="S153" s="142">
        <v>0</v>
      </c>
      <c r="T153" s="142">
        <v>0</v>
      </c>
      <c r="U153" s="142">
        <v>468.4</v>
      </c>
      <c r="V153" s="142">
        <v>0</v>
      </c>
      <c r="W153" s="142">
        <v>0</v>
      </c>
      <c r="X153" s="142">
        <v>0</v>
      </c>
      <c r="Y153" s="142">
        <v>0</v>
      </c>
      <c r="Z153" s="142">
        <v>0</v>
      </c>
      <c r="AA153" s="142">
        <v>1157.0899999999999</v>
      </c>
      <c r="AB153" s="142">
        <v>4400.0200000000004</v>
      </c>
      <c r="AC153" s="142">
        <v>0</v>
      </c>
      <c r="AD153" s="133"/>
      <c r="AE153" s="133"/>
    </row>
    <row r="154" spans="1:31" ht="36" x14ac:dyDescent="0.25">
      <c r="A154" s="133">
        <v>143</v>
      </c>
      <c r="B154" s="134" t="s">
        <v>2452</v>
      </c>
      <c r="C154" s="135" t="s">
        <v>2453</v>
      </c>
      <c r="D154" s="153" t="s">
        <v>2356</v>
      </c>
      <c r="E154" s="143" t="s">
        <v>2125</v>
      </c>
      <c r="F154" s="153" t="s">
        <v>2357</v>
      </c>
      <c r="G154" s="154">
        <v>1303.3599999999999</v>
      </c>
      <c r="H154" s="142">
        <v>0</v>
      </c>
      <c r="I154" s="155">
        <v>0</v>
      </c>
      <c r="J154" s="139">
        <v>0</v>
      </c>
      <c r="K154" s="142">
        <v>48.2</v>
      </c>
      <c r="L154" s="139">
        <v>0</v>
      </c>
      <c r="M154" s="139">
        <v>0</v>
      </c>
      <c r="N154" s="142">
        <v>1476.78</v>
      </c>
      <c r="O154" s="142">
        <v>125.22</v>
      </c>
      <c r="P154" s="142">
        <v>0</v>
      </c>
      <c r="Q154" s="142">
        <v>0</v>
      </c>
      <c r="R154" s="142">
        <v>0</v>
      </c>
      <c r="S154" s="142">
        <v>0</v>
      </c>
      <c r="T154" s="142">
        <v>0</v>
      </c>
      <c r="U154" s="142">
        <v>112.41</v>
      </c>
      <c r="V154" s="142">
        <v>0</v>
      </c>
      <c r="W154" s="142">
        <v>0</v>
      </c>
      <c r="X154" s="142">
        <v>0</v>
      </c>
      <c r="Y154" s="142">
        <v>0</v>
      </c>
      <c r="Z154" s="142">
        <v>0</v>
      </c>
      <c r="AA154" s="142">
        <v>112.41</v>
      </c>
      <c r="AB154" s="142">
        <v>1364.37</v>
      </c>
      <c r="AC154" s="142">
        <v>0</v>
      </c>
      <c r="AD154" s="133"/>
      <c r="AE154" s="133"/>
    </row>
    <row r="155" spans="1:31" ht="36" x14ac:dyDescent="0.25">
      <c r="A155" s="133">
        <v>144</v>
      </c>
      <c r="B155" s="134" t="s">
        <v>2454</v>
      </c>
      <c r="C155" s="135" t="s">
        <v>2455</v>
      </c>
      <c r="D155" s="153" t="s">
        <v>2356</v>
      </c>
      <c r="E155" s="143" t="s">
        <v>2125</v>
      </c>
      <c r="F155" s="153" t="s">
        <v>2357</v>
      </c>
      <c r="G155" s="154">
        <v>5783.66</v>
      </c>
      <c r="H155" s="142">
        <v>782.02</v>
      </c>
      <c r="I155" s="155">
        <v>0</v>
      </c>
      <c r="J155" s="139">
        <v>0</v>
      </c>
      <c r="K155" s="142">
        <v>213.89</v>
      </c>
      <c r="L155" s="139">
        <v>0</v>
      </c>
      <c r="M155" s="139">
        <v>0</v>
      </c>
      <c r="N155" s="142">
        <v>6779.57</v>
      </c>
      <c r="O155" s="142">
        <v>0</v>
      </c>
      <c r="P155" s="142">
        <v>900.93</v>
      </c>
      <c r="Q155" s="142">
        <v>0</v>
      </c>
      <c r="R155" s="142">
        <v>57.84</v>
      </c>
      <c r="S155" s="142">
        <v>0</v>
      </c>
      <c r="T155" s="142">
        <v>0</v>
      </c>
      <c r="U155" s="142">
        <v>562.07000000000005</v>
      </c>
      <c r="V155" s="142">
        <v>1630</v>
      </c>
      <c r="W155" s="142">
        <v>0</v>
      </c>
      <c r="X155" s="142">
        <v>0</v>
      </c>
      <c r="Y155" s="142">
        <v>0</v>
      </c>
      <c r="Z155" s="142">
        <v>0</v>
      </c>
      <c r="AA155" s="142">
        <v>3150.8399999999997</v>
      </c>
      <c r="AB155" s="142">
        <v>3628.73</v>
      </c>
      <c r="AC155" s="142">
        <v>0</v>
      </c>
      <c r="AD155" s="133"/>
      <c r="AE155" s="133"/>
    </row>
    <row r="156" spans="1:31" ht="48" x14ac:dyDescent="0.25">
      <c r="A156" s="133">
        <v>145</v>
      </c>
      <c r="B156" s="134" t="s">
        <v>2456</v>
      </c>
      <c r="C156" s="135" t="s">
        <v>2457</v>
      </c>
      <c r="D156" s="153" t="s">
        <v>2356</v>
      </c>
      <c r="E156" s="143" t="s">
        <v>2125</v>
      </c>
      <c r="F156" s="153" t="s">
        <v>2357</v>
      </c>
      <c r="G156" s="154">
        <v>977.52</v>
      </c>
      <c r="H156" s="142">
        <v>0</v>
      </c>
      <c r="I156" s="155">
        <v>0</v>
      </c>
      <c r="J156" s="139">
        <v>0</v>
      </c>
      <c r="K156" s="142">
        <v>36.15</v>
      </c>
      <c r="L156" s="139">
        <v>0</v>
      </c>
      <c r="M156" s="139">
        <v>0</v>
      </c>
      <c r="N156" s="142">
        <v>1160.51</v>
      </c>
      <c r="O156" s="142">
        <v>146.84</v>
      </c>
      <c r="P156" s="142">
        <v>0</v>
      </c>
      <c r="Q156" s="142">
        <v>0</v>
      </c>
      <c r="R156" s="142">
        <v>9.7799999999999994</v>
      </c>
      <c r="S156" s="142">
        <v>0</v>
      </c>
      <c r="T156" s="142">
        <v>0</v>
      </c>
      <c r="U156" s="142">
        <v>93.68</v>
      </c>
      <c r="V156" s="142">
        <v>0</v>
      </c>
      <c r="W156" s="142">
        <v>0</v>
      </c>
      <c r="X156" s="142">
        <v>0</v>
      </c>
      <c r="Y156" s="142">
        <v>0</v>
      </c>
      <c r="Z156" s="142">
        <v>0</v>
      </c>
      <c r="AA156" s="142">
        <v>103.46</v>
      </c>
      <c r="AB156" s="142">
        <v>1057.05</v>
      </c>
      <c r="AC156" s="142">
        <v>0</v>
      </c>
      <c r="AD156" s="133"/>
      <c r="AE156" s="133"/>
    </row>
    <row r="157" spans="1:31" ht="36" x14ac:dyDescent="0.25">
      <c r="A157" s="133">
        <v>146</v>
      </c>
      <c r="B157" s="134" t="s">
        <v>2458</v>
      </c>
      <c r="C157" s="135" t="s">
        <v>2459</v>
      </c>
      <c r="D157" s="153" t="s">
        <v>2356</v>
      </c>
      <c r="E157" s="143" t="s">
        <v>2125</v>
      </c>
      <c r="F157" s="153" t="s">
        <v>2357</v>
      </c>
      <c r="G157" s="154">
        <v>5865.12</v>
      </c>
      <c r="H157" s="142">
        <v>0</v>
      </c>
      <c r="I157" s="155">
        <v>0</v>
      </c>
      <c r="J157" s="139">
        <v>0</v>
      </c>
      <c r="K157" s="142">
        <v>216.9</v>
      </c>
      <c r="L157" s="139">
        <v>0</v>
      </c>
      <c r="M157" s="139">
        <v>0</v>
      </c>
      <c r="N157" s="142">
        <v>6082.0199999999995</v>
      </c>
      <c r="O157" s="142">
        <v>0</v>
      </c>
      <c r="P157" s="142">
        <v>751.93</v>
      </c>
      <c r="Q157" s="142">
        <v>0</v>
      </c>
      <c r="R157" s="142">
        <v>58.65</v>
      </c>
      <c r="S157" s="142">
        <v>0</v>
      </c>
      <c r="T157" s="142">
        <v>0</v>
      </c>
      <c r="U157" s="142">
        <v>562.07000000000005</v>
      </c>
      <c r="V157" s="142">
        <v>0</v>
      </c>
      <c r="W157" s="142">
        <v>0</v>
      </c>
      <c r="X157" s="142">
        <v>0</v>
      </c>
      <c r="Y157" s="142">
        <v>0</v>
      </c>
      <c r="Z157" s="142">
        <v>0</v>
      </c>
      <c r="AA157" s="142">
        <v>1372.65</v>
      </c>
      <c r="AB157" s="142">
        <v>4709.37</v>
      </c>
      <c r="AC157" s="142">
        <v>0</v>
      </c>
      <c r="AD157" s="133"/>
      <c r="AE157" s="133"/>
    </row>
    <row r="158" spans="1:31" ht="48" x14ac:dyDescent="0.25">
      <c r="A158" s="133">
        <v>147</v>
      </c>
      <c r="B158" s="134" t="s">
        <v>2460</v>
      </c>
      <c r="C158" s="135" t="s">
        <v>2461</v>
      </c>
      <c r="D158" s="153" t="s">
        <v>2356</v>
      </c>
      <c r="E158" s="143" t="s">
        <v>2125</v>
      </c>
      <c r="F158" s="153" t="s">
        <v>2357</v>
      </c>
      <c r="G158" s="154">
        <v>4073</v>
      </c>
      <c r="H158" s="142">
        <v>0</v>
      </c>
      <c r="I158" s="155">
        <v>0</v>
      </c>
      <c r="J158" s="139">
        <v>0</v>
      </c>
      <c r="K158" s="142">
        <v>150.63</v>
      </c>
      <c r="L158" s="139">
        <v>0</v>
      </c>
      <c r="M158" s="139">
        <v>0</v>
      </c>
      <c r="N158" s="142">
        <v>4223.63</v>
      </c>
      <c r="O158" s="142">
        <v>0</v>
      </c>
      <c r="P158" s="142">
        <v>384.87</v>
      </c>
      <c r="Q158" s="142">
        <v>0</v>
      </c>
      <c r="R158" s="142">
        <v>40.729999999999997</v>
      </c>
      <c r="S158" s="142">
        <v>0</v>
      </c>
      <c r="T158" s="142">
        <v>0</v>
      </c>
      <c r="U158" s="142">
        <v>337.24</v>
      </c>
      <c r="V158" s="142">
        <v>634</v>
      </c>
      <c r="W158" s="142">
        <v>0</v>
      </c>
      <c r="X158" s="142">
        <v>0</v>
      </c>
      <c r="Y158" s="142">
        <v>0</v>
      </c>
      <c r="Z158" s="142">
        <v>0</v>
      </c>
      <c r="AA158" s="142">
        <v>1396.8400000000001</v>
      </c>
      <c r="AB158" s="142">
        <v>2826.79</v>
      </c>
      <c r="AC158" s="142">
        <v>0</v>
      </c>
      <c r="AD158" s="133"/>
      <c r="AE158" s="133"/>
    </row>
    <row r="159" spans="1:31" ht="48" x14ac:dyDescent="0.25">
      <c r="A159" s="133">
        <v>148</v>
      </c>
      <c r="B159" s="134" t="s">
        <v>2462</v>
      </c>
      <c r="C159" s="135" t="s">
        <v>2463</v>
      </c>
      <c r="D159" s="153" t="s">
        <v>2356</v>
      </c>
      <c r="E159" s="143" t="s">
        <v>2125</v>
      </c>
      <c r="F159" s="153" t="s">
        <v>2357</v>
      </c>
      <c r="G159" s="154">
        <v>3502.78</v>
      </c>
      <c r="H159" s="142">
        <v>0</v>
      </c>
      <c r="I159" s="155">
        <v>0</v>
      </c>
      <c r="J159" s="139">
        <v>0</v>
      </c>
      <c r="K159" s="142">
        <v>129.54</v>
      </c>
      <c r="L159" s="139">
        <v>0</v>
      </c>
      <c r="M159" s="139">
        <v>0</v>
      </c>
      <c r="N159" s="142">
        <v>3632.32</v>
      </c>
      <c r="O159" s="142">
        <v>0</v>
      </c>
      <c r="P159" s="142">
        <v>183.71</v>
      </c>
      <c r="Q159" s="142">
        <v>0</v>
      </c>
      <c r="R159" s="142">
        <v>35.03</v>
      </c>
      <c r="S159" s="142">
        <v>0</v>
      </c>
      <c r="T159" s="142">
        <v>0</v>
      </c>
      <c r="U159" s="142">
        <v>318.51</v>
      </c>
      <c r="V159" s="142">
        <v>0</v>
      </c>
      <c r="W159" s="142">
        <v>0</v>
      </c>
      <c r="X159" s="142">
        <v>0</v>
      </c>
      <c r="Y159" s="142">
        <v>0</v>
      </c>
      <c r="Z159" s="142">
        <v>0</v>
      </c>
      <c r="AA159" s="142">
        <v>537.25</v>
      </c>
      <c r="AB159" s="142">
        <v>3095.07</v>
      </c>
      <c r="AC159" s="142">
        <v>0</v>
      </c>
      <c r="AD159" s="133"/>
      <c r="AE159" s="133"/>
    </row>
    <row r="160" spans="1:31" ht="36" x14ac:dyDescent="0.25">
      <c r="A160" s="133">
        <v>149</v>
      </c>
      <c r="B160" s="134" t="s">
        <v>2464</v>
      </c>
      <c r="C160" s="135" t="s">
        <v>2465</v>
      </c>
      <c r="D160" s="153" t="s">
        <v>2356</v>
      </c>
      <c r="E160" s="143" t="s">
        <v>2125</v>
      </c>
      <c r="F160" s="153" t="s">
        <v>2357</v>
      </c>
      <c r="G160" s="154">
        <v>1873.58</v>
      </c>
      <c r="H160" s="142">
        <v>0</v>
      </c>
      <c r="I160" s="155">
        <v>0</v>
      </c>
      <c r="J160" s="139">
        <v>0</v>
      </c>
      <c r="K160" s="142">
        <v>69.290000000000006</v>
      </c>
      <c r="L160" s="139">
        <v>0</v>
      </c>
      <c r="M160" s="139">
        <v>0</v>
      </c>
      <c r="N160" s="142">
        <v>2018.2399999999998</v>
      </c>
      <c r="O160" s="142">
        <v>75.37</v>
      </c>
      <c r="P160" s="142">
        <v>0</v>
      </c>
      <c r="Q160" s="142">
        <v>0</v>
      </c>
      <c r="R160" s="142">
        <v>0</v>
      </c>
      <c r="S160" s="142">
        <v>0</v>
      </c>
      <c r="T160" s="142">
        <v>0</v>
      </c>
      <c r="U160" s="142">
        <v>168.62</v>
      </c>
      <c r="V160" s="142">
        <v>0</v>
      </c>
      <c r="W160" s="142">
        <v>0</v>
      </c>
      <c r="X160" s="142">
        <v>0</v>
      </c>
      <c r="Y160" s="142">
        <v>0</v>
      </c>
      <c r="Z160" s="142">
        <v>0</v>
      </c>
      <c r="AA160" s="142">
        <v>168.62</v>
      </c>
      <c r="AB160" s="142">
        <v>1849.62</v>
      </c>
      <c r="AC160" s="142">
        <v>0</v>
      </c>
      <c r="AD160" s="133"/>
      <c r="AE160" s="133"/>
    </row>
    <row r="161" spans="1:31" ht="48" x14ac:dyDescent="0.25">
      <c r="A161" s="133">
        <v>150</v>
      </c>
      <c r="B161" s="134" t="s">
        <v>2466</v>
      </c>
      <c r="C161" s="135" t="s">
        <v>2467</v>
      </c>
      <c r="D161" s="153" t="s">
        <v>2356</v>
      </c>
      <c r="E161" s="143" t="s">
        <v>2125</v>
      </c>
      <c r="F161" s="153" t="s">
        <v>2357</v>
      </c>
      <c r="G161" s="154">
        <v>4561.76</v>
      </c>
      <c r="H161" s="142">
        <v>0</v>
      </c>
      <c r="I161" s="155">
        <v>0</v>
      </c>
      <c r="J161" s="139">
        <v>0</v>
      </c>
      <c r="K161" s="142">
        <v>168.7</v>
      </c>
      <c r="L161" s="139">
        <v>0</v>
      </c>
      <c r="M161" s="139">
        <v>0</v>
      </c>
      <c r="N161" s="142">
        <v>4730.46</v>
      </c>
      <c r="O161" s="142">
        <v>0</v>
      </c>
      <c r="P161" s="142">
        <v>475.2</v>
      </c>
      <c r="Q161" s="142">
        <v>0</v>
      </c>
      <c r="R161" s="142">
        <v>0</v>
      </c>
      <c r="S161" s="142">
        <v>0</v>
      </c>
      <c r="T161" s="142">
        <v>0</v>
      </c>
      <c r="U161" s="142">
        <v>430.92</v>
      </c>
      <c r="V161" s="142">
        <v>0</v>
      </c>
      <c r="W161" s="142">
        <v>0</v>
      </c>
      <c r="X161" s="142">
        <v>0</v>
      </c>
      <c r="Y161" s="142">
        <v>0</v>
      </c>
      <c r="Z161" s="142">
        <v>0</v>
      </c>
      <c r="AA161" s="142">
        <v>906.12</v>
      </c>
      <c r="AB161" s="142">
        <v>3824.34</v>
      </c>
      <c r="AC161" s="142">
        <v>0</v>
      </c>
      <c r="AD161" s="133"/>
      <c r="AE161" s="133"/>
    </row>
    <row r="162" spans="1:31" ht="48" x14ac:dyDescent="0.25">
      <c r="A162" s="133">
        <v>151</v>
      </c>
      <c r="B162" s="134" t="s">
        <v>2468</v>
      </c>
      <c r="C162" s="135" t="s">
        <v>2469</v>
      </c>
      <c r="D162" s="153" t="s">
        <v>2356</v>
      </c>
      <c r="E162" s="143" t="s">
        <v>2125</v>
      </c>
      <c r="F162" s="153" t="s">
        <v>2357</v>
      </c>
      <c r="G162" s="154">
        <v>4154.46</v>
      </c>
      <c r="H162" s="142">
        <v>478.98</v>
      </c>
      <c r="I162" s="155">
        <v>0</v>
      </c>
      <c r="J162" s="139">
        <v>0</v>
      </c>
      <c r="K162" s="142">
        <v>153.63999999999999</v>
      </c>
      <c r="L162" s="139">
        <v>0</v>
      </c>
      <c r="M162" s="139">
        <v>0</v>
      </c>
      <c r="N162" s="142">
        <v>4787.08</v>
      </c>
      <c r="O162" s="142">
        <v>0</v>
      </c>
      <c r="P162" s="142">
        <v>485.35</v>
      </c>
      <c r="Q162" s="142">
        <v>0</v>
      </c>
      <c r="R162" s="142">
        <v>41.54</v>
      </c>
      <c r="S162" s="142">
        <v>0</v>
      </c>
      <c r="T162" s="142">
        <v>0</v>
      </c>
      <c r="U162" s="142">
        <v>393.45</v>
      </c>
      <c r="V162" s="142">
        <v>0</v>
      </c>
      <c r="W162" s="142">
        <v>0</v>
      </c>
      <c r="X162" s="142">
        <v>0</v>
      </c>
      <c r="Y162" s="142">
        <v>0</v>
      </c>
      <c r="Z162" s="142">
        <v>0</v>
      </c>
      <c r="AA162" s="142">
        <v>920.34</v>
      </c>
      <c r="AB162" s="142">
        <v>3866.74</v>
      </c>
      <c r="AC162" s="142">
        <v>0</v>
      </c>
      <c r="AD162" s="133"/>
      <c r="AE162" s="133"/>
    </row>
    <row r="163" spans="1:31" ht="48" x14ac:dyDescent="0.25">
      <c r="A163" s="133">
        <v>152</v>
      </c>
      <c r="B163" s="134" t="s">
        <v>2470</v>
      </c>
      <c r="C163" s="135" t="s">
        <v>2471</v>
      </c>
      <c r="D163" s="153" t="s">
        <v>2356</v>
      </c>
      <c r="E163" s="143" t="s">
        <v>2125</v>
      </c>
      <c r="F163" s="153" t="s">
        <v>2357</v>
      </c>
      <c r="G163" s="154">
        <v>4073</v>
      </c>
      <c r="H163" s="142">
        <v>0</v>
      </c>
      <c r="I163" s="155">
        <v>0</v>
      </c>
      <c r="J163" s="139">
        <v>0</v>
      </c>
      <c r="K163" s="142">
        <v>150.63</v>
      </c>
      <c r="L163" s="139">
        <v>0</v>
      </c>
      <c r="M163" s="139">
        <v>0</v>
      </c>
      <c r="N163" s="142">
        <v>4223.63</v>
      </c>
      <c r="O163" s="142">
        <v>0</v>
      </c>
      <c r="P163" s="142">
        <v>384.87</v>
      </c>
      <c r="Q163" s="142">
        <v>0</v>
      </c>
      <c r="R163" s="142">
        <v>0</v>
      </c>
      <c r="S163" s="142">
        <v>0</v>
      </c>
      <c r="T163" s="142">
        <v>0</v>
      </c>
      <c r="U163" s="142">
        <v>393.45</v>
      </c>
      <c r="V163" s="142">
        <v>0</v>
      </c>
      <c r="W163" s="142">
        <v>0</v>
      </c>
      <c r="X163" s="142">
        <v>0</v>
      </c>
      <c r="Y163" s="142">
        <v>0</v>
      </c>
      <c r="Z163" s="142">
        <v>0</v>
      </c>
      <c r="AA163" s="142">
        <v>778.31999999999994</v>
      </c>
      <c r="AB163" s="142">
        <v>3445.31</v>
      </c>
      <c r="AC163" s="142">
        <v>0</v>
      </c>
      <c r="AD163" s="133"/>
      <c r="AE163" s="133"/>
    </row>
    <row r="164" spans="1:31" ht="48" x14ac:dyDescent="0.25">
      <c r="A164" s="133">
        <v>153</v>
      </c>
      <c r="B164" s="134" t="s">
        <v>2472</v>
      </c>
      <c r="C164" s="135" t="s">
        <v>2473</v>
      </c>
      <c r="D164" s="153" t="s">
        <v>2356</v>
      </c>
      <c r="E164" s="143" t="s">
        <v>2125</v>
      </c>
      <c r="F164" s="153" t="s">
        <v>2357</v>
      </c>
      <c r="G164" s="154">
        <v>1873.58</v>
      </c>
      <c r="H164" s="142">
        <v>0</v>
      </c>
      <c r="I164" s="155">
        <v>0</v>
      </c>
      <c r="J164" s="139">
        <v>0</v>
      </c>
      <c r="K164" s="142">
        <v>69.290000000000006</v>
      </c>
      <c r="L164" s="139">
        <v>0</v>
      </c>
      <c r="M164" s="139">
        <v>0</v>
      </c>
      <c r="N164" s="142">
        <v>2018.2399999999998</v>
      </c>
      <c r="O164" s="142">
        <v>75.37</v>
      </c>
      <c r="P164" s="142">
        <v>0</v>
      </c>
      <c r="Q164" s="142">
        <v>0</v>
      </c>
      <c r="R164" s="142">
        <v>0</v>
      </c>
      <c r="S164" s="142">
        <v>0</v>
      </c>
      <c r="T164" s="142">
        <v>0</v>
      </c>
      <c r="U164" s="142">
        <v>168.62</v>
      </c>
      <c r="V164" s="142">
        <v>0</v>
      </c>
      <c r="W164" s="142">
        <v>0</v>
      </c>
      <c r="X164" s="142">
        <v>0</v>
      </c>
      <c r="Y164" s="142">
        <v>0</v>
      </c>
      <c r="Z164" s="142">
        <v>0</v>
      </c>
      <c r="AA164" s="142">
        <v>168.62</v>
      </c>
      <c r="AB164" s="142">
        <v>1849.62</v>
      </c>
      <c r="AC164" s="142">
        <v>0</v>
      </c>
      <c r="AD164" s="133"/>
      <c r="AE164" s="133"/>
    </row>
    <row r="165" spans="1:31" ht="48" x14ac:dyDescent="0.25">
      <c r="A165" s="133">
        <v>154</v>
      </c>
      <c r="B165" s="134" t="s">
        <v>2474</v>
      </c>
      <c r="C165" s="135" t="s">
        <v>2475</v>
      </c>
      <c r="D165" s="153" t="s">
        <v>2356</v>
      </c>
      <c r="E165" s="143" t="s">
        <v>2125</v>
      </c>
      <c r="F165" s="153" t="s">
        <v>2357</v>
      </c>
      <c r="G165" s="154">
        <v>3502.78</v>
      </c>
      <c r="H165" s="142">
        <v>0</v>
      </c>
      <c r="I165" s="155">
        <v>0</v>
      </c>
      <c r="J165" s="139">
        <v>0</v>
      </c>
      <c r="K165" s="142">
        <v>129.54</v>
      </c>
      <c r="L165" s="139">
        <v>0</v>
      </c>
      <c r="M165" s="139">
        <v>0</v>
      </c>
      <c r="N165" s="142">
        <v>3632.32</v>
      </c>
      <c r="O165" s="142">
        <v>0</v>
      </c>
      <c r="P165" s="142">
        <v>183.71</v>
      </c>
      <c r="Q165" s="142">
        <v>0</v>
      </c>
      <c r="R165" s="142">
        <v>35.03</v>
      </c>
      <c r="S165" s="142">
        <v>0</v>
      </c>
      <c r="T165" s="142">
        <v>0</v>
      </c>
      <c r="U165" s="142">
        <v>262.3</v>
      </c>
      <c r="V165" s="142">
        <v>0</v>
      </c>
      <c r="W165" s="142">
        <v>0</v>
      </c>
      <c r="X165" s="142">
        <v>0</v>
      </c>
      <c r="Y165" s="142">
        <v>0</v>
      </c>
      <c r="Z165" s="142">
        <v>0</v>
      </c>
      <c r="AA165" s="142">
        <v>481.03999999999996</v>
      </c>
      <c r="AB165" s="142">
        <v>3151.28</v>
      </c>
      <c r="AC165" s="142">
        <v>0</v>
      </c>
      <c r="AD165" s="133"/>
      <c r="AE165" s="133"/>
    </row>
    <row r="166" spans="1:31" ht="36" x14ac:dyDescent="0.25">
      <c r="A166" s="133">
        <v>155</v>
      </c>
      <c r="B166" s="134" t="s">
        <v>2476</v>
      </c>
      <c r="C166" s="135" t="s">
        <v>2477</v>
      </c>
      <c r="D166" s="153" t="s">
        <v>2356</v>
      </c>
      <c r="E166" s="143" t="s">
        <v>2125</v>
      </c>
      <c r="F166" s="153" t="s">
        <v>2357</v>
      </c>
      <c r="G166" s="154">
        <v>4887.6000000000004</v>
      </c>
      <c r="H166" s="142">
        <v>651.67999999999995</v>
      </c>
      <c r="I166" s="155">
        <v>0</v>
      </c>
      <c r="J166" s="139">
        <v>0</v>
      </c>
      <c r="K166" s="142">
        <v>180.75</v>
      </c>
      <c r="L166" s="139">
        <v>0</v>
      </c>
      <c r="M166" s="139">
        <v>0</v>
      </c>
      <c r="N166" s="142">
        <v>5720.0300000000007</v>
      </c>
      <c r="O166" s="142">
        <v>0</v>
      </c>
      <c r="P166" s="142">
        <v>674.61</v>
      </c>
      <c r="Q166" s="142">
        <v>0</v>
      </c>
      <c r="R166" s="142">
        <v>48.88</v>
      </c>
      <c r="S166" s="142">
        <v>0</v>
      </c>
      <c r="T166" s="142">
        <v>0</v>
      </c>
      <c r="U166" s="142">
        <v>468.4</v>
      </c>
      <c r="V166" s="142">
        <v>0</v>
      </c>
      <c r="W166" s="142">
        <v>0</v>
      </c>
      <c r="X166" s="142">
        <v>0</v>
      </c>
      <c r="Y166" s="142">
        <v>0</v>
      </c>
      <c r="Z166" s="142">
        <v>0</v>
      </c>
      <c r="AA166" s="142">
        <v>1191.8899999999999</v>
      </c>
      <c r="AB166" s="142">
        <v>4528.1400000000003</v>
      </c>
      <c r="AC166" s="142">
        <v>0</v>
      </c>
      <c r="AD166" s="133"/>
      <c r="AE166" s="133"/>
    </row>
    <row r="167" spans="1:31" ht="36" x14ac:dyDescent="0.25">
      <c r="A167" s="133">
        <v>156</v>
      </c>
      <c r="B167" s="134" t="s">
        <v>2478</v>
      </c>
      <c r="C167" s="135" t="s">
        <v>2479</v>
      </c>
      <c r="D167" s="153" t="s">
        <v>2356</v>
      </c>
      <c r="E167" s="143" t="s">
        <v>2125</v>
      </c>
      <c r="F167" s="153" t="s">
        <v>2357</v>
      </c>
      <c r="G167" s="154">
        <v>5946.58</v>
      </c>
      <c r="H167" s="142">
        <v>0</v>
      </c>
      <c r="I167" s="155">
        <v>0</v>
      </c>
      <c r="J167" s="139">
        <v>0</v>
      </c>
      <c r="K167" s="142">
        <v>219.91</v>
      </c>
      <c r="L167" s="139">
        <v>0</v>
      </c>
      <c r="M167" s="139">
        <v>0</v>
      </c>
      <c r="N167" s="142">
        <v>6166.49</v>
      </c>
      <c r="O167" s="142">
        <v>0</v>
      </c>
      <c r="P167" s="142">
        <v>769.97</v>
      </c>
      <c r="Q167" s="142">
        <v>0</v>
      </c>
      <c r="R167" s="142">
        <v>59.47</v>
      </c>
      <c r="S167" s="142">
        <v>0</v>
      </c>
      <c r="T167" s="142">
        <v>0</v>
      </c>
      <c r="U167" s="142">
        <v>562.07000000000005</v>
      </c>
      <c r="V167" s="142">
        <v>0</v>
      </c>
      <c r="W167" s="142">
        <v>0</v>
      </c>
      <c r="X167" s="142">
        <v>0</v>
      </c>
      <c r="Y167" s="142">
        <v>0</v>
      </c>
      <c r="Z167" s="142">
        <v>0</v>
      </c>
      <c r="AA167" s="142">
        <v>1391.51</v>
      </c>
      <c r="AB167" s="142">
        <v>4774.9799999999996</v>
      </c>
      <c r="AC167" s="142">
        <v>0</v>
      </c>
      <c r="AD167" s="133"/>
      <c r="AE167" s="133"/>
    </row>
    <row r="168" spans="1:31" ht="48" x14ac:dyDescent="0.25">
      <c r="A168" s="133">
        <v>157</v>
      </c>
      <c r="B168" s="134" t="s">
        <v>2480</v>
      </c>
      <c r="C168" s="135" t="s">
        <v>2481</v>
      </c>
      <c r="D168" s="153" t="s">
        <v>2356</v>
      </c>
      <c r="E168" s="143" t="s">
        <v>2125</v>
      </c>
      <c r="F168" s="153" t="s">
        <v>2357</v>
      </c>
      <c r="G168" s="154">
        <v>2280.88</v>
      </c>
      <c r="H168" s="142">
        <v>0</v>
      </c>
      <c r="I168" s="155">
        <v>0</v>
      </c>
      <c r="J168" s="139">
        <v>0</v>
      </c>
      <c r="K168" s="142">
        <v>84.35</v>
      </c>
      <c r="L168" s="139">
        <v>0</v>
      </c>
      <c r="M168" s="139">
        <v>0</v>
      </c>
      <c r="N168" s="142">
        <v>2372.33</v>
      </c>
      <c r="O168" s="142">
        <v>7.1</v>
      </c>
      <c r="P168" s="142">
        <v>0</v>
      </c>
      <c r="Q168" s="142">
        <v>0</v>
      </c>
      <c r="R168" s="142">
        <v>22.81</v>
      </c>
      <c r="S168" s="142">
        <v>0</v>
      </c>
      <c r="T168" s="142">
        <v>0</v>
      </c>
      <c r="U168" s="142">
        <v>243.57</v>
      </c>
      <c r="V168" s="142">
        <v>589</v>
      </c>
      <c r="W168" s="142">
        <v>0</v>
      </c>
      <c r="X168" s="142">
        <v>0</v>
      </c>
      <c r="Y168" s="142">
        <v>94.41</v>
      </c>
      <c r="Z168" s="142">
        <v>0</v>
      </c>
      <c r="AA168" s="142">
        <v>949.79</v>
      </c>
      <c r="AB168" s="142">
        <v>1422.54</v>
      </c>
      <c r="AC168" s="142">
        <v>0</v>
      </c>
      <c r="AD168" s="133"/>
      <c r="AE168" s="133"/>
    </row>
    <row r="169" spans="1:31" ht="48" x14ac:dyDescent="0.25">
      <c r="A169" s="133">
        <v>158</v>
      </c>
      <c r="B169" s="134" t="s">
        <v>2482</v>
      </c>
      <c r="C169" s="135" t="s">
        <v>2483</v>
      </c>
      <c r="D169" s="153" t="s">
        <v>2356</v>
      </c>
      <c r="E169" s="143" t="s">
        <v>2125</v>
      </c>
      <c r="F169" s="153" t="s">
        <v>2357</v>
      </c>
      <c r="G169" s="154">
        <v>3502.78</v>
      </c>
      <c r="H169" s="142">
        <v>0</v>
      </c>
      <c r="I169" s="155">
        <v>0</v>
      </c>
      <c r="J169" s="139">
        <v>0</v>
      </c>
      <c r="K169" s="142">
        <v>129.54</v>
      </c>
      <c r="L169" s="139">
        <v>0</v>
      </c>
      <c r="M169" s="139">
        <v>0</v>
      </c>
      <c r="N169" s="142">
        <v>3632.32</v>
      </c>
      <c r="O169" s="142">
        <v>0</v>
      </c>
      <c r="P169" s="142">
        <v>183.71</v>
      </c>
      <c r="Q169" s="142">
        <v>0</v>
      </c>
      <c r="R169" s="142">
        <v>35.03</v>
      </c>
      <c r="S169" s="142">
        <v>0</v>
      </c>
      <c r="T169" s="142">
        <v>0</v>
      </c>
      <c r="U169" s="142">
        <v>355.98</v>
      </c>
      <c r="V169" s="142">
        <v>0</v>
      </c>
      <c r="W169" s="142">
        <v>0</v>
      </c>
      <c r="X169" s="142">
        <v>0</v>
      </c>
      <c r="Y169" s="142">
        <v>0</v>
      </c>
      <c r="Z169" s="142">
        <v>0</v>
      </c>
      <c r="AA169" s="142">
        <v>574.72</v>
      </c>
      <c r="AB169" s="142">
        <v>3057.6</v>
      </c>
      <c r="AC169" s="142">
        <v>0</v>
      </c>
      <c r="AD169" s="133"/>
      <c r="AE169" s="133"/>
    </row>
    <row r="170" spans="1:31" ht="36" x14ac:dyDescent="0.25">
      <c r="A170" s="133">
        <v>159</v>
      </c>
      <c r="B170" s="134" t="s">
        <v>2484</v>
      </c>
      <c r="C170" s="135" t="s">
        <v>2485</v>
      </c>
      <c r="D170" s="153" t="s">
        <v>2356</v>
      </c>
      <c r="E170" s="143" t="s">
        <v>2125</v>
      </c>
      <c r="F170" s="153" t="s">
        <v>2357</v>
      </c>
      <c r="G170" s="154">
        <v>1873.58</v>
      </c>
      <c r="H170" s="142">
        <v>175.95</v>
      </c>
      <c r="I170" s="155">
        <v>0</v>
      </c>
      <c r="J170" s="139">
        <v>0</v>
      </c>
      <c r="K170" s="142">
        <v>69.290000000000006</v>
      </c>
      <c r="L170" s="139">
        <v>0</v>
      </c>
      <c r="M170" s="139">
        <v>0</v>
      </c>
      <c r="N170" s="142">
        <v>2181.08</v>
      </c>
      <c r="O170" s="142">
        <v>62.26</v>
      </c>
      <c r="P170" s="142">
        <v>0</v>
      </c>
      <c r="Q170" s="142">
        <v>0</v>
      </c>
      <c r="R170" s="142">
        <v>18.739999999999998</v>
      </c>
      <c r="S170" s="142">
        <v>0</v>
      </c>
      <c r="T170" s="142">
        <v>0</v>
      </c>
      <c r="U170" s="142">
        <v>168.62</v>
      </c>
      <c r="V170" s="142">
        <v>0</v>
      </c>
      <c r="W170" s="142">
        <v>0</v>
      </c>
      <c r="X170" s="142">
        <v>0</v>
      </c>
      <c r="Y170" s="142">
        <v>0</v>
      </c>
      <c r="Z170" s="142">
        <v>0</v>
      </c>
      <c r="AA170" s="142">
        <v>187.36</v>
      </c>
      <c r="AB170" s="142">
        <v>1993.72</v>
      </c>
      <c r="AC170" s="142">
        <v>0</v>
      </c>
      <c r="AD170" s="133"/>
      <c r="AE170" s="133"/>
    </row>
    <row r="171" spans="1:31" ht="48" x14ac:dyDescent="0.25">
      <c r="A171" s="133">
        <v>160</v>
      </c>
      <c r="B171" s="134" t="s">
        <v>2486</v>
      </c>
      <c r="C171" s="135" t="s">
        <v>2487</v>
      </c>
      <c r="D171" s="153" t="s">
        <v>2356</v>
      </c>
      <c r="E171" s="143" t="s">
        <v>2125</v>
      </c>
      <c r="F171" s="153" t="s">
        <v>2357</v>
      </c>
      <c r="G171" s="154">
        <v>4643.22</v>
      </c>
      <c r="H171" s="142">
        <v>374.72</v>
      </c>
      <c r="I171" s="155">
        <v>0</v>
      </c>
      <c r="J171" s="139">
        <v>0</v>
      </c>
      <c r="K171" s="142">
        <v>171.71</v>
      </c>
      <c r="L171" s="139">
        <v>0</v>
      </c>
      <c r="M171" s="139">
        <v>0</v>
      </c>
      <c r="N171" s="142">
        <v>5189.6500000000005</v>
      </c>
      <c r="O171" s="142">
        <v>0</v>
      </c>
      <c r="P171" s="142">
        <v>561.32000000000005</v>
      </c>
      <c r="Q171" s="142">
        <v>0</v>
      </c>
      <c r="R171" s="142">
        <v>46.43</v>
      </c>
      <c r="S171" s="142">
        <v>0</v>
      </c>
      <c r="T171" s="142">
        <v>0</v>
      </c>
      <c r="U171" s="142">
        <v>430.92</v>
      </c>
      <c r="V171" s="142">
        <v>0</v>
      </c>
      <c r="W171" s="142">
        <v>0</v>
      </c>
      <c r="X171" s="142">
        <v>0</v>
      </c>
      <c r="Y171" s="142">
        <v>0</v>
      </c>
      <c r="Z171" s="142">
        <v>0</v>
      </c>
      <c r="AA171" s="142">
        <v>1038.67</v>
      </c>
      <c r="AB171" s="142">
        <v>4150.9799999999996</v>
      </c>
      <c r="AC171" s="142">
        <v>0</v>
      </c>
      <c r="AD171" s="133"/>
      <c r="AE171" s="133"/>
    </row>
    <row r="172" spans="1:31" ht="60" x14ac:dyDescent="0.25">
      <c r="A172" s="133">
        <v>161</v>
      </c>
      <c r="B172" s="134" t="s">
        <v>2488</v>
      </c>
      <c r="C172" s="135" t="s">
        <v>2489</v>
      </c>
      <c r="D172" s="153" t="s">
        <v>2356</v>
      </c>
      <c r="E172" s="143" t="s">
        <v>2125</v>
      </c>
      <c r="F172" s="153" t="s">
        <v>2357</v>
      </c>
      <c r="G172" s="154">
        <v>1629.2</v>
      </c>
      <c r="H172" s="142">
        <v>0</v>
      </c>
      <c r="I172" s="155">
        <v>0</v>
      </c>
      <c r="J172" s="139">
        <v>0</v>
      </c>
      <c r="K172" s="142">
        <v>60.25</v>
      </c>
      <c r="L172" s="139">
        <v>0</v>
      </c>
      <c r="M172" s="139">
        <v>0</v>
      </c>
      <c r="N172" s="142">
        <v>1793.04</v>
      </c>
      <c r="O172" s="142">
        <v>103.59</v>
      </c>
      <c r="P172" s="142">
        <v>0</v>
      </c>
      <c r="Q172" s="142">
        <v>0</v>
      </c>
      <c r="R172" s="142">
        <v>0</v>
      </c>
      <c r="S172" s="142">
        <v>0</v>
      </c>
      <c r="T172" s="142">
        <v>0</v>
      </c>
      <c r="U172" s="142">
        <v>149.88999999999999</v>
      </c>
      <c r="V172" s="142">
        <v>0</v>
      </c>
      <c r="W172" s="142">
        <v>0</v>
      </c>
      <c r="X172" s="142">
        <v>0</v>
      </c>
      <c r="Y172" s="142">
        <v>0</v>
      </c>
      <c r="Z172" s="142">
        <v>0</v>
      </c>
      <c r="AA172" s="142">
        <v>149.88999999999999</v>
      </c>
      <c r="AB172" s="142">
        <v>1643.15</v>
      </c>
      <c r="AC172" s="142">
        <v>0</v>
      </c>
      <c r="AD172" s="133"/>
      <c r="AE172" s="133"/>
    </row>
    <row r="173" spans="1:31" ht="48" x14ac:dyDescent="0.25">
      <c r="A173" s="133">
        <v>162</v>
      </c>
      <c r="B173" s="134" t="s">
        <v>2490</v>
      </c>
      <c r="C173" s="135" t="s">
        <v>2491</v>
      </c>
      <c r="D173" s="153" t="s">
        <v>2356</v>
      </c>
      <c r="E173" s="143" t="s">
        <v>2125</v>
      </c>
      <c r="F173" s="153" t="s">
        <v>2357</v>
      </c>
      <c r="G173" s="154">
        <v>4561.76</v>
      </c>
      <c r="H173" s="142">
        <v>430.11</v>
      </c>
      <c r="I173" s="155">
        <v>0</v>
      </c>
      <c r="J173" s="139">
        <v>0</v>
      </c>
      <c r="K173" s="142">
        <v>168.7</v>
      </c>
      <c r="L173" s="139">
        <v>0</v>
      </c>
      <c r="M173" s="139">
        <v>0</v>
      </c>
      <c r="N173" s="142">
        <v>5160.57</v>
      </c>
      <c r="O173" s="142">
        <v>0</v>
      </c>
      <c r="P173" s="142">
        <v>555.11</v>
      </c>
      <c r="Q173" s="142">
        <v>0</v>
      </c>
      <c r="R173" s="142">
        <v>45.62</v>
      </c>
      <c r="S173" s="142">
        <v>0</v>
      </c>
      <c r="T173" s="142">
        <v>0</v>
      </c>
      <c r="U173" s="142">
        <v>412.19</v>
      </c>
      <c r="V173" s="142">
        <v>0</v>
      </c>
      <c r="W173" s="142">
        <v>0</v>
      </c>
      <c r="X173" s="142">
        <v>0</v>
      </c>
      <c r="Y173" s="142">
        <v>0</v>
      </c>
      <c r="Z173" s="142">
        <v>0</v>
      </c>
      <c r="AA173" s="142">
        <v>1012.9200000000001</v>
      </c>
      <c r="AB173" s="142">
        <v>4147.6499999999996</v>
      </c>
      <c r="AC173" s="142">
        <v>0</v>
      </c>
      <c r="AD173" s="133"/>
      <c r="AE173" s="133"/>
    </row>
    <row r="174" spans="1:31" ht="36" x14ac:dyDescent="0.25">
      <c r="A174" s="133">
        <v>163</v>
      </c>
      <c r="B174" s="134" t="s">
        <v>2492</v>
      </c>
      <c r="C174" s="135" t="s">
        <v>2493</v>
      </c>
      <c r="D174" s="153" t="s">
        <v>2356</v>
      </c>
      <c r="E174" s="143" t="s">
        <v>2125</v>
      </c>
      <c r="F174" s="153" t="s">
        <v>2357</v>
      </c>
      <c r="G174" s="154">
        <v>1629.2</v>
      </c>
      <c r="H174" s="142">
        <v>0</v>
      </c>
      <c r="I174" s="155">
        <v>0</v>
      </c>
      <c r="J174" s="139">
        <v>0</v>
      </c>
      <c r="K174" s="142">
        <v>60.25</v>
      </c>
      <c r="L174" s="139">
        <v>0</v>
      </c>
      <c r="M174" s="139">
        <v>0</v>
      </c>
      <c r="N174" s="142">
        <v>1793.04</v>
      </c>
      <c r="O174" s="142">
        <v>103.59</v>
      </c>
      <c r="P174" s="142">
        <v>0</v>
      </c>
      <c r="Q174" s="142">
        <v>0</v>
      </c>
      <c r="R174" s="142">
        <v>0</v>
      </c>
      <c r="S174" s="142">
        <v>0</v>
      </c>
      <c r="T174" s="142">
        <v>0</v>
      </c>
      <c r="U174" s="142">
        <v>149.88999999999999</v>
      </c>
      <c r="V174" s="142">
        <v>0</v>
      </c>
      <c r="W174" s="142">
        <v>0</v>
      </c>
      <c r="X174" s="142">
        <v>0</v>
      </c>
      <c r="Y174" s="142">
        <v>0</v>
      </c>
      <c r="Z174" s="142">
        <v>0</v>
      </c>
      <c r="AA174" s="142">
        <v>149.88999999999999</v>
      </c>
      <c r="AB174" s="142">
        <v>1643.15</v>
      </c>
      <c r="AC174" s="142">
        <v>0</v>
      </c>
      <c r="AD174" s="133"/>
      <c r="AE174" s="133"/>
    </row>
    <row r="175" spans="1:31" ht="48" x14ac:dyDescent="0.25">
      <c r="A175" s="133">
        <v>164</v>
      </c>
      <c r="B175" s="134" t="s">
        <v>2494</v>
      </c>
      <c r="C175" s="135" t="s">
        <v>2495</v>
      </c>
      <c r="D175" s="153" t="s">
        <v>2356</v>
      </c>
      <c r="E175" s="143" t="s">
        <v>2125</v>
      </c>
      <c r="F175" s="153" t="s">
        <v>2357</v>
      </c>
      <c r="G175" s="154">
        <v>2443.8000000000002</v>
      </c>
      <c r="H175" s="142">
        <v>0</v>
      </c>
      <c r="I175" s="155">
        <v>0</v>
      </c>
      <c r="J175" s="139">
        <v>0</v>
      </c>
      <c r="K175" s="142">
        <v>90.38</v>
      </c>
      <c r="L175" s="139">
        <v>0</v>
      </c>
      <c r="M175" s="139">
        <v>0</v>
      </c>
      <c r="N175" s="142">
        <v>2534.1800000000003</v>
      </c>
      <c r="O175" s="142">
        <v>0</v>
      </c>
      <c r="P175" s="142">
        <v>11.29</v>
      </c>
      <c r="Q175" s="142">
        <v>0</v>
      </c>
      <c r="R175" s="142">
        <v>0</v>
      </c>
      <c r="S175" s="142">
        <v>0</v>
      </c>
      <c r="T175" s="142">
        <v>0</v>
      </c>
      <c r="U175" s="142">
        <v>281.04000000000002</v>
      </c>
      <c r="V175" s="142">
        <v>0</v>
      </c>
      <c r="W175" s="142">
        <v>0</v>
      </c>
      <c r="X175" s="142">
        <v>0</v>
      </c>
      <c r="Y175" s="142">
        <v>0</v>
      </c>
      <c r="Z175" s="142">
        <v>0</v>
      </c>
      <c r="AA175" s="142">
        <v>292.33000000000004</v>
      </c>
      <c r="AB175" s="142">
        <v>2241.85</v>
      </c>
      <c r="AC175" s="142">
        <v>0</v>
      </c>
      <c r="AD175" s="133"/>
      <c r="AE175" s="133"/>
    </row>
    <row r="176" spans="1:31" ht="60" x14ac:dyDescent="0.25">
      <c r="A176" s="133">
        <v>165</v>
      </c>
      <c r="B176" s="134" t="s">
        <v>2496</v>
      </c>
      <c r="C176" s="135" t="s">
        <v>2497</v>
      </c>
      <c r="D176" s="153" t="s">
        <v>2356</v>
      </c>
      <c r="E176" s="143" t="s">
        <v>2125</v>
      </c>
      <c r="F176" s="153" t="s">
        <v>2357</v>
      </c>
      <c r="G176" s="154">
        <v>4073</v>
      </c>
      <c r="H176" s="142">
        <v>456.18</v>
      </c>
      <c r="I176" s="155">
        <v>0</v>
      </c>
      <c r="J176" s="139">
        <v>0</v>
      </c>
      <c r="K176" s="142">
        <v>150.63</v>
      </c>
      <c r="L176" s="139">
        <v>0</v>
      </c>
      <c r="M176" s="139">
        <v>0</v>
      </c>
      <c r="N176" s="142">
        <v>4679.8099999999995</v>
      </c>
      <c r="O176" s="142">
        <v>0</v>
      </c>
      <c r="P176" s="142">
        <v>466.13</v>
      </c>
      <c r="Q176" s="142">
        <v>0</v>
      </c>
      <c r="R176" s="142">
        <v>40.729999999999997</v>
      </c>
      <c r="S176" s="142">
        <v>0</v>
      </c>
      <c r="T176" s="142">
        <v>0</v>
      </c>
      <c r="U176" s="142">
        <v>374.72</v>
      </c>
      <c r="V176" s="142">
        <v>0</v>
      </c>
      <c r="W176" s="142">
        <v>0</v>
      </c>
      <c r="X176" s="142">
        <v>0</v>
      </c>
      <c r="Y176" s="142">
        <v>0</v>
      </c>
      <c r="Z176" s="142">
        <v>0</v>
      </c>
      <c r="AA176" s="142">
        <v>881.57999999999993</v>
      </c>
      <c r="AB176" s="142">
        <v>3798.23</v>
      </c>
      <c r="AC176" s="142">
        <v>0</v>
      </c>
      <c r="AD176" s="133"/>
      <c r="AE176" s="133"/>
    </row>
    <row r="177" spans="1:31" ht="48" x14ac:dyDescent="0.25">
      <c r="A177" s="133">
        <v>166</v>
      </c>
      <c r="B177" s="134" t="s">
        <v>2498</v>
      </c>
      <c r="C177" s="135" t="s">
        <v>2499</v>
      </c>
      <c r="D177" s="153" t="s">
        <v>2356</v>
      </c>
      <c r="E177" s="143" t="s">
        <v>2125</v>
      </c>
      <c r="F177" s="153" t="s">
        <v>2357</v>
      </c>
      <c r="G177" s="154">
        <v>1955.04</v>
      </c>
      <c r="H177" s="142">
        <v>0</v>
      </c>
      <c r="I177" s="155">
        <v>0</v>
      </c>
      <c r="J177" s="139">
        <v>0</v>
      </c>
      <c r="K177" s="142">
        <v>72.3</v>
      </c>
      <c r="L177" s="139">
        <v>0</v>
      </c>
      <c r="M177" s="139">
        <v>0</v>
      </c>
      <c r="N177" s="142">
        <v>2097.31</v>
      </c>
      <c r="O177" s="142">
        <v>69.97</v>
      </c>
      <c r="P177" s="142">
        <v>0</v>
      </c>
      <c r="Q177" s="142">
        <v>0</v>
      </c>
      <c r="R177" s="142">
        <v>19.55</v>
      </c>
      <c r="S177" s="142">
        <v>0</v>
      </c>
      <c r="T177" s="142">
        <v>0</v>
      </c>
      <c r="U177" s="142">
        <v>224.83</v>
      </c>
      <c r="V177" s="142">
        <v>0</v>
      </c>
      <c r="W177" s="142">
        <v>0</v>
      </c>
      <c r="X177" s="142">
        <v>0</v>
      </c>
      <c r="Y177" s="142">
        <v>0</v>
      </c>
      <c r="Z177" s="142">
        <v>0</v>
      </c>
      <c r="AA177" s="142">
        <v>244.38</v>
      </c>
      <c r="AB177" s="142">
        <v>1852.93</v>
      </c>
      <c r="AC177" s="142">
        <v>0</v>
      </c>
      <c r="AD177" s="133"/>
      <c r="AE177" s="133"/>
    </row>
    <row r="178" spans="1:31" ht="48" x14ac:dyDescent="0.25">
      <c r="A178" s="133">
        <v>167</v>
      </c>
      <c r="B178" s="134" t="s">
        <v>2500</v>
      </c>
      <c r="C178" s="135" t="s">
        <v>2501</v>
      </c>
      <c r="D178" s="153" t="s">
        <v>2356</v>
      </c>
      <c r="E178" s="143" t="s">
        <v>2125</v>
      </c>
      <c r="F178" s="153" t="s">
        <v>2357</v>
      </c>
      <c r="G178" s="154">
        <v>814.6</v>
      </c>
      <c r="H178" s="142">
        <v>0</v>
      </c>
      <c r="I178" s="155">
        <v>0</v>
      </c>
      <c r="J178" s="139">
        <v>0</v>
      </c>
      <c r="K178" s="142">
        <v>30.13</v>
      </c>
      <c r="L178" s="139">
        <v>0</v>
      </c>
      <c r="M178" s="139">
        <v>0</v>
      </c>
      <c r="N178" s="142">
        <v>1002.54</v>
      </c>
      <c r="O178" s="142">
        <v>157.81</v>
      </c>
      <c r="P178" s="142">
        <v>0</v>
      </c>
      <c r="Q178" s="142">
        <v>0</v>
      </c>
      <c r="R178" s="142">
        <v>0</v>
      </c>
      <c r="S178" s="142">
        <v>0</v>
      </c>
      <c r="T178" s="142">
        <v>0</v>
      </c>
      <c r="U178" s="142">
        <v>74.94</v>
      </c>
      <c r="V178" s="142">
        <v>0</v>
      </c>
      <c r="W178" s="142">
        <v>0</v>
      </c>
      <c r="X178" s="142">
        <v>0</v>
      </c>
      <c r="Y178" s="142">
        <v>0</v>
      </c>
      <c r="Z178" s="142">
        <v>0</v>
      </c>
      <c r="AA178" s="142">
        <v>74.94</v>
      </c>
      <c r="AB178" s="142">
        <v>927.6</v>
      </c>
      <c r="AC178" s="142">
        <v>0</v>
      </c>
      <c r="AD178" s="133"/>
      <c r="AE178" s="133"/>
    </row>
    <row r="179" spans="1:31" ht="60" x14ac:dyDescent="0.25">
      <c r="A179" s="133">
        <v>168</v>
      </c>
      <c r="B179" s="134" t="s">
        <v>2502</v>
      </c>
      <c r="C179" s="135" t="s">
        <v>2503</v>
      </c>
      <c r="D179" s="153" t="s">
        <v>2356</v>
      </c>
      <c r="E179" s="143" t="s">
        <v>2125</v>
      </c>
      <c r="F179" s="153" t="s">
        <v>2357</v>
      </c>
      <c r="G179" s="154">
        <v>2769.64</v>
      </c>
      <c r="H179" s="142">
        <v>0</v>
      </c>
      <c r="I179" s="155">
        <v>0</v>
      </c>
      <c r="J179" s="139">
        <v>0</v>
      </c>
      <c r="K179" s="142">
        <v>102.43</v>
      </c>
      <c r="L179" s="139">
        <v>0</v>
      </c>
      <c r="M179" s="139">
        <v>0</v>
      </c>
      <c r="N179" s="142">
        <v>2872.0699999999997</v>
      </c>
      <c r="O179" s="142">
        <v>0</v>
      </c>
      <c r="P179" s="142">
        <v>63.05</v>
      </c>
      <c r="Q179" s="142">
        <v>0</v>
      </c>
      <c r="R179" s="142">
        <v>0</v>
      </c>
      <c r="S179" s="142">
        <v>0</v>
      </c>
      <c r="T179" s="142">
        <v>0</v>
      </c>
      <c r="U179" s="142">
        <v>281.04000000000002</v>
      </c>
      <c r="V179" s="142">
        <v>0</v>
      </c>
      <c r="W179" s="142">
        <v>0</v>
      </c>
      <c r="X179" s="142">
        <v>0</v>
      </c>
      <c r="Y179" s="142">
        <v>0</v>
      </c>
      <c r="Z179" s="142">
        <v>0</v>
      </c>
      <c r="AA179" s="142">
        <v>344.09000000000003</v>
      </c>
      <c r="AB179" s="142">
        <v>2527.98</v>
      </c>
      <c r="AC179" s="142">
        <v>0</v>
      </c>
      <c r="AD179" s="133"/>
      <c r="AE179" s="133"/>
    </row>
    <row r="180" spans="1:31" ht="48" x14ac:dyDescent="0.25">
      <c r="A180" s="133">
        <v>169</v>
      </c>
      <c r="B180" s="134" t="s">
        <v>2504</v>
      </c>
      <c r="C180" s="135" t="s">
        <v>2505</v>
      </c>
      <c r="D180" s="153" t="s">
        <v>2356</v>
      </c>
      <c r="E180" s="143" t="s">
        <v>2125</v>
      </c>
      <c r="F180" s="153" t="s">
        <v>2357</v>
      </c>
      <c r="G180" s="154">
        <v>3584.24</v>
      </c>
      <c r="H180" s="142">
        <v>0</v>
      </c>
      <c r="I180" s="155">
        <v>0</v>
      </c>
      <c r="J180" s="139">
        <v>0</v>
      </c>
      <c r="K180" s="142">
        <v>132.55000000000001</v>
      </c>
      <c r="L180" s="139">
        <v>0</v>
      </c>
      <c r="M180" s="139">
        <v>0</v>
      </c>
      <c r="N180" s="142">
        <v>3716.79</v>
      </c>
      <c r="O180" s="142">
        <v>0</v>
      </c>
      <c r="P180" s="142">
        <v>303.77</v>
      </c>
      <c r="Q180" s="142">
        <v>0</v>
      </c>
      <c r="R180" s="142">
        <v>0</v>
      </c>
      <c r="S180" s="142">
        <v>0</v>
      </c>
      <c r="T180" s="142">
        <v>0</v>
      </c>
      <c r="U180" s="142">
        <v>355.98</v>
      </c>
      <c r="V180" s="142">
        <v>0</v>
      </c>
      <c r="W180" s="142">
        <v>0</v>
      </c>
      <c r="X180" s="142">
        <v>0</v>
      </c>
      <c r="Y180" s="142">
        <v>0</v>
      </c>
      <c r="Z180" s="142">
        <v>0</v>
      </c>
      <c r="AA180" s="142">
        <v>659.75</v>
      </c>
      <c r="AB180" s="142">
        <v>3057.04</v>
      </c>
      <c r="AC180" s="142">
        <v>0</v>
      </c>
      <c r="AD180" s="133"/>
      <c r="AE180" s="133"/>
    </row>
    <row r="181" spans="1:31" ht="36" x14ac:dyDescent="0.25">
      <c r="A181" s="133">
        <v>170</v>
      </c>
      <c r="B181" s="134" t="s">
        <v>2506</v>
      </c>
      <c r="C181" s="135" t="s">
        <v>2507</v>
      </c>
      <c r="D181" s="153" t="s">
        <v>2356</v>
      </c>
      <c r="E181" s="143" t="s">
        <v>2125</v>
      </c>
      <c r="F181" s="153" t="s">
        <v>2357</v>
      </c>
      <c r="G181" s="154">
        <v>1303.3599999999999</v>
      </c>
      <c r="H181" s="142">
        <v>0</v>
      </c>
      <c r="I181" s="155">
        <v>0</v>
      </c>
      <c r="J181" s="139">
        <v>0</v>
      </c>
      <c r="K181" s="142">
        <v>48.2</v>
      </c>
      <c r="L181" s="139">
        <v>0</v>
      </c>
      <c r="M181" s="139">
        <v>0</v>
      </c>
      <c r="N181" s="142">
        <v>1476.78</v>
      </c>
      <c r="O181" s="142">
        <v>125.22</v>
      </c>
      <c r="P181" s="142">
        <v>0</v>
      </c>
      <c r="Q181" s="142">
        <v>0</v>
      </c>
      <c r="R181" s="142">
        <v>13.03</v>
      </c>
      <c r="S181" s="142">
        <v>0</v>
      </c>
      <c r="T181" s="142">
        <v>0</v>
      </c>
      <c r="U181" s="142">
        <v>187.36</v>
      </c>
      <c r="V181" s="142">
        <v>0</v>
      </c>
      <c r="W181" s="142">
        <v>0</v>
      </c>
      <c r="X181" s="142">
        <v>0</v>
      </c>
      <c r="Y181" s="142">
        <v>0</v>
      </c>
      <c r="Z181" s="142">
        <v>0</v>
      </c>
      <c r="AA181" s="142">
        <v>200.39</v>
      </c>
      <c r="AB181" s="142">
        <v>1276.3900000000001</v>
      </c>
      <c r="AC181" s="142">
        <v>0</v>
      </c>
      <c r="AD181" s="133"/>
      <c r="AE181" s="133"/>
    </row>
    <row r="182" spans="1:31" ht="36" x14ac:dyDescent="0.25">
      <c r="A182" s="133">
        <v>171</v>
      </c>
      <c r="B182" s="134" t="s">
        <v>2508</v>
      </c>
      <c r="C182" s="135" t="s">
        <v>2509</v>
      </c>
      <c r="D182" s="153" t="s">
        <v>2356</v>
      </c>
      <c r="E182" s="143" t="s">
        <v>2125</v>
      </c>
      <c r="F182" s="153" t="s">
        <v>2357</v>
      </c>
      <c r="G182" s="154">
        <v>2932.56</v>
      </c>
      <c r="H182" s="142">
        <v>244.38</v>
      </c>
      <c r="I182" s="155">
        <v>0</v>
      </c>
      <c r="J182" s="139">
        <v>0</v>
      </c>
      <c r="K182" s="142">
        <v>108.45</v>
      </c>
      <c r="L182" s="139">
        <v>0</v>
      </c>
      <c r="M182" s="139">
        <v>0</v>
      </c>
      <c r="N182" s="142">
        <v>3285.39</v>
      </c>
      <c r="O182" s="142">
        <v>0</v>
      </c>
      <c r="P182" s="142">
        <v>128.27000000000001</v>
      </c>
      <c r="Q182" s="142">
        <v>0</v>
      </c>
      <c r="R182" s="142">
        <v>29.33</v>
      </c>
      <c r="S182" s="142">
        <v>0</v>
      </c>
      <c r="T182" s="142">
        <v>0</v>
      </c>
      <c r="U182" s="142">
        <v>281.04000000000002</v>
      </c>
      <c r="V182" s="142">
        <v>0</v>
      </c>
      <c r="W182" s="142">
        <v>0</v>
      </c>
      <c r="X182" s="142">
        <v>0</v>
      </c>
      <c r="Y182" s="142">
        <v>0</v>
      </c>
      <c r="Z182" s="142">
        <v>0</v>
      </c>
      <c r="AA182" s="142">
        <v>438.64</v>
      </c>
      <c r="AB182" s="142">
        <v>2846.75</v>
      </c>
      <c r="AC182" s="142">
        <v>0</v>
      </c>
      <c r="AD182" s="133"/>
      <c r="AE182" s="133"/>
    </row>
    <row r="183" spans="1:31" ht="36" x14ac:dyDescent="0.25">
      <c r="A183" s="133">
        <v>172</v>
      </c>
      <c r="B183" s="134" t="s">
        <v>2510</v>
      </c>
      <c r="C183" s="135" t="s">
        <v>2511</v>
      </c>
      <c r="D183" s="153" t="s">
        <v>2356</v>
      </c>
      <c r="E183" s="143" t="s">
        <v>2125</v>
      </c>
      <c r="F183" s="153" t="s">
        <v>2357</v>
      </c>
      <c r="G183" s="154">
        <v>2199.42</v>
      </c>
      <c r="H183" s="142">
        <v>0</v>
      </c>
      <c r="I183" s="155">
        <v>0</v>
      </c>
      <c r="J183" s="139">
        <v>0</v>
      </c>
      <c r="K183" s="142">
        <v>81.34</v>
      </c>
      <c r="L183" s="139">
        <v>0</v>
      </c>
      <c r="M183" s="139">
        <v>0</v>
      </c>
      <c r="N183" s="142">
        <v>2311.4500000000003</v>
      </c>
      <c r="O183" s="142">
        <v>30.69</v>
      </c>
      <c r="P183" s="142">
        <v>0</v>
      </c>
      <c r="Q183" s="142">
        <v>0</v>
      </c>
      <c r="R183" s="142">
        <v>21.99</v>
      </c>
      <c r="S183" s="142">
        <v>0</v>
      </c>
      <c r="T183" s="142">
        <v>0</v>
      </c>
      <c r="U183" s="142">
        <v>187.36</v>
      </c>
      <c r="V183" s="142">
        <v>790</v>
      </c>
      <c r="W183" s="142">
        <v>0</v>
      </c>
      <c r="X183" s="142">
        <v>0</v>
      </c>
      <c r="Y183" s="142">
        <v>0</v>
      </c>
      <c r="Z183" s="142">
        <v>0</v>
      </c>
      <c r="AA183" s="142">
        <v>999.35</v>
      </c>
      <c r="AB183" s="142">
        <v>1312.1</v>
      </c>
      <c r="AC183" s="142">
        <v>0</v>
      </c>
      <c r="AD183" s="133"/>
      <c r="AE183" s="133"/>
    </row>
    <row r="184" spans="1:31" ht="36" x14ac:dyDescent="0.25">
      <c r="A184" s="133">
        <v>173</v>
      </c>
      <c r="B184" s="134" t="s">
        <v>2512</v>
      </c>
      <c r="C184" s="135" t="s">
        <v>2513</v>
      </c>
      <c r="D184" s="153" t="s">
        <v>2356</v>
      </c>
      <c r="E184" s="143" t="s">
        <v>2125</v>
      </c>
      <c r="F184" s="153" t="s">
        <v>2357</v>
      </c>
      <c r="G184" s="154">
        <v>5376.36</v>
      </c>
      <c r="H184" s="142">
        <v>527.86</v>
      </c>
      <c r="I184" s="155">
        <v>0</v>
      </c>
      <c r="J184" s="139">
        <v>0</v>
      </c>
      <c r="K184" s="142">
        <v>198.83</v>
      </c>
      <c r="L184" s="139">
        <v>0</v>
      </c>
      <c r="M184" s="139">
        <v>0</v>
      </c>
      <c r="N184" s="142">
        <v>6103.0499999999993</v>
      </c>
      <c r="O184" s="142">
        <v>0</v>
      </c>
      <c r="P184" s="142">
        <v>756.42</v>
      </c>
      <c r="Q184" s="142">
        <v>0</v>
      </c>
      <c r="R184" s="142">
        <v>53.76</v>
      </c>
      <c r="S184" s="142">
        <v>0</v>
      </c>
      <c r="T184" s="142">
        <v>0</v>
      </c>
      <c r="U184" s="142">
        <v>505.87</v>
      </c>
      <c r="V184" s="142">
        <v>0</v>
      </c>
      <c r="W184" s="142">
        <v>0</v>
      </c>
      <c r="X184" s="142">
        <v>0</v>
      </c>
      <c r="Y184" s="142">
        <v>0</v>
      </c>
      <c r="Z184" s="142">
        <v>0</v>
      </c>
      <c r="AA184" s="142">
        <v>1316.05</v>
      </c>
      <c r="AB184" s="142">
        <v>4787</v>
      </c>
      <c r="AC184" s="142">
        <v>0</v>
      </c>
      <c r="AD184" s="133"/>
      <c r="AE184" s="133"/>
    </row>
    <row r="185" spans="1:31" ht="36" x14ac:dyDescent="0.25">
      <c r="A185" s="133">
        <v>174</v>
      </c>
      <c r="B185" s="134" t="s">
        <v>2514</v>
      </c>
      <c r="C185" s="135" t="s">
        <v>2515</v>
      </c>
      <c r="D185" s="153" t="s">
        <v>2356</v>
      </c>
      <c r="E185" s="143" t="s">
        <v>2125</v>
      </c>
      <c r="F185" s="153" t="s">
        <v>2357</v>
      </c>
      <c r="G185" s="154">
        <v>1140.44</v>
      </c>
      <c r="H185" s="142">
        <v>0</v>
      </c>
      <c r="I185" s="155">
        <v>0</v>
      </c>
      <c r="J185" s="139">
        <v>0</v>
      </c>
      <c r="K185" s="142">
        <v>42.18</v>
      </c>
      <c r="L185" s="139">
        <v>0</v>
      </c>
      <c r="M185" s="139">
        <v>0</v>
      </c>
      <c r="N185" s="142">
        <v>1318.65</v>
      </c>
      <c r="O185" s="142">
        <v>136.03</v>
      </c>
      <c r="P185" s="142">
        <v>0</v>
      </c>
      <c r="Q185" s="142">
        <v>0</v>
      </c>
      <c r="R185" s="142">
        <v>0</v>
      </c>
      <c r="S185" s="142">
        <v>0</v>
      </c>
      <c r="T185" s="142">
        <v>0</v>
      </c>
      <c r="U185" s="142">
        <v>93.68</v>
      </c>
      <c r="V185" s="142">
        <v>0</v>
      </c>
      <c r="W185" s="142">
        <v>0</v>
      </c>
      <c r="X185" s="142">
        <v>0</v>
      </c>
      <c r="Y185" s="142">
        <v>0</v>
      </c>
      <c r="Z185" s="142">
        <v>0</v>
      </c>
      <c r="AA185" s="142">
        <v>93.68</v>
      </c>
      <c r="AB185" s="142">
        <v>1224.97</v>
      </c>
      <c r="AC185" s="142">
        <v>0</v>
      </c>
      <c r="AD185" s="133"/>
      <c r="AE185" s="133"/>
    </row>
    <row r="186" spans="1:31" ht="36" x14ac:dyDescent="0.25">
      <c r="A186" s="133">
        <v>175</v>
      </c>
      <c r="B186" s="134" t="s">
        <v>2516</v>
      </c>
      <c r="C186" s="135" t="s">
        <v>2517</v>
      </c>
      <c r="D186" s="153" t="s">
        <v>2356</v>
      </c>
      <c r="E186" s="143" t="s">
        <v>2125</v>
      </c>
      <c r="F186" s="153" t="s">
        <v>2357</v>
      </c>
      <c r="G186" s="154">
        <v>4398.84</v>
      </c>
      <c r="H186" s="142">
        <v>0</v>
      </c>
      <c r="I186" s="155">
        <v>0</v>
      </c>
      <c r="J186" s="139">
        <v>0</v>
      </c>
      <c r="K186" s="142">
        <v>162.68</v>
      </c>
      <c r="L186" s="139">
        <v>0</v>
      </c>
      <c r="M186" s="139">
        <v>0</v>
      </c>
      <c r="N186" s="142">
        <v>4561.5200000000004</v>
      </c>
      <c r="O186" s="142">
        <v>0</v>
      </c>
      <c r="P186" s="142">
        <v>444.93</v>
      </c>
      <c r="Q186" s="142">
        <v>0</v>
      </c>
      <c r="R186" s="142">
        <v>43.99</v>
      </c>
      <c r="S186" s="142">
        <v>0</v>
      </c>
      <c r="T186" s="142">
        <v>0</v>
      </c>
      <c r="U186" s="142">
        <v>393.45</v>
      </c>
      <c r="V186" s="142">
        <v>0</v>
      </c>
      <c r="W186" s="142">
        <v>0</v>
      </c>
      <c r="X186" s="142">
        <v>0</v>
      </c>
      <c r="Y186" s="142">
        <v>0</v>
      </c>
      <c r="Z186" s="142">
        <v>0</v>
      </c>
      <c r="AA186" s="142">
        <v>882.37</v>
      </c>
      <c r="AB186" s="142">
        <v>3679.15</v>
      </c>
      <c r="AC186" s="142">
        <v>0</v>
      </c>
      <c r="AD186" s="133"/>
      <c r="AE186" s="133"/>
    </row>
    <row r="187" spans="1:31" ht="36" x14ac:dyDescent="0.25">
      <c r="A187" s="133">
        <v>176</v>
      </c>
      <c r="B187" s="134" t="s">
        <v>2518</v>
      </c>
      <c r="C187" s="135" t="s">
        <v>2519</v>
      </c>
      <c r="D187" s="153" t="s">
        <v>2356</v>
      </c>
      <c r="E187" s="143" t="s">
        <v>2125</v>
      </c>
      <c r="F187" s="153" t="s">
        <v>2357</v>
      </c>
      <c r="G187" s="154">
        <v>1955.04</v>
      </c>
      <c r="H187" s="142">
        <v>0</v>
      </c>
      <c r="I187" s="155">
        <v>0</v>
      </c>
      <c r="J187" s="139">
        <v>0</v>
      </c>
      <c r="K187" s="142">
        <v>72.3</v>
      </c>
      <c r="L187" s="139">
        <v>0</v>
      </c>
      <c r="M187" s="139">
        <v>0</v>
      </c>
      <c r="N187" s="142">
        <v>2097.31</v>
      </c>
      <c r="O187" s="142">
        <v>69.97</v>
      </c>
      <c r="P187" s="142">
        <v>0</v>
      </c>
      <c r="Q187" s="142">
        <v>0</v>
      </c>
      <c r="R187" s="142">
        <v>19.55</v>
      </c>
      <c r="S187" s="142">
        <v>0</v>
      </c>
      <c r="T187" s="142">
        <v>0</v>
      </c>
      <c r="U187" s="142">
        <v>224.83</v>
      </c>
      <c r="V187" s="142">
        <v>0</v>
      </c>
      <c r="W187" s="142">
        <v>0</v>
      </c>
      <c r="X187" s="142">
        <v>0</v>
      </c>
      <c r="Y187" s="142">
        <v>0</v>
      </c>
      <c r="Z187" s="142">
        <v>0</v>
      </c>
      <c r="AA187" s="142">
        <v>244.38</v>
      </c>
      <c r="AB187" s="142">
        <v>1852.93</v>
      </c>
      <c r="AC187" s="142">
        <v>0</v>
      </c>
      <c r="AD187" s="133"/>
      <c r="AE187" s="133"/>
    </row>
    <row r="188" spans="1:31" x14ac:dyDescent="0.25">
      <c r="A188" s="1"/>
      <c r="B188" s="156"/>
      <c r="C188" s="157"/>
      <c r="D188" s="157"/>
      <c r="E188" s="74"/>
      <c r="F188" s="74"/>
      <c r="G188" s="158"/>
      <c r="H188" s="97"/>
      <c r="I188" s="97"/>
      <c r="J188" s="97"/>
      <c r="K188" s="97"/>
      <c r="L188" s="97"/>
      <c r="M188" s="159"/>
      <c r="N188" s="98"/>
      <c r="O188" s="98"/>
      <c r="P188" s="98"/>
      <c r="Q188" s="98"/>
      <c r="R188" s="98"/>
      <c r="S188" s="160"/>
      <c r="T188" s="97"/>
      <c r="U188" s="158"/>
      <c r="V188" s="97"/>
      <c r="W188" s="97"/>
      <c r="X188" s="97"/>
      <c r="Y188" s="97"/>
      <c r="Z188" s="97"/>
      <c r="AA188" s="97"/>
      <c r="AB188" s="97"/>
      <c r="AC188" s="74"/>
      <c r="AD188" s="1"/>
      <c r="AE188" s="1"/>
    </row>
    <row r="189" spans="1:3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3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2"/>
      <c r="C190" s="1"/>
      <c r="D190" s="1"/>
      <c r="E190" s="7"/>
      <c r="F190" s="7"/>
      <c r="G190" s="1"/>
      <c r="H190" s="1"/>
      <c r="I190" s="1"/>
      <c r="J190" s="1"/>
      <c r="K190" s="1"/>
      <c r="L190" s="1"/>
      <c r="M190" s="13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7"/>
      <c r="B191" s="15"/>
      <c r="C191" s="7"/>
      <c r="D191" s="7"/>
      <c r="E191" s="1"/>
      <c r="F191" s="1"/>
      <c r="G191" s="7" t="s">
        <v>280</v>
      </c>
      <c r="H191" s="7" t="s">
        <v>280</v>
      </c>
      <c r="I191" s="7" t="s">
        <v>280</v>
      </c>
      <c r="J191" s="7" t="s">
        <v>280</v>
      </c>
      <c r="K191" s="7" t="s">
        <v>280</v>
      </c>
      <c r="L191" s="7" t="s">
        <v>280</v>
      </c>
      <c r="M191" s="161" t="s">
        <v>280</v>
      </c>
      <c r="N191" s="7" t="s">
        <v>280</v>
      </c>
      <c r="O191" s="7" t="s">
        <v>280</v>
      </c>
      <c r="P191" s="7" t="s">
        <v>280</v>
      </c>
      <c r="Q191" s="7" t="s">
        <v>280</v>
      </c>
      <c r="R191" s="7" t="s">
        <v>280</v>
      </c>
      <c r="S191" s="7" t="s">
        <v>280</v>
      </c>
      <c r="T191" s="7" t="s">
        <v>280</v>
      </c>
      <c r="U191" s="7" t="s">
        <v>280</v>
      </c>
      <c r="V191" s="7" t="s">
        <v>280</v>
      </c>
      <c r="W191" s="7" t="s">
        <v>280</v>
      </c>
      <c r="X191" s="7" t="s">
        <v>280</v>
      </c>
      <c r="Y191" s="7" t="s">
        <v>280</v>
      </c>
      <c r="Z191" s="7" t="s">
        <v>280</v>
      </c>
      <c r="AA191" s="7" t="s">
        <v>280</v>
      </c>
      <c r="AB191" s="7" t="s">
        <v>280</v>
      </c>
      <c r="AC191" s="7"/>
      <c r="AD191" s="7"/>
      <c r="AE191" s="7"/>
    </row>
    <row r="192" spans="1:31" x14ac:dyDescent="0.25">
      <c r="A192" s="1"/>
      <c r="B192" s="18" t="s">
        <v>281</v>
      </c>
      <c r="C192" s="1" t="s">
        <v>282</v>
      </c>
      <c r="D192" s="1"/>
      <c r="E192" s="1"/>
      <c r="F192" s="1"/>
      <c r="G192" s="162">
        <f>SUM(G12:G191)</f>
        <v>793563.29999999935</v>
      </c>
      <c r="H192" s="162">
        <f t="shared" ref="H192:AB192" si="0">SUM(H12:H191)</f>
        <v>19788.990000000002</v>
      </c>
      <c r="I192" s="162">
        <f t="shared" si="0"/>
        <v>0</v>
      </c>
      <c r="J192" s="163">
        <f t="shared" si="0"/>
        <v>0</v>
      </c>
      <c r="K192" s="162">
        <f t="shared" si="0"/>
        <v>13151.550000000003</v>
      </c>
      <c r="L192" s="163">
        <f t="shared" si="0"/>
        <v>0</v>
      </c>
      <c r="M192" s="163">
        <f t="shared" si="0"/>
        <v>10.5</v>
      </c>
      <c r="N192" s="162">
        <f t="shared" si="0"/>
        <v>824843.72000000032</v>
      </c>
      <c r="O192" s="162">
        <f t="shared" si="0"/>
        <v>3552.9899999999993</v>
      </c>
      <c r="P192" s="162">
        <f t="shared" si="0"/>
        <v>88159.340000000011</v>
      </c>
      <c r="Q192" s="162">
        <f t="shared" si="0"/>
        <v>0</v>
      </c>
      <c r="R192" s="162">
        <f t="shared" si="0"/>
        <v>4108.21</v>
      </c>
      <c r="S192" s="162">
        <f t="shared" si="0"/>
        <v>0</v>
      </c>
      <c r="T192" s="162">
        <f t="shared" si="0"/>
        <v>0</v>
      </c>
      <c r="U192" s="162">
        <f t="shared" si="0"/>
        <v>86538.429999999935</v>
      </c>
      <c r="V192" s="162">
        <f>SUM(V12:V191)</f>
        <v>63500.210000000006</v>
      </c>
      <c r="W192" s="162">
        <f t="shared" si="0"/>
        <v>0</v>
      </c>
      <c r="X192" s="162">
        <f t="shared" si="0"/>
        <v>592.46</v>
      </c>
      <c r="Y192" s="162">
        <f t="shared" si="0"/>
        <v>294.40999999999997</v>
      </c>
      <c r="Z192" s="162">
        <f t="shared" si="0"/>
        <v>0</v>
      </c>
      <c r="AA192" s="162">
        <f t="shared" si="0"/>
        <v>243193.05999999985</v>
      </c>
      <c r="AB192" s="162">
        <f t="shared" si="0"/>
        <v>581650.66000000015</v>
      </c>
      <c r="AC192" s="1"/>
      <c r="AD192" s="1"/>
      <c r="AE192" s="1"/>
    </row>
    <row r="193" spans="1:31" ht="34.5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3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64" t="s">
        <v>2520</v>
      </c>
      <c r="Z193" s="1"/>
      <c r="AA193" s="1"/>
      <c r="AB193" s="1"/>
      <c r="AC193" s="1"/>
      <c r="AD193" s="1"/>
      <c r="AE193" s="1"/>
    </row>
    <row r="194" spans="1:31" x14ac:dyDescent="0.25">
      <c r="A194" s="1"/>
      <c r="B194" s="2"/>
      <c r="C194" s="71" t="s">
        <v>913</v>
      </c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1"/>
    </row>
    <row r="195" spans="1:31" x14ac:dyDescent="0.25">
      <c r="A195" s="1"/>
      <c r="B195" s="2" t="s">
        <v>282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165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  <row r="196" spans="1:31" ht="23.25" x14ac:dyDescent="0.25">
      <c r="A196" s="1"/>
      <c r="B196" s="2"/>
      <c r="C196" s="38" t="s">
        <v>2521</v>
      </c>
      <c r="D196" s="38"/>
      <c r="E196" s="38"/>
      <c r="F196" s="38"/>
      <c r="G196" s="38"/>
      <c r="H196" s="38"/>
      <c r="I196" s="38"/>
      <c r="J196" s="38"/>
      <c r="K196" s="38"/>
      <c r="L196" s="38"/>
      <c r="M196" s="165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  <row r="197" spans="1:3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3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3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3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3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3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3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3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3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3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3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3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3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3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3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3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3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3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3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3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3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3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3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3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3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3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3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3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3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3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3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3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3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3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3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3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3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3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3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3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3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3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3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3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3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3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3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3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3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3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3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3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3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3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3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3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3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3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3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3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3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3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3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3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3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3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3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3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3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3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3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3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3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3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3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3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3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3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3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3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3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3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3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3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3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3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3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3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3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3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3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3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3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3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3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3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3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3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3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3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3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3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3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3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3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3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3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3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3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3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3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3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3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3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3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3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3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3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3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3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3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3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3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3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3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3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3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3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3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3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3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3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3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3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3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3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3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3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3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3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3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3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3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3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3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3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3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3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3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3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3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3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3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3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3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3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3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3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3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3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3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3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3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3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3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3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3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3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3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3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3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3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3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3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3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3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3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3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3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3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3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3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3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3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3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3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3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3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3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3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3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3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3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3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3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3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</sheetData>
  <mergeCells count="5">
    <mergeCell ref="C1:G1"/>
    <mergeCell ref="C3:G3"/>
    <mergeCell ref="C4:G4"/>
    <mergeCell ref="C194:AD194"/>
    <mergeCell ref="R8:Z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Hoja13</vt:lpstr>
      <vt:lpstr>arandas</vt:lpstr>
      <vt:lpstr>chapala</vt:lpstr>
      <vt:lpstr>cocula</vt:lpstr>
      <vt:lpstr>el grullo</vt:lpstr>
      <vt:lpstr>la huerta</vt:lpstr>
      <vt:lpstr>lagos de moreno</vt:lpstr>
      <vt:lpstr>mascota</vt:lpstr>
      <vt:lpstr>tala</vt:lpstr>
      <vt:lpstr>tamazula</vt:lpstr>
      <vt:lpstr>tequila</vt:lpstr>
      <vt:lpstr>vallarta</vt:lpstr>
      <vt:lpstr>zapotlanejo</vt:lpstr>
      <vt:lpstr>zapopan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Hernandez Salcido</dc:creator>
  <cp:lastModifiedBy>LAP</cp:lastModifiedBy>
  <dcterms:created xsi:type="dcterms:W3CDTF">2017-01-26T18:08:10Z</dcterms:created>
  <dcterms:modified xsi:type="dcterms:W3CDTF">2020-08-21T20:33:42Z</dcterms:modified>
</cp:coreProperties>
</file>