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 activeTab="2"/>
  </bookViews>
  <sheets>
    <sheet name="PLANTILLA ADM ENERO 2016" sheetId="1" r:id="rId1"/>
    <sheet name="PLANTILLA ADM 31 ENERO 2016" sheetId="2" r:id="rId2"/>
    <sheet name="PLANTILLA ADM 15 FEBRERO 2016" sheetId="3" r:id="rId3"/>
  </sheets>
  <externalReferences>
    <externalReference r:id="rId4"/>
  </externalReferences>
  <definedNames>
    <definedName name="_xlnm._FilterDatabase" localSheetId="2" hidden="1">'PLANTILLA ADM 15 FEBRERO 2016'!$B$6:$AG$90</definedName>
    <definedName name="_xlnm._FilterDatabase" localSheetId="1" hidden="1">'PLANTILLA ADM 31 ENERO 2016'!$B$6:$AG$90</definedName>
    <definedName name="_xlnm._FilterDatabase" localSheetId="0" hidden="1">'PLANTILLA ADM ENERO 2016'!$B$6:$AG$90</definedName>
    <definedName name="_xlnm.Print_Titles" localSheetId="2">'PLANTILLA ADM 15 FEBRERO 2016'!$1:$6</definedName>
    <definedName name="_xlnm.Print_Titles" localSheetId="1">'PLANTILLA ADM 31 ENERO 2016'!$1:$6</definedName>
    <definedName name="_xlnm.Print_Titles" localSheetId="0">'PLANTILLA ADM ENERO 2016'!$1:$6</definedName>
  </definedNames>
  <calcPr calcId="145621"/>
</workbook>
</file>

<file path=xl/calcChain.xml><?xml version="1.0" encoding="utf-8"?>
<calcChain xmlns="http://schemas.openxmlformats.org/spreadsheetml/2006/main">
  <c r="U90" i="3" l="1"/>
  <c r="AE89" i="3"/>
  <c r="AD89" i="3"/>
  <c r="AC89" i="3"/>
  <c r="AB89" i="3"/>
  <c r="AB90" i="3" s="1"/>
  <c r="V89" i="3"/>
  <c r="V90" i="3" s="1"/>
  <c r="U89" i="3"/>
  <c r="T89" i="3"/>
  <c r="T90" i="3" s="1"/>
  <c r="S89" i="3"/>
  <c r="S90" i="3" s="1"/>
  <c r="B89" i="3"/>
  <c r="AI88" i="3"/>
  <c r="AH88" i="3"/>
  <c r="AG88" i="3"/>
  <c r="AA88" i="3"/>
  <c r="Z88" i="3"/>
  <c r="Y88" i="3"/>
  <c r="X88" i="3"/>
  <c r="AJ87" i="3"/>
  <c r="AI87" i="3"/>
  <c r="AH87" i="3"/>
  <c r="AG87" i="3"/>
  <c r="AA87" i="3"/>
  <c r="Z87" i="3"/>
  <c r="Y87" i="3"/>
  <c r="X87" i="3"/>
  <c r="AJ86" i="3"/>
  <c r="AI86" i="3"/>
  <c r="AH86" i="3"/>
  <c r="AL86" i="3" s="1"/>
  <c r="AG86" i="3"/>
  <c r="AK86" i="3" s="1"/>
  <c r="AA86" i="3"/>
  <c r="Z86" i="3"/>
  <c r="Y86" i="3"/>
  <c r="X86" i="3"/>
  <c r="AJ85" i="3"/>
  <c r="AI85" i="3"/>
  <c r="AH85" i="3"/>
  <c r="AG85" i="3"/>
  <c r="AA85" i="3"/>
  <c r="Z85" i="3"/>
  <c r="Y85" i="3"/>
  <c r="X85" i="3"/>
  <c r="AJ84" i="3"/>
  <c r="AI84" i="3"/>
  <c r="AH84" i="3"/>
  <c r="AL84" i="3" s="1"/>
  <c r="AG84" i="3"/>
  <c r="AK84" i="3" s="1"/>
  <c r="AA84" i="3"/>
  <c r="Z84" i="3"/>
  <c r="Y84" i="3"/>
  <c r="X84" i="3"/>
  <c r="AJ83" i="3"/>
  <c r="AI83" i="3"/>
  <c r="AH83" i="3"/>
  <c r="AG83" i="3"/>
  <c r="AK83" i="3" s="1"/>
  <c r="AA83" i="3"/>
  <c r="Z83" i="3"/>
  <c r="Y83" i="3"/>
  <c r="X83" i="3"/>
  <c r="AJ82" i="3"/>
  <c r="AI82" i="3"/>
  <c r="AH82" i="3"/>
  <c r="AL82" i="3" s="1"/>
  <c r="AG82" i="3"/>
  <c r="AK82" i="3" s="1"/>
  <c r="AA82" i="3"/>
  <c r="Z82" i="3"/>
  <c r="Y82" i="3"/>
  <c r="X82" i="3"/>
  <c r="AJ81" i="3"/>
  <c r="AI81" i="3"/>
  <c r="AH81" i="3"/>
  <c r="AG81" i="3"/>
  <c r="AK81" i="3" s="1"/>
  <c r="AA81" i="3"/>
  <c r="Z81" i="3"/>
  <c r="Y81" i="3"/>
  <c r="X81" i="3"/>
  <c r="AJ80" i="3"/>
  <c r="AI80" i="3"/>
  <c r="AH80" i="3"/>
  <c r="AL80" i="3" s="1"/>
  <c r="AG80" i="3"/>
  <c r="AK80" i="3" s="1"/>
  <c r="AA80" i="3"/>
  <c r="Z80" i="3"/>
  <c r="Y80" i="3"/>
  <c r="X80" i="3"/>
  <c r="AJ79" i="3"/>
  <c r="AI79" i="3"/>
  <c r="AH79" i="3"/>
  <c r="AG79" i="3"/>
  <c r="AA79" i="3"/>
  <c r="Z79" i="3"/>
  <c r="Y79" i="3"/>
  <c r="X79" i="3"/>
  <c r="AJ78" i="3"/>
  <c r="AI78" i="3"/>
  <c r="AH78" i="3"/>
  <c r="AL78" i="3" s="1"/>
  <c r="AG78" i="3"/>
  <c r="AK78" i="3" s="1"/>
  <c r="AA78" i="3"/>
  <c r="Z78" i="3"/>
  <c r="Y78" i="3"/>
  <c r="X78" i="3"/>
  <c r="AJ77" i="3"/>
  <c r="AI77" i="3"/>
  <c r="AH77" i="3"/>
  <c r="AG77" i="3"/>
  <c r="AK77" i="3" s="1"/>
  <c r="AA77" i="3"/>
  <c r="Z77" i="3"/>
  <c r="Y77" i="3"/>
  <c r="X77" i="3"/>
  <c r="W77" i="3"/>
  <c r="AJ76" i="3"/>
  <c r="AI76" i="3"/>
  <c r="AH76" i="3"/>
  <c r="AG76" i="3"/>
  <c r="AA76" i="3"/>
  <c r="Z76" i="3"/>
  <c r="Y76" i="3"/>
  <c r="X76" i="3"/>
  <c r="AJ75" i="3"/>
  <c r="AI75" i="3"/>
  <c r="AH75" i="3"/>
  <c r="AG75" i="3"/>
  <c r="AK75" i="3" s="1"/>
  <c r="AL75" i="3" s="1"/>
  <c r="AA75" i="3"/>
  <c r="Z75" i="3"/>
  <c r="Y75" i="3"/>
  <c r="X75" i="3"/>
  <c r="AJ74" i="3"/>
  <c r="AI74" i="3"/>
  <c r="AH74" i="3"/>
  <c r="AG74" i="3"/>
  <c r="AA74" i="3"/>
  <c r="Z74" i="3"/>
  <c r="Y74" i="3"/>
  <c r="X74" i="3"/>
  <c r="AJ73" i="3"/>
  <c r="AI73" i="3"/>
  <c r="AH73" i="3"/>
  <c r="AG73" i="3"/>
  <c r="AK73" i="3" s="1"/>
  <c r="AA73" i="3"/>
  <c r="Z73" i="3"/>
  <c r="Y73" i="3"/>
  <c r="X73" i="3"/>
  <c r="AJ72" i="3"/>
  <c r="AI72" i="3"/>
  <c r="AH72" i="3"/>
  <c r="AG72" i="3"/>
  <c r="AA72" i="3"/>
  <c r="Z72" i="3"/>
  <c r="Y72" i="3"/>
  <c r="X72" i="3"/>
  <c r="W72" i="3"/>
  <c r="AJ71" i="3"/>
  <c r="AI71" i="3"/>
  <c r="AH71" i="3"/>
  <c r="AG71" i="3"/>
  <c r="AK71" i="3" s="1"/>
  <c r="AA71" i="3"/>
  <c r="Z71" i="3"/>
  <c r="Y71" i="3"/>
  <c r="X71" i="3"/>
  <c r="AJ70" i="3"/>
  <c r="AI70" i="3"/>
  <c r="AH70" i="3"/>
  <c r="AG70" i="3"/>
  <c r="AA70" i="3"/>
  <c r="Z70" i="3"/>
  <c r="Y70" i="3"/>
  <c r="X70" i="3"/>
  <c r="AJ69" i="3"/>
  <c r="AI69" i="3"/>
  <c r="AH69" i="3"/>
  <c r="AG69" i="3"/>
  <c r="AK69" i="3" s="1"/>
  <c r="AA69" i="3"/>
  <c r="Z69" i="3"/>
  <c r="Y69" i="3"/>
  <c r="X69" i="3"/>
  <c r="AJ68" i="3"/>
  <c r="AI68" i="3"/>
  <c r="AH68" i="3"/>
  <c r="AG68" i="3"/>
  <c r="AA68" i="3"/>
  <c r="Z68" i="3"/>
  <c r="Y68" i="3"/>
  <c r="X68" i="3"/>
  <c r="AJ67" i="3"/>
  <c r="AI67" i="3"/>
  <c r="AH67" i="3"/>
  <c r="AG67" i="3"/>
  <c r="AK67" i="3" s="1"/>
  <c r="AA67" i="3"/>
  <c r="Z67" i="3"/>
  <c r="Y67" i="3"/>
  <c r="X67" i="3"/>
  <c r="AJ66" i="3"/>
  <c r="AI66" i="3"/>
  <c r="AH66" i="3"/>
  <c r="AG66" i="3"/>
  <c r="AK66" i="3" s="1"/>
  <c r="AA66" i="3"/>
  <c r="Z66" i="3"/>
  <c r="Y66" i="3"/>
  <c r="X66" i="3"/>
  <c r="AJ65" i="3"/>
  <c r="AI65" i="3"/>
  <c r="AH65" i="3"/>
  <c r="AG65" i="3"/>
  <c r="AK65" i="3" s="1"/>
  <c r="AA65" i="3"/>
  <c r="Z65" i="3"/>
  <c r="Y65" i="3"/>
  <c r="X65" i="3"/>
  <c r="AJ64" i="3"/>
  <c r="AI64" i="3"/>
  <c r="AH64" i="3"/>
  <c r="AG64" i="3"/>
  <c r="AK64" i="3" s="1"/>
  <c r="AA64" i="3"/>
  <c r="Z64" i="3"/>
  <c r="Y64" i="3"/>
  <c r="X64" i="3"/>
  <c r="W64" i="3"/>
  <c r="AJ63" i="3"/>
  <c r="AI63" i="3"/>
  <c r="AH63" i="3"/>
  <c r="AG63" i="3"/>
  <c r="AA63" i="3"/>
  <c r="Z63" i="3"/>
  <c r="Y63" i="3"/>
  <c r="X63" i="3"/>
  <c r="AJ62" i="3"/>
  <c r="AI62" i="3"/>
  <c r="AH62" i="3"/>
  <c r="AL62" i="3" s="1"/>
  <c r="AG62" i="3"/>
  <c r="AK62" i="3" s="1"/>
  <c r="AA62" i="3"/>
  <c r="Z62" i="3"/>
  <c r="Y62" i="3"/>
  <c r="X62" i="3"/>
  <c r="AJ61" i="3"/>
  <c r="AI61" i="3"/>
  <c r="AH61" i="3"/>
  <c r="AG61" i="3"/>
  <c r="AA61" i="3"/>
  <c r="Z61" i="3"/>
  <c r="Y61" i="3"/>
  <c r="X61" i="3"/>
  <c r="AJ60" i="3"/>
  <c r="AI60" i="3"/>
  <c r="AH60" i="3"/>
  <c r="AG60" i="3"/>
  <c r="AK60" i="3" s="1"/>
  <c r="AL60" i="3" s="1"/>
  <c r="AA60" i="3"/>
  <c r="Z60" i="3"/>
  <c r="Y60" i="3"/>
  <c r="X60" i="3"/>
  <c r="AJ59" i="3"/>
  <c r="AI59" i="3"/>
  <c r="AH59" i="3"/>
  <c r="AG59" i="3"/>
  <c r="AA59" i="3"/>
  <c r="Z59" i="3"/>
  <c r="Y59" i="3"/>
  <c r="X59" i="3"/>
  <c r="AJ58" i="3"/>
  <c r="AI58" i="3"/>
  <c r="AH58" i="3"/>
  <c r="AG58" i="3"/>
  <c r="AK58" i="3" s="1"/>
  <c r="AL58" i="3" s="1"/>
  <c r="AA58" i="3"/>
  <c r="Z58" i="3"/>
  <c r="Y58" i="3"/>
  <c r="X58" i="3"/>
  <c r="AJ57" i="3"/>
  <c r="AI57" i="3"/>
  <c r="AH57" i="3"/>
  <c r="AG57" i="3"/>
  <c r="AA57" i="3"/>
  <c r="Z57" i="3"/>
  <c r="Y57" i="3"/>
  <c r="X57" i="3"/>
  <c r="AJ56" i="3"/>
  <c r="AI56" i="3"/>
  <c r="AH56" i="3"/>
  <c r="AL56" i="3" s="1"/>
  <c r="AG56" i="3"/>
  <c r="AK56" i="3" s="1"/>
  <c r="AA56" i="3"/>
  <c r="Z56" i="3"/>
  <c r="Y56" i="3"/>
  <c r="X56" i="3"/>
  <c r="AJ55" i="3"/>
  <c r="AI55" i="3"/>
  <c r="AH55" i="3"/>
  <c r="AG55" i="3"/>
  <c r="AA55" i="3"/>
  <c r="Z55" i="3"/>
  <c r="Y55" i="3"/>
  <c r="X55" i="3"/>
  <c r="AJ54" i="3"/>
  <c r="AI54" i="3"/>
  <c r="AH54" i="3"/>
  <c r="AL54" i="3" s="1"/>
  <c r="AG54" i="3"/>
  <c r="AK54" i="3" s="1"/>
  <c r="AA54" i="3"/>
  <c r="Z54" i="3"/>
  <c r="Y54" i="3"/>
  <c r="X54" i="3"/>
  <c r="AJ53" i="3"/>
  <c r="AI53" i="3"/>
  <c r="AH53" i="3"/>
  <c r="AG53" i="3"/>
  <c r="AA53" i="3"/>
  <c r="Z53" i="3"/>
  <c r="Y53" i="3"/>
  <c r="X53" i="3"/>
  <c r="AJ52" i="3"/>
  <c r="AI52" i="3"/>
  <c r="AH52" i="3"/>
  <c r="AG52" i="3"/>
  <c r="AK52" i="3" s="1"/>
  <c r="AL52" i="3" s="1"/>
  <c r="AA52" i="3"/>
  <c r="Z52" i="3"/>
  <c r="Y52" i="3"/>
  <c r="X52" i="3"/>
  <c r="W52" i="3"/>
  <c r="AJ51" i="3"/>
  <c r="AI51" i="3"/>
  <c r="AH51" i="3"/>
  <c r="AG51" i="3"/>
  <c r="AA51" i="3"/>
  <c r="Z51" i="3"/>
  <c r="Y51" i="3"/>
  <c r="X51" i="3"/>
  <c r="AJ50" i="3"/>
  <c r="AI50" i="3"/>
  <c r="AH50" i="3"/>
  <c r="AG50" i="3"/>
  <c r="AK50" i="3" s="1"/>
  <c r="AA50" i="3"/>
  <c r="Z50" i="3"/>
  <c r="Y50" i="3"/>
  <c r="X50" i="3"/>
  <c r="AJ49" i="3"/>
  <c r="AI49" i="3"/>
  <c r="AH49" i="3"/>
  <c r="AG49" i="3"/>
  <c r="AK49" i="3" s="1"/>
  <c r="AA49" i="3"/>
  <c r="Z49" i="3"/>
  <c r="Y49" i="3"/>
  <c r="X49" i="3"/>
  <c r="W49" i="3"/>
  <c r="AJ48" i="3"/>
  <c r="AI48" i="3"/>
  <c r="AH48" i="3"/>
  <c r="AG48" i="3"/>
  <c r="AA48" i="3"/>
  <c r="Z48" i="3"/>
  <c r="Y48" i="3"/>
  <c r="X48" i="3"/>
  <c r="AJ47" i="3"/>
  <c r="AI47" i="3"/>
  <c r="AH47" i="3"/>
  <c r="AG47" i="3"/>
  <c r="AK47" i="3" s="1"/>
  <c r="AA47" i="3"/>
  <c r="Z47" i="3"/>
  <c r="Y47" i="3"/>
  <c r="X47" i="3"/>
  <c r="AJ46" i="3"/>
  <c r="AI46" i="3"/>
  <c r="AH46" i="3"/>
  <c r="AG46" i="3"/>
  <c r="AA46" i="3"/>
  <c r="Z46" i="3"/>
  <c r="Y46" i="3"/>
  <c r="X46" i="3"/>
  <c r="AJ45" i="3"/>
  <c r="AI45" i="3"/>
  <c r="AH45" i="3"/>
  <c r="AG45" i="3"/>
  <c r="AK45" i="3" s="1"/>
  <c r="AA45" i="3"/>
  <c r="Z45" i="3"/>
  <c r="Y45" i="3"/>
  <c r="X45" i="3"/>
  <c r="AJ44" i="3"/>
  <c r="AI44" i="3"/>
  <c r="AH44" i="3"/>
  <c r="AG44" i="3"/>
  <c r="AA44" i="3"/>
  <c r="Z44" i="3"/>
  <c r="Y44" i="3"/>
  <c r="X44" i="3"/>
  <c r="AJ43" i="3"/>
  <c r="AI43" i="3"/>
  <c r="AH43" i="3"/>
  <c r="AG43" i="3"/>
  <c r="AK43" i="3" s="1"/>
  <c r="AA43" i="3"/>
  <c r="Z43" i="3"/>
  <c r="Y43" i="3"/>
  <c r="X43" i="3"/>
  <c r="AJ42" i="3"/>
  <c r="AI42" i="3"/>
  <c r="AH42" i="3"/>
  <c r="AG42" i="3"/>
  <c r="AA42" i="3"/>
  <c r="Z42" i="3"/>
  <c r="Y42" i="3"/>
  <c r="X42" i="3"/>
  <c r="W42" i="3"/>
  <c r="AJ41" i="3"/>
  <c r="AI41" i="3"/>
  <c r="AH41" i="3"/>
  <c r="AG41" i="3"/>
  <c r="AK41" i="3" s="1"/>
  <c r="AA41" i="3"/>
  <c r="Z41" i="3"/>
  <c r="Y41" i="3"/>
  <c r="X41" i="3"/>
  <c r="W41" i="3"/>
  <c r="AJ40" i="3"/>
  <c r="AI40" i="3"/>
  <c r="AH40" i="3"/>
  <c r="AL40" i="3" s="1"/>
  <c r="AG40" i="3"/>
  <c r="AK40" i="3" s="1"/>
  <c r="AA40" i="3"/>
  <c r="Z40" i="3"/>
  <c r="Y40" i="3"/>
  <c r="X40" i="3"/>
  <c r="AJ39" i="3"/>
  <c r="AI39" i="3"/>
  <c r="AH39" i="3"/>
  <c r="AG39" i="3"/>
  <c r="AA39" i="3"/>
  <c r="Z39" i="3"/>
  <c r="Y39" i="3"/>
  <c r="X39" i="3"/>
  <c r="AJ38" i="3"/>
  <c r="AI38" i="3"/>
  <c r="AH38" i="3"/>
  <c r="AL38" i="3" s="1"/>
  <c r="AG38" i="3"/>
  <c r="AK38" i="3" s="1"/>
  <c r="AA38" i="3"/>
  <c r="Z38" i="3"/>
  <c r="Y38" i="3"/>
  <c r="X38" i="3"/>
  <c r="W38" i="3"/>
  <c r="AJ37" i="3"/>
  <c r="AI37" i="3"/>
  <c r="AH37" i="3"/>
  <c r="AG37" i="3"/>
  <c r="AA37" i="3"/>
  <c r="Z37" i="3"/>
  <c r="Y37" i="3"/>
  <c r="X37" i="3"/>
  <c r="AJ36" i="3"/>
  <c r="AI36" i="3"/>
  <c r="AH36" i="3"/>
  <c r="AG36" i="3"/>
  <c r="AK36" i="3" s="1"/>
  <c r="AA36" i="3"/>
  <c r="Z36" i="3"/>
  <c r="Y36" i="3"/>
  <c r="X36" i="3"/>
  <c r="AJ35" i="3"/>
  <c r="AI35" i="3"/>
  <c r="AH35" i="3"/>
  <c r="AG35" i="3"/>
  <c r="AK35" i="3" s="1"/>
  <c r="AA35" i="3"/>
  <c r="Z35" i="3"/>
  <c r="Y35" i="3"/>
  <c r="X35" i="3"/>
  <c r="AJ34" i="3"/>
  <c r="AI34" i="3"/>
  <c r="AH34" i="3"/>
  <c r="AG34" i="3"/>
  <c r="AK34" i="3" s="1"/>
  <c r="AA34" i="3"/>
  <c r="Z34" i="3"/>
  <c r="Y34" i="3"/>
  <c r="X34" i="3"/>
  <c r="W34" i="3"/>
  <c r="AJ33" i="3"/>
  <c r="AI33" i="3"/>
  <c r="AH33" i="3"/>
  <c r="AG33" i="3"/>
  <c r="AK33" i="3" s="1"/>
  <c r="AA33" i="3"/>
  <c r="Z33" i="3"/>
  <c r="Y33" i="3"/>
  <c r="X33" i="3"/>
  <c r="AJ32" i="3"/>
  <c r="AI32" i="3"/>
  <c r="AH32" i="3"/>
  <c r="AG32" i="3"/>
  <c r="AA32" i="3"/>
  <c r="Z32" i="3"/>
  <c r="Y32" i="3"/>
  <c r="X32" i="3"/>
  <c r="W32" i="3"/>
  <c r="AI31" i="3"/>
  <c r="AH31" i="3"/>
  <c r="AK31" i="3" s="1"/>
  <c r="AG31" i="3"/>
  <c r="AL31" i="3" s="1"/>
  <c r="AA31" i="3"/>
  <c r="Z31" i="3"/>
  <c r="Y31" i="3"/>
  <c r="X31" i="3"/>
  <c r="AK30" i="3"/>
  <c r="AI30" i="3"/>
  <c r="AH30" i="3"/>
  <c r="AG30" i="3"/>
  <c r="AL30" i="3" s="1"/>
  <c r="AA30" i="3"/>
  <c r="Z30" i="3"/>
  <c r="Y30" i="3"/>
  <c r="X30" i="3"/>
  <c r="AK29" i="3"/>
  <c r="AI29" i="3"/>
  <c r="AH29" i="3"/>
  <c r="AG29" i="3"/>
  <c r="AL29" i="3" s="1"/>
  <c r="AA29" i="3"/>
  <c r="Z29" i="3"/>
  <c r="Y29" i="3"/>
  <c r="X29" i="3"/>
  <c r="AI28" i="3"/>
  <c r="AH28" i="3"/>
  <c r="AG28" i="3"/>
  <c r="AA28" i="3"/>
  <c r="Z28" i="3"/>
  <c r="Y28" i="3"/>
  <c r="X28" i="3"/>
  <c r="AI27" i="3"/>
  <c r="AH27" i="3"/>
  <c r="AK27" i="3" s="1"/>
  <c r="AG27" i="3"/>
  <c r="AA27" i="3"/>
  <c r="Z27" i="3"/>
  <c r="Y27" i="3"/>
  <c r="X27" i="3"/>
  <c r="AK26" i="3"/>
  <c r="AI26" i="3"/>
  <c r="AH26" i="3"/>
  <c r="AG26" i="3"/>
  <c r="AL26" i="3" s="1"/>
  <c r="AA26" i="3"/>
  <c r="Z26" i="3"/>
  <c r="Y26" i="3"/>
  <c r="X26" i="3"/>
  <c r="AK25" i="3"/>
  <c r="AI25" i="3"/>
  <c r="AH25" i="3"/>
  <c r="AG25" i="3"/>
  <c r="AL25" i="3" s="1"/>
  <c r="AA25" i="3"/>
  <c r="Z25" i="3"/>
  <c r="Y25" i="3"/>
  <c r="X25" i="3"/>
  <c r="W25" i="3"/>
  <c r="AI24" i="3"/>
  <c r="AH24" i="3"/>
  <c r="AK24" i="3" s="1"/>
  <c r="AG24" i="3"/>
  <c r="AA24" i="3"/>
  <c r="Z24" i="3"/>
  <c r="Y24" i="3"/>
  <c r="X24" i="3"/>
  <c r="AK23" i="3"/>
  <c r="AI23" i="3"/>
  <c r="AH23" i="3"/>
  <c r="AG23" i="3"/>
  <c r="AL23" i="3" s="1"/>
  <c r="AA23" i="3"/>
  <c r="Z23" i="3"/>
  <c r="Y23" i="3"/>
  <c r="X23" i="3"/>
  <c r="AK22" i="3"/>
  <c r="AI22" i="3"/>
  <c r="AH22" i="3"/>
  <c r="AG22" i="3"/>
  <c r="AL22" i="3" s="1"/>
  <c r="AA22" i="3"/>
  <c r="Z22" i="3"/>
  <c r="Y22" i="3"/>
  <c r="X22" i="3"/>
  <c r="W22" i="3"/>
  <c r="AI21" i="3"/>
  <c r="AH21" i="3"/>
  <c r="AK21" i="3" s="1"/>
  <c r="AG21" i="3"/>
  <c r="AA21" i="3"/>
  <c r="Z21" i="3"/>
  <c r="Y21" i="3"/>
  <c r="X21" i="3"/>
  <c r="AK20" i="3"/>
  <c r="AI20" i="3"/>
  <c r="AH20" i="3"/>
  <c r="AG20" i="3"/>
  <c r="AL20" i="3" s="1"/>
  <c r="AA20" i="3"/>
  <c r="Z20" i="3"/>
  <c r="Y20" i="3"/>
  <c r="X20" i="3"/>
  <c r="W20" i="3"/>
  <c r="AI19" i="3"/>
  <c r="AH19" i="3"/>
  <c r="AG19" i="3"/>
  <c r="AA19" i="3"/>
  <c r="Z19" i="3"/>
  <c r="Y19" i="3"/>
  <c r="X19" i="3"/>
  <c r="AI18" i="3"/>
  <c r="AH18" i="3"/>
  <c r="AK18" i="3" s="1"/>
  <c r="AG18" i="3"/>
  <c r="AL18" i="3" s="1"/>
  <c r="AA18" i="3"/>
  <c r="Z18" i="3"/>
  <c r="Y18" i="3"/>
  <c r="X18" i="3"/>
  <c r="W18" i="3"/>
  <c r="AK17" i="3"/>
  <c r="AI17" i="3"/>
  <c r="AH17" i="3"/>
  <c r="AG17" i="3"/>
  <c r="AL17" i="3" s="1"/>
  <c r="AA17" i="3"/>
  <c r="Z17" i="3"/>
  <c r="Y17" i="3"/>
  <c r="X17" i="3"/>
  <c r="AI16" i="3"/>
  <c r="AH16" i="3"/>
  <c r="AG16" i="3"/>
  <c r="AA16" i="3"/>
  <c r="Z16" i="3"/>
  <c r="Y16" i="3"/>
  <c r="X16" i="3"/>
  <c r="AI15" i="3"/>
  <c r="AH15" i="3"/>
  <c r="AK15" i="3" s="1"/>
  <c r="AG15" i="3"/>
  <c r="AL15" i="3" s="1"/>
  <c r="AA15" i="3"/>
  <c r="Z15" i="3"/>
  <c r="Y15" i="3"/>
  <c r="X15" i="3"/>
  <c r="W15" i="3"/>
  <c r="AK14" i="3"/>
  <c r="AL14" i="3" s="1"/>
  <c r="AI14" i="3"/>
  <c r="AH14" i="3"/>
  <c r="AG14" i="3"/>
  <c r="AA14" i="3"/>
  <c r="Z14" i="3"/>
  <c r="Y14" i="3"/>
  <c r="X14" i="3"/>
  <c r="AI13" i="3"/>
  <c r="AH13" i="3"/>
  <c r="AG13" i="3"/>
  <c r="AA13" i="3"/>
  <c r="Z13" i="3"/>
  <c r="Y13" i="3"/>
  <c r="X13" i="3"/>
  <c r="AI12" i="3"/>
  <c r="AH12" i="3"/>
  <c r="AK12" i="3" s="1"/>
  <c r="AG12" i="3"/>
  <c r="AL12" i="3" s="1"/>
  <c r="AA12" i="3"/>
  <c r="Z12" i="3"/>
  <c r="Y12" i="3"/>
  <c r="X12" i="3"/>
  <c r="AK11" i="3"/>
  <c r="AI11" i="3"/>
  <c r="AH11" i="3"/>
  <c r="AG11" i="3"/>
  <c r="AL11" i="3" s="1"/>
  <c r="AA11" i="3"/>
  <c r="Z11" i="3"/>
  <c r="Y11" i="3"/>
  <c r="X11" i="3"/>
  <c r="AK10" i="3"/>
  <c r="AI10" i="3"/>
  <c r="AH10" i="3"/>
  <c r="AG10" i="3"/>
  <c r="AL10" i="3" s="1"/>
  <c r="AA10" i="3"/>
  <c r="Z10" i="3"/>
  <c r="Y10" i="3"/>
  <c r="X10" i="3"/>
  <c r="W10" i="3"/>
  <c r="W89" i="3" s="1"/>
  <c r="W90" i="3" s="1"/>
  <c r="AI9" i="3"/>
  <c r="AH9" i="3"/>
  <c r="AK9" i="3" s="1"/>
  <c r="AG9" i="3"/>
  <c r="AL9" i="3" s="1"/>
  <c r="AA9" i="3"/>
  <c r="Z9" i="3"/>
  <c r="Y9" i="3"/>
  <c r="X9" i="3"/>
  <c r="AK8" i="3"/>
  <c r="AI8" i="3"/>
  <c r="AL8" i="3" s="1"/>
  <c r="AH8" i="3"/>
  <c r="AG8" i="3"/>
  <c r="AA8" i="3"/>
  <c r="Z8" i="3"/>
  <c r="Y8" i="3"/>
  <c r="X8" i="3"/>
  <c r="AK7" i="3"/>
  <c r="AI7" i="3"/>
  <c r="AI89" i="3" s="1"/>
  <c r="AH7" i="3"/>
  <c r="AH89" i="3" s="1"/>
  <c r="AG7" i="3"/>
  <c r="AG89" i="3" s="1"/>
  <c r="AA7" i="3"/>
  <c r="AA89" i="3" s="1"/>
  <c r="AA90" i="3" s="1"/>
  <c r="Z7" i="3"/>
  <c r="Z89" i="3" s="1"/>
  <c r="Z90" i="3" s="1"/>
  <c r="Y7" i="3"/>
  <c r="Y89" i="3" s="1"/>
  <c r="Y90" i="3" s="1"/>
  <c r="X7" i="3"/>
  <c r="X89" i="3" s="1"/>
  <c r="AL19" i="3" l="1"/>
  <c r="AL21" i="3"/>
  <c r="AL24" i="3"/>
  <c r="AL27" i="3"/>
  <c r="AL39" i="3"/>
  <c r="AL70" i="3"/>
  <c r="AL44" i="3"/>
  <c r="AL65" i="3"/>
  <c r="AL67" i="3"/>
  <c r="AL69" i="3"/>
  <c r="AL71" i="3"/>
  <c r="AL74" i="3"/>
  <c r="X90" i="3"/>
  <c r="Y93" i="3"/>
  <c r="Y95" i="3" s="1"/>
  <c r="Z95" i="3" s="1"/>
  <c r="AL33" i="3"/>
  <c r="AL43" i="3"/>
  <c r="AL45" i="3"/>
  <c r="AL47" i="3"/>
  <c r="AL51" i="3"/>
  <c r="AL73" i="3"/>
  <c r="AL87" i="3"/>
  <c r="AK88" i="3"/>
  <c r="AK51" i="3"/>
  <c r="AK70" i="3"/>
  <c r="AK79" i="3"/>
  <c r="AL79" i="3" s="1"/>
  <c r="AK85" i="3"/>
  <c r="AL85" i="3" s="1"/>
  <c r="AK87" i="3"/>
  <c r="AL7" i="3"/>
  <c r="AK13" i="3"/>
  <c r="AK89" i="3" s="1"/>
  <c r="AK16" i="3"/>
  <c r="AL16" i="3" s="1"/>
  <c r="AK19" i="3"/>
  <c r="AK28" i="3"/>
  <c r="AL28" i="3" s="1"/>
  <c r="AL34" i="3"/>
  <c r="AL36" i="3"/>
  <c r="AL41" i="3"/>
  <c r="AL50" i="3"/>
  <c r="AK37" i="3"/>
  <c r="AL37" i="3" s="1"/>
  <c r="AK68" i="3"/>
  <c r="AL68" i="3" s="1"/>
  <c r="AK32" i="3"/>
  <c r="AL32" i="3" s="1"/>
  <c r="AL35" i="3"/>
  <c r="AK39" i="3"/>
  <c r="AK42" i="3"/>
  <c r="AL42" i="3" s="1"/>
  <c r="AK44" i="3"/>
  <c r="AK46" i="3"/>
  <c r="AL46" i="3" s="1"/>
  <c r="AK48" i="3"/>
  <c r="AL48" i="3" s="1"/>
  <c r="AL49" i="3"/>
  <c r="AK53" i="3"/>
  <c r="AL53" i="3" s="1"/>
  <c r="AK55" i="3"/>
  <c r="AL55" i="3" s="1"/>
  <c r="AK57" i="3"/>
  <c r="AL57" i="3" s="1"/>
  <c r="AK59" i="3"/>
  <c r="AL59" i="3" s="1"/>
  <c r="AK61" i="3"/>
  <c r="AL61" i="3" s="1"/>
  <c r="AK63" i="3"/>
  <c r="AL63" i="3" s="1"/>
  <c r="AL64" i="3"/>
  <c r="AL66" i="3"/>
  <c r="AK72" i="3"/>
  <c r="AL72" i="3" s="1"/>
  <c r="AK74" i="3"/>
  <c r="AK76" i="3"/>
  <c r="AL76" i="3" s="1"/>
  <c r="AL77" i="3"/>
  <c r="AL81" i="3"/>
  <c r="AL83" i="3"/>
  <c r="AJ88" i="3"/>
  <c r="AJ89" i="3" s="1"/>
  <c r="B89" i="2"/>
  <c r="AL13" i="3" l="1"/>
  <c r="AE89" i="2"/>
  <c r="AD89" i="2"/>
  <c r="AC89" i="2"/>
  <c r="AB89" i="2"/>
  <c r="AB90" i="2" s="1"/>
  <c r="V89" i="2"/>
  <c r="V90" i="2" s="1"/>
  <c r="U89" i="2"/>
  <c r="U90" i="2" s="1"/>
  <c r="T89" i="2"/>
  <c r="T90" i="2" s="1"/>
  <c r="S89" i="2"/>
  <c r="S90" i="2" s="1"/>
  <c r="AI88" i="2"/>
  <c r="AH88" i="2"/>
  <c r="AG88" i="2"/>
  <c r="AA88" i="2"/>
  <c r="Z88" i="2"/>
  <c r="Y88" i="2"/>
  <c r="X88" i="2"/>
  <c r="AJ87" i="2"/>
  <c r="AI87" i="2"/>
  <c r="AH87" i="2"/>
  <c r="AG87" i="2"/>
  <c r="AA87" i="2"/>
  <c r="Z87" i="2"/>
  <c r="Y87" i="2"/>
  <c r="X87" i="2"/>
  <c r="AJ86" i="2"/>
  <c r="AI86" i="2"/>
  <c r="AH86" i="2"/>
  <c r="AG86" i="2"/>
  <c r="AK86" i="2" s="1"/>
  <c r="AA86" i="2"/>
  <c r="Z86" i="2"/>
  <c r="Y86" i="2"/>
  <c r="X86" i="2"/>
  <c r="AJ85" i="2"/>
  <c r="AI85" i="2"/>
  <c r="AH85" i="2"/>
  <c r="AG85" i="2"/>
  <c r="AA85" i="2"/>
  <c r="Z85" i="2"/>
  <c r="Y85" i="2"/>
  <c r="X85" i="2"/>
  <c r="AJ84" i="2"/>
  <c r="AI84" i="2"/>
  <c r="AH84" i="2"/>
  <c r="AG84" i="2"/>
  <c r="AK84" i="2" s="1"/>
  <c r="AA84" i="2"/>
  <c r="Z84" i="2"/>
  <c r="Y84" i="2"/>
  <c r="X84" i="2"/>
  <c r="AJ83" i="2"/>
  <c r="AI83" i="2"/>
  <c r="AH83" i="2"/>
  <c r="AG83" i="2"/>
  <c r="AA83" i="2"/>
  <c r="Z83" i="2"/>
  <c r="Y83" i="2"/>
  <c r="X83" i="2"/>
  <c r="AJ82" i="2"/>
  <c r="AI82" i="2"/>
  <c r="AH82" i="2"/>
  <c r="AG82" i="2"/>
  <c r="AK82" i="2" s="1"/>
  <c r="AA82" i="2"/>
  <c r="Z82" i="2"/>
  <c r="Y82" i="2"/>
  <c r="X82" i="2"/>
  <c r="AJ81" i="2"/>
  <c r="AI81" i="2"/>
  <c r="AH81" i="2"/>
  <c r="AG81" i="2"/>
  <c r="AA81" i="2"/>
  <c r="Z81" i="2"/>
  <c r="Y81" i="2"/>
  <c r="X81" i="2"/>
  <c r="AJ80" i="2"/>
  <c r="AI80" i="2"/>
  <c r="AH80" i="2"/>
  <c r="AG80" i="2"/>
  <c r="AK80" i="2" s="1"/>
  <c r="AA80" i="2"/>
  <c r="Z80" i="2"/>
  <c r="Y80" i="2"/>
  <c r="X80" i="2"/>
  <c r="AJ79" i="2"/>
  <c r="AI79" i="2"/>
  <c r="AH79" i="2"/>
  <c r="AG79" i="2"/>
  <c r="AA79" i="2"/>
  <c r="Z79" i="2"/>
  <c r="Y79" i="2"/>
  <c r="X79" i="2"/>
  <c r="AJ78" i="2"/>
  <c r="AI78" i="2"/>
  <c r="AH78" i="2"/>
  <c r="AG78" i="2"/>
  <c r="AK78" i="2" s="1"/>
  <c r="AA78" i="2"/>
  <c r="Z78" i="2"/>
  <c r="Y78" i="2"/>
  <c r="X78" i="2"/>
  <c r="AJ77" i="2"/>
  <c r="AI77" i="2"/>
  <c r="AH77" i="2"/>
  <c r="AG77" i="2"/>
  <c r="AA77" i="2"/>
  <c r="Z77" i="2"/>
  <c r="Y77" i="2"/>
  <c r="X77" i="2"/>
  <c r="W77" i="2"/>
  <c r="AJ76" i="2"/>
  <c r="AI76" i="2"/>
  <c r="AH76" i="2"/>
  <c r="AL76" i="2" s="1"/>
  <c r="AG76" i="2"/>
  <c r="AK76" i="2" s="1"/>
  <c r="AA76" i="2"/>
  <c r="Z76" i="2"/>
  <c r="Y76" i="2"/>
  <c r="X76" i="2"/>
  <c r="AJ75" i="2"/>
  <c r="AI75" i="2"/>
  <c r="AH75" i="2"/>
  <c r="AG75" i="2"/>
  <c r="AA75" i="2"/>
  <c r="Z75" i="2"/>
  <c r="Y75" i="2"/>
  <c r="X75" i="2"/>
  <c r="AJ74" i="2"/>
  <c r="AI74" i="2"/>
  <c r="AH74" i="2"/>
  <c r="AL74" i="2" s="1"/>
  <c r="AG74" i="2"/>
  <c r="AK74" i="2" s="1"/>
  <c r="AA74" i="2"/>
  <c r="Z74" i="2"/>
  <c r="Y74" i="2"/>
  <c r="X74" i="2"/>
  <c r="AK73" i="2"/>
  <c r="AJ73" i="2"/>
  <c r="AI73" i="2"/>
  <c r="AH73" i="2"/>
  <c r="AG73" i="2"/>
  <c r="AL73" i="2" s="1"/>
  <c r="AA73" i="2"/>
  <c r="Z73" i="2"/>
  <c r="Y73" i="2"/>
  <c r="X73" i="2"/>
  <c r="AJ72" i="2"/>
  <c r="AI72" i="2"/>
  <c r="AH72" i="2"/>
  <c r="AL72" i="2" s="1"/>
  <c r="AG72" i="2"/>
  <c r="AK72" i="2" s="1"/>
  <c r="AA72" i="2"/>
  <c r="Z72" i="2"/>
  <c r="Y72" i="2"/>
  <c r="X72" i="2"/>
  <c r="W72" i="2"/>
  <c r="AJ71" i="2"/>
  <c r="AI71" i="2"/>
  <c r="AH71" i="2"/>
  <c r="AG71" i="2"/>
  <c r="AK71" i="2" s="1"/>
  <c r="AL71" i="2" s="1"/>
  <c r="AA71" i="2"/>
  <c r="Z71" i="2"/>
  <c r="Y71" i="2"/>
  <c r="X71" i="2"/>
  <c r="AJ70" i="2"/>
  <c r="AI70" i="2"/>
  <c r="AH70" i="2"/>
  <c r="AG70" i="2"/>
  <c r="AA70" i="2"/>
  <c r="Z70" i="2"/>
  <c r="Y70" i="2"/>
  <c r="X70" i="2"/>
  <c r="AJ69" i="2"/>
  <c r="AI69" i="2"/>
  <c r="AH69" i="2"/>
  <c r="AG69" i="2"/>
  <c r="AK69" i="2" s="1"/>
  <c r="AL69" i="2" s="1"/>
  <c r="AA69" i="2"/>
  <c r="Z69" i="2"/>
  <c r="Y69" i="2"/>
  <c r="X69" i="2"/>
  <c r="AJ68" i="2"/>
  <c r="AI68" i="2"/>
  <c r="AH68" i="2"/>
  <c r="AG68" i="2"/>
  <c r="AA68" i="2"/>
  <c r="Z68" i="2"/>
  <c r="Y68" i="2"/>
  <c r="X68" i="2"/>
  <c r="AJ67" i="2"/>
  <c r="AI67" i="2"/>
  <c r="AH67" i="2"/>
  <c r="AG67" i="2"/>
  <c r="AK67" i="2" s="1"/>
  <c r="AA67" i="2"/>
  <c r="Z67" i="2"/>
  <c r="Y67" i="2"/>
  <c r="X67" i="2"/>
  <c r="AJ66" i="2"/>
  <c r="AI66" i="2"/>
  <c r="AH66" i="2"/>
  <c r="AG66" i="2"/>
  <c r="AA66" i="2"/>
  <c r="Z66" i="2"/>
  <c r="Y66" i="2"/>
  <c r="X66" i="2"/>
  <c r="AJ65" i="2"/>
  <c r="AI65" i="2"/>
  <c r="AH65" i="2"/>
  <c r="AG65" i="2"/>
  <c r="AK65" i="2" s="1"/>
  <c r="AL65" i="2" s="1"/>
  <c r="AA65" i="2"/>
  <c r="Z65" i="2"/>
  <c r="Y65" i="2"/>
  <c r="X65" i="2"/>
  <c r="AJ64" i="2"/>
  <c r="AI64" i="2"/>
  <c r="AH64" i="2"/>
  <c r="AG64" i="2"/>
  <c r="AA64" i="2"/>
  <c r="Z64" i="2"/>
  <c r="Y64" i="2"/>
  <c r="X64" i="2"/>
  <c r="W64" i="2"/>
  <c r="AJ63" i="2"/>
  <c r="AI63" i="2"/>
  <c r="AH63" i="2"/>
  <c r="AL63" i="2" s="1"/>
  <c r="AG63" i="2"/>
  <c r="AK63" i="2" s="1"/>
  <c r="AA63" i="2"/>
  <c r="Z63" i="2"/>
  <c r="Y63" i="2"/>
  <c r="X63" i="2"/>
  <c r="AJ62" i="2"/>
  <c r="AI62" i="2"/>
  <c r="AH62" i="2"/>
  <c r="AG62" i="2"/>
  <c r="AA62" i="2"/>
  <c r="Z62" i="2"/>
  <c r="Y62" i="2"/>
  <c r="X62" i="2"/>
  <c r="AJ61" i="2"/>
  <c r="AI61" i="2"/>
  <c r="AH61" i="2"/>
  <c r="AL61" i="2" s="1"/>
  <c r="AG61" i="2"/>
  <c r="AK61" i="2" s="1"/>
  <c r="AA61" i="2"/>
  <c r="Z61" i="2"/>
  <c r="Y61" i="2"/>
  <c r="X61" i="2"/>
  <c r="AJ60" i="2"/>
  <c r="AI60" i="2"/>
  <c r="AH60" i="2"/>
  <c r="AG60" i="2"/>
  <c r="AK60" i="2" s="1"/>
  <c r="AA60" i="2"/>
  <c r="Z60" i="2"/>
  <c r="Y60" i="2"/>
  <c r="X60" i="2"/>
  <c r="AJ59" i="2"/>
  <c r="AI59" i="2"/>
  <c r="AH59" i="2"/>
  <c r="AL59" i="2" s="1"/>
  <c r="AG59" i="2"/>
  <c r="AK59" i="2" s="1"/>
  <c r="AA59" i="2"/>
  <c r="Z59" i="2"/>
  <c r="Y59" i="2"/>
  <c r="X59" i="2"/>
  <c r="AJ58" i="2"/>
  <c r="AI58" i="2"/>
  <c r="AH58" i="2"/>
  <c r="AG58" i="2"/>
  <c r="AK58" i="2" s="1"/>
  <c r="AA58" i="2"/>
  <c r="Z58" i="2"/>
  <c r="Y58" i="2"/>
  <c r="X58" i="2"/>
  <c r="AJ57" i="2"/>
  <c r="AI57" i="2"/>
  <c r="AH57" i="2"/>
  <c r="AL57" i="2" s="1"/>
  <c r="AG57" i="2"/>
  <c r="AK57" i="2" s="1"/>
  <c r="AA57" i="2"/>
  <c r="Z57" i="2"/>
  <c r="Y57" i="2"/>
  <c r="X57" i="2"/>
  <c r="AJ56" i="2"/>
  <c r="AI56" i="2"/>
  <c r="AH56" i="2"/>
  <c r="AG56" i="2"/>
  <c r="AK56" i="2" s="1"/>
  <c r="AA56" i="2"/>
  <c r="Z56" i="2"/>
  <c r="Y56" i="2"/>
  <c r="X56" i="2"/>
  <c r="AJ55" i="2"/>
  <c r="AI55" i="2"/>
  <c r="AH55" i="2"/>
  <c r="AL55" i="2" s="1"/>
  <c r="AG55" i="2"/>
  <c r="AK55" i="2" s="1"/>
  <c r="AA55" i="2"/>
  <c r="Z55" i="2"/>
  <c r="Y55" i="2"/>
  <c r="X55" i="2"/>
  <c r="AJ54" i="2"/>
  <c r="AI54" i="2"/>
  <c r="AH54" i="2"/>
  <c r="AG54" i="2"/>
  <c r="AK54" i="2" s="1"/>
  <c r="AA54" i="2"/>
  <c r="Z54" i="2"/>
  <c r="Y54" i="2"/>
  <c r="X54" i="2"/>
  <c r="AJ53" i="2"/>
  <c r="AI53" i="2"/>
  <c r="AH53" i="2"/>
  <c r="AL53" i="2" s="1"/>
  <c r="AG53" i="2"/>
  <c r="AK53" i="2" s="1"/>
  <c r="AA53" i="2"/>
  <c r="Z53" i="2"/>
  <c r="Y53" i="2"/>
  <c r="X53" i="2"/>
  <c r="AJ52" i="2"/>
  <c r="AI52" i="2"/>
  <c r="AH52" i="2"/>
  <c r="AG52" i="2"/>
  <c r="AA52" i="2"/>
  <c r="Z52" i="2"/>
  <c r="Y52" i="2"/>
  <c r="X52" i="2"/>
  <c r="W52" i="2"/>
  <c r="AJ51" i="2"/>
  <c r="AI51" i="2"/>
  <c r="AH51" i="2"/>
  <c r="AG51" i="2"/>
  <c r="AA51" i="2"/>
  <c r="Z51" i="2"/>
  <c r="Y51" i="2"/>
  <c r="X51" i="2"/>
  <c r="AJ50" i="2"/>
  <c r="AI50" i="2"/>
  <c r="AH50" i="2"/>
  <c r="AL50" i="2" s="1"/>
  <c r="AG50" i="2"/>
  <c r="AK50" i="2" s="1"/>
  <c r="AA50" i="2"/>
  <c r="Z50" i="2"/>
  <c r="Y50" i="2"/>
  <c r="X50" i="2"/>
  <c r="AJ49" i="2"/>
  <c r="AI49" i="2"/>
  <c r="AH49" i="2"/>
  <c r="AG49" i="2"/>
  <c r="AA49" i="2"/>
  <c r="Z49" i="2"/>
  <c r="Y49" i="2"/>
  <c r="X49" i="2"/>
  <c r="W49" i="2"/>
  <c r="AJ48" i="2"/>
  <c r="AI48" i="2"/>
  <c r="AH48" i="2"/>
  <c r="AL48" i="2" s="1"/>
  <c r="AG48" i="2"/>
  <c r="AK48" i="2" s="1"/>
  <c r="AA48" i="2"/>
  <c r="Z48" i="2"/>
  <c r="Y48" i="2"/>
  <c r="X48" i="2"/>
  <c r="AJ47" i="2"/>
  <c r="AI47" i="2"/>
  <c r="AH47" i="2"/>
  <c r="AG47" i="2"/>
  <c r="AK47" i="2" s="1"/>
  <c r="AA47" i="2"/>
  <c r="Z47" i="2"/>
  <c r="Y47" i="2"/>
  <c r="X47" i="2"/>
  <c r="AJ46" i="2"/>
  <c r="AI46" i="2"/>
  <c r="AH46" i="2"/>
  <c r="AL46" i="2" s="1"/>
  <c r="AG46" i="2"/>
  <c r="AK46" i="2" s="1"/>
  <c r="AA46" i="2"/>
  <c r="Z46" i="2"/>
  <c r="Y46" i="2"/>
  <c r="X46" i="2"/>
  <c r="AJ45" i="2"/>
  <c r="AI45" i="2"/>
  <c r="AH45" i="2"/>
  <c r="AG45" i="2"/>
  <c r="AA45" i="2"/>
  <c r="Z45" i="2"/>
  <c r="Y45" i="2"/>
  <c r="X45" i="2"/>
  <c r="AJ44" i="2"/>
  <c r="AI44" i="2"/>
  <c r="AH44" i="2"/>
  <c r="AL44" i="2" s="1"/>
  <c r="AG44" i="2"/>
  <c r="AK44" i="2" s="1"/>
  <c r="AA44" i="2"/>
  <c r="Z44" i="2"/>
  <c r="Y44" i="2"/>
  <c r="X44" i="2"/>
  <c r="AJ43" i="2"/>
  <c r="AI43" i="2"/>
  <c r="AH43" i="2"/>
  <c r="AG43" i="2"/>
  <c r="AA43" i="2"/>
  <c r="Z43" i="2"/>
  <c r="Y43" i="2"/>
  <c r="X43" i="2"/>
  <c r="AJ42" i="2"/>
  <c r="AI42" i="2"/>
  <c r="AH42" i="2"/>
  <c r="AL42" i="2" s="1"/>
  <c r="AG42" i="2"/>
  <c r="AK42" i="2" s="1"/>
  <c r="AA42" i="2"/>
  <c r="Z42" i="2"/>
  <c r="Y42" i="2"/>
  <c r="X42" i="2"/>
  <c r="W42" i="2"/>
  <c r="AJ41" i="2"/>
  <c r="AI41" i="2"/>
  <c r="AH41" i="2"/>
  <c r="AG41" i="2"/>
  <c r="AK41" i="2" s="1"/>
  <c r="AA41" i="2"/>
  <c r="Z41" i="2"/>
  <c r="Y41" i="2"/>
  <c r="X41" i="2"/>
  <c r="W41" i="2"/>
  <c r="AJ40" i="2"/>
  <c r="AI40" i="2"/>
  <c r="AH40" i="2"/>
  <c r="AG40" i="2"/>
  <c r="AK40" i="2" s="1"/>
  <c r="AA40" i="2"/>
  <c r="Z40" i="2"/>
  <c r="Y40" i="2"/>
  <c r="X40" i="2"/>
  <c r="AJ39" i="2"/>
  <c r="AI39" i="2"/>
  <c r="AH39" i="2"/>
  <c r="AL39" i="2" s="1"/>
  <c r="AG39" i="2"/>
  <c r="AK39" i="2" s="1"/>
  <c r="AA39" i="2"/>
  <c r="Z39" i="2"/>
  <c r="Y39" i="2"/>
  <c r="X39" i="2"/>
  <c r="AJ38" i="2"/>
  <c r="AI38" i="2"/>
  <c r="AH38" i="2"/>
  <c r="AG38" i="2"/>
  <c r="AK38" i="2" s="1"/>
  <c r="AA38" i="2"/>
  <c r="Z38" i="2"/>
  <c r="Y38" i="2"/>
  <c r="X38" i="2"/>
  <c r="W38" i="2"/>
  <c r="AJ37" i="2"/>
  <c r="AI37" i="2"/>
  <c r="AH37" i="2"/>
  <c r="AG37" i="2"/>
  <c r="AA37" i="2"/>
  <c r="Z37" i="2"/>
  <c r="Y37" i="2"/>
  <c r="X37" i="2"/>
  <c r="AJ36" i="2"/>
  <c r="AI36" i="2"/>
  <c r="AH36" i="2"/>
  <c r="AG36" i="2"/>
  <c r="AK36" i="2" s="1"/>
  <c r="AL36" i="2" s="1"/>
  <c r="AA36" i="2"/>
  <c r="Z36" i="2"/>
  <c r="Y36" i="2"/>
  <c r="X36" i="2"/>
  <c r="AJ35" i="2"/>
  <c r="AI35" i="2"/>
  <c r="AH35" i="2"/>
  <c r="AG35" i="2"/>
  <c r="AA35" i="2"/>
  <c r="Z35" i="2"/>
  <c r="Y35" i="2"/>
  <c r="X35" i="2"/>
  <c r="AJ34" i="2"/>
  <c r="AI34" i="2"/>
  <c r="AH34" i="2"/>
  <c r="AG34" i="2"/>
  <c r="AK34" i="2" s="1"/>
  <c r="AL34" i="2" s="1"/>
  <c r="AA34" i="2"/>
  <c r="Z34" i="2"/>
  <c r="Y34" i="2"/>
  <c r="X34" i="2"/>
  <c r="W34" i="2"/>
  <c r="AJ33" i="2"/>
  <c r="AI33" i="2"/>
  <c r="AH33" i="2"/>
  <c r="AG33" i="2"/>
  <c r="AA33" i="2"/>
  <c r="Z33" i="2"/>
  <c r="Y33" i="2"/>
  <c r="X33" i="2"/>
  <c r="AJ32" i="2"/>
  <c r="AI32" i="2"/>
  <c r="AH32" i="2"/>
  <c r="AL32" i="2" s="1"/>
  <c r="AG32" i="2"/>
  <c r="AK32" i="2" s="1"/>
  <c r="AA32" i="2"/>
  <c r="Z32" i="2"/>
  <c r="Y32" i="2"/>
  <c r="X32" i="2"/>
  <c r="W32" i="2"/>
  <c r="AI31" i="2"/>
  <c r="AH31" i="2"/>
  <c r="AG31" i="2"/>
  <c r="AK31" i="2" s="1"/>
  <c r="AA31" i="2"/>
  <c r="Z31" i="2"/>
  <c r="Y31" i="2"/>
  <c r="X31" i="2"/>
  <c r="AI30" i="2"/>
  <c r="AH30" i="2"/>
  <c r="AG30" i="2"/>
  <c r="AA30" i="2"/>
  <c r="Z30" i="2"/>
  <c r="Y30" i="2"/>
  <c r="X30" i="2"/>
  <c r="AI29" i="2"/>
  <c r="AH29" i="2"/>
  <c r="AK29" i="2" s="1"/>
  <c r="AG29" i="2"/>
  <c r="AA29" i="2"/>
  <c r="Z29" i="2"/>
  <c r="Y29" i="2"/>
  <c r="X29" i="2"/>
  <c r="AK28" i="2"/>
  <c r="AI28" i="2"/>
  <c r="AH28" i="2"/>
  <c r="AG28" i="2"/>
  <c r="AL28" i="2" s="1"/>
  <c r="AA28" i="2"/>
  <c r="Z28" i="2"/>
  <c r="Y28" i="2"/>
  <c r="X28" i="2"/>
  <c r="AI27" i="2"/>
  <c r="AH27" i="2"/>
  <c r="AG27" i="2"/>
  <c r="AK27" i="2" s="1"/>
  <c r="AA27" i="2"/>
  <c r="Z27" i="2"/>
  <c r="Y27" i="2"/>
  <c r="X27" i="2"/>
  <c r="AI26" i="2"/>
  <c r="AH26" i="2"/>
  <c r="AG26" i="2"/>
  <c r="AA26" i="2"/>
  <c r="Z26" i="2"/>
  <c r="Y26" i="2"/>
  <c r="X26" i="2"/>
  <c r="AI25" i="2"/>
  <c r="AH25" i="2"/>
  <c r="AK25" i="2" s="1"/>
  <c r="AG25" i="2"/>
  <c r="AA25" i="2"/>
  <c r="Z25" i="2"/>
  <c r="Y25" i="2"/>
  <c r="X25" i="2"/>
  <c r="W25" i="2"/>
  <c r="AI24" i="2"/>
  <c r="AH24" i="2"/>
  <c r="AG24" i="2"/>
  <c r="AK24" i="2" s="1"/>
  <c r="AA24" i="2"/>
  <c r="Z24" i="2"/>
  <c r="Y24" i="2"/>
  <c r="X24" i="2"/>
  <c r="AI23" i="2"/>
  <c r="AH23" i="2"/>
  <c r="AG23" i="2"/>
  <c r="AA23" i="2"/>
  <c r="Z23" i="2"/>
  <c r="Y23" i="2"/>
  <c r="X23" i="2"/>
  <c r="AI22" i="2"/>
  <c r="AH22" i="2"/>
  <c r="AK22" i="2" s="1"/>
  <c r="AG22" i="2"/>
  <c r="AL22" i="2" s="1"/>
  <c r="AA22" i="2"/>
  <c r="Z22" i="2"/>
  <c r="Y22" i="2"/>
  <c r="X22" i="2"/>
  <c r="W22" i="2"/>
  <c r="AI21" i="2"/>
  <c r="AH21" i="2"/>
  <c r="AG21" i="2"/>
  <c r="AK21" i="2" s="1"/>
  <c r="AA21" i="2"/>
  <c r="Z21" i="2"/>
  <c r="Y21" i="2"/>
  <c r="X21" i="2"/>
  <c r="AI20" i="2"/>
  <c r="AH20" i="2"/>
  <c r="AG20" i="2"/>
  <c r="AA20" i="2"/>
  <c r="Z20" i="2"/>
  <c r="Y20" i="2"/>
  <c r="X20" i="2"/>
  <c r="W20" i="2"/>
  <c r="AK19" i="2"/>
  <c r="AI19" i="2"/>
  <c r="AH19" i="2"/>
  <c r="AG19" i="2"/>
  <c r="AL19" i="2" s="1"/>
  <c r="AA19" i="2"/>
  <c r="Z19" i="2"/>
  <c r="Y19" i="2"/>
  <c r="X19" i="2"/>
  <c r="AI18" i="2"/>
  <c r="AH18" i="2"/>
  <c r="AG18" i="2"/>
  <c r="AK18" i="2" s="1"/>
  <c r="AA18" i="2"/>
  <c r="Z18" i="2"/>
  <c r="Y18" i="2"/>
  <c r="X18" i="2"/>
  <c r="W18" i="2"/>
  <c r="AI17" i="2"/>
  <c r="AH17" i="2"/>
  <c r="AK17" i="2" s="1"/>
  <c r="AG17" i="2"/>
  <c r="AA17" i="2"/>
  <c r="Z17" i="2"/>
  <c r="Y17" i="2"/>
  <c r="X17" i="2"/>
  <c r="AK16" i="2"/>
  <c r="AI16" i="2"/>
  <c r="AH16" i="2"/>
  <c r="AG16" i="2"/>
  <c r="AL16" i="2" s="1"/>
  <c r="AA16" i="2"/>
  <c r="Z16" i="2"/>
  <c r="Y16" i="2"/>
  <c r="X16" i="2"/>
  <c r="AI15" i="2"/>
  <c r="AH15" i="2"/>
  <c r="AG15" i="2"/>
  <c r="AK15" i="2" s="1"/>
  <c r="AA15" i="2"/>
  <c r="Z15" i="2"/>
  <c r="Y15" i="2"/>
  <c r="X15" i="2"/>
  <c r="W15" i="2"/>
  <c r="AI14" i="2"/>
  <c r="AH14" i="2"/>
  <c r="AK14" i="2" s="1"/>
  <c r="AG14" i="2"/>
  <c r="AL14" i="2" s="1"/>
  <c r="AA14" i="2"/>
  <c r="Z14" i="2"/>
  <c r="Y14" i="2"/>
  <c r="X14" i="2"/>
  <c r="AK13" i="2"/>
  <c r="AI13" i="2"/>
  <c r="AH13" i="2"/>
  <c r="AG13" i="2"/>
  <c r="AL13" i="2" s="1"/>
  <c r="AA13" i="2"/>
  <c r="Z13" i="2"/>
  <c r="Y13" i="2"/>
  <c r="X13" i="2"/>
  <c r="AI12" i="2"/>
  <c r="AH12" i="2"/>
  <c r="AG12" i="2"/>
  <c r="AK12" i="2" s="1"/>
  <c r="AA12" i="2"/>
  <c r="Z12" i="2"/>
  <c r="Y12" i="2"/>
  <c r="X12" i="2"/>
  <c r="AI11" i="2"/>
  <c r="AH11" i="2"/>
  <c r="AG11" i="2"/>
  <c r="AA11" i="2"/>
  <c r="Z11" i="2"/>
  <c r="Y11" i="2"/>
  <c r="X11" i="2"/>
  <c r="AI10" i="2"/>
  <c r="AH10" i="2"/>
  <c r="AK10" i="2" s="1"/>
  <c r="AG10" i="2"/>
  <c r="AA10" i="2"/>
  <c r="Z10" i="2"/>
  <c r="Y10" i="2"/>
  <c r="X10" i="2"/>
  <c r="W10" i="2"/>
  <c r="W89" i="2" s="1"/>
  <c r="W90" i="2" s="1"/>
  <c r="AI9" i="2"/>
  <c r="AH9" i="2"/>
  <c r="AG9" i="2"/>
  <c r="AK9" i="2" s="1"/>
  <c r="AA9" i="2"/>
  <c r="Z9" i="2"/>
  <c r="Y9" i="2"/>
  <c r="X9" i="2"/>
  <c r="AI8" i="2"/>
  <c r="AH8" i="2"/>
  <c r="AG8" i="2"/>
  <c r="AA8" i="2"/>
  <c r="Z8" i="2"/>
  <c r="Y8" i="2"/>
  <c r="X8" i="2"/>
  <c r="AI7" i="2"/>
  <c r="AI89" i="2" s="1"/>
  <c r="AH7" i="2"/>
  <c r="AH89" i="2" s="1"/>
  <c r="AG7" i="2"/>
  <c r="AG89" i="2" s="1"/>
  <c r="AA7" i="2"/>
  <c r="AA89" i="2" s="1"/>
  <c r="AA90" i="2" s="1"/>
  <c r="Z7" i="2"/>
  <c r="Z89" i="2" s="1"/>
  <c r="Z90" i="2" s="1"/>
  <c r="Y7" i="2"/>
  <c r="Y89" i="2" s="1"/>
  <c r="Y90" i="2" s="1"/>
  <c r="X7" i="2"/>
  <c r="X89" i="2" s="1"/>
  <c r="Y93" i="2" l="1"/>
  <c r="Y95" i="2" s="1"/>
  <c r="Z95" i="2" s="1"/>
  <c r="X90" i="2"/>
  <c r="AL29" i="2"/>
  <c r="AL78" i="2"/>
  <c r="AL80" i="2"/>
  <c r="AL82" i="2"/>
  <c r="AL84" i="2"/>
  <c r="AL86" i="2"/>
  <c r="AL10" i="2"/>
  <c r="AL17" i="2"/>
  <c r="AL33" i="2"/>
  <c r="AL41" i="2"/>
  <c r="AL67" i="2"/>
  <c r="AL25" i="2"/>
  <c r="AL37" i="2"/>
  <c r="AL49" i="2"/>
  <c r="AL9" i="2"/>
  <c r="AL24" i="2"/>
  <c r="AK33" i="2"/>
  <c r="AK43" i="2"/>
  <c r="AL43" i="2" s="1"/>
  <c r="AK45" i="2"/>
  <c r="AL45" i="2" s="1"/>
  <c r="AK52" i="2"/>
  <c r="AL52" i="2" s="1"/>
  <c r="AK62" i="2"/>
  <c r="AL62" i="2" s="1"/>
  <c r="AK75" i="2"/>
  <c r="AL75" i="2" s="1"/>
  <c r="AK7" i="2"/>
  <c r="AK35" i="2"/>
  <c r="AL35" i="2" s="1"/>
  <c r="AK37" i="2"/>
  <c r="AL38" i="2"/>
  <c r="AL40" i="2"/>
  <c r="AL47" i="2"/>
  <c r="AK49" i="2"/>
  <c r="AK51" i="2"/>
  <c r="AL51" i="2" s="1"/>
  <c r="AL54" i="2"/>
  <c r="AL56" i="2"/>
  <c r="AL58" i="2"/>
  <c r="AL60" i="2"/>
  <c r="AK64" i="2"/>
  <c r="AL64" i="2" s="1"/>
  <c r="AK66" i="2"/>
  <c r="AL66" i="2" s="1"/>
  <c r="AK68" i="2"/>
  <c r="AL68" i="2" s="1"/>
  <c r="AK70" i="2"/>
  <c r="AL70" i="2" s="1"/>
  <c r="AK77" i="2"/>
  <c r="AL77" i="2" s="1"/>
  <c r="AK79" i="2"/>
  <c r="AL79" i="2" s="1"/>
  <c r="AK81" i="2"/>
  <c r="AL81" i="2" s="1"/>
  <c r="AK83" i="2"/>
  <c r="AL83" i="2" s="1"/>
  <c r="AK85" i="2"/>
  <c r="AL85" i="2" s="1"/>
  <c r="AK87" i="2"/>
  <c r="AL87" i="2" s="1"/>
  <c r="AL15" i="2"/>
  <c r="AL7" i="2"/>
  <c r="AK8" i="2"/>
  <c r="AL8" i="2" s="1"/>
  <c r="AK11" i="2"/>
  <c r="AL11" i="2" s="1"/>
  <c r="AK20" i="2"/>
  <c r="AL20" i="2" s="1"/>
  <c r="AK23" i="2"/>
  <c r="AL23" i="2" s="1"/>
  <c r="AK26" i="2"/>
  <c r="AL26" i="2" s="1"/>
  <c r="AK30" i="2"/>
  <c r="AL30" i="2" s="1"/>
  <c r="AJ88" i="2"/>
  <c r="AK88" i="2" s="1"/>
  <c r="AL12" i="2"/>
  <c r="AL18" i="2"/>
  <c r="AL21" i="2"/>
  <c r="AL27" i="2"/>
  <c r="AL31" i="2"/>
  <c r="AE89" i="1"/>
  <c r="AD89" i="1"/>
  <c r="AC89" i="1"/>
  <c r="AB89" i="1"/>
  <c r="AB90" i="1" s="1"/>
  <c r="V89" i="1"/>
  <c r="V90" i="1" s="1"/>
  <c r="U89" i="1"/>
  <c r="U90" i="1" s="1"/>
  <c r="T89" i="1"/>
  <c r="T90" i="1" s="1"/>
  <c r="S89" i="1"/>
  <c r="S90" i="1" s="1"/>
  <c r="B89" i="1"/>
  <c r="AI88" i="1"/>
  <c r="AH88" i="1"/>
  <c r="AG88" i="1"/>
  <c r="AA88" i="1"/>
  <c r="Z88" i="1"/>
  <c r="Y88" i="1"/>
  <c r="X88" i="1"/>
  <c r="AJ87" i="1"/>
  <c r="AI87" i="1"/>
  <c r="AH87" i="1"/>
  <c r="AG87" i="1"/>
  <c r="AA87" i="1"/>
  <c r="Z87" i="1"/>
  <c r="Y87" i="1"/>
  <c r="X87" i="1"/>
  <c r="AJ86" i="1"/>
  <c r="AI86" i="1"/>
  <c r="AH86" i="1"/>
  <c r="AG86" i="1"/>
  <c r="AK86" i="1" s="1"/>
  <c r="AA86" i="1"/>
  <c r="Z86" i="1"/>
  <c r="Y86" i="1"/>
  <c r="X86" i="1"/>
  <c r="AJ85" i="1"/>
  <c r="AI85" i="1"/>
  <c r="AH85" i="1"/>
  <c r="AG85" i="1"/>
  <c r="AA85" i="1"/>
  <c r="Z85" i="1"/>
  <c r="Y85" i="1"/>
  <c r="X85" i="1"/>
  <c r="AJ84" i="1"/>
  <c r="AI84" i="1"/>
  <c r="AH84" i="1"/>
  <c r="AG84" i="1"/>
  <c r="AK84" i="1" s="1"/>
  <c r="AA84" i="1"/>
  <c r="Z84" i="1"/>
  <c r="Y84" i="1"/>
  <c r="X84" i="1"/>
  <c r="AJ83" i="1"/>
  <c r="AI83" i="1"/>
  <c r="AH83" i="1"/>
  <c r="AG83" i="1"/>
  <c r="AA83" i="1"/>
  <c r="Z83" i="1"/>
  <c r="Y83" i="1"/>
  <c r="X83" i="1"/>
  <c r="AJ82" i="1"/>
  <c r="AI82" i="1"/>
  <c r="AH82" i="1"/>
  <c r="AG82" i="1"/>
  <c r="AK82" i="1" s="1"/>
  <c r="AA82" i="1"/>
  <c r="Z82" i="1"/>
  <c r="Y82" i="1"/>
  <c r="X82" i="1"/>
  <c r="AJ81" i="1"/>
  <c r="AI81" i="1"/>
  <c r="AH81" i="1"/>
  <c r="AG81" i="1"/>
  <c r="AA81" i="1"/>
  <c r="Z81" i="1"/>
  <c r="Y81" i="1"/>
  <c r="X81" i="1"/>
  <c r="AJ80" i="1"/>
  <c r="AI80" i="1"/>
  <c r="AH80" i="1"/>
  <c r="AG80" i="1"/>
  <c r="AK80" i="1" s="1"/>
  <c r="AA80" i="1"/>
  <c r="Z80" i="1"/>
  <c r="Y80" i="1"/>
  <c r="X80" i="1"/>
  <c r="AJ79" i="1"/>
  <c r="AI79" i="1"/>
  <c r="AH79" i="1"/>
  <c r="AG79" i="1"/>
  <c r="AK79" i="1" s="1"/>
  <c r="AA79" i="1"/>
  <c r="Z79" i="1"/>
  <c r="Y79" i="1"/>
  <c r="X79" i="1"/>
  <c r="AJ78" i="1"/>
  <c r="AI78" i="1"/>
  <c r="AH78" i="1"/>
  <c r="AG78" i="1"/>
  <c r="AK78" i="1" s="1"/>
  <c r="AA78" i="1"/>
  <c r="Z78" i="1"/>
  <c r="Y78" i="1"/>
  <c r="X78" i="1"/>
  <c r="AJ77" i="1"/>
  <c r="AI77" i="1"/>
  <c r="AH77" i="1"/>
  <c r="AG77" i="1"/>
  <c r="AK77" i="1" s="1"/>
  <c r="AA77" i="1"/>
  <c r="Z77" i="1"/>
  <c r="Y77" i="1"/>
  <c r="X77" i="1"/>
  <c r="W77" i="1"/>
  <c r="AJ76" i="1"/>
  <c r="AI76" i="1"/>
  <c r="AH76" i="1"/>
  <c r="AG76" i="1"/>
  <c r="AA76" i="1"/>
  <c r="Z76" i="1"/>
  <c r="Y76" i="1"/>
  <c r="X76" i="1"/>
  <c r="AJ75" i="1"/>
  <c r="AI75" i="1"/>
  <c r="AH75" i="1"/>
  <c r="AL75" i="1" s="1"/>
  <c r="AG75" i="1"/>
  <c r="AK75" i="1" s="1"/>
  <c r="AA75" i="1"/>
  <c r="Z75" i="1"/>
  <c r="Y75" i="1"/>
  <c r="X75" i="1"/>
  <c r="AJ74" i="1"/>
  <c r="AI74" i="1"/>
  <c r="AH74" i="1"/>
  <c r="AG74" i="1"/>
  <c r="AA74" i="1"/>
  <c r="Z74" i="1"/>
  <c r="Y74" i="1"/>
  <c r="X74" i="1"/>
  <c r="AJ73" i="1"/>
  <c r="AI73" i="1"/>
  <c r="AH73" i="1"/>
  <c r="AL73" i="1" s="1"/>
  <c r="AG73" i="1"/>
  <c r="AK73" i="1" s="1"/>
  <c r="AA73" i="1"/>
  <c r="Z73" i="1"/>
  <c r="Y73" i="1"/>
  <c r="X73" i="1"/>
  <c r="AJ72" i="1"/>
  <c r="AI72" i="1"/>
  <c r="AH72" i="1"/>
  <c r="AG72" i="1"/>
  <c r="AA72" i="1"/>
  <c r="Z72" i="1"/>
  <c r="Y72" i="1"/>
  <c r="X72" i="1"/>
  <c r="W72" i="1"/>
  <c r="AJ71" i="1"/>
  <c r="AI71" i="1"/>
  <c r="AH71" i="1"/>
  <c r="AG71" i="1"/>
  <c r="AK71" i="1" s="1"/>
  <c r="AA71" i="1"/>
  <c r="Z71" i="1"/>
  <c r="Y71" i="1"/>
  <c r="X71" i="1"/>
  <c r="AJ70" i="1"/>
  <c r="AI70" i="1"/>
  <c r="AH70" i="1"/>
  <c r="AL70" i="1" s="1"/>
  <c r="AG70" i="1"/>
  <c r="AK70" i="1" s="1"/>
  <c r="AA70" i="1"/>
  <c r="Z70" i="1"/>
  <c r="Y70" i="1"/>
  <c r="X70" i="1"/>
  <c r="AJ69" i="1"/>
  <c r="AI69" i="1"/>
  <c r="AH69" i="1"/>
  <c r="AG69" i="1"/>
  <c r="AK69" i="1" s="1"/>
  <c r="AA69" i="1"/>
  <c r="Z69" i="1"/>
  <c r="Y69" i="1"/>
  <c r="X69" i="1"/>
  <c r="AJ68" i="1"/>
  <c r="AI68" i="1"/>
  <c r="AH68" i="1"/>
  <c r="AL68" i="1" s="1"/>
  <c r="AG68" i="1"/>
  <c r="AK68" i="1" s="1"/>
  <c r="AA68" i="1"/>
  <c r="Z68" i="1"/>
  <c r="Y68" i="1"/>
  <c r="X68" i="1"/>
  <c r="AJ67" i="1"/>
  <c r="AI67" i="1"/>
  <c r="AH67" i="1"/>
  <c r="AG67" i="1"/>
  <c r="AK67" i="1" s="1"/>
  <c r="AA67" i="1"/>
  <c r="Z67" i="1"/>
  <c r="Y67" i="1"/>
  <c r="X67" i="1"/>
  <c r="AJ66" i="1"/>
  <c r="AI66" i="1"/>
  <c r="AH66" i="1"/>
  <c r="AG66" i="1"/>
  <c r="AK66" i="1" s="1"/>
  <c r="AA66" i="1"/>
  <c r="Z66" i="1"/>
  <c r="Y66" i="1"/>
  <c r="X66" i="1"/>
  <c r="AJ65" i="1"/>
  <c r="AI65" i="1"/>
  <c r="AH65" i="1"/>
  <c r="AG65" i="1"/>
  <c r="AK65" i="1" s="1"/>
  <c r="AA65" i="1"/>
  <c r="Z65" i="1"/>
  <c r="Y65" i="1"/>
  <c r="X65" i="1"/>
  <c r="AJ64" i="1"/>
  <c r="AI64" i="1"/>
  <c r="AH64" i="1"/>
  <c r="AG64" i="1"/>
  <c r="AK64" i="1" s="1"/>
  <c r="AA64" i="1"/>
  <c r="Z64" i="1"/>
  <c r="Y64" i="1"/>
  <c r="X64" i="1"/>
  <c r="W64" i="1"/>
  <c r="AJ63" i="1"/>
  <c r="AI63" i="1"/>
  <c r="AH63" i="1"/>
  <c r="AG63" i="1"/>
  <c r="AA63" i="1"/>
  <c r="Z63" i="1"/>
  <c r="Y63" i="1"/>
  <c r="X63" i="1"/>
  <c r="AJ62" i="1"/>
  <c r="AI62" i="1"/>
  <c r="AH62" i="1"/>
  <c r="AL62" i="1" s="1"/>
  <c r="AG62" i="1"/>
  <c r="AK62" i="1" s="1"/>
  <c r="AA62" i="1"/>
  <c r="Z62" i="1"/>
  <c r="Y62" i="1"/>
  <c r="X62" i="1"/>
  <c r="AJ61" i="1"/>
  <c r="AI61" i="1"/>
  <c r="AH61" i="1"/>
  <c r="AG61" i="1"/>
  <c r="AA61" i="1"/>
  <c r="Z61" i="1"/>
  <c r="Y61" i="1"/>
  <c r="X61" i="1"/>
  <c r="AJ60" i="1"/>
  <c r="AI60" i="1"/>
  <c r="AH60" i="1"/>
  <c r="AL60" i="1" s="1"/>
  <c r="AG60" i="1"/>
  <c r="AK60" i="1" s="1"/>
  <c r="AA60" i="1"/>
  <c r="Z60" i="1"/>
  <c r="Y60" i="1"/>
  <c r="X60" i="1"/>
  <c r="AJ59" i="1"/>
  <c r="AI59" i="1"/>
  <c r="AH59" i="1"/>
  <c r="AG59" i="1"/>
  <c r="AA59" i="1"/>
  <c r="Z59" i="1"/>
  <c r="Y59" i="1"/>
  <c r="X59" i="1"/>
  <c r="AJ58" i="1"/>
  <c r="AI58" i="1"/>
  <c r="AH58" i="1"/>
  <c r="AL58" i="1" s="1"/>
  <c r="AG58" i="1"/>
  <c r="AK58" i="1" s="1"/>
  <c r="AA58" i="1"/>
  <c r="Z58" i="1"/>
  <c r="Y58" i="1"/>
  <c r="X58" i="1"/>
  <c r="AJ57" i="1"/>
  <c r="AI57" i="1"/>
  <c r="AH57" i="1"/>
  <c r="AG57" i="1"/>
  <c r="AA57" i="1"/>
  <c r="Z57" i="1"/>
  <c r="Y57" i="1"/>
  <c r="X57" i="1"/>
  <c r="AJ56" i="1"/>
  <c r="AI56" i="1"/>
  <c r="AH56" i="1"/>
  <c r="AL56" i="1" s="1"/>
  <c r="AG56" i="1"/>
  <c r="AK56" i="1" s="1"/>
  <c r="AA56" i="1"/>
  <c r="Z56" i="1"/>
  <c r="Y56" i="1"/>
  <c r="X56" i="1"/>
  <c r="AJ55" i="1"/>
  <c r="AI55" i="1"/>
  <c r="AH55" i="1"/>
  <c r="AG55" i="1"/>
  <c r="AA55" i="1"/>
  <c r="Z55" i="1"/>
  <c r="Y55" i="1"/>
  <c r="X55" i="1"/>
  <c r="AJ54" i="1"/>
  <c r="AI54" i="1"/>
  <c r="AH54" i="1"/>
  <c r="AL54" i="1" s="1"/>
  <c r="AG54" i="1"/>
  <c r="AK54" i="1" s="1"/>
  <c r="AA54" i="1"/>
  <c r="Z54" i="1"/>
  <c r="Y54" i="1"/>
  <c r="X54" i="1"/>
  <c r="AJ53" i="1"/>
  <c r="AI53" i="1"/>
  <c r="AH53" i="1"/>
  <c r="AG53" i="1"/>
  <c r="AA53" i="1"/>
  <c r="Z53" i="1"/>
  <c r="Y53" i="1"/>
  <c r="X53" i="1"/>
  <c r="AJ52" i="1"/>
  <c r="AI52" i="1"/>
  <c r="AH52" i="1"/>
  <c r="AL52" i="1" s="1"/>
  <c r="AG52" i="1"/>
  <c r="AK52" i="1" s="1"/>
  <c r="AA52" i="1"/>
  <c r="Z52" i="1"/>
  <c r="Y52" i="1"/>
  <c r="X52" i="1"/>
  <c r="W52" i="1"/>
  <c r="AJ51" i="1"/>
  <c r="AI51" i="1"/>
  <c r="AH51" i="1"/>
  <c r="AL51" i="1" s="1"/>
  <c r="AG51" i="1"/>
  <c r="AK51" i="1" s="1"/>
  <c r="AA51" i="1"/>
  <c r="Z51" i="1"/>
  <c r="Y51" i="1"/>
  <c r="X51" i="1"/>
  <c r="AJ50" i="1"/>
  <c r="AI50" i="1"/>
  <c r="AH50" i="1"/>
  <c r="AG50" i="1"/>
  <c r="AK50" i="1" s="1"/>
  <c r="AA50" i="1"/>
  <c r="Z50" i="1"/>
  <c r="Y50" i="1"/>
  <c r="X50" i="1"/>
  <c r="AJ49" i="1"/>
  <c r="AI49" i="1"/>
  <c r="AH49" i="1"/>
  <c r="AL49" i="1" s="1"/>
  <c r="AG49" i="1"/>
  <c r="AK49" i="1" s="1"/>
  <c r="AA49" i="1"/>
  <c r="Z49" i="1"/>
  <c r="Y49" i="1"/>
  <c r="X49" i="1"/>
  <c r="W49" i="1"/>
  <c r="AJ48" i="1"/>
  <c r="AI48" i="1"/>
  <c r="AH48" i="1"/>
  <c r="AG48" i="1"/>
  <c r="AA48" i="1"/>
  <c r="Z48" i="1"/>
  <c r="Y48" i="1"/>
  <c r="X48" i="1"/>
  <c r="AJ47" i="1"/>
  <c r="AI47" i="1"/>
  <c r="AH47" i="1"/>
  <c r="AL47" i="1" s="1"/>
  <c r="AG47" i="1"/>
  <c r="AK47" i="1" s="1"/>
  <c r="AA47" i="1"/>
  <c r="Z47" i="1"/>
  <c r="Y47" i="1"/>
  <c r="X47" i="1"/>
  <c r="AJ46" i="1"/>
  <c r="AI46" i="1"/>
  <c r="AH46" i="1"/>
  <c r="AG46" i="1"/>
  <c r="AA46" i="1"/>
  <c r="Z46" i="1"/>
  <c r="Y46" i="1"/>
  <c r="X46" i="1"/>
  <c r="AJ45" i="1"/>
  <c r="AI45" i="1"/>
  <c r="AH45" i="1"/>
  <c r="AG45" i="1"/>
  <c r="AK45" i="1" s="1"/>
  <c r="AA45" i="1"/>
  <c r="Z45" i="1"/>
  <c r="Y45" i="1"/>
  <c r="X45" i="1"/>
  <c r="AJ44" i="1"/>
  <c r="AI44" i="1"/>
  <c r="AH44" i="1"/>
  <c r="AG44" i="1"/>
  <c r="AA44" i="1"/>
  <c r="Z44" i="1"/>
  <c r="Y44" i="1"/>
  <c r="X44" i="1"/>
  <c r="AJ43" i="1"/>
  <c r="AI43" i="1"/>
  <c r="AH43" i="1"/>
  <c r="AG43" i="1"/>
  <c r="AK43" i="1" s="1"/>
  <c r="AA43" i="1"/>
  <c r="Z43" i="1"/>
  <c r="Y43" i="1"/>
  <c r="X43" i="1"/>
  <c r="AJ42" i="1"/>
  <c r="AI42" i="1"/>
  <c r="AH42" i="1"/>
  <c r="AG42" i="1"/>
  <c r="AA42" i="1"/>
  <c r="Z42" i="1"/>
  <c r="Y42" i="1"/>
  <c r="X42" i="1"/>
  <c r="W42" i="1"/>
  <c r="AJ41" i="1"/>
  <c r="AI41" i="1"/>
  <c r="AH41" i="1"/>
  <c r="AG41" i="1"/>
  <c r="AK41" i="1" s="1"/>
  <c r="AA41" i="1"/>
  <c r="Z41" i="1"/>
  <c r="Y41" i="1"/>
  <c r="X41" i="1"/>
  <c r="W41" i="1"/>
  <c r="AJ40" i="1"/>
  <c r="AI40" i="1"/>
  <c r="AH40" i="1"/>
  <c r="AG40" i="1"/>
  <c r="AK40" i="1" s="1"/>
  <c r="AA40" i="1"/>
  <c r="Z40" i="1"/>
  <c r="Y40" i="1"/>
  <c r="X40" i="1"/>
  <c r="AJ39" i="1"/>
  <c r="AI39" i="1"/>
  <c r="AH39" i="1"/>
  <c r="AG39" i="1"/>
  <c r="AA39" i="1"/>
  <c r="Z39" i="1"/>
  <c r="Y39" i="1"/>
  <c r="X39" i="1"/>
  <c r="AJ38" i="1"/>
  <c r="AI38" i="1"/>
  <c r="AH38" i="1"/>
  <c r="AG38" i="1"/>
  <c r="AK38" i="1" s="1"/>
  <c r="AA38" i="1"/>
  <c r="Z38" i="1"/>
  <c r="Y38" i="1"/>
  <c r="X38" i="1"/>
  <c r="W38" i="1"/>
  <c r="AJ37" i="1"/>
  <c r="AI37" i="1"/>
  <c r="AH37" i="1"/>
  <c r="AL37" i="1" s="1"/>
  <c r="AG37" i="1"/>
  <c r="AK37" i="1" s="1"/>
  <c r="AA37" i="1"/>
  <c r="Z37" i="1"/>
  <c r="Y37" i="1"/>
  <c r="X37" i="1"/>
  <c r="AJ36" i="1"/>
  <c r="AI36" i="1"/>
  <c r="AH36" i="1"/>
  <c r="AG36" i="1"/>
  <c r="AK36" i="1" s="1"/>
  <c r="AA36" i="1"/>
  <c r="Z36" i="1"/>
  <c r="Y36" i="1"/>
  <c r="X36" i="1"/>
  <c r="AJ35" i="1"/>
  <c r="AI35" i="1"/>
  <c r="AH35" i="1"/>
  <c r="AL35" i="1" s="1"/>
  <c r="AG35" i="1"/>
  <c r="AK35" i="1" s="1"/>
  <c r="AA35" i="1"/>
  <c r="Z35" i="1"/>
  <c r="Y35" i="1"/>
  <c r="X35" i="1"/>
  <c r="AJ34" i="1"/>
  <c r="AI34" i="1"/>
  <c r="AH34" i="1"/>
  <c r="AG34" i="1"/>
  <c r="AK34" i="1" s="1"/>
  <c r="AA34" i="1"/>
  <c r="Z34" i="1"/>
  <c r="Y34" i="1"/>
  <c r="X34" i="1"/>
  <c r="W34" i="1"/>
  <c r="AJ33" i="1"/>
  <c r="AI33" i="1"/>
  <c r="AH33" i="1"/>
  <c r="AG33" i="1"/>
  <c r="AK33" i="1" s="1"/>
  <c r="AA33" i="1"/>
  <c r="Z33" i="1"/>
  <c r="Y33" i="1"/>
  <c r="X33" i="1"/>
  <c r="AJ32" i="1"/>
  <c r="AI32" i="1"/>
  <c r="AH32" i="1"/>
  <c r="AG32" i="1"/>
  <c r="AA32" i="1"/>
  <c r="Z32" i="1"/>
  <c r="Y32" i="1"/>
  <c r="X32" i="1"/>
  <c r="W32" i="1"/>
  <c r="AI31" i="1"/>
  <c r="AH31" i="1"/>
  <c r="AK31" i="1" s="1"/>
  <c r="AG31" i="1"/>
  <c r="AL31" i="1" s="1"/>
  <c r="AA31" i="1"/>
  <c r="Z31" i="1"/>
  <c r="Y31" i="1"/>
  <c r="X31" i="1"/>
  <c r="AK30" i="1"/>
  <c r="AI30" i="1"/>
  <c r="AH30" i="1"/>
  <c r="AG30" i="1"/>
  <c r="AL30" i="1" s="1"/>
  <c r="AA30" i="1"/>
  <c r="Z30" i="1"/>
  <c r="Y30" i="1"/>
  <c r="X30" i="1"/>
  <c r="AI29" i="1"/>
  <c r="AH29" i="1"/>
  <c r="AG29" i="1"/>
  <c r="AA29" i="1"/>
  <c r="Z29" i="1"/>
  <c r="Y29" i="1"/>
  <c r="X29" i="1"/>
  <c r="AI28" i="1"/>
  <c r="AH28" i="1"/>
  <c r="AG28" i="1"/>
  <c r="AA28" i="1"/>
  <c r="Z28" i="1"/>
  <c r="Y28" i="1"/>
  <c r="X28" i="1"/>
  <c r="AI27" i="1"/>
  <c r="AH27" i="1"/>
  <c r="AK27" i="1" s="1"/>
  <c r="AG27" i="1"/>
  <c r="AL27" i="1" s="1"/>
  <c r="AA27" i="1"/>
  <c r="Z27" i="1"/>
  <c r="Y27" i="1"/>
  <c r="X27" i="1"/>
  <c r="AK26" i="1"/>
  <c r="AI26" i="1"/>
  <c r="AH26" i="1"/>
  <c r="AG26" i="1"/>
  <c r="AL26" i="1" s="1"/>
  <c r="AA26" i="1"/>
  <c r="Z26" i="1"/>
  <c r="Y26" i="1"/>
  <c r="X26" i="1"/>
  <c r="AI25" i="1"/>
  <c r="AH25" i="1"/>
  <c r="AG25" i="1"/>
  <c r="AK25" i="1" s="1"/>
  <c r="AL25" i="1" s="1"/>
  <c r="AA25" i="1"/>
  <c r="Z25" i="1"/>
  <c r="Y25" i="1"/>
  <c r="X25" i="1"/>
  <c r="W25" i="1"/>
  <c r="AI24" i="1"/>
  <c r="AH24" i="1"/>
  <c r="AK24" i="1" s="1"/>
  <c r="AG24" i="1"/>
  <c r="AL24" i="1" s="1"/>
  <c r="AA24" i="1"/>
  <c r="Z24" i="1"/>
  <c r="Y24" i="1"/>
  <c r="X24" i="1"/>
  <c r="AK23" i="1"/>
  <c r="AI23" i="1"/>
  <c r="AH23" i="1"/>
  <c r="AG23" i="1"/>
  <c r="AL23" i="1" s="1"/>
  <c r="AA23" i="1"/>
  <c r="Z23" i="1"/>
  <c r="Y23" i="1"/>
  <c r="X23" i="1"/>
  <c r="AI22" i="1"/>
  <c r="AH22" i="1"/>
  <c r="AG22" i="1"/>
  <c r="AA22" i="1"/>
  <c r="Z22" i="1"/>
  <c r="Y22" i="1"/>
  <c r="X22" i="1"/>
  <c r="W22" i="1"/>
  <c r="AI21" i="1"/>
  <c r="AH21" i="1"/>
  <c r="AK21" i="1" s="1"/>
  <c r="AG21" i="1"/>
  <c r="AA21" i="1"/>
  <c r="Z21" i="1"/>
  <c r="Y21" i="1"/>
  <c r="X21" i="1"/>
  <c r="AK20" i="1"/>
  <c r="AI20" i="1"/>
  <c r="AL20" i="1" s="1"/>
  <c r="AH20" i="1"/>
  <c r="AG20" i="1"/>
  <c r="AA20" i="1"/>
  <c r="Z20" i="1"/>
  <c r="Y20" i="1"/>
  <c r="X20" i="1"/>
  <c r="W20" i="1"/>
  <c r="AI19" i="1"/>
  <c r="AH19" i="1"/>
  <c r="AG19" i="1"/>
  <c r="AA19" i="1"/>
  <c r="Z19" i="1"/>
  <c r="Y19" i="1"/>
  <c r="X19" i="1"/>
  <c r="AI18" i="1"/>
  <c r="AH18" i="1"/>
  <c r="AK18" i="1" s="1"/>
  <c r="AG18" i="1"/>
  <c r="AA18" i="1"/>
  <c r="Z18" i="1"/>
  <c r="Y18" i="1"/>
  <c r="X18" i="1"/>
  <c r="W18" i="1"/>
  <c r="AI17" i="1"/>
  <c r="AH17" i="1"/>
  <c r="AG17" i="1"/>
  <c r="AK17" i="1" s="1"/>
  <c r="AL17" i="1" s="1"/>
  <c r="AA17" i="1"/>
  <c r="Z17" i="1"/>
  <c r="Y17" i="1"/>
  <c r="X17" i="1"/>
  <c r="AI16" i="1"/>
  <c r="AH16" i="1"/>
  <c r="AG16" i="1"/>
  <c r="AA16" i="1"/>
  <c r="Z16" i="1"/>
  <c r="Y16" i="1"/>
  <c r="X16" i="1"/>
  <c r="AI15" i="1"/>
  <c r="AH15" i="1"/>
  <c r="AK15" i="1" s="1"/>
  <c r="AG15" i="1"/>
  <c r="AL15" i="1" s="1"/>
  <c r="AA15" i="1"/>
  <c r="Z15" i="1"/>
  <c r="Y15" i="1"/>
  <c r="X15" i="1"/>
  <c r="W15" i="1"/>
  <c r="AI14" i="1"/>
  <c r="AH14" i="1"/>
  <c r="AG14" i="1"/>
  <c r="AK14" i="1" s="1"/>
  <c r="AA14" i="1"/>
  <c r="Z14" i="1"/>
  <c r="Y14" i="1"/>
  <c r="X14" i="1"/>
  <c r="AI13" i="1"/>
  <c r="AH13" i="1"/>
  <c r="AG13" i="1"/>
  <c r="AA13" i="1"/>
  <c r="Z13" i="1"/>
  <c r="Y13" i="1"/>
  <c r="X13" i="1"/>
  <c r="AI12" i="1"/>
  <c r="AH12" i="1"/>
  <c r="AK12" i="1" s="1"/>
  <c r="AG12" i="1"/>
  <c r="AA12" i="1"/>
  <c r="Z12" i="1"/>
  <c r="Y12" i="1"/>
  <c r="X12" i="1"/>
  <c r="AK11" i="1"/>
  <c r="AI11" i="1"/>
  <c r="AH11" i="1"/>
  <c r="AG11" i="1"/>
  <c r="AL11" i="1" s="1"/>
  <c r="AA11" i="1"/>
  <c r="Z11" i="1"/>
  <c r="Y11" i="1"/>
  <c r="X11" i="1"/>
  <c r="AI10" i="1"/>
  <c r="AH10" i="1"/>
  <c r="AG10" i="1"/>
  <c r="AA10" i="1"/>
  <c r="Z10" i="1"/>
  <c r="Y10" i="1"/>
  <c r="X10" i="1"/>
  <c r="W10" i="1"/>
  <c r="W89" i="1" s="1"/>
  <c r="W90" i="1" s="1"/>
  <c r="AI9" i="1"/>
  <c r="AH9" i="1"/>
  <c r="AK9" i="1" s="1"/>
  <c r="AG9" i="1"/>
  <c r="AL9" i="1" s="1"/>
  <c r="AA9" i="1"/>
  <c r="Z9" i="1"/>
  <c r="Y9" i="1"/>
  <c r="X9" i="1"/>
  <c r="AK8" i="1"/>
  <c r="AI8" i="1"/>
  <c r="AH8" i="1"/>
  <c r="AG8" i="1"/>
  <c r="AL8" i="1" s="1"/>
  <c r="AA8" i="1"/>
  <c r="Z8" i="1"/>
  <c r="Y8" i="1"/>
  <c r="X8" i="1"/>
  <c r="AI7" i="1"/>
  <c r="AI89" i="1" s="1"/>
  <c r="AH7" i="1"/>
  <c r="AH89" i="1" s="1"/>
  <c r="AG7" i="1"/>
  <c r="AG89" i="1" s="1"/>
  <c r="AA7" i="1"/>
  <c r="AA89" i="1" s="1"/>
  <c r="AA90" i="1" s="1"/>
  <c r="Z7" i="1"/>
  <c r="Z89" i="1" s="1"/>
  <c r="Z90" i="1" s="1"/>
  <c r="Y7" i="1"/>
  <c r="Y89" i="1" s="1"/>
  <c r="Y90" i="1" s="1"/>
  <c r="X7" i="1"/>
  <c r="X89" i="1" s="1"/>
  <c r="AK89" i="2" l="1"/>
  <c r="AJ89" i="2"/>
  <c r="Y93" i="1"/>
  <c r="Y95" i="1" s="1"/>
  <c r="Z95" i="1" s="1"/>
  <c r="X90" i="1"/>
  <c r="AL21" i="1"/>
  <c r="AL33" i="1"/>
  <c r="AL43" i="1"/>
  <c r="AL45" i="1"/>
  <c r="AL85" i="1"/>
  <c r="AL12" i="1"/>
  <c r="AL18" i="1"/>
  <c r="AL55" i="1"/>
  <c r="AL63" i="1"/>
  <c r="AL77" i="1"/>
  <c r="AL79" i="1"/>
  <c r="AL38" i="1"/>
  <c r="AL40" i="1"/>
  <c r="AL42" i="1"/>
  <c r="AL44" i="1"/>
  <c r="AL64" i="1"/>
  <c r="AL66" i="1"/>
  <c r="AL76" i="1"/>
  <c r="AL14" i="1"/>
  <c r="AK32" i="1"/>
  <c r="AL32" i="1" s="1"/>
  <c r="AK13" i="1"/>
  <c r="AL13" i="1" s="1"/>
  <c r="AK16" i="1"/>
  <c r="AL16" i="1" s="1"/>
  <c r="AK19" i="1"/>
  <c r="AL19" i="1" s="1"/>
  <c r="AK28" i="1"/>
  <c r="AL28" i="1" s="1"/>
  <c r="AL34" i="1"/>
  <c r="AL36" i="1"/>
  <c r="AL41" i="1"/>
  <c r="AL50" i="1"/>
  <c r="AL65" i="1"/>
  <c r="AL67" i="1"/>
  <c r="AL69" i="1"/>
  <c r="AL71" i="1"/>
  <c r="AL78" i="1"/>
  <c r="AL80" i="1"/>
  <c r="AL82" i="1"/>
  <c r="AL84" i="1"/>
  <c r="AL86" i="1"/>
  <c r="AK7" i="1"/>
  <c r="AK10" i="1"/>
  <c r="AL10" i="1" s="1"/>
  <c r="AK22" i="1"/>
  <c r="AL22" i="1" s="1"/>
  <c r="AK29" i="1"/>
  <c r="AL29" i="1" s="1"/>
  <c r="AK81" i="1"/>
  <c r="AL81" i="1" s="1"/>
  <c r="AK83" i="1"/>
  <c r="AL83" i="1" s="1"/>
  <c r="AK85" i="1"/>
  <c r="AK87" i="1"/>
  <c r="AL87" i="1" s="1"/>
  <c r="AK39" i="1"/>
  <c r="AL39" i="1" s="1"/>
  <c r="AK42" i="1"/>
  <c r="AK44" i="1"/>
  <c r="AK46" i="1"/>
  <c r="AL46" i="1" s="1"/>
  <c r="AK48" i="1"/>
  <c r="AL48" i="1" s="1"/>
  <c r="AK53" i="1"/>
  <c r="AL53" i="1" s="1"/>
  <c r="AK55" i="1"/>
  <c r="AK57" i="1"/>
  <c r="AL57" i="1" s="1"/>
  <c r="AK59" i="1"/>
  <c r="AL59" i="1" s="1"/>
  <c r="AK61" i="1"/>
  <c r="AL61" i="1" s="1"/>
  <c r="AK63" i="1"/>
  <c r="AK72" i="1"/>
  <c r="AL72" i="1" s="1"/>
  <c r="AK74" i="1"/>
  <c r="AL74" i="1" s="1"/>
  <c r="AK76" i="1"/>
  <c r="AJ88" i="1"/>
  <c r="AK88" i="1" s="1"/>
  <c r="AK89" i="1" l="1"/>
  <c r="AL7" i="1"/>
  <c r="AJ89" i="1"/>
</calcChain>
</file>

<file path=xl/sharedStrings.xml><?xml version="1.0" encoding="utf-8"?>
<sst xmlns="http://schemas.openxmlformats.org/spreadsheetml/2006/main" count="3412" uniqueCount="324">
  <si>
    <t>FORMATO PARA EL VACIADO DE LA PLANTILLA DE PERSONAL DE LOS ORGANISMOS PÚBLICOS</t>
  </si>
  <si>
    <t>ORGANISMO:</t>
  </si>
  <si>
    <t>INSTITUTO TECNOLOGICO SUPERIOR DE TALA</t>
  </si>
  <si>
    <t>DEPENDENCIA CABEZA DE SECTOR</t>
  </si>
  <si>
    <t>SIGLAS:</t>
  </si>
  <si>
    <t>PLANTILLA AL 30 DE SEPTIEMBRE DEL 2015</t>
  </si>
  <si>
    <t>PERCEPCIONES MENSUALES</t>
  </si>
  <si>
    <t>COLUMNAS ADICIONALES PARA CONCEPTOS MENSUALES PROPIOS DEL ORGANISMO</t>
  </si>
  <si>
    <t>COLUMNAS ADICIONALES PARA CONCEPTOS PROPIOS CON PERIODICIDAD DIFERENTE A LA MENSUAL</t>
  </si>
  <si>
    <t>PERCEPCIONES ANUALES</t>
  </si>
  <si>
    <t>TOTAL ANUAL</t>
  </si>
  <si>
    <t>No. Cons</t>
  </si>
  <si>
    <t>UP</t>
  </si>
  <si>
    <t>ORG</t>
  </si>
  <si>
    <t>PG</t>
  </si>
  <si>
    <t>PC</t>
  </si>
  <si>
    <t>UEG</t>
  </si>
  <si>
    <t>CÓDIGO  DEL PUESTO</t>
  </si>
  <si>
    <t>NOMBRE DEL BENEFICIARIO</t>
  </si>
  <si>
    <t>R.F.C.</t>
  </si>
  <si>
    <t>SEXO</t>
  </si>
  <si>
    <t>FECHA DE INGRESO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</si>
  <si>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</si>
  <si>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</si>
  <si>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</si>
  <si>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</si>
  <si>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</si>
  <si>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</si>
  <si>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</si>
  <si>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SOBRE
SUELDO
1101</t>
  </si>
  <si>
    <t>DESPENSA 
1712</t>
  </si>
  <si>
    <t>AYUDA PARA PASAJE 
1713</t>
  </si>
  <si>
    <t>QUINQUENIO
1301</t>
  </si>
  <si>
    <t>PENSIONES 
1431</t>
  </si>
  <si>
    <t>CUOTAS PARA LA VIVIENDA 
1421</t>
  </si>
  <si>
    <t>CUOTAS AL IMSS 
1411</t>
  </si>
  <si>
    <t>CUOTAS AL S.A.R 
1432</t>
  </si>
  <si>
    <t>MATERIAL DIDACTICO 
1343</t>
  </si>
  <si>
    <t>ESTIMULO DOCENTE</t>
  </si>
  <si>
    <t>UTILES ESCOLARES</t>
  </si>
  <si>
    <t>AYUDA PARA LENTES</t>
  </si>
  <si>
    <t>TOTAL OTROS ESTIMULOS                1719</t>
  </si>
  <si>
    <t>AGUINALDO 1322</t>
  </si>
  <si>
    <t>PRIMA VACACIONAL 1321</t>
  </si>
  <si>
    <t>ESTIMULO SERVIDOR PUBLICO</t>
  </si>
  <si>
    <t>AGUINALDO Y PRIM.VAC. ISR</t>
  </si>
  <si>
    <t>EJEMPLOS</t>
  </si>
  <si>
    <t>09</t>
  </si>
  <si>
    <t>27</t>
  </si>
  <si>
    <t>07</t>
  </si>
  <si>
    <t>001</t>
  </si>
  <si>
    <t>00851</t>
  </si>
  <si>
    <t>ITS0001</t>
  </si>
  <si>
    <t>PEREZ SANCHEZ ARMANDO</t>
  </si>
  <si>
    <t>H</t>
  </si>
  <si>
    <t>C</t>
  </si>
  <si>
    <t>DIRECTOR GENERAL</t>
  </si>
  <si>
    <t>DIRECCIÓN GENERAL</t>
  </si>
  <si>
    <t>H. JUNTA DIRECTIVA</t>
  </si>
  <si>
    <t>ITS0009</t>
  </si>
  <si>
    <t>OROPEZA FERNANDEZ ANTONIO</t>
  </si>
  <si>
    <t>DIRECTOR DE ÁREA</t>
  </si>
  <si>
    <t>DIRECCIÓN DE ÁREA DE PLANEACION</t>
  </si>
  <si>
    <t>CASTRO MORENO GUALBERTO</t>
  </si>
  <si>
    <t xml:space="preserve"> CAMG7701114W1</t>
  </si>
  <si>
    <t>DIRECCIÓN DE ÁREA ACADEMICA</t>
  </si>
  <si>
    <t>DIRECCIÓN DE ÁREA</t>
  </si>
  <si>
    <t>ITS0002</t>
  </si>
  <si>
    <t>PEREZ SANCHEZ MARIO ALBERTO</t>
  </si>
  <si>
    <t xml:space="preserve"> PESM790417Q88</t>
  </si>
  <si>
    <t>SUBDIRECTOR DE ÁREA</t>
  </si>
  <si>
    <t xml:space="preserve">CASTILLO PEREZ ANA CRISTINA </t>
  </si>
  <si>
    <t>M</t>
  </si>
  <si>
    <t>SUBDIRECTOR DE ÁREA DE ADMINISTRACIÓN</t>
  </si>
  <si>
    <t>TORRES CARRILLO ERNESTO</t>
  </si>
  <si>
    <t>SUBDIRECTOR DE ÁREA DE PLANEACIÓN</t>
  </si>
  <si>
    <t>CUEVAS MARTINEZ MARIA DEL CARMEN ANGELICA</t>
  </si>
  <si>
    <t xml:space="preserve"> CUMC5408301G2</t>
  </si>
  <si>
    <t>SUBDIRECTOR DE ÁREA DE VINCULACIÓN</t>
  </si>
  <si>
    <t>RAMOS DUEÑAS RICARDO</t>
  </si>
  <si>
    <t xml:space="preserve"> RADR560320U44</t>
  </si>
  <si>
    <t>SUBDIRECTOR DE ÁREA DE EMPRENDURISMO</t>
  </si>
  <si>
    <t>ITS0003</t>
  </si>
  <si>
    <t>AVALOS RAMIREZ CESAR AMADO</t>
  </si>
  <si>
    <t xml:space="preserve"> AARC780925R22</t>
  </si>
  <si>
    <t>JEFE DE DIVISIÓN</t>
  </si>
  <si>
    <t>SUBDIRECCIÓN DE ÁREA ACADÉMICA</t>
  </si>
  <si>
    <t>VARGAS VEGA RUBEN</t>
  </si>
  <si>
    <t xml:space="preserve"> VAVR670430HFA</t>
  </si>
  <si>
    <t>MORA EVENGELISTA HECTOR MANUEL</t>
  </si>
  <si>
    <t xml:space="preserve"> MOEH750101NP0</t>
  </si>
  <si>
    <t>RAYAS ARRAZATE GUADALUPE CINTHIA HARUMI</t>
  </si>
  <si>
    <t xml:space="preserve"> RAAG831129H24</t>
  </si>
  <si>
    <t>BLANCO NUÑEZ ELENA IVETTE</t>
  </si>
  <si>
    <t>ITS0004</t>
  </si>
  <si>
    <t>LÓPEZ PÉREZ VERÓNICA</t>
  </si>
  <si>
    <t xml:space="preserve"> LOPV8603119U4</t>
  </si>
  <si>
    <t>JEFE DE DEPTO.</t>
  </si>
  <si>
    <t>ARIAS SANCHEZ VICTOR HUGO</t>
  </si>
  <si>
    <t xml:space="preserve"> AISV901207971</t>
  </si>
  <si>
    <t>JEFE DE  DEPTO.</t>
  </si>
  <si>
    <t xml:space="preserve">TORRES MELÉNDREZ MARTHA PALOMA </t>
  </si>
  <si>
    <t xml:space="preserve"> TOMM840326B28</t>
  </si>
  <si>
    <t>JEFATURA DE REC. MATERIALES Y COMPRAS</t>
  </si>
  <si>
    <t>AMEZCUA ROMERO JESUS FRANCISCO</t>
  </si>
  <si>
    <t xml:space="preserve"> VIVT870112C23</t>
  </si>
  <si>
    <t>ÁVILA SANDOVAL JOSÉ EDUARDO</t>
  </si>
  <si>
    <t xml:space="preserve"> AISE780530IC1</t>
  </si>
  <si>
    <t xml:space="preserve">NAVARRO TAPIA ILIANA </t>
  </si>
  <si>
    <t xml:space="preserve"> NATI8305026F0</t>
  </si>
  <si>
    <t>HARO FREGOSO ANDRES</t>
  </si>
  <si>
    <t xml:space="preserve"> HAFA791231DT2</t>
  </si>
  <si>
    <t>REAL REYNOSO MAYRA ALEJANDRA</t>
  </si>
  <si>
    <t xml:space="preserve"> RERM860524HM0</t>
  </si>
  <si>
    <t>JEFE DEPTO. CONTROL ESCOLAR</t>
  </si>
  <si>
    <t>LARA NAVARRO KARINA ELIZABETH</t>
  </si>
  <si>
    <t>JEFE DEPTO. DE RECURSOS FINANCIEROS</t>
  </si>
  <si>
    <t>ALCALA ARELLANO ZAIRET ANGELICA</t>
  </si>
  <si>
    <t xml:space="preserve"> AAAZ860501480</t>
  </si>
  <si>
    <t>JEFE DEPTO. DE SISTEMAS</t>
  </si>
  <si>
    <t>VARGAS VEGA ADRIANA ELIZABETH</t>
  </si>
  <si>
    <t>JEFE DEPTO. ACADEMICO</t>
  </si>
  <si>
    <t>BARRAGAN CASTILLO OLGA ESTHELA</t>
  </si>
  <si>
    <t>JEFE DEPTO.  SERVICIOS ESCOLARES</t>
  </si>
  <si>
    <t>PO1002</t>
  </si>
  <si>
    <t>HERNANDEZ REYNOSO NORMA</t>
  </si>
  <si>
    <t xml:space="preserve"> HERN870930T4A</t>
  </si>
  <si>
    <t>B</t>
  </si>
  <si>
    <t>INGENIERO EN SISTEMAS</t>
  </si>
  <si>
    <t>SUBDIRECCION DE ÁREA DE ADMINISTRACIÓN</t>
  </si>
  <si>
    <t>VACANTE</t>
  </si>
  <si>
    <t>CF33118</t>
  </si>
  <si>
    <t xml:space="preserve">MARTÍNEZ DELGADILLO JAIME SALVADOR </t>
  </si>
  <si>
    <t xml:space="preserve"> MADJ630706954</t>
  </si>
  <si>
    <t>TÉCNICO ESPECIALIZADO</t>
  </si>
  <si>
    <t xml:space="preserve">JEFATURA DE COMPRAS Y REC. MATERIALES </t>
  </si>
  <si>
    <t xml:space="preserve"> ESPARZA HERRERA FRANCISCO</t>
  </si>
  <si>
    <t xml:space="preserve"> EAHF7102271PA</t>
  </si>
  <si>
    <t>HERMOSILLO COVARRUBIAS JUAN IGNACIO</t>
  </si>
  <si>
    <t>P01002</t>
  </si>
  <si>
    <t>RODRIGUEZ HERMOSILLO CARLOS FRANCISCO</t>
  </si>
  <si>
    <t xml:space="preserve"> ROHC601004FN5</t>
  </si>
  <si>
    <t>ANALISTA ESPECIALIZADO</t>
  </si>
  <si>
    <t xml:space="preserve">ABUNDIZ SOLÍS MARIZA </t>
  </si>
  <si>
    <t>AUSM761124R36</t>
  </si>
  <si>
    <t>P13006</t>
  </si>
  <si>
    <t>CORTES NUÑEZ GABRIELA</t>
  </si>
  <si>
    <t>MÉDICO GENERAL</t>
  </si>
  <si>
    <t>MORAN VARGAS ANGELES EVELIA</t>
  </si>
  <si>
    <t>P16004</t>
  </si>
  <si>
    <t>PSICÓLOGO</t>
  </si>
  <si>
    <t>JEFATURA DE SERVICIOS ESCOLARES</t>
  </si>
  <si>
    <t>A01001</t>
  </si>
  <si>
    <t>MARTINEZ TORRES AMPARO</t>
  </si>
  <si>
    <t xml:space="preserve"> MATA750907JA2</t>
  </si>
  <si>
    <t>JEFE DE OFICINA</t>
  </si>
  <si>
    <t>T06018</t>
  </si>
  <si>
    <t>GARCIA SANCHEZ EYDI YANET</t>
  </si>
  <si>
    <t xml:space="preserve"> GASE850215TF0</t>
  </si>
  <si>
    <t>PROGRAMADOR</t>
  </si>
  <si>
    <t>DIRECCION GENERAL</t>
  </si>
  <si>
    <t>JIMENEZ GONZALEZ BELEN SUSANA</t>
  </si>
  <si>
    <t xml:space="preserve"> JIGB870916PK0</t>
  </si>
  <si>
    <t>CF53455</t>
  </si>
  <si>
    <t>IBARRA VALADEZ JORGE RAUL</t>
  </si>
  <si>
    <t xml:space="preserve"> IAVJ790609RH0</t>
  </si>
  <si>
    <t>SRIA. DIRECTOR GENERAL</t>
  </si>
  <si>
    <t>JEFATURA DE DEPTO DE SISTEMAS</t>
  </si>
  <si>
    <t>CF34006</t>
  </si>
  <si>
    <t>SRIA. DE DIRECTOR</t>
  </si>
  <si>
    <t>P01001</t>
  </si>
  <si>
    <t>GONZALEZ CONTRERAS  ABEL</t>
  </si>
  <si>
    <t xml:space="preserve"> GOCA7005304Y5</t>
  </si>
  <si>
    <t>ANALISTA TÉCNICO</t>
  </si>
  <si>
    <t>JEFATURA DE COMPRAS Y REC. MATERIALES</t>
  </si>
  <si>
    <t>GOMEZ MARTINEZ VICTOR MANUEL</t>
  </si>
  <si>
    <t xml:space="preserve"> GOMV660611EB6</t>
  </si>
  <si>
    <t>ALEGRIA SALINAS JUAN JOSE</t>
  </si>
  <si>
    <t xml:space="preserve"> AESJ690428UT3</t>
  </si>
  <si>
    <t>CF34280</t>
  </si>
  <si>
    <t>MARTINEZ LARA ANA ROSA</t>
  </si>
  <si>
    <t xml:space="preserve"> MALX741029HZ6</t>
  </si>
  <si>
    <t>SECRETARIA DE SUBDIRECTOR</t>
  </si>
  <si>
    <t>RIVAS LOPEZ CLAUDIA VERONICA</t>
  </si>
  <si>
    <t xml:space="preserve"> RILC770222RIA</t>
  </si>
  <si>
    <t>T06027</t>
  </si>
  <si>
    <t>ZAVALA CARRILLO JOSE ARTURO</t>
  </si>
  <si>
    <t>CAPTURISTA</t>
  </si>
  <si>
    <t xml:space="preserve"> ROLG790120KY6</t>
  </si>
  <si>
    <t>MACHUCA CORONA CESAR EDUARDO</t>
  </si>
  <si>
    <t>RAMIREZ SOLIS LUCIA</t>
  </si>
  <si>
    <t>S13008</t>
  </si>
  <si>
    <t>RAMIREZ REYES TOMAS</t>
  </si>
  <si>
    <t>CHOFER DE DIRECTOR</t>
  </si>
  <si>
    <t>T16005</t>
  </si>
  <si>
    <t>CARLOS TORRES CARINA JEANETE</t>
  </si>
  <si>
    <t xml:space="preserve"> CATC860604GF3</t>
  </si>
  <si>
    <t>LABORATORISTA</t>
  </si>
  <si>
    <t>JEFATURA DE DEPTO. ACADEMICO</t>
  </si>
  <si>
    <t>TL6005</t>
  </si>
  <si>
    <t>MUÑIZ DIAZ LUIS ALEJANDRO</t>
  </si>
  <si>
    <t xml:space="preserve"> MUDL7803294V9</t>
  </si>
  <si>
    <t>JEFATURA DE DEPTO. DE INVESTIGACIÓN Y DESARROLLO</t>
  </si>
  <si>
    <t>CF34004</t>
  </si>
  <si>
    <t>SRIA. J. DEPTO.</t>
  </si>
  <si>
    <t>RODRIGUEZ RIVERA NOEMI</t>
  </si>
  <si>
    <t xml:space="preserve"> RORN8109181X8</t>
  </si>
  <si>
    <t>JEFATURA DE DESARROLLO ACADEMICO Y CURRICULAR</t>
  </si>
  <si>
    <t>SANCHEZ AGREDANO BRENDA KARINA</t>
  </si>
  <si>
    <t xml:space="preserve"> CARR9405132I1</t>
  </si>
  <si>
    <t>JEFATURA DE DEPTO. DE CONTROL ESCOLAR</t>
  </si>
  <si>
    <t>BARRIOS VARGAS ERNESTO</t>
  </si>
  <si>
    <t xml:space="preserve"> RERC770527PC5</t>
  </si>
  <si>
    <t>JEEFATURA DE DEPTO DE VINCULACIÓN</t>
  </si>
  <si>
    <t>SALAZAR GARCIA MIRLA ELIZABETH</t>
  </si>
  <si>
    <t>T05003</t>
  </si>
  <si>
    <t>RODRIGUEZ LOPEZ ELIZABETH</t>
  </si>
  <si>
    <t xml:space="preserve"> SAAB880403B96</t>
  </si>
  <si>
    <t>BIBLIOTECARIO</t>
  </si>
  <si>
    <t>DIOSDADO MENDEZ MARIA DEL CARMEN</t>
  </si>
  <si>
    <t xml:space="preserve"> DIMC771025J40</t>
  </si>
  <si>
    <t>S08011</t>
  </si>
  <si>
    <t>OROZCO GARCIA CARLOS ROLANDO</t>
  </si>
  <si>
    <t xml:space="preserve"> OOGC7710154P8</t>
  </si>
  <si>
    <t>TÉCNICO EN MANTENIMIENTO</t>
  </si>
  <si>
    <t>VIRGEN CHAVEZ GABRIEL</t>
  </si>
  <si>
    <t xml:space="preserve"> VICG7203245R4</t>
  </si>
  <si>
    <t>YAÑEZ MALDONADO JOSE</t>
  </si>
  <si>
    <t xml:space="preserve"> YAMJ671017MY5</t>
  </si>
  <si>
    <t>PEREZ LEDEZMA JESUS</t>
  </si>
  <si>
    <t>A03004</t>
  </si>
  <si>
    <t>ANGEL TRINIDAD JONATHAN DE JESUS</t>
  </si>
  <si>
    <t>ALMACENISTA</t>
  </si>
  <si>
    <t>S06002</t>
  </si>
  <si>
    <t>MEZA NUÑO ERICK RAUL</t>
  </si>
  <si>
    <t>01/15/2015</t>
  </si>
  <si>
    <t>INTENDENTE</t>
  </si>
  <si>
    <t>SANCHEZ MORALES FANNY</t>
  </si>
  <si>
    <t xml:space="preserve"> COYJ570623KA6</t>
  </si>
  <si>
    <t>LARA ALDAZ JULIO CESAR</t>
  </si>
  <si>
    <t xml:space="preserve"> LAAJ761111M42</t>
  </si>
  <si>
    <t>ANGEL RAMIREZ J.JESUS</t>
  </si>
  <si>
    <t>ARREOLA GARCIA JOSE ANTONIO</t>
  </si>
  <si>
    <t xml:space="preserve"> AEGA881001AN6</t>
  </si>
  <si>
    <t>ALVA CARDENAS SAMUEL</t>
  </si>
  <si>
    <t>QUINTERO GARCIA CRISTIAN ALEXANDRO</t>
  </si>
  <si>
    <t xml:space="preserve"> QUGC900209BT2</t>
  </si>
  <si>
    <t>S14001</t>
  </si>
  <si>
    <t>VIGILANTE</t>
  </si>
  <si>
    <t>PEREZ MEZA OSWALDO DANIEL</t>
  </si>
  <si>
    <t>ALDAZ ORTEGA FRANCISCO JAVIER</t>
  </si>
  <si>
    <t>MORALES GAMEZ JESUS LORENZO</t>
  </si>
  <si>
    <t>JEFE DE DEPTO. DE ADMINISTRACION</t>
  </si>
  <si>
    <t>CHAVEZ LARA CARMEN LUZ</t>
  </si>
  <si>
    <t xml:space="preserve"> CALC690509DX9</t>
  </si>
  <si>
    <t>SANCHEZ RAMOS FELIPA</t>
  </si>
  <si>
    <t xml:space="preserve"> SARF6905307Q9</t>
  </si>
  <si>
    <t>Total de plazas</t>
  </si>
  <si>
    <t>TOTAL MENSUAL POR CONCEPTO</t>
  </si>
  <si>
    <t>TOTAL ANUAL POR CONCEPTO</t>
  </si>
  <si>
    <r>
      <t xml:space="preserve">DESCRIPCIÓN DE LOS CONCEPTOS DE LAS COLUMNAS.  </t>
    </r>
    <r>
      <rPr>
        <b/>
        <u/>
        <sz val="10"/>
        <color indexed="18"/>
        <rFont val="Arial"/>
        <family val="2"/>
      </rPr>
      <t>IMPORTANTE LLENAR CON LETRA MAYÚSCULA.</t>
    </r>
  </si>
  <si>
    <t>SIGLAS</t>
  </si>
  <si>
    <t>ORG.</t>
  </si>
  <si>
    <t>NUMERO DE ORGANISMO</t>
  </si>
  <si>
    <t>NUMERO DE PROGRAMA DE GOBIERNO</t>
  </si>
  <si>
    <t>NUMERO DE PROCESO</t>
  </si>
  <si>
    <t>NUMERO DE LA UNIDAD EJECUTORA DEL GASTO</t>
  </si>
  <si>
    <t>CODIGO DEL PUESTO</t>
  </si>
  <si>
    <t>NÚMERO DE IDENTIFICACIÓN DEL EMPLEADO-PUESTO</t>
  </si>
  <si>
    <t>NOMBRE DE LA PERSONA QUE OCUPA EL PUESTO (APELLIDO PATERNO, MATERNO Y NOMBRE (S))</t>
  </si>
  <si>
    <t>RFC DEL BENEFICIARIO</t>
  </si>
  <si>
    <t>SEXO DEL BENEFICIARIO ANOTANDO M-PARA MUJER Y H-PARA HOMBRE</t>
  </si>
  <si>
    <t>F-ING</t>
  </si>
  <si>
    <t>FECHA DE INGRESO DEL BENEFICIARIO (DIA, MES Y AÑO)</t>
  </si>
  <si>
    <t>NUMERO DE NIVEL DE LA PLAZA</t>
  </si>
  <si>
    <t>JOR.</t>
  </si>
  <si>
    <t>NUMERO DE HORAS QUE COMPRENDE LA JORNADA LABORAL DEL EMPLEADO (30 o 40) (SEMANAL) EN EL CASO DE DOCENTES POR No. DE HORAS</t>
  </si>
  <si>
    <t>CATEG.</t>
  </si>
  <si>
    <t>B= BASE       C= CONFIANZA</t>
  </si>
  <si>
    <t>DESCRIPCIÓN DEL NOMBRAMIENTO DEL BENEFICIARIO</t>
  </si>
  <si>
    <t>AREA DE ADSCRIPCION DEL PUESTO</t>
  </si>
  <si>
    <t>ÁREA DE ADSCRIPCIÓN DIRECTA DEL PUESTO</t>
  </si>
  <si>
    <t>DIR. DE ADSCRIPCIÓN DEL PUESTO</t>
  </si>
  <si>
    <t>DIRECCIÓN DE LA QUE SE DESPRENDE EL ÁREA DE ADSCRIPCIÓN DIRECTA</t>
  </si>
  <si>
    <t>ZONA ECONÓMICA</t>
  </si>
  <si>
    <t>NUMERO DE LA ZONA ECONÓMICA DE LA PLAZA</t>
  </si>
  <si>
    <t>SUELDO</t>
  </si>
  <si>
    <t>SUELDO BASE MENSUAL BRUTO</t>
  </si>
  <si>
    <t>SOBRESUELDO</t>
  </si>
  <si>
    <t>MONTO MENSUAL ADICIONAL PARA LAS PLAZAS QUE LABORAN EN ZONAS DE VIDA CARA (SEGÚN ZONA ECONÓMICA)</t>
  </si>
  <si>
    <t>SUMA</t>
  </si>
  <si>
    <t>ES LA SUMA DE SUELDO MAS SOBRESUELDO</t>
  </si>
  <si>
    <t>QUINQUENIO</t>
  </si>
  <si>
    <t>APORTACIÓN PATRONAL POR AÑOS DE SERVICIO EFECTIVOS PRESTADOS</t>
  </si>
  <si>
    <t>PRIMA VACACIONAL</t>
  </si>
  <si>
    <t>MONTO ANUAL QUE OTORGA EL PATRÓN POR ESTE CONCEPTO</t>
  </si>
  <si>
    <t>AGUINALDO</t>
  </si>
  <si>
    <t>APORTACIÓN PATRONAL PARA AGUINALDO</t>
  </si>
  <si>
    <t>CUOTAS A PENSIONES</t>
  </si>
  <si>
    <t>APORTACIÓN PATRONAL A PENSIONES DEL ESTADO</t>
  </si>
  <si>
    <t>VIVIENDA</t>
  </si>
  <si>
    <t>APORTACIÓN PATRONAL A PENSIONES DEL ESTADO PARA ESTE CONCEPTO</t>
  </si>
  <si>
    <t>CUOTAS AL IMSS</t>
  </si>
  <si>
    <t>APORTACIÓN PATRONAL AL SEGURO SOCIAL</t>
  </si>
  <si>
    <t>CUOTAS AL SAR</t>
  </si>
  <si>
    <t>APORTACIÓN PATRONAL PARA SISTEMA DE AHORRO PARA EL RETIRO</t>
  </si>
  <si>
    <t>DESPENSA</t>
  </si>
  <si>
    <t>MONTO DE ESTA PRESTACIÓN PATRONAL</t>
  </si>
  <si>
    <t>PASAJE</t>
  </si>
  <si>
    <t>IMPACTO AL SALARIO</t>
  </si>
  <si>
    <t>PREVISIÓN PATRONAL PARA INCREMENTO SALARIAL</t>
  </si>
  <si>
    <t>*</t>
  </si>
  <si>
    <t>ESTIMULO SOLO EN CASO DE VENIRLO OTORGANDO</t>
  </si>
  <si>
    <t>LARA CRUZ LOURDES MAGDALENA</t>
  </si>
  <si>
    <t>MARQUEZ TORRES FRANCISCO</t>
  </si>
  <si>
    <t>RUIZ ALVARADO ALGA MARINA</t>
  </si>
  <si>
    <t>ROMERO LUNA GREGORIO IGNACIO</t>
  </si>
  <si>
    <t>LICENCIA (SERGIO ESQUIVIAS)</t>
  </si>
  <si>
    <t>LICENCIA (FLORES MIRAMONTES GERARDO)</t>
  </si>
  <si>
    <t>VACANTE(LICENCIA RAUL GARCIA CUEVAS)</t>
  </si>
  <si>
    <t>FRANCO LOPEZ VANESSA EDUI</t>
  </si>
  <si>
    <t>GARCIA LIRA JAVIER</t>
  </si>
  <si>
    <t>16/010/2016</t>
  </si>
  <si>
    <t>TOVAR GOMEZ 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</si>
</sst>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1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name val="MS Sans Serif"/>
      <family val="2"/>
    </font>
    <font>
      <sz val="11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2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5" borderId="7" xfId="0" applyNumberFormat="1" applyFont="1" applyFill="1" applyBorder="1" applyAlignment="1">
      <alignment horizontal="center" vertical="center" wrapText="1"/>
    </xf>
    <xf numFmtId="0" fontId="8" fillId="5" borderId="7" xfId="0" applyNumberFormat="1" applyFont="1" applyFill="1" applyBorder="1" applyAlignment="1">
      <alignment horizontal="center" vertical="center" textRotation="180" wrapText="1"/>
    </xf>
    <xf numFmtId="164" fontId="8" fillId="5" borderId="7" xfId="2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vertical="center" wrapText="1"/>
    </xf>
    <xf numFmtId="4" fontId="6" fillId="5" borderId="7" xfId="3" applyNumberFormat="1" applyFont="1" applyFill="1" applyBorder="1" applyAlignment="1">
      <alignment horizontal="center" vertical="center" wrapText="1"/>
    </xf>
    <xf numFmtId="164" fontId="6" fillId="5" borderId="7" xfId="2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0" fillId="3" borderId="9" xfId="4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vertical="center"/>
    </xf>
    <xf numFmtId="14" fontId="3" fillId="0" borderId="5" xfId="0" applyNumberFormat="1" applyFont="1" applyFill="1" applyBorder="1" applyAlignment="1">
      <alignment vertical="center"/>
    </xf>
    <xf numFmtId="1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164" fontId="0" fillId="0" borderId="5" xfId="2" applyFont="1" applyBorder="1"/>
    <xf numFmtId="4" fontId="12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165" fontId="13" fillId="3" borderId="5" xfId="0" applyNumberFormat="1" applyFont="1" applyFill="1" applyBorder="1" applyAlignment="1">
      <alignment vertical="center"/>
    </xf>
    <xf numFmtId="166" fontId="2" fillId="0" borderId="5" xfId="1" applyFill="1" applyBorder="1" applyAlignment="1">
      <alignment horizontal="center" vertical="center"/>
    </xf>
    <xf numFmtId="164" fontId="3" fillId="0" borderId="5" xfId="2" applyFont="1" applyFill="1" applyBorder="1" applyAlignment="1">
      <alignment wrapText="1"/>
    </xf>
    <xf numFmtId="165" fontId="3" fillId="0" borderId="0" xfId="0" applyNumberFormat="1" applyFont="1" applyFill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left" vertical="center"/>
    </xf>
    <xf numFmtId="0" fontId="0" fillId="0" borderId="5" xfId="0" applyBorder="1"/>
    <xf numFmtId="0" fontId="11" fillId="3" borderId="5" xfId="0" applyFont="1" applyFill="1" applyBorder="1" applyAlignment="1">
      <alignment horizontal="left" vertical="center"/>
    </xf>
    <xf numFmtId="14" fontId="11" fillId="0" borderId="5" xfId="5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justify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justify" vertical="center" wrapText="1"/>
    </xf>
    <xf numFmtId="14" fontId="11" fillId="0" borderId="5" xfId="5" quotePrefix="1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14" fontId="11" fillId="3" borderId="5" xfId="0" applyNumberFormat="1" applyFont="1" applyFill="1" applyBorder="1" applyAlignment="1">
      <alignment vertical="center"/>
    </xf>
    <xf numFmtId="0" fontId="6" fillId="0" borderId="5" xfId="5" applyFont="1" applyFill="1" applyBorder="1" applyAlignment="1">
      <alignment horizontal="left" vertical="center"/>
    </xf>
    <xf numFmtId="165" fontId="5" fillId="0" borderId="5" xfId="0" applyNumberFormat="1" applyFont="1" applyFill="1" applyBorder="1" applyAlignment="1">
      <alignment vertical="center"/>
    </xf>
    <xf numFmtId="0" fontId="0" fillId="0" borderId="5" xfId="0" applyFont="1" applyBorder="1"/>
    <xf numFmtId="0" fontId="10" fillId="0" borderId="5" xfId="5" applyFont="1" applyFill="1" applyBorder="1" applyAlignment="1">
      <alignment horizontal="left" vertical="center"/>
    </xf>
    <xf numFmtId="0" fontId="11" fillId="0" borderId="5" xfId="5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4" fontId="3" fillId="0" borderId="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3" fillId="0" borderId="0" xfId="2" applyFont="1" applyBorder="1" applyAlignment="1">
      <alignment horizontal="center" vertical="center"/>
    </xf>
    <xf numFmtId="164" fontId="3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5" fontId="5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5">
    <cellStyle name="Millares" xfId="1" builtinId="3"/>
    <cellStyle name="Millares 2" xfId="6"/>
    <cellStyle name="Millares 3" xfId="7"/>
    <cellStyle name="Moneda" xfId="2" builtinId="4"/>
    <cellStyle name="Moneda 2" xfId="8"/>
    <cellStyle name="Normal" xfId="0" builtinId="0"/>
    <cellStyle name="Normal 2" xfId="9"/>
    <cellStyle name="Normal 2 2" xfId="3"/>
    <cellStyle name="Normal 3" xfId="5"/>
    <cellStyle name="Normal 4" xfId="10"/>
    <cellStyle name="Normal 5" xfId="11"/>
    <cellStyle name="Normal 5 2 3 2" xfId="12"/>
    <cellStyle name="Normal 5 3" xfId="13"/>
    <cellStyle name="Normal 6" xfId="14"/>
    <cellStyle name="Normal_~98851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Temp1_plantillas%20personal%20administrativo%20its%20de%20tala%202013%202015.zip/PLANTILLA%20PERSONAL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ADM 15 OCT 2013"/>
      <sheetName val="PLANTILLA ADM 30 OCT 2013"/>
      <sheetName val="PLANTILLA ADM 15 NOV"/>
      <sheetName val="PLANTILLA ADM 30 NOV"/>
      <sheetName val="PLANTILLA ADM 15 DIC"/>
      <sheetName val="PLANTILLA DOC 30 SEPT 2015"/>
    </sheetNames>
    <sheetDataSet>
      <sheetData sheetId="0"/>
      <sheetData sheetId="1"/>
      <sheetData sheetId="2"/>
      <sheetData sheetId="3"/>
      <sheetData sheetId="4"/>
      <sheetData sheetId="5">
        <row r="106">
          <cell r="Y106">
            <v>99058.5848999999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9"/>
  <sheetViews>
    <sheetView topLeftCell="A72" zoomScale="96" zoomScaleNormal="96" workbookViewId="0">
      <selection activeCell="I75" sqref="I75"/>
    </sheetView>
  </sheetViews>
  <sheetFormatPr baseColWidth="10" defaultColWidth="9.140625" defaultRowHeight="12.75" x14ac:dyDescent="0.2"/>
  <cols>
    <col min="1" max="1" width="5.5703125" style="1" customWidth="1"/>
    <col min="2" max="2" width="8.42578125" style="4" customWidth="1"/>
    <col min="3" max="3" width="4.5703125" style="4" customWidth="1"/>
    <col min="4" max="4" width="5.140625" style="4" customWidth="1"/>
    <col min="5" max="5" width="5.5703125" style="4" customWidth="1"/>
    <col min="6" max="6" width="5.28515625" style="4" customWidth="1"/>
    <col min="7" max="7" width="6.140625" style="17" customWidth="1"/>
    <col min="8" max="8" width="45.42578125" style="17" bestFit="1" customWidth="1"/>
    <col min="9" max="9" width="46.42578125" style="1" bestFit="1" customWidth="1"/>
    <col min="10" max="10" width="43.5703125" style="1" hidden="1" customWidth="1"/>
    <col min="11" max="11" width="2.7109375" style="1" bestFit="1" customWidth="1"/>
    <col min="12" max="12" width="10.5703125" style="1" bestFit="1" customWidth="1"/>
    <col min="13" max="15" width="2.7109375" style="4" bestFit="1" customWidth="1"/>
    <col min="16" max="16" width="20.42578125" style="1" bestFit="1" customWidth="1"/>
    <col min="17" max="17" width="32.7109375" style="1" hidden="1" customWidth="1"/>
    <col min="18" max="18" width="15.85546875" style="1" bestFit="1" customWidth="1"/>
    <col min="19" max="19" width="15.42578125" style="10" bestFit="1" customWidth="1"/>
    <col min="20" max="20" width="7.42578125" style="11" bestFit="1" customWidth="1"/>
    <col min="21" max="21" width="12.85546875" style="11" bestFit="1" customWidth="1"/>
    <col min="22" max="23" width="11.7109375" style="11" bestFit="1" customWidth="1"/>
    <col min="24" max="24" width="14.42578125" style="11" bestFit="1" customWidth="1"/>
    <col min="25" max="25" width="13.28515625" style="11" bestFit="1" customWidth="1"/>
    <col min="26" max="26" width="14.42578125" style="11" bestFit="1" customWidth="1"/>
    <col min="27" max="27" width="12.85546875" style="1" bestFit="1" customWidth="1"/>
    <col min="28" max="28" width="10" style="1" bestFit="1" customWidth="1"/>
    <col min="29" max="29" width="14.28515625" style="1" customWidth="1"/>
    <col min="30" max="30" width="12.7109375" style="1" customWidth="1"/>
    <col min="31" max="31" width="12.85546875" style="1" bestFit="1" customWidth="1"/>
    <col min="32" max="32" width="15.140625" style="1" customWidth="1"/>
    <col min="33" max="33" width="14.5703125" style="1" bestFit="1" customWidth="1"/>
    <col min="34" max="34" width="16.42578125" style="2" customWidth="1"/>
    <col min="35" max="36" width="16" style="2" customWidth="1"/>
    <col min="37" max="37" width="13.85546875" style="1" bestFit="1" customWidth="1"/>
    <col min="38" max="38" width="11.140625" style="1" bestFit="1" customWidth="1"/>
    <col min="39" max="16384" width="9.140625" style="1"/>
  </cols>
  <sheetData>
    <row r="1" spans="1:38" ht="23.25" x14ac:dyDescent="0.2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8" ht="24" customHeight="1" x14ac:dyDescent="0.2">
      <c r="B2" s="3" t="s">
        <v>1</v>
      </c>
      <c r="C2" s="3"/>
      <c r="G2" s="5"/>
      <c r="H2" s="6" t="s">
        <v>2</v>
      </c>
      <c r="I2" s="7"/>
      <c r="J2" s="8"/>
      <c r="K2" s="8"/>
      <c r="L2" s="8"/>
      <c r="M2" s="9"/>
      <c r="N2" s="9"/>
      <c r="O2" s="9"/>
    </row>
    <row r="3" spans="1:38" ht="24" customHeight="1" x14ac:dyDescent="0.2">
      <c r="B3" s="3" t="s">
        <v>3</v>
      </c>
      <c r="C3" s="3"/>
      <c r="F3" s="6"/>
      <c r="G3" s="5"/>
      <c r="H3" s="5"/>
      <c r="I3" s="7"/>
      <c r="J3" s="8"/>
      <c r="K3" s="8"/>
      <c r="L3" s="8"/>
      <c r="M3" s="9"/>
      <c r="N3" s="9"/>
      <c r="O3" s="9"/>
    </row>
    <row r="4" spans="1:38" ht="24" customHeight="1" x14ac:dyDescent="0.2">
      <c r="B4" s="12" t="s">
        <v>4</v>
      </c>
      <c r="C4" s="13"/>
      <c r="E4" s="14"/>
      <c r="F4" s="15"/>
      <c r="G4" s="15"/>
      <c r="H4" s="15"/>
      <c r="I4" s="16"/>
    </row>
    <row r="5" spans="1:38" ht="87.75" customHeight="1" x14ac:dyDescent="0.2">
      <c r="J5" s="3" t="s">
        <v>5</v>
      </c>
      <c r="K5" s="3"/>
      <c r="L5" s="3"/>
      <c r="S5" s="99" t="s">
        <v>6</v>
      </c>
      <c r="T5" s="100"/>
      <c r="U5" s="100"/>
      <c r="V5" s="100"/>
      <c r="W5" s="110"/>
      <c r="X5" s="111" t="s">
        <v>7</v>
      </c>
      <c r="Y5" s="112"/>
      <c r="Z5" s="112"/>
      <c r="AA5" s="112"/>
      <c r="AB5" s="112"/>
      <c r="AC5" s="111" t="s">
        <v>8</v>
      </c>
      <c r="AD5" s="113"/>
      <c r="AE5" s="113"/>
      <c r="AF5" s="114"/>
      <c r="AG5" s="99" t="s">
        <v>9</v>
      </c>
      <c r="AH5" s="100"/>
      <c r="AI5" s="100"/>
      <c r="AJ5" s="100"/>
      <c r="AK5" s="101" t="s">
        <v>10</v>
      </c>
    </row>
    <row r="6" spans="1:38" s="18" customFormat="1" ht="54" customHeight="1" thickBot="1" x14ac:dyDescent="0.25">
      <c r="B6" s="19" t="s">
        <v>11</v>
      </c>
      <c r="C6" s="19" t="s">
        <v>12</v>
      </c>
      <c r="D6" s="19" t="s">
        <v>13</v>
      </c>
      <c r="E6" s="19" t="s">
        <v>14</v>
      </c>
      <c r="F6" s="19" t="s">
        <v>15</v>
      </c>
      <c r="G6" s="19" t="s">
        <v>16</v>
      </c>
      <c r="H6" s="20" t="s">
        <v>17</v>
      </c>
      <c r="I6" s="20" t="s">
        <v>18</v>
      </c>
      <c r="J6" s="20" t="s">
        <v>19</v>
      </c>
      <c r="K6" s="21" t="s">
        <v>20</v>
      </c>
      <c r="L6" s="21" t="s">
        <v>21</v>
      </c>
      <c r="M6" s="21" t="s">
        <v>22</v>
      </c>
      <c r="N6" s="21" t="s">
        <v>23</v>
      </c>
      <c r="O6" s="21" t="s">
        <v>24</v>
      </c>
      <c r="P6" s="20" t="s">
        <v>25</v>
      </c>
      <c r="Q6" s="20" t="s">
        <v>26</v>
      </c>
      <c r="R6" s="20" t="s">
        <v>27</v>
      </c>
      <c r="S6" s="22" t="s">
        <v>28</v>
      </c>
      <c r="T6" s="23" t="s">
        <v>29</v>
      </c>
      <c r="U6" s="23" t="s">
        <v>30</v>
      </c>
      <c r="V6" s="23" t="s">
        <v>31</v>
      </c>
      <c r="W6" s="23" t="s">
        <v>32</v>
      </c>
      <c r="X6" s="23" t="s">
        <v>33</v>
      </c>
      <c r="Y6" s="23" t="s">
        <v>34</v>
      </c>
      <c r="Z6" s="23" t="s">
        <v>35</v>
      </c>
      <c r="AA6" s="24" t="s">
        <v>36</v>
      </c>
      <c r="AB6" s="23" t="s">
        <v>37</v>
      </c>
      <c r="AC6" s="25" t="s">
        <v>38</v>
      </c>
      <c r="AD6" s="25" t="s">
        <v>39</v>
      </c>
      <c r="AE6" s="25" t="s">
        <v>40</v>
      </c>
      <c r="AF6" s="25" t="s">
        <v>41</v>
      </c>
      <c r="AG6" s="23" t="s">
        <v>42</v>
      </c>
      <c r="AH6" s="22" t="s">
        <v>43</v>
      </c>
      <c r="AI6" s="22" t="s">
        <v>44</v>
      </c>
      <c r="AJ6" s="26" t="s">
        <v>45</v>
      </c>
      <c r="AK6" s="102"/>
    </row>
    <row r="7" spans="1:38" s="44" customFormat="1" ht="84" customHeight="1" x14ac:dyDescent="0.2">
      <c r="A7" s="103" t="s">
        <v>46</v>
      </c>
      <c r="B7" s="27">
        <v>1</v>
      </c>
      <c r="C7" s="28" t="s">
        <v>47</v>
      </c>
      <c r="D7" s="29" t="s">
        <v>48</v>
      </c>
      <c r="E7" s="29" t="s">
        <v>49</v>
      </c>
      <c r="F7" s="29" t="s">
        <v>50</v>
      </c>
      <c r="G7" s="29" t="s">
        <v>51</v>
      </c>
      <c r="H7" s="30" t="s">
        <v>52</v>
      </c>
      <c r="I7" s="31" t="s">
        <v>53</v>
      </c>
      <c r="J7" s="31"/>
      <c r="K7" s="31" t="s">
        <v>54</v>
      </c>
      <c r="L7" s="32">
        <v>42036</v>
      </c>
      <c r="M7" s="33"/>
      <c r="N7" s="34">
        <v>40</v>
      </c>
      <c r="O7" s="33" t="s">
        <v>55</v>
      </c>
      <c r="P7" s="35" t="s">
        <v>56</v>
      </c>
      <c r="Q7" s="35" t="s">
        <v>57</v>
      </c>
      <c r="R7" s="36" t="s">
        <v>58</v>
      </c>
      <c r="S7" s="37">
        <v>58759</v>
      </c>
      <c r="T7" s="38"/>
      <c r="U7" s="39">
        <v>2288</v>
      </c>
      <c r="V7" s="39">
        <v>1617</v>
      </c>
      <c r="W7" s="39"/>
      <c r="X7" s="40">
        <f>S7*13.5%</f>
        <v>7932.4650000000001</v>
      </c>
      <c r="Y7" s="40">
        <f>S7*3%</f>
        <v>1762.77</v>
      </c>
      <c r="Z7" s="40">
        <f>S7*12.11475%</f>
        <v>7118.5059525000006</v>
      </c>
      <c r="AA7" s="41">
        <f>S7*2%</f>
        <v>1175.18</v>
      </c>
      <c r="AB7" s="41"/>
      <c r="AC7" s="41"/>
      <c r="AD7" s="41"/>
      <c r="AE7" s="41"/>
      <c r="AF7" s="41"/>
      <c r="AG7" s="42">
        <f>(S7/30)*50</f>
        <v>97931.666666666672</v>
      </c>
      <c r="AH7" s="43">
        <f>(S7/30)*24</f>
        <v>47007.200000000004</v>
      </c>
      <c r="AI7" s="43">
        <f>(S7/30)*15</f>
        <v>29379.5</v>
      </c>
      <c r="AJ7" s="43"/>
      <c r="AK7" s="43">
        <f>(AG7+AH7)*0.2497</f>
        <v>36191.23500666667</v>
      </c>
      <c r="AL7" s="31">
        <f>SUM(AG7:AK7)</f>
        <v>210509.60167333332</v>
      </c>
    </row>
    <row r="8" spans="1:38" s="44" customFormat="1" ht="84" customHeight="1" thickBot="1" x14ac:dyDescent="0.25">
      <c r="A8" s="104"/>
      <c r="B8" s="45">
        <v>2</v>
      </c>
      <c r="C8" s="28" t="s">
        <v>47</v>
      </c>
      <c r="D8" s="29" t="s">
        <v>48</v>
      </c>
      <c r="E8" s="29" t="s">
        <v>49</v>
      </c>
      <c r="F8" s="29" t="s">
        <v>50</v>
      </c>
      <c r="G8" s="29" t="s">
        <v>51</v>
      </c>
      <c r="H8" s="30" t="s">
        <v>59</v>
      </c>
      <c r="I8" s="31" t="s">
        <v>60</v>
      </c>
      <c r="J8" s="31"/>
      <c r="K8" s="31" t="s">
        <v>54</v>
      </c>
      <c r="L8" s="32">
        <v>42317</v>
      </c>
      <c r="M8" s="33"/>
      <c r="N8" s="34">
        <v>40</v>
      </c>
      <c r="O8" s="33" t="s">
        <v>55</v>
      </c>
      <c r="P8" s="35" t="s">
        <v>61</v>
      </c>
      <c r="Q8" s="46" t="s">
        <v>62</v>
      </c>
      <c r="R8" s="36" t="s">
        <v>57</v>
      </c>
      <c r="S8" s="37">
        <v>30258.9</v>
      </c>
      <c r="T8" s="38"/>
      <c r="U8" s="39">
        <v>931</v>
      </c>
      <c r="V8" s="39"/>
      <c r="W8" s="39"/>
      <c r="X8" s="40">
        <f t="shared" ref="X8:X75" si="0">S8*13.5%</f>
        <v>4084.9515000000006</v>
      </c>
      <c r="Y8" s="40">
        <f t="shared" ref="Y8:Y75" si="1">S8*3%</f>
        <v>907.76700000000005</v>
      </c>
      <c r="Z8" s="40">
        <f t="shared" ref="Z8:Z75" si="2">S8*12.11475%</f>
        <v>3665.7900877500001</v>
      </c>
      <c r="AA8" s="41">
        <f t="shared" ref="AA8:AA75" si="3">S8*2%</f>
        <v>605.178</v>
      </c>
      <c r="AB8" s="41"/>
      <c r="AC8" s="41"/>
      <c r="AD8" s="41">
        <v>1085</v>
      </c>
      <c r="AE8" s="41"/>
      <c r="AF8" s="41"/>
      <c r="AG8" s="42">
        <f t="shared" ref="AG8:AG75" si="4">(S8/30)*50</f>
        <v>50431.5</v>
      </c>
      <c r="AH8" s="43">
        <f t="shared" ref="AH8:AH75" si="5">(S8/30)*24</f>
        <v>24207.119999999999</v>
      </c>
      <c r="AI8" s="43">
        <f t="shared" ref="AI8:AI75" si="6">(S8/30)*15</f>
        <v>15129.45</v>
      </c>
      <c r="AJ8" s="43"/>
      <c r="AK8" s="43">
        <f t="shared" ref="AK8:AK75" si="7">(AG8+AH8)*0.2497</f>
        <v>18637.263414000001</v>
      </c>
      <c r="AL8" s="31">
        <f t="shared" ref="AL8:AL75" si="8">SUM(AG8:AK8)</f>
        <v>108405.33341399999</v>
      </c>
    </row>
    <row r="9" spans="1:38" s="44" customFormat="1" ht="54.75" customHeight="1" x14ac:dyDescent="0.2">
      <c r="B9" s="27">
        <v>3</v>
      </c>
      <c r="C9" s="28" t="s">
        <v>47</v>
      </c>
      <c r="D9" s="29" t="s">
        <v>48</v>
      </c>
      <c r="E9" s="29" t="s">
        <v>49</v>
      </c>
      <c r="F9" s="29" t="s">
        <v>50</v>
      </c>
      <c r="G9" s="29" t="s">
        <v>51</v>
      </c>
      <c r="H9" s="30" t="s">
        <v>59</v>
      </c>
      <c r="I9" s="47" t="s">
        <v>63</v>
      </c>
      <c r="J9" s="48" t="s">
        <v>64</v>
      </c>
      <c r="K9" s="49" t="s">
        <v>54</v>
      </c>
      <c r="L9" s="50">
        <v>41520</v>
      </c>
      <c r="M9" s="51"/>
      <c r="N9" s="34">
        <v>40</v>
      </c>
      <c r="O9" s="33" t="s">
        <v>55</v>
      </c>
      <c r="P9" s="35" t="s">
        <v>61</v>
      </c>
      <c r="Q9" s="46" t="s">
        <v>65</v>
      </c>
      <c r="R9" s="35" t="s">
        <v>66</v>
      </c>
      <c r="S9" s="37">
        <v>30258.9</v>
      </c>
      <c r="T9" s="40"/>
      <c r="U9" s="39">
        <v>931</v>
      </c>
      <c r="V9" s="52"/>
      <c r="W9" s="53"/>
      <c r="X9" s="40">
        <f t="shared" si="0"/>
        <v>4084.9515000000006</v>
      </c>
      <c r="Y9" s="40">
        <f t="shared" si="1"/>
        <v>907.76700000000005</v>
      </c>
      <c r="Z9" s="40">
        <f t="shared" si="2"/>
        <v>3665.7900877500001</v>
      </c>
      <c r="AA9" s="41">
        <f t="shared" si="3"/>
        <v>605.178</v>
      </c>
      <c r="AB9" s="41"/>
      <c r="AC9" s="41"/>
      <c r="AD9" s="41"/>
      <c r="AE9" s="41"/>
      <c r="AF9" s="41"/>
      <c r="AG9" s="42">
        <f t="shared" si="4"/>
        <v>50431.5</v>
      </c>
      <c r="AH9" s="43">
        <f t="shared" si="5"/>
        <v>24207.119999999999</v>
      </c>
      <c r="AI9" s="43">
        <f t="shared" si="6"/>
        <v>15129.45</v>
      </c>
      <c r="AJ9" s="43"/>
      <c r="AK9" s="43">
        <f t="shared" si="7"/>
        <v>18637.263414000001</v>
      </c>
      <c r="AL9" s="31">
        <f t="shared" si="8"/>
        <v>108405.33341399999</v>
      </c>
    </row>
    <row r="10" spans="1:38" s="44" customFormat="1" ht="54.75" customHeight="1" x14ac:dyDescent="0.2">
      <c r="B10" s="45">
        <v>4</v>
      </c>
      <c r="C10" s="28" t="s">
        <v>47</v>
      </c>
      <c r="D10" s="29" t="s">
        <v>48</v>
      </c>
      <c r="E10" s="29" t="s">
        <v>49</v>
      </c>
      <c r="F10" s="29" t="s">
        <v>50</v>
      </c>
      <c r="G10" s="29" t="s">
        <v>51</v>
      </c>
      <c r="H10" s="54" t="s">
        <v>67</v>
      </c>
      <c r="I10" s="47" t="s">
        <v>68</v>
      </c>
      <c r="J10" s="48" t="s">
        <v>69</v>
      </c>
      <c r="K10" s="55" t="s">
        <v>54</v>
      </c>
      <c r="L10" s="56">
        <v>39692</v>
      </c>
      <c r="M10" s="51"/>
      <c r="N10" s="34">
        <v>40</v>
      </c>
      <c r="O10" s="33" t="s">
        <v>55</v>
      </c>
      <c r="P10" s="35" t="s">
        <v>70</v>
      </c>
      <c r="Q10" s="46" t="s">
        <v>65</v>
      </c>
      <c r="R10" s="35" t="s">
        <v>66</v>
      </c>
      <c r="S10" s="37">
        <v>27081.1</v>
      </c>
      <c r="T10" s="40"/>
      <c r="U10" s="39">
        <v>931</v>
      </c>
      <c r="V10" s="52"/>
      <c r="W10" s="53">
        <f>((S10/100)*1.9)*1</f>
        <v>514.54089999999997</v>
      </c>
      <c r="X10" s="40">
        <f t="shared" si="0"/>
        <v>3655.9485</v>
      </c>
      <c r="Y10" s="40">
        <f t="shared" si="1"/>
        <v>812.43299999999988</v>
      </c>
      <c r="Z10" s="40">
        <f t="shared" si="2"/>
        <v>3280.80756225</v>
      </c>
      <c r="AA10" s="41">
        <f t="shared" si="3"/>
        <v>541.62199999999996</v>
      </c>
      <c r="AB10" s="41"/>
      <c r="AC10" s="41"/>
      <c r="AD10" s="41"/>
      <c r="AE10" s="41"/>
      <c r="AF10" s="41"/>
      <c r="AG10" s="42">
        <f t="shared" si="4"/>
        <v>45135.166666666664</v>
      </c>
      <c r="AH10" s="43">
        <f t="shared" si="5"/>
        <v>21664.879999999997</v>
      </c>
      <c r="AI10" s="43">
        <f t="shared" si="6"/>
        <v>13540.55</v>
      </c>
      <c r="AJ10" s="43"/>
      <c r="AK10" s="43">
        <f t="shared" si="7"/>
        <v>16679.971652666667</v>
      </c>
      <c r="AL10" s="31">
        <f t="shared" si="8"/>
        <v>97020.568319333339</v>
      </c>
    </row>
    <row r="11" spans="1:38" s="44" customFormat="1" ht="54.75" customHeight="1" x14ac:dyDescent="0.2">
      <c r="B11" s="27">
        <v>5</v>
      </c>
      <c r="C11" s="28" t="s">
        <v>47</v>
      </c>
      <c r="D11" s="29" t="s">
        <v>48</v>
      </c>
      <c r="E11" s="29" t="s">
        <v>49</v>
      </c>
      <c r="F11" s="29" t="s">
        <v>50</v>
      </c>
      <c r="G11" s="29" t="s">
        <v>51</v>
      </c>
      <c r="H11" s="54" t="s">
        <v>67</v>
      </c>
      <c r="I11" s="31" t="s">
        <v>71</v>
      </c>
      <c r="J11" s="31"/>
      <c r="K11" s="31" t="s">
        <v>72</v>
      </c>
      <c r="L11" s="32">
        <v>42079</v>
      </c>
      <c r="M11" s="51"/>
      <c r="N11" s="34">
        <v>40</v>
      </c>
      <c r="O11" s="33" t="s">
        <v>55</v>
      </c>
      <c r="P11" s="35" t="s">
        <v>70</v>
      </c>
      <c r="Q11" s="46" t="s">
        <v>73</v>
      </c>
      <c r="R11" s="36" t="s">
        <v>57</v>
      </c>
      <c r="S11" s="37">
        <v>27081.1</v>
      </c>
      <c r="T11" s="40"/>
      <c r="U11" s="39">
        <v>931</v>
      </c>
      <c r="V11" s="52"/>
      <c r="W11" s="53"/>
      <c r="X11" s="40">
        <f t="shared" si="0"/>
        <v>3655.9485</v>
      </c>
      <c r="Y11" s="40">
        <f t="shared" si="1"/>
        <v>812.43299999999988</v>
      </c>
      <c r="Z11" s="40">
        <f t="shared" si="2"/>
        <v>3280.80756225</v>
      </c>
      <c r="AA11" s="41">
        <f t="shared" si="3"/>
        <v>541.62199999999996</v>
      </c>
      <c r="AB11" s="41"/>
      <c r="AC11" s="41"/>
      <c r="AD11" s="41"/>
      <c r="AE11" s="41"/>
      <c r="AF11" s="41"/>
      <c r="AG11" s="42">
        <f t="shared" si="4"/>
        <v>45135.166666666664</v>
      </c>
      <c r="AH11" s="43">
        <f t="shared" si="5"/>
        <v>21664.879999999997</v>
      </c>
      <c r="AI11" s="43">
        <f t="shared" si="6"/>
        <v>13540.55</v>
      </c>
      <c r="AJ11" s="43"/>
      <c r="AK11" s="43">
        <f t="shared" si="7"/>
        <v>16679.971652666667</v>
      </c>
      <c r="AL11" s="31">
        <f t="shared" si="8"/>
        <v>97020.568319333339</v>
      </c>
    </row>
    <row r="12" spans="1:38" s="44" customFormat="1" ht="54.75" customHeight="1" x14ac:dyDescent="0.2">
      <c r="B12" s="45">
        <v>6</v>
      </c>
      <c r="C12" s="28" t="s">
        <v>47</v>
      </c>
      <c r="D12" s="29" t="s">
        <v>48</v>
      </c>
      <c r="E12" s="29" t="s">
        <v>49</v>
      </c>
      <c r="F12" s="29" t="s">
        <v>50</v>
      </c>
      <c r="G12" s="29" t="s">
        <v>51</v>
      </c>
      <c r="H12" s="54" t="s">
        <v>67</v>
      </c>
      <c r="I12" s="47" t="s">
        <v>74</v>
      </c>
      <c r="J12" s="48"/>
      <c r="K12" s="57" t="s">
        <v>54</v>
      </c>
      <c r="L12" s="50">
        <v>41852</v>
      </c>
      <c r="M12" s="51"/>
      <c r="N12" s="34">
        <v>40</v>
      </c>
      <c r="O12" s="33" t="s">
        <v>55</v>
      </c>
      <c r="P12" s="35" t="s">
        <v>70</v>
      </c>
      <c r="Q12" s="46" t="s">
        <v>75</v>
      </c>
      <c r="R12" s="35" t="s">
        <v>66</v>
      </c>
      <c r="S12" s="37">
        <v>27081.1</v>
      </c>
      <c r="T12" s="40"/>
      <c r="U12" s="39">
        <v>931</v>
      </c>
      <c r="V12" s="52"/>
      <c r="W12" s="53"/>
      <c r="X12" s="40">
        <f t="shared" si="0"/>
        <v>3655.9485</v>
      </c>
      <c r="Y12" s="40">
        <f t="shared" si="1"/>
        <v>812.43299999999988</v>
      </c>
      <c r="Z12" s="40">
        <f t="shared" si="2"/>
        <v>3280.80756225</v>
      </c>
      <c r="AA12" s="41">
        <f t="shared" si="3"/>
        <v>541.62199999999996</v>
      </c>
      <c r="AB12" s="41"/>
      <c r="AC12" s="41"/>
      <c r="AD12" s="41"/>
      <c r="AE12" s="41"/>
      <c r="AF12" s="41"/>
      <c r="AG12" s="42">
        <f t="shared" si="4"/>
        <v>45135.166666666664</v>
      </c>
      <c r="AH12" s="43">
        <f t="shared" si="5"/>
        <v>21664.879999999997</v>
      </c>
      <c r="AI12" s="43">
        <f t="shared" si="6"/>
        <v>13540.55</v>
      </c>
      <c r="AJ12" s="43"/>
      <c r="AK12" s="43">
        <f t="shared" si="7"/>
        <v>16679.971652666667</v>
      </c>
      <c r="AL12" s="31">
        <f t="shared" si="8"/>
        <v>97020.568319333339</v>
      </c>
    </row>
    <row r="13" spans="1:38" s="44" customFormat="1" ht="54.75" customHeight="1" x14ac:dyDescent="0.2">
      <c r="B13" s="27">
        <v>7</v>
      </c>
      <c r="C13" s="28" t="s">
        <v>47</v>
      </c>
      <c r="D13" s="29" t="s">
        <v>48</v>
      </c>
      <c r="E13" s="29" t="s">
        <v>49</v>
      </c>
      <c r="F13" s="29" t="s">
        <v>50</v>
      </c>
      <c r="G13" s="29" t="s">
        <v>51</v>
      </c>
      <c r="H13" s="54" t="s">
        <v>67</v>
      </c>
      <c r="I13" s="47" t="s">
        <v>76</v>
      </c>
      <c r="J13" s="48" t="s">
        <v>77</v>
      </c>
      <c r="K13" s="55" t="s">
        <v>72</v>
      </c>
      <c r="L13" s="50">
        <v>41522</v>
      </c>
      <c r="M13" s="51"/>
      <c r="N13" s="34">
        <v>40</v>
      </c>
      <c r="O13" s="33" t="s">
        <v>55</v>
      </c>
      <c r="P13" s="35" t="s">
        <v>70</v>
      </c>
      <c r="Q13" s="46" t="s">
        <v>78</v>
      </c>
      <c r="R13" s="35" t="s">
        <v>66</v>
      </c>
      <c r="S13" s="37">
        <v>27081.1</v>
      </c>
      <c r="T13" s="40"/>
      <c r="U13" s="39">
        <v>931</v>
      </c>
      <c r="V13" s="52"/>
      <c r="W13" s="53"/>
      <c r="X13" s="40">
        <f t="shared" si="0"/>
        <v>3655.9485</v>
      </c>
      <c r="Y13" s="40">
        <f t="shared" si="1"/>
        <v>812.43299999999988</v>
      </c>
      <c r="Z13" s="40">
        <f t="shared" si="2"/>
        <v>3280.80756225</v>
      </c>
      <c r="AA13" s="41">
        <f t="shared" si="3"/>
        <v>541.62199999999996</v>
      </c>
      <c r="AB13" s="41"/>
      <c r="AC13" s="41"/>
      <c r="AD13" s="41"/>
      <c r="AE13" s="41"/>
      <c r="AF13" s="41"/>
      <c r="AG13" s="42">
        <f t="shared" si="4"/>
        <v>45135.166666666664</v>
      </c>
      <c r="AH13" s="43">
        <f t="shared" si="5"/>
        <v>21664.879999999997</v>
      </c>
      <c r="AI13" s="43">
        <f t="shared" si="6"/>
        <v>13540.55</v>
      </c>
      <c r="AJ13" s="43"/>
      <c r="AK13" s="43">
        <f t="shared" si="7"/>
        <v>16679.971652666667</v>
      </c>
      <c r="AL13" s="31">
        <f t="shared" si="8"/>
        <v>97020.568319333339</v>
      </c>
    </row>
    <row r="14" spans="1:38" s="44" customFormat="1" ht="54.75" customHeight="1" x14ac:dyDescent="0.2">
      <c r="B14" s="45">
        <v>8</v>
      </c>
      <c r="C14" s="28" t="s">
        <v>47</v>
      </c>
      <c r="D14" s="29" t="s">
        <v>48</v>
      </c>
      <c r="E14" s="29" t="s">
        <v>49</v>
      </c>
      <c r="F14" s="29" t="s">
        <v>50</v>
      </c>
      <c r="G14" s="29" t="s">
        <v>51</v>
      </c>
      <c r="H14" s="54" t="s">
        <v>67</v>
      </c>
      <c r="I14" s="47" t="s">
        <v>79</v>
      </c>
      <c r="J14" s="48" t="s">
        <v>80</v>
      </c>
      <c r="K14" s="57" t="s">
        <v>54</v>
      </c>
      <c r="L14" s="56">
        <v>41507</v>
      </c>
      <c r="M14" s="33"/>
      <c r="N14" s="34">
        <v>40</v>
      </c>
      <c r="O14" s="33" t="s">
        <v>55</v>
      </c>
      <c r="P14" s="35" t="s">
        <v>70</v>
      </c>
      <c r="Q14" s="46" t="s">
        <v>81</v>
      </c>
      <c r="R14" s="35" t="s">
        <v>66</v>
      </c>
      <c r="S14" s="37">
        <v>27081.1</v>
      </c>
      <c r="T14" s="40"/>
      <c r="U14" s="39">
        <v>931</v>
      </c>
      <c r="V14" s="52"/>
      <c r="W14" s="53"/>
      <c r="X14" s="40">
        <f t="shared" si="0"/>
        <v>3655.9485</v>
      </c>
      <c r="Y14" s="40">
        <f t="shared" si="1"/>
        <v>812.43299999999988</v>
      </c>
      <c r="Z14" s="40">
        <f t="shared" si="2"/>
        <v>3280.80756225</v>
      </c>
      <c r="AA14" s="41">
        <f t="shared" si="3"/>
        <v>541.62199999999996</v>
      </c>
      <c r="AB14" s="41"/>
      <c r="AC14" s="41"/>
      <c r="AD14" s="41"/>
      <c r="AE14" s="41"/>
      <c r="AF14" s="41"/>
      <c r="AG14" s="42">
        <f t="shared" si="4"/>
        <v>45135.166666666664</v>
      </c>
      <c r="AH14" s="43">
        <f t="shared" si="5"/>
        <v>21664.879999999997</v>
      </c>
      <c r="AI14" s="43">
        <f t="shared" si="6"/>
        <v>13540.55</v>
      </c>
      <c r="AJ14" s="43"/>
      <c r="AK14" s="43">
        <f t="shared" si="7"/>
        <v>16679.971652666667</v>
      </c>
      <c r="AL14" s="31">
        <f t="shared" si="8"/>
        <v>97020.568319333339</v>
      </c>
    </row>
    <row r="15" spans="1:38" s="44" customFormat="1" ht="54.75" customHeight="1" x14ac:dyDescent="0.2">
      <c r="B15" s="27">
        <v>9</v>
      </c>
      <c r="C15" s="28" t="s">
        <v>47</v>
      </c>
      <c r="D15" s="29" t="s">
        <v>48</v>
      </c>
      <c r="E15" s="29" t="s">
        <v>49</v>
      </c>
      <c r="F15" s="29" t="s">
        <v>50</v>
      </c>
      <c r="G15" s="29" t="s">
        <v>51</v>
      </c>
      <c r="H15" s="54" t="s">
        <v>82</v>
      </c>
      <c r="I15" s="47" t="s">
        <v>83</v>
      </c>
      <c r="J15" s="48" t="s">
        <v>84</v>
      </c>
      <c r="K15" s="57" t="s">
        <v>54</v>
      </c>
      <c r="L15" s="50">
        <v>40283</v>
      </c>
      <c r="M15" s="33"/>
      <c r="N15" s="34">
        <v>40</v>
      </c>
      <c r="O15" s="33" t="s">
        <v>55</v>
      </c>
      <c r="P15" s="35" t="s">
        <v>85</v>
      </c>
      <c r="Q15" s="46" t="s">
        <v>86</v>
      </c>
      <c r="R15" s="35" t="s">
        <v>66</v>
      </c>
      <c r="S15" s="37">
        <v>23406</v>
      </c>
      <c r="T15" s="40"/>
      <c r="U15" s="39">
        <v>931</v>
      </c>
      <c r="V15" s="52"/>
      <c r="W15" s="53">
        <f>((S15/100)*1.9)*1</f>
        <v>444.714</v>
      </c>
      <c r="X15" s="40">
        <f t="shared" si="0"/>
        <v>3159.8100000000004</v>
      </c>
      <c r="Y15" s="40">
        <f t="shared" si="1"/>
        <v>702.18</v>
      </c>
      <c r="Z15" s="40">
        <f t="shared" si="2"/>
        <v>2835.5783850000003</v>
      </c>
      <c r="AA15" s="41">
        <f t="shared" si="3"/>
        <v>468.12</v>
      </c>
      <c r="AB15" s="41"/>
      <c r="AC15" s="41"/>
      <c r="AD15" s="41"/>
      <c r="AE15" s="41"/>
      <c r="AF15" s="41"/>
      <c r="AG15" s="42">
        <f t="shared" si="4"/>
        <v>39010</v>
      </c>
      <c r="AH15" s="43">
        <f t="shared" si="5"/>
        <v>18724.800000000003</v>
      </c>
      <c r="AI15" s="43">
        <f t="shared" si="6"/>
        <v>11703</v>
      </c>
      <c r="AJ15" s="43"/>
      <c r="AK15" s="43">
        <f t="shared" si="7"/>
        <v>14416.379560000001</v>
      </c>
      <c r="AL15" s="31">
        <f t="shared" si="8"/>
        <v>83854.179560000004</v>
      </c>
    </row>
    <row r="16" spans="1:38" s="44" customFormat="1" ht="54.75" customHeight="1" x14ac:dyDescent="0.2">
      <c r="B16" s="45">
        <v>10</v>
      </c>
      <c r="C16" s="28" t="s">
        <v>47</v>
      </c>
      <c r="D16" s="29" t="s">
        <v>48</v>
      </c>
      <c r="E16" s="29" t="s">
        <v>49</v>
      </c>
      <c r="F16" s="29" t="s">
        <v>50</v>
      </c>
      <c r="G16" s="29" t="s">
        <v>51</v>
      </c>
      <c r="H16" s="54" t="s">
        <v>82</v>
      </c>
      <c r="I16" s="47" t="s">
        <v>87</v>
      </c>
      <c r="J16" s="48" t="s">
        <v>88</v>
      </c>
      <c r="K16" s="57" t="s">
        <v>54</v>
      </c>
      <c r="L16" s="50">
        <v>41655</v>
      </c>
      <c r="M16" s="33"/>
      <c r="N16" s="34">
        <v>40</v>
      </c>
      <c r="O16" s="33" t="s">
        <v>55</v>
      </c>
      <c r="P16" s="35" t="s">
        <v>85</v>
      </c>
      <c r="Q16" s="46" t="s">
        <v>86</v>
      </c>
      <c r="R16" s="35" t="s">
        <v>66</v>
      </c>
      <c r="S16" s="37">
        <v>23406</v>
      </c>
      <c r="T16" s="40"/>
      <c r="U16" s="39">
        <v>931</v>
      </c>
      <c r="V16" s="52"/>
      <c r="W16" s="53"/>
      <c r="X16" s="40">
        <f t="shared" si="0"/>
        <v>3159.8100000000004</v>
      </c>
      <c r="Y16" s="40">
        <f t="shared" si="1"/>
        <v>702.18</v>
      </c>
      <c r="Z16" s="40">
        <f t="shared" si="2"/>
        <v>2835.5783850000003</v>
      </c>
      <c r="AA16" s="41">
        <f t="shared" si="3"/>
        <v>468.12</v>
      </c>
      <c r="AB16" s="41"/>
      <c r="AC16" s="41"/>
      <c r="AD16" s="41"/>
      <c r="AE16" s="41"/>
      <c r="AF16" s="41"/>
      <c r="AG16" s="42">
        <f t="shared" si="4"/>
        <v>39010</v>
      </c>
      <c r="AH16" s="43">
        <f t="shared" si="5"/>
        <v>18724.800000000003</v>
      </c>
      <c r="AI16" s="43">
        <f t="shared" si="6"/>
        <v>11703</v>
      </c>
      <c r="AJ16" s="43"/>
      <c r="AK16" s="43">
        <f t="shared" si="7"/>
        <v>14416.379560000001</v>
      </c>
      <c r="AL16" s="31">
        <f t="shared" si="8"/>
        <v>83854.179560000004</v>
      </c>
    </row>
    <row r="17" spans="2:38" s="44" customFormat="1" ht="54.75" customHeight="1" x14ac:dyDescent="0.2">
      <c r="B17" s="27">
        <v>11</v>
      </c>
      <c r="C17" s="28" t="s">
        <v>47</v>
      </c>
      <c r="D17" s="29" t="s">
        <v>48</v>
      </c>
      <c r="E17" s="29" t="s">
        <v>49</v>
      </c>
      <c r="F17" s="29" t="s">
        <v>50</v>
      </c>
      <c r="G17" s="29" t="s">
        <v>51</v>
      </c>
      <c r="H17" s="54" t="s">
        <v>82</v>
      </c>
      <c r="I17" s="47" t="s">
        <v>89</v>
      </c>
      <c r="J17" s="48" t="s">
        <v>90</v>
      </c>
      <c r="K17" s="57" t="s">
        <v>54</v>
      </c>
      <c r="L17" s="50">
        <v>41548</v>
      </c>
      <c r="M17" s="33"/>
      <c r="N17" s="34">
        <v>40</v>
      </c>
      <c r="O17" s="33" t="s">
        <v>55</v>
      </c>
      <c r="P17" s="35" t="s">
        <v>85</v>
      </c>
      <c r="Q17" s="46" t="s">
        <v>86</v>
      </c>
      <c r="R17" s="35" t="s">
        <v>66</v>
      </c>
      <c r="S17" s="37">
        <v>23406</v>
      </c>
      <c r="T17" s="40"/>
      <c r="U17" s="39">
        <v>931</v>
      </c>
      <c r="V17" s="52"/>
      <c r="W17" s="53"/>
      <c r="X17" s="40">
        <f t="shared" si="0"/>
        <v>3159.8100000000004</v>
      </c>
      <c r="Y17" s="40">
        <f t="shared" si="1"/>
        <v>702.18</v>
      </c>
      <c r="Z17" s="40">
        <f t="shared" si="2"/>
        <v>2835.5783850000003</v>
      </c>
      <c r="AA17" s="41">
        <f t="shared" si="3"/>
        <v>468.12</v>
      </c>
      <c r="AB17" s="41"/>
      <c r="AC17" s="41"/>
      <c r="AD17" s="41"/>
      <c r="AE17" s="41"/>
      <c r="AF17" s="41"/>
      <c r="AG17" s="42">
        <f t="shared" si="4"/>
        <v>39010</v>
      </c>
      <c r="AH17" s="43">
        <f t="shared" si="5"/>
        <v>18724.800000000003</v>
      </c>
      <c r="AI17" s="43">
        <f t="shared" si="6"/>
        <v>11703</v>
      </c>
      <c r="AJ17" s="43"/>
      <c r="AK17" s="43">
        <f t="shared" si="7"/>
        <v>14416.379560000001</v>
      </c>
      <c r="AL17" s="31">
        <f t="shared" si="8"/>
        <v>83854.179560000004</v>
      </c>
    </row>
    <row r="18" spans="2:38" s="44" customFormat="1" ht="54.75" customHeight="1" x14ac:dyDescent="0.2">
      <c r="B18" s="45">
        <v>12</v>
      </c>
      <c r="C18" s="28" t="s">
        <v>47</v>
      </c>
      <c r="D18" s="29" t="s">
        <v>48</v>
      </c>
      <c r="E18" s="29" t="s">
        <v>49</v>
      </c>
      <c r="F18" s="29" t="s">
        <v>50</v>
      </c>
      <c r="G18" s="29" t="s">
        <v>51</v>
      </c>
      <c r="H18" s="54" t="s">
        <v>82</v>
      </c>
      <c r="I18" s="47" t="s">
        <v>91</v>
      </c>
      <c r="J18" s="48" t="s">
        <v>92</v>
      </c>
      <c r="K18" s="57" t="s">
        <v>72</v>
      </c>
      <c r="L18" s="56">
        <v>39692</v>
      </c>
      <c r="M18" s="33"/>
      <c r="N18" s="34">
        <v>40</v>
      </c>
      <c r="O18" s="33" t="s">
        <v>55</v>
      </c>
      <c r="P18" s="35" t="s">
        <v>85</v>
      </c>
      <c r="Q18" s="46" t="s">
        <v>86</v>
      </c>
      <c r="R18" s="35" t="s">
        <v>66</v>
      </c>
      <c r="S18" s="37">
        <v>23406</v>
      </c>
      <c r="T18" s="40"/>
      <c r="U18" s="39">
        <v>931</v>
      </c>
      <c r="V18" s="52"/>
      <c r="W18" s="53">
        <f>((S18/100)*1.9)*1</f>
        <v>444.714</v>
      </c>
      <c r="X18" s="40">
        <f t="shared" si="0"/>
        <v>3159.8100000000004</v>
      </c>
      <c r="Y18" s="40">
        <f t="shared" si="1"/>
        <v>702.18</v>
      </c>
      <c r="Z18" s="40">
        <f t="shared" si="2"/>
        <v>2835.5783850000003</v>
      </c>
      <c r="AA18" s="41">
        <f t="shared" si="3"/>
        <v>468.12</v>
      </c>
      <c r="AB18" s="41"/>
      <c r="AC18" s="41"/>
      <c r="AD18" s="41"/>
      <c r="AE18" s="41"/>
      <c r="AF18" s="41"/>
      <c r="AG18" s="42">
        <f t="shared" si="4"/>
        <v>39010</v>
      </c>
      <c r="AH18" s="43">
        <f t="shared" si="5"/>
        <v>18724.800000000003</v>
      </c>
      <c r="AI18" s="43">
        <f t="shared" si="6"/>
        <v>11703</v>
      </c>
      <c r="AJ18" s="43"/>
      <c r="AK18" s="43">
        <f t="shared" si="7"/>
        <v>14416.379560000001</v>
      </c>
      <c r="AL18" s="31">
        <f t="shared" si="8"/>
        <v>83854.179560000004</v>
      </c>
    </row>
    <row r="19" spans="2:38" s="44" customFormat="1" ht="54.75" customHeight="1" x14ac:dyDescent="0.2">
      <c r="B19" s="27">
        <v>13</v>
      </c>
      <c r="C19" s="28" t="s">
        <v>47</v>
      </c>
      <c r="D19" s="29" t="s">
        <v>48</v>
      </c>
      <c r="E19" s="29" t="s">
        <v>49</v>
      </c>
      <c r="F19" s="29" t="s">
        <v>50</v>
      </c>
      <c r="G19" s="29" t="s">
        <v>51</v>
      </c>
      <c r="H19" s="54" t="s">
        <v>82</v>
      </c>
      <c r="I19" s="47" t="s">
        <v>93</v>
      </c>
      <c r="J19" s="48"/>
      <c r="K19" s="57" t="s">
        <v>72</v>
      </c>
      <c r="L19" s="50">
        <v>42142</v>
      </c>
      <c r="M19" s="33"/>
      <c r="N19" s="34">
        <v>40</v>
      </c>
      <c r="O19" s="33" t="s">
        <v>55</v>
      </c>
      <c r="P19" s="35" t="s">
        <v>85</v>
      </c>
      <c r="Q19" s="46" t="s">
        <v>86</v>
      </c>
      <c r="R19" s="35" t="s">
        <v>66</v>
      </c>
      <c r="S19" s="37">
        <v>23406</v>
      </c>
      <c r="T19" s="40"/>
      <c r="U19" s="39">
        <v>931</v>
      </c>
      <c r="V19" s="52"/>
      <c r="W19" s="53"/>
      <c r="X19" s="40">
        <f t="shared" si="0"/>
        <v>3159.8100000000004</v>
      </c>
      <c r="Y19" s="40">
        <f t="shared" si="1"/>
        <v>702.18</v>
      </c>
      <c r="Z19" s="40">
        <f t="shared" si="2"/>
        <v>2835.5783850000003</v>
      </c>
      <c r="AA19" s="41">
        <f t="shared" si="3"/>
        <v>468.12</v>
      </c>
      <c r="AB19" s="41"/>
      <c r="AC19" s="41"/>
      <c r="AD19" s="41"/>
      <c r="AE19" s="41"/>
      <c r="AF19" s="41"/>
      <c r="AG19" s="42">
        <f t="shared" si="4"/>
        <v>39010</v>
      </c>
      <c r="AH19" s="43">
        <f t="shared" si="5"/>
        <v>18724.800000000003</v>
      </c>
      <c r="AI19" s="43">
        <f t="shared" si="6"/>
        <v>11703</v>
      </c>
      <c r="AJ19" s="43"/>
      <c r="AK19" s="43">
        <f t="shared" si="7"/>
        <v>14416.379560000001</v>
      </c>
      <c r="AL19" s="31">
        <f t="shared" si="8"/>
        <v>83854.179560000004</v>
      </c>
    </row>
    <row r="20" spans="2:38" s="44" customFormat="1" ht="54.75" customHeight="1" x14ac:dyDescent="0.2">
      <c r="B20" s="45">
        <v>14</v>
      </c>
      <c r="C20" s="28" t="s">
        <v>47</v>
      </c>
      <c r="D20" s="29" t="s">
        <v>48</v>
      </c>
      <c r="E20" s="29" t="s">
        <v>49</v>
      </c>
      <c r="F20" s="29" t="s">
        <v>50</v>
      </c>
      <c r="G20" s="29" t="s">
        <v>51</v>
      </c>
      <c r="H20" s="54" t="s">
        <v>94</v>
      </c>
      <c r="I20" s="47" t="s">
        <v>95</v>
      </c>
      <c r="J20" s="48" t="s">
        <v>96</v>
      </c>
      <c r="K20" s="57" t="s">
        <v>72</v>
      </c>
      <c r="L20" s="50">
        <v>40422</v>
      </c>
      <c r="M20" s="33"/>
      <c r="N20" s="34">
        <v>40</v>
      </c>
      <c r="O20" s="33" t="s">
        <v>55</v>
      </c>
      <c r="P20" s="58" t="s">
        <v>97</v>
      </c>
      <c r="Q20" s="46" t="s">
        <v>86</v>
      </c>
      <c r="R20" s="35" t="s">
        <v>66</v>
      </c>
      <c r="S20" s="37">
        <v>16593.95</v>
      </c>
      <c r="T20" s="40"/>
      <c r="U20" s="39">
        <v>931</v>
      </c>
      <c r="V20" s="52"/>
      <c r="W20" s="53">
        <f>((S20/100)*1.9)*1</f>
        <v>315.28505000000001</v>
      </c>
      <c r="X20" s="40">
        <f t="shared" si="0"/>
        <v>2240.18325</v>
      </c>
      <c r="Y20" s="40">
        <f t="shared" si="1"/>
        <v>497.81850000000003</v>
      </c>
      <c r="Z20" s="40">
        <f t="shared" si="2"/>
        <v>2010.3155576250001</v>
      </c>
      <c r="AA20" s="41">
        <f t="shared" si="3"/>
        <v>331.87900000000002</v>
      </c>
      <c r="AB20" s="41"/>
      <c r="AC20" s="41"/>
      <c r="AD20" s="41"/>
      <c r="AE20" s="41"/>
      <c r="AF20" s="41"/>
      <c r="AG20" s="42">
        <f t="shared" si="4"/>
        <v>27656.583333333332</v>
      </c>
      <c r="AH20" s="43">
        <f t="shared" si="5"/>
        <v>13275.16</v>
      </c>
      <c r="AI20" s="43">
        <f t="shared" si="6"/>
        <v>8296.9750000000004</v>
      </c>
      <c r="AJ20" s="43"/>
      <c r="AK20" s="43">
        <f t="shared" si="7"/>
        <v>10220.656310333334</v>
      </c>
      <c r="AL20" s="31">
        <f t="shared" si="8"/>
        <v>59449.374643666662</v>
      </c>
    </row>
    <row r="21" spans="2:38" s="44" customFormat="1" ht="54.75" customHeight="1" x14ac:dyDescent="0.2">
      <c r="B21" s="27">
        <v>15</v>
      </c>
      <c r="C21" s="28" t="s">
        <v>47</v>
      </c>
      <c r="D21" s="29" t="s">
        <v>48</v>
      </c>
      <c r="E21" s="29" t="s">
        <v>49</v>
      </c>
      <c r="F21" s="29" t="s">
        <v>50</v>
      </c>
      <c r="G21" s="29" t="s">
        <v>51</v>
      </c>
      <c r="H21" s="54" t="s">
        <v>94</v>
      </c>
      <c r="I21" s="47" t="s">
        <v>98</v>
      </c>
      <c r="J21" s="48" t="s">
        <v>99</v>
      </c>
      <c r="K21" s="57" t="s">
        <v>54</v>
      </c>
      <c r="L21" s="50">
        <v>41579</v>
      </c>
      <c r="M21" s="33"/>
      <c r="N21" s="34">
        <v>40</v>
      </c>
      <c r="O21" s="33" t="s">
        <v>55</v>
      </c>
      <c r="P21" s="58" t="s">
        <v>100</v>
      </c>
      <c r="Q21" s="46" t="s">
        <v>86</v>
      </c>
      <c r="R21" s="35" t="s">
        <v>66</v>
      </c>
      <c r="S21" s="37">
        <v>16593.95</v>
      </c>
      <c r="T21" s="40"/>
      <c r="U21" s="39">
        <v>931</v>
      </c>
      <c r="V21" s="52"/>
      <c r="W21" s="53"/>
      <c r="X21" s="40">
        <f t="shared" si="0"/>
        <v>2240.18325</v>
      </c>
      <c r="Y21" s="40">
        <f t="shared" si="1"/>
        <v>497.81850000000003</v>
      </c>
      <c r="Z21" s="40">
        <f t="shared" si="2"/>
        <v>2010.3155576250001</v>
      </c>
      <c r="AA21" s="41">
        <f t="shared" si="3"/>
        <v>331.87900000000002</v>
      </c>
      <c r="AB21" s="41"/>
      <c r="AC21" s="41"/>
      <c r="AD21" s="41"/>
      <c r="AE21" s="41"/>
      <c r="AF21" s="41"/>
      <c r="AG21" s="42">
        <f t="shared" si="4"/>
        <v>27656.583333333332</v>
      </c>
      <c r="AH21" s="43">
        <f t="shared" si="5"/>
        <v>13275.16</v>
      </c>
      <c r="AI21" s="43">
        <f t="shared" si="6"/>
        <v>8296.9750000000004</v>
      </c>
      <c r="AJ21" s="43"/>
      <c r="AK21" s="43">
        <f t="shared" si="7"/>
        <v>10220.656310333334</v>
      </c>
      <c r="AL21" s="31">
        <f t="shared" si="8"/>
        <v>59449.374643666662</v>
      </c>
    </row>
    <row r="22" spans="2:38" s="44" customFormat="1" ht="54.75" customHeight="1" x14ac:dyDescent="0.2">
      <c r="B22" s="45">
        <v>16</v>
      </c>
      <c r="C22" s="28" t="s">
        <v>47</v>
      </c>
      <c r="D22" s="29" t="s">
        <v>48</v>
      </c>
      <c r="E22" s="29" t="s">
        <v>49</v>
      </c>
      <c r="F22" s="29" t="s">
        <v>50</v>
      </c>
      <c r="G22" s="29" t="s">
        <v>51</v>
      </c>
      <c r="H22" s="54" t="s">
        <v>94</v>
      </c>
      <c r="I22" s="47" t="s">
        <v>101</v>
      </c>
      <c r="J22" s="48" t="s">
        <v>102</v>
      </c>
      <c r="K22" s="57" t="s">
        <v>72</v>
      </c>
      <c r="L22" s="50">
        <v>39887</v>
      </c>
      <c r="M22" s="33"/>
      <c r="N22" s="34">
        <v>40</v>
      </c>
      <c r="O22" s="33" t="s">
        <v>55</v>
      </c>
      <c r="P22" s="58" t="s">
        <v>97</v>
      </c>
      <c r="Q22" s="46" t="s">
        <v>103</v>
      </c>
      <c r="R22" s="36" t="s">
        <v>57</v>
      </c>
      <c r="S22" s="37">
        <v>16593.95</v>
      </c>
      <c r="T22" s="40"/>
      <c r="U22" s="39">
        <v>931</v>
      </c>
      <c r="V22" s="52"/>
      <c r="W22" s="53">
        <f>((S22/100)*1.9)*1</f>
        <v>315.28505000000001</v>
      </c>
      <c r="X22" s="40">
        <f t="shared" si="0"/>
        <v>2240.18325</v>
      </c>
      <c r="Y22" s="40">
        <f t="shared" si="1"/>
        <v>497.81850000000003</v>
      </c>
      <c r="Z22" s="40">
        <f t="shared" si="2"/>
        <v>2010.3155576250001</v>
      </c>
      <c r="AA22" s="41">
        <f t="shared" si="3"/>
        <v>331.87900000000002</v>
      </c>
      <c r="AB22" s="41"/>
      <c r="AC22" s="41"/>
      <c r="AD22" s="41"/>
      <c r="AE22" s="41"/>
      <c r="AF22" s="41"/>
      <c r="AG22" s="42">
        <f t="shared" si="4"/>
        <v>27656.583333333332</v>
      </c>
      <c r="AH22" s="43">
        <f t="shared" si="5"/>
        <v>13275.16</v>
      </c>
      <c r="AI22" s="43">
        <f t="shared" si="6"/>
        <v>8296.9750000000004</v>
      </c>
      <c r="AJ22" s="43"/>
      <c r="AK22" s="43">
        <f t="shared" si="7"/>
        <v>10220.656310333334</v>
      </c>
      <c r="AL22" s="31">
        <f t="shared" si="8"/>
        <v>59449.374643666662</v>
      </c>
    </row>
    <row r="23" spans="2:38" s="44" customFormat="1" ht="54.75" customHeight="1" x14ac:dyDescent="0.2">
      <c r="B23" s="27">
        <v>17</v>
      </c>
      <c r="C23" s="28" t="s">
        <v>47</v>
      </c>
      <c r="D23" s="29" t="s">
        <v>48</v>
      </c>
      <c r="E23" s="29" t="s">
        <v>49</v>
      </c>
      <c r="F23" s="29" t="s">
        <v>50</v>
      </c>
      <c r="G23" s="29" t="s">
        <v>51</v>
      </c>
      <c r="H23" s="54" t="s">
        <v>94</v>
      </c>
      <c r="I23" s="47" t="s">
        <v>104</v>
      </c>
      <c r="J23" s="48" t="s">
        <v>105</v>
      </c>
      <c r="K23" s="57" t="s">
        <v>54</v>
      </c>
      <c r="L23" s="50">
        <v>41821</v>
      </c>
      <c r="M23" s="33"/>
      <c r="N23" s="34">
        <v>40</v>
      </c>
      <c r="O23" s="33" t="s">
        <v>55</v>
      </c>
      <c r="P23" s="58" t="s">
        <v>97</v>
      </c>
      <c r="Q23" s="46" t="s">
        <v>86</v>
      </c>
      <c r="R23" s="35" t="s">
        <v>66</v>
      </c>
      <c r="S23" s="37">
        <v>16593.95</v>
      </c>
      <c r="T23" s="40"/>
      <c r="U23" s="39">
        <v>931</v>
      </c>
      <c r="V23" s="52"/>
      <c r="W23" s="53"/>
      <c r="X23" s="40">
        <f t="shared" si="0"/>
        <v>2240.18325</v>
      </c>
      <c r="Y23" s="40">
        <f t="shared" si="1"/>
        <v>497.81850000000003</v>
      </c>
      <c r="Z23" s="40">
        <f t="shared" si="2"/>
        <v>2010.3155576250001</v>
      </c>
      <c r="AA23" s="41">
        <f t="shared" si="3"/>
        <v>331.87900000000002</v>
      </c>
      <c r="AB23" s="41"/>
      <c r="AC23" s="41"/>
      <c r="AD23" s="41"/>
      <c r="AE23" s="41"/>
      <c r="AF23" s="41"/>
      <c r="AG23" s="42">
        <f t="shared" si="4"/>
        <v>27656.583333333332</v>
      </c>
      <c r="AH23" s="43">
        <f t="shared" si="5"/>
        <v>13275.16</v>
      </c>
      <c r="AI23" s="43">
        <f t="shared" si="6"/>
        <v>8296.9750000000004</v>
      </c>
      <c r="AJ23" s="43"/>
      <c r="AK23" s="43">
        <f t="shared" si="7"/>
        <v>10220.656310333334</v>
      </c>
      <c r="AL23" s="31">
        <f t="shared" si="8"/>
        <v>59449.374643666662</v>
      </c>
    </row>
    <row r="24" spans="2:38" s="44" customFormat="1" ht="54.75" customHeight="1" x14ac:dyDescent="0.2">
      <c r="B24" s="45">
        <v>18</v>
      </c>
      <c r="C24" s="28" t="s">
        <v>47</v>
      </c>
      <c r="D24" s="29" t="s">
        <v>48</v>
      </c>
      <c r="E24" s="29" t="s">
        <v>49</v>
      </c>
      <c r="F24" s="29" t="s">
        <v>50</v>
      </c>
      <c r="G24" s="29" t="s">
        <v>51</v>
      </c>
      <c r="H24" s="54" t="s">
        <v>94</v>
      </c>
      <c r="I24" s="47" t="s">
        <v>106</v>
      </c>
      <c r="J24" s="48" t="s">
        <v>107</v>
      </c>
      <c r="K24" s="57" t="s">
        <v>54</v>
      </c>
      <c r="L24" s="56">
        <v>40664</v>
      </c>
      <c r="M24" s="33"/>
      <c r="N24" s="34">
        <v>40</v>
      </c>
      <c r="O24" s="33" t="s">
        <v>55</v>
      </c>
      <c r="P24" s="58" t="s">
        <v>97</v>
      </c>
      <c r="Q24" s="46" t="s">
        <v>86</v>
      </c>
      <c r="R24" s="35" t="s">
        <v>66</v>
      </c>
      <c r="S24" s="37">
        <v>16593.95</v>
      </c>
      <c r="T24" s="40"/>
      <c r="U24" s="39">
        <v>931</v>
      </c>
      <c r="V24" s="52"/>
      <c r="W24" s="53"/>
      <c r="X24" s="40">
        <f t="shared" si="0"/>
        <v>2240.18325</v>
      </c>
      <c r="Y24" s="40">
        <f t="shared" si="1"/>
        <v>497.81850000000003</v>
      </c>
      <c r="Z24" s="40">
        <f t="shared" si="2"/>
        <v>2010.3155576250001</v>
      </c>
      <c r="AA24" s="41">
        <f t="shared" si="3"/>
        <v>331.87900000000002</v>
      </c>
      <c r="AB24" s="41"/>
      <c r="AC24" s="41"/>
      <c r="AD24" s="41"/>
      <c r="AE24" s="41"/>
      <c r="AF24" s="41"/>
      <c r="AG24" s="42">
        <f t="shared" si="4"/>
        <v>27656.583333333332</v>
      </c>
      <c r="AH24" s="43">
        <f t="shared" si="5"/>
        <v>13275.16</v>
      </c>
      <c r="AI24" s="43">
        <f t="shared" si="6"/>
        <v>8296.9750000000004</v>
      </c>
      <c r="AJ24" s="43"/>
      <c r="AK24" s="43">
        <f t="shared" si="7"/>
        <v>10220.656310333334</v>
      </c>
      <c r="AL24" s="31">
        <f t="shared" si="8"/>
        <v>59449.374643666662</v>
      </c>
    </row>
    <row r="25" spans="2:38" s="44" customFormat="1" ht="54.75" customHeight="1" x14ac:dyDescent="0.2">
      <c r="B25" s="27">
        <v>19</v>
      </c>
      <c r="C25" s="28" t="s">
        <v>47</v>
      </c>
      <c r="D25" s="29" t="s">
        <v>48</v>
      </c>
      <c r="E25" s="29" t="s">
        <v>49</v>
      </c>
      <c r="F25" s="29" t="s">
        <v>50</v>
      </c>
      <c r="G25" s="29" t="s">
        <v>51</v>
      </c>
      <c r="H25" s="54" t="s">
        <v>94</v>
      </c>
      <c r="I25" s="47" t="s">
        <v>108</v>
      </c>
      <c r="J25" s="48" t="s">
        <v>109</v>
      </c>
      <c r="K25" s="57" t="s">
        <v>72</v>
      </c>
      <c r="L25" s="56">
        <v>39783</v>
      </c>
      <c r="M25" s="33"/>
      <c r="N25" s="34">
        <v>40</v>
      </c>
      <c r="O25" s="33" t="s">
        <v>55</v>
      </c>
      <c r="P25" s="58" t="s">
        <v>97</v>
      </c>
      <c r="Q25" s="46" t="s">
        <v>78</v>
      </c>
      <c r="R25" s="35" t="s">
        <v>66</v>
      </c>
      <c r="S25" s="37">
        <v>16593.95</v>
      </c>
      <c r="T25" s="40"/>
      <c r="U25" s="39">
        <v>931</v>
      </c>
      <c r="V25" s="52"/>
      <c r="W25" s="53">
        <f>((S25/100)*1.9)*1</f>
        <v>315.28505000000001</v>
      </c>
      <c r="X25" s="40">
        <f t="shared" si="0"/>
        <v>2240.18325</v>
      </c>
      <c r="Y25" s="40">
        <f t="shared" si="1"/>
        <v>497.81850000000003</v>
      </c>
      <c r="Z25" s="40">
        <f t="shared" si="2"/>
        <v>2010.3155576250001</v>
      </c>
      <c r="AA25" s="41">
        <f t="shared" si="3"/>
        <v>331.87900000000002</v>
      </c>
      <c r="AB25" s="41"/>
      <c r="AC25" s="41"/>
      <c r="AD25" s="41"/>
      <c r="AE25" s="41"/>
      <c r="AF25" s="41"/>
      <c r="AG25" s="42">
        <f t="shared" si="4"/>
        <v>27656.583333333332</v>
      </c>
      <c r="AH25" s="43">
        <f t="shared" si="5"/>
        <v>13275.16</v>
      </c>
      <c r="AI25" s="43">
        <f t="shared" si="6"/>
        <v>8296.9750000000004</v>
      </c>
      <c r="AJ25" s="43"/>
      <c r="AK25" s="43">
        <f t="shared" si="7"/>
        <v>10220.656310333334</v>
      </c>
      <c r="AL25" s="31">
        <f t="shared" si="8"/>
        <v>59449.374643666662</v>
      </c>
    </row>
    <row r="26" spans="2:38" s="44" customFormat="1" ht="54.75" customHeight="1" x14ac:dyDescent="0.2">
      <c r="B26" s="45">
        <v>20</v>
      </c>
      <c r="C26" s="28" t="s">
        <v>47</v>
      </c>
      <c r="D26" s="29" t="s">
        <v>48</v>
      </c>
      <c r="E26" s="29" t="s">
        <v>49</v>
      </c>
      <c r="F26" s="29" t="s">
        <v>50</v>
      </c>
      <c r="G26" s="29" t="s">
        <v>51</v>
      </c>
      <c r="H26" s="54" t="s">
        <v>94</v>
      </c>
      <c r="I26" s="47" t="s">
        <v>110</v>
      </c>
      <c r="J26" s="48" t="s">
        <v>111</v>
      </c>
      <c r="K26" s="57" t="s">
        <v>54</v>
      </c>
      <c r="L26" s="50">
        <v>41518</v>
      </c>
      <c r="M26" s="33"/>
      <c r="N26" s="34">
        <v>40</v>
      </c>
      <c r="O26" s="33" t="s">
        <v>55</v>
      </c>
      <c r="P26" s="58" t="s">
        <v>97</v>
      </c>
      <c r="Q26" s="59" t="s">
        <v>103</v>
      </c>
      <c r="R26" s="36" t="s">
        <v>57</v>
      </c>
      <c r="S26" s="37">
        <v>16593.95</v>
      </c>
      <c r="T26" s="40"/>
      <c r="U26" s="39">
        <v>931</v>
      </c>
      <c r="V26" s="52"/>
      <c r="W26" s="53"/>
      <c r="X26" s="40">
        <f t="shared" si="0"/>
        <v>2240.18325</v>
      </c>
      <c r="Y26" s="40">
        <f t="shared" si="1"/>
        <v>497.81850000000003</v>
      </c>
      <c r="Z26" s="40">
        <f t="shared" si="2"/>
        <v>2010.3155576250001</v>
      </c>
      <c r="AA26" s="41">
        <f t="shared" si="3"/>
        <v>331.87900000000002</v>
      </c>
      <c r="AB26" s="41"/>
      <c r="AC26" s="41"/>
      <c r="AD26" s="41"/>
      <c r="AE26" s="41"/>
      <c r="AF26" s="41"/>
      <c r="AG26" s="42">
        <f t="shared" si="4"/>
        <v>27656.583333333332</v>
      </c>
      <c r="AH26" s="43">
        <f t="shared" si="5"/>
        <v>13275.16</v>
      </c>
      <c r="AI26" s="43">
        <f t="shared" si="6"/>
        <v>8296.9750000000004</v>
      </c>
      <c r="AJ26" s="43"/>
      <c r="AK26" s="43">
        <f t="shared" si="7"/>
        <v>10220.656310333334</v>
      </c>
      <c r="AL26" s="31">
        <f t="shared" si="8"/>
        <v>59449.374643666662</v>
      </c>
    </row>
    <row r="27" spans="2:38" s="44" customFormat="1" ht="54.75" customHeight="1" x14ac:dyDescent="0.2">
      <c r="B27" s="27">
        <v>21</v>
      </c>
      <c r="C27" s="28" t="s">
        <v>47</v>
      </c>
      <c r="D27" s="29" t="s">
        <v>48</v>
      </c>
      <c r="E27" s="29" t="s">
        <v>49</v>
      </c>
      <c r="F27" s="29" t="s">
        <v>50</v>
      </c>
      <c r="G27" s="29" t="s">
        <v>51</v>
      </c>
      <c r="H27" s="54" t="s">
        <v>94</v>
      </c>
      <c r="I27" s="60" t="s">
        <v>112</v>
      </c>
      <c r="J27" s="48" t="s">
        <v>113</v>
      </c>
      <c r="K27" s="57" t="s">
        <v>72</v>
      </c>
      <c r="L27" s="50">
        <v>41395</v>
      </c>
      <c r="M27" s="33"/>
      <c r="N27" s="34">
        <v>40</v>
      </c>
      <c r="O27" s="33" t="s">
        <v>55</v>
      </c>
      <c r="P27" s="58" t="s">
        <v>97</v>
      </c>
      <c r="Q27" s="46" t="s">
        <v>114</v>
      </c>
      <c r="R27" s="36" t="s">
        <v>57</v>
      </c>
      <c r="S27" s="37">
        <v>16593.95</v>
      </c>
      <c r="T27" s="40"/>
      <c r="U27" s="39">
        <v>931</v>
      </c>
      <c r="V27" s="52"/>
      <c r="W27" s="53"/>
      <c r="X27" s="40">
        <f t="shared" si="0"/>
        <v>2240.18325</v>
      </c>
      <c r="Y27" s="40">
        <f t="shared" si="1"/>
        <v>497.81850000000003</v>
      </c>
      <c r="Z27" s="40">
        <f t="shared" si="2"/>
        <v>2010.3155576250001</v>
      </c>
      <c r="AA27" s="41">
        <f t="shared" si="3"/>
        <v>331.87900000000002</v>
      </c>
      <c r="AB27" s="41"/>
      <c r="AC27" s="41"/>
      <c r="AD27" s="41"/>
      <c r="AE27" s="41"/>
      <c r="AF27" s="41"/>
      <c r="AG27" s="42">
        <f t="shared" si="4"/>
        <v>27656.583333333332</v>
      </c>
      <c r="AH27" s="43">
        <f t="shared" si="5"/>
        <v>13275.16</v>
      </c>
      <c r="AI27" s="43">
        <f t="shared" si="6"/>
        <v>8296.9750000000004</v>
      </c>
      <c r="AJ27" s="43"/>
      <c r="AK27" s="43">
        <f t="shared" si="7"/>
        <v>10220.656310333334</v>
      </c>
      <c r="AL27" s="31">
        <f t="shared" si="8"/>
        <v>59449.374643666662</v>
      </c>
    </row>
    <row r="28" spans="2:38" s="44" customFormat="1" ht="54.75" customHeight="1" x14ac:dyDescent="0.2">
      <c r="B28" s="45">
        <v>22</v>
      </c>
      <c r="C28" s="28" t="s">
        <v>47</v>
      </c>
      <c r="D28" s="29" t="s">
        <v>48</v>
      </c>
      <c r="E28" s="29" t="s">
        <v>49</v>
      </c>
      <c r="F28" s="29" t="s">
        <v>50</v>
      </c>
      <c r="G28" s="29" t="s">
        <v>51</v>
      </c>
      <c r="H28" s="54" t="s">
        <v>94</v>
      </c>
      <c r="I28" s="60" t="s">
        <v>115</v>
      </c>
      <c r="J28" s="48"/>
      <c r="K28" s="57" t="s">
        <v>72</v>
      </c>
      <c r="L28" s="56">
        <v>42079</v>
      </c>
      <c r="M28" s="33"/>
      <c r="N28" s="34">
        <v>40</v>
      </c>
      <c r="O28" s="33" t="s">
        <v>55</v>
      </c>
      <c r="P28" s="58" t="s">
        <v>97</v>
      </c>
      <c r="Q28" s="46" t="s">
        <v>116</v>
      </c>
      <c r="R28" s="35" t="s">
        <v>66</v>
      </c>
      <c r="S28" s="37">
        <v>16593.95</v>
      </c>
      <c r="T28" s="40"/>
      <c r="U28" s="39">
        <v>931</v>
      </c>
      <c r="V28" s="52"/>
      <c r="W28" s="53"/>
      <c r="X28" s="40">
        <f t="shared" si="0"/>
        <v>2240.18325</v>
      </c>
      <c r="Y28" s="40">
        <f t="shared" si="1"/>
        <v>497.81850000000003</v>
      </c>
      <c r="Z28" s="40">
        <f t="shared" si="2"/>
        <v>2010.3155576250001</v>
      </c>
      <c r="AA28" s="41">
        <f t="shared" si="3"/>
        <v>331.87900000000002</v>
      </c>
      <c r="AB28" s="41"/>
      <c r="AC28" s="41"/>
      <c r="AD28" s="41"/>
      <c r="AE28" s="41"/>
      <c r="AF28" s="41"/>
      <c r="AG28" s="42">
        <f t="shared" si="4"/>
        <v>27656.583333333332</v>
      </c>
      <c r="AH28" s="43">
        <f t="shared" si="5"/>
        <v>13275.16</v>
      </c>
      <c r="AI28" s="43">
        <f t="shared" si="6"/>
        <v>8296.9750000000004</v>
      </c>
      <c r="AJ28" s="43"/>
      <c r="AK28" s="43">
        <f t="shared" si="7"/>
        <v>10220.656310333334</v>
      </c>
      <c r="AL28" s="31">
        <f t="shared" si="8"/>
        <v>59449.374643666662</v>
      </c>
    </row>
    <row r="29" spans="2:38" s="44" customFormat="1" ht="54.75" customHeight="1" x14ac:dyDescent="0.2">
      <c r="B29" s="27">
        <v>23</v>
      </c>
      <c r="C29" s="28" t="s">
        <v>47</v>
      </c>
      <c r="D29" s="29" t="s">
        <v>48</v>
      </c>
      <c r="E29" s="29" t="s">
        <v>49</v>
      </c>
      <c r="F29" s="29" t="s">
        <v>50</v>
      </c>
      <c r="G29" s="29" t="s">
        <v>51</v>
      </c>
      <c r="H29" s="54" t="s">
        <v>94</v>
      </c>
      <c r="I29" s="47" t="s">
        <v>117</v>
      </c>
      <c r="J29" s="48" t="s">
        <v>118</v>
      </c>
      <c r="K29" s="57" t="s">
        <v>72</v>
      </c>
      <c r="L29" s="61">
        <v>41655</v>
      </c>
      <c r="M29" s="33"/>
      <c r="N29" s="34">
        <v>40</v>
      </c>
      <c r="O29" s="33" t="s">
        <v>55</v>
      </c>
      <c r="P29" s="58" t="s">
        <v>97</v>
      </c>
      <c r="Q29" s="59" t="s">
        <v>119</v>
      </c>
      <c r="R29" s="36" t="s">
        <v>57</v>
      </c>
      <c r="S29" s="37">
        <v>16593.95</v>
      </c>
      <c r="T29" s="40"/>
      <c r="U29" s="39">
        <v>931</v>
      </c>
      <c r="V29" s="52"/>
      <c r="W29" s="53"/>
      <c r="X29" s="40">
        <f t="shared" si="0"/>
        <v>2240.18325</v>
      </c>
      <c r="Y29" s="40">
        <f t="shared" si="1"/>
        <v>497.81850000000003</v>
      </c>
      <c r="Z29" s="40">
        <f t="shared" si="2"/>
        <v>2010.3155576250001</v>
      </c>
      <c r="AA29" s="41">
        <f t="shared" si="3"/>
        <v>331.87900000000002</v>
      </c>
      <c r="AB29" s="41"/>
      <c r="AC29" s="41"/>
      <c r="AD29" s="41"/>
      <c r="AE29" s="41"/>
      <c r="AF29" s="41"/>
      <c r="AG29" s="42">
        <f t="shared" si="4"/>
        <v>27656.583333333332</v>
      </c>
      <c r="AH29" s="43">
        <f t="shared" si="5"/>
        <v>13275.16</v>
      </c>
      <c r="AI29" s="43">
        <f t="shared" si="6"/>
        <v>8296.9750000000004</v>
      </c>
      <c r="AJ29" s="43"/>
      <c r="AK29" s="43">
        <f t="shared" si="7"/>
        <v>10220.656310333334</v>
      </c>
      <c r="AL29" s="31">
        <f t="shared" si="8"/>
        <v>59449.374643666662</v>
      </c>
    </row>
    <row r="30" spans="2:38" s="44" customFormat="1" ht="54.75" customHeight="1" x14ac:dyDescent="0.2">
      <c r="B30" s="45">
        <v>24</v>
      </c>
      <c r="C30" s="28" t="s">
        <v>47</v>
      </c>
      <c r="D30" s="29" t="s">
        <v>48</v>
      </c>
      <c r="E30" s="29" t="s">
        <v>49</v>
      </c>
      <c r="F30" s="29" t="s">
        <v>50</v>
      </c>
      <c r="G30" s="29" t="s">
        <v>51</v>
      </c>
      <c r="H30" s="54" t="s">
        <v>94</v>
      </c>
      <c r="I30" s="47" t="s">
        <v>120</v>
      </c>
      <c r="J30" s="48"/>
      <c r="K30" s="49" t="s">
        <v>72</v>
      </c>
      <c r="L30" s="50">
        <v>39692</v>
      </c>
      <c r="M30" s="33"/>
      <c r="N30" s="34">
        <v>40</v>
      </c>
      <c r="O30" s="33" t="s">
        <v>55</v>
      </c>
      <c r="P30" s="58" t="s">
        <v>97</v>
      </c>
      <c r="Q30" s="46" t="s">
        <v>121</v>
      </c>
      <c r="R30" s="35" t="s">
        <v>66</v>
      </c>
      <c r="S30" s="37">
        <v>16593.95</v>
      </c>
      <c r="T30" s="40"/>
      <c r="U30" s="39">
        <v>931</v>
      </c>
      <c r="V30" s="52"/>
      <c r="W30" s="53"/>
      <c r="X30" s="40">
        <f t="shared" si="0"/>
        <v>2240.18325</v>
      </c>
      <c r="Y30" s="40">
        <f t="shared" si="1"/>
        <v>497.81850000000003</v>
      </c>
      <c r="Z30" s="40">
        <f t="shared" si="2"/>
        <v>2010.3155576250001</v>
      </c>
      <c r="AA30" s="41">
        <f t="shared" si="3"/>
        <v>331.87900000000002</v>
      </c>
      <c r="AB30" s="41"/>
      <c r="AC30" s="41"/>
      <c r="AD30" s="41"/>
      <c r="AE30" s="41"/>
      <c r="AF30" s="41"/>
      <c r="AG30" s="42">
        <f t="shared" si="4"/>
        <v>27656.583333333332</v>
      </c>
      <c r="AH30" s="43">
        <f t="shared" si="5"/>
        <v>13275.16</v>
      </c>
      <c r="AI30" s="43">
        <f t="shared" si="6"/>
        <v>8296.9750000000004</v>
      </c>
      <c r="AJ30" s="43"/>
      <c r="AK30" s="43">
        <f t="shared" si="7"/>
        <v>10220.656310333334</v>
      </c>
      <c r="AL30" s="31">
        <f t="shared" si="8"/>
        <v>59449.374643666662</v>
      </c>
    </row>
    <row r="31" spans="2:38" s="44" customFormat="1" ht="54.75" customHeight="1" x14ac:dyDescent="0.2">
      <c r="B31" s="27">
        <v>25</v>
      </c>
      <c r="C31" s="28" t="s">
        <v>47</v>
      </c>
      <c r="D31" s="29" t="s">
        <v>48</v>
      </c>
      <c r="E31" s="29" t="s">
        <v>49</v>
      </c>
      <c r="F31" s="29" t="s">
        <v>50</v>
      </c>
      <c r="G31" s="29" t="s">
        <v>51</v>
      </c>
      <c r="H31" s="54" t="s">
        <v>94</v>
      </c>
      <c r="I31" s="31" t="s">
        <v>122</v>
      </c>
      <c r="J31" s="31"/>
      <c r="K31" s="31" t="s">
        <v>72</v>
      </c>
      <c r="L31" s="32">
        <v>42310</v>
      </c>
      <c r="M31" s="33"/>
      <c r="N31" s="34">
        <v>40</v>
      </c>
      <c r="O31" s="33" t="s">
        <v>55</v>
      </c>
      <c r="P31" s="58" t="s">
        <v>97</v>
      </c>
      <c r="Q31" s="46" t="s">
        <v>123</v>
      </c>
      <c r="R31" s="35" t="s">
        <v>66</v>
      </c>
      <c r="S31" s="37">
        <v>16593.95</v>
      </c>
      <c r="T31" s="40"/>
      <c r="U31" s="39">
        <v>931</v>
      </c>
      <c r="V31" s="52"/>
      <c r="W31" s="53"/>
      <c r="X31" s="40">
        <f t="shared" si="0"/>
        <v>2240.18325</v>
      </c>
      <c r="Y31" s="40">
        <f t="shared" si="1"/>
        <v>497.81850000000003</v>
      </c>
      <c r="Z31" s="40">
        <f t="shared" si="2"/>
        <v>2010.3155576250001</v>
      </c>
      <c r="AA31" s="41">
        <f t="shared" si="3"/>
        <v>331.87900000000002</v>
      </c>
      <c r="AB31" s="41"/>
      <c r="AC31" s="41"/>
      <c r="AD31" s="41"/>
      <c r="AE31" s="41"/>
      <c r="AF31" s="41"/>
      <c r="AG31" s="42">
        <f t="shared" si="4"/>
        <v>27656.583333333332</v>
      </c>
      <c r="AH31" s="43">
        <f t="shared" si="5"/>
        <v>13275.16</v>
      </c>
      <c r="AI31" s="43">
        <f t="shared" si="6"/>
        <v>8296.9750000000004</v>
      </c>
      <c r="AJ31" s="43"/>
      <c r="AK31" s="43">
        <f t="shared" si="7"/>
        <v>10220.656310333334</v>
      </c>
      <c r="AL31" s="31">
        <f t="shared" si="8"/>
        <v>59449.374643666662</v>
      </c>
    </row>
    <row r="32" spans="2:38" s="44" customFormat="1" ht="54.75" customHeight="1" x14ac:dyDescent="0.2">
      <c r="B32" s="45">
        <v>26</v>
      </c>
      <c r="C32" s="28" t="s">
        <v>47</v>
      </c>
      <c r="D32" s="29" t="s">
        <v>48</v>
      </c>
      <c r="E32" s="29" t="s">
        <v>49</v>
      </c>
      <c r="F32" s="29" t="s">
        <v>50</v>
      </c>
      <c r="G32" s="29" t="s">
        <v>51</v>
      </c>
      <c r="H32" s="54" t="s">
        <v>124</v>
      </c>
      <c r="I32" s="47" t="s">
        <v>125</v>
      </c>
      <c r="J32" s="48" t="s">
        <v>126</v>
      </c>
      <c r="K32" s="57" t="s">
        <v>72</v>
      </c>
      <c r="L32" s="61">
        <v>40360</v>
      </c>
      <c r="M32" s="33">
        <v>16</v>
      </c>
      <c r="N32" s="34">
        <v>40</v>
      </c>
      <c r="O32" s="34" t="s">
        <v>127</v>
      </c>
      <c r="P32" s="35" t="s">
        <v>128</v>
      </c>
      <c r="Q32" s="46" t="s">
        <v>129</v>
      </c>
      <c r="R32" s="36" t="s">
        <v>57</v>
      </c>
      <c r="S32" s="37">
        <v>8293.5499999999993</v>
      </c>
      <c r="T32" s="40"/>
      <c r="U32" s="39">
        <v>931</v>
      </c>
      <c r="V32" s="52"/>
      <c r="W32" s="53">
        <f>((S32/100)*1.9)*1</f>
        <v>157.57744999999997</v>
      </c>
      <c r="X32" s="40">
        <f t="shared" si="0"/>
        <v>1119.62925</v>
      </c>
      <c r="Y32" s="40">
        <f t="shared" si="1"/>
        <v>248.80649999999997</v>
      </c>
      <c r="Z32" s="40">
        <f t="shared" si="2"/>
        <v>1004.742848625</v>
      </c>
      <c r="AA32" s="41">
        <f t="shared" si="3"/>
        <v>165.87099999999998</v>
      </c>
      <c r="AB32" s="41"/>
      <c r="AC32" s="41"/>
      <c r="AD32" s="41"/>
      <c r="AE32" s="41">
        <v>2500</v>
      </c>
      <c r="AF32" s="41"/>
      <c r="AG32" s="42">
        <f t="shared" si="4"/>
        <v>13822.583333333332</v>
      </c>
      <c r="AH32" s="43">
        <f t="shared" si="5"/>
        <v>6634.84</v>
      </c>
      <c r="AI32" s="43">
        <f t="shared" si="6"/>
        <v>4146.7749999999996</v>
      </c>
      <c r="AJ32" s="43">
        <f t="shared" ref="AJ32:AJ87" si="9">(S32/30)*15</f>
        <v>4146.7749999999996</v>
      </c>
      <c r="AK32" s="43">
        <f t="shared" si="7"/>
        <v>5108.2186063333329</v>
      </c>
      <c r="AL32" s="31">
        <f t="shared" si="8"/>
        <v>33859.191939666671</v>
      </c>
    </row>
    <row r="33" spans="2:38" s="44" customFormat="1" ht="54.75" customHeight="1" x14ac:dyDescent="0.2">
      <c r="B33" s="27">
        <v>27</v>
      </c>
      <c r="C33" s="28" t="s">
        <v>47</v>
      </c>
      <c r="D33" s="29" t="s">
        <v>48</v>
      </c>
      <c r="E33" s="29" t="s">
        <v>49</v>
      </c>
      <c r="F33" s="29" t="s">
        <v>50</v>
      </c>
      <c r="G33" s="29" t="s">
        <v>51</v>
      </c>
      <c r="H33" s="54" t="s">
        <v>124</v>
      </c>
      <c r="I33" s="47" t="s">
        <v>143</v>
      </c>
      <c r="J33" s="47" t="s">
        <v>144</v>
      </c>
      <c r="K33" s="57" t="s">
        <v>72</v>
      </c>
      <c r="L33" s="56">
        <v>39783</v>
      </c>
      <c r="M33" s="33">
        <v>16</v>
      </c>
      <c r="N33" s="34">
        <v>40</v>
      </c>
      <c r="O33" s="34" t="s">
        <v>127</v>
      </c>
      <c r="P33" s="35" t="s">
        <v>128</v>
      </c>
      <c r="Q33" s="46" t="s">
        <v>129</v>
      </c>
      <c r="R33" s="36" t="s">
        <v>57</v>
      </c>
      <c r="S33" s="37">
        <v>8293.5499999999993</v>
      </c>
      <c r="T33" s="40"/>
      <c r="U33" s="39">
        <v>931</v>
      </c>
      <c r="V33" s="52"/>
      <c r="W33" s="53"/>
      <c r="X33" s="40">
        <f t="shared" si="0"/>
        <v>1119.62925</v>
      </c>
      <c r="Y33" s="40">
        <f t="shared" si="1"/>
        <v>248.80649999999997</v>
      </c>
      <c r="Z33" s="40">
        <f t="shared" si="2"/>
        <v>1004.742848625</v>
      </c>
      <c r="AA33" s="41">
        <f t="shared" si="3"/>
        <v>165.87099999999998</v>
      </c>
      <c r="AB33" s="41"/>
      <c r="AC33" s="41"/>
      <c r="AD33" s="41"/>
      <c r="AE33" s="41">
        <v>2500</v>
      </c>
      <c r="AF33" s="41"/>
      <c r="AG33" s="42">
        <f t="shared" si="4"/>
        <v>13822.583333333332</v>
      </c>
      <c r="AH33" s="43">
        <f t="shared" si="5"/>
        <v>6634.84</v>
      </c>
      <c r="AI33" s="43">
        <f t="shared" si="6"/>
        <v>4146.7749999999996</v>
      </c>
      <c r="AJ33" s="43">
        <f t="shared" si="9"/>
        <v>4146.7749999999996</v>
      </c>
      <c r="AK33" s="43">
        <f t="shared" si="7"/>
        <v>5108.2186063333329</v>
      </c>
      <c r="AL33" s="31">
        <f t="shared" si="8"/>
        <v>33859.191939666671</v>
      </c>
    </row>
    <row r="34" spans="2:38" s="44" customFormat="1" ht="54.75" customHeight="1" x14ac:dyDescent="0.2">
      <c r="B34" s="45">
        <v>28</v>
      </c>
      <c r="C34" s="28" t="s">
        <v>47</v>
      </c>
      <c r="D34" s="29" t="s">
        <v>48</v>
      </c>
      <c r="E34" s="29" t="s">
        <v>49</v>
      </c>
      <c r="F34" s="29" t="s">
        <v>50</v>
      </c>
      <c r="G34" s="29" t="s">
        <v>51</v>
      </c>
      <c r="H34" s="54" t="s">
        <v>131</v>
      </c>
      <c r="I34" s="47" t="s">
        <v>132</v>
      </c>
      <c r="J34" s="48" t="s">
        <v>133</v>
      </c>
      <c r="K34" s="57" t="s">
        <v>54</v>
      </c>
      <c r="L34" s="50">
        <v>40427</v>
      </c>
      <c r="M34" s="33">
        <v>14</v>
      </c>
      <c r="N34" s="34">
        <v>40</v>
      </c>
      <c r="O34" s="34" t="s">
        <v>127</v>
      </c>
      <c r="P34" s="35" t="s">
        <v>134</v>
      </c>
      <c r="Q34" s="46" t="s">
        <v>135</v>
      </c>
      <c r="R34" s="36" t="s">
        <v>57</v>
      </c>
      <c r="S34" s="37">
        <v>7509.8</v>
      </c>
      <c r="T34" s="40"/>
      <c r="U34" s="39">
        <v>931</v>
      </c>
      <c r="V34" s="52"/>
      <c r="W34" s="53">
        <f>((S34/100)*1.9)*1</f>
        <v>142.68619999999999</v>
      </c>
      <c r="X34" s="40">
        <f t="shared" si="0"/>
        <v>1013.8230000000001</v>
      </c>
      <c r="Y34" s="40">
        <f t="shared" si="1"/>
        <v>225.29400000000001</v>
      </c>
      <c r="Z34" s="40">
        <f t="shared" si="2"/>
        <v>909.79349550000006</v>
      </c>
      <c r="AA34" s="41">
        <f t="shared" si="3"/>
        <v>150.196</v>
      </c>
      <c r="AB34" s="41"/>
      <c r="AC34" s="41"/>
      <c r="AD34" s="41">
        <v>1085</v>
      </c>
      <c r="AE34" s="41">
        <v>2500</v>
      </c>
      <c r="AF34" s="41"/>
      <c r="AG34" s="42">
        <f t="shared" si="4"/>
        <v>12516.333333333334</v>
      </c>
      <c r="AH34" s="43">
        <f t="shared" si="5"/>
        <v>6007.84</v>
      </c>
      <c r="AI34" s="43">
        <f t="shared" si="6"/>
        <v>3754.9</v>
      </c>
      <c r="AJ34" s="43">
        <f t="shared" si="9"/>
        <v>3754.9</v>
      </c>
      <c r="AK34" s="43">
        <f t="shared" si="7"/>
        <v>4625.4860813333335</v>
      </c>
      <c r="AL34" s="31">
        <f t="shared" si="8"/>
        <v>30659.459414666668</v>
      </c>
    </row>
    <row r="35" spans="2:38" s="44" customFormat="1" ht="54.75" customHeight="1" x14ac:dyDescent="0.2">
      <c r="B35" s="27">
        <v>29</v>
      </c>
      <c r="C35" s="28" t="s">
        <v>47</v>
      </c>
      <c r="D35" s="29" t="s">
        <v>48</v>
      </c>
      <c r="E35" s="29" t="s">
        <v>49</v>
      </c>
      <c r="F35" s="29" t="s">
        <v>50</v>
      </c>
      <c r="G35" s="29" t="s">
        <v>51</v>
      </c>
      <c r="H35" s="54" t="s">
        <v>131</v>
      </c>
      <c r="I35" s="47" t="s">
        <v>136</v>
      </c>
      <c r="J35" s="48" t="s">
        <v>137</v>
      </c>
      <c r="K35" s="57" t="s">
        <v>54</v>
      </c>
      <c r="L35" s="50">
        <v>41541</v>
      </c>
      <c r="M35" s="33">
        <v>14</v>
      </c>
      <c r="N35" s="34">
        <v>40</v>
      </c>
      <c r="O35" s="34" t="s">
        <v>127</v>
      </c>
      <c r="P35" s="35" t="s">
        <v>134</v>
      </c>
      <c r="Q35" s="46" t="s">
        <v>116</v>
      </c>
      <c r="R35" s="36" t="s">
        <v>57</v>
      </c>
      <c r="S35" s="37">
        <v>7509.8</v>
      </c>
      <c r="T35" s="40"/>
      <c r="U35" s="39">
        <v>931</v>
      </c>
      <c r="V35" s="52"/>
      <c r="W35" s="53"/>
      <c r="X35" s="40">
        <f t="shared" si="0"/>
        <v>1013.8230000000001</v>
      </c>
      <c r="Y35" s="40">
        <f t="shared" si="1"/>
        <v>225.29400000000001</v>
      </c>
      <c r="Z35" s="40">
        <f t="shared" si="2"/>
        <v>909.79349550000006</v>
      </c>
      <c r="AA35" s="41">
        <f t="shared" si="3"/>
        <v>150.196</v>
      </c>
      <c r="AB35" s="41"/>
      <c r="AC35" s="41"/>
      <c r="AD35" s="41">
        <v>1085</v>
      </c>
      <c r="AE35" s="41">
        <v>2500</v>
      </c>
      <c r="AF35" s="41"/>
      <c r="AG35" s="42">
        <f t="shared" si="4"/>
        <v>12516.333333333334</v>
      </c>
      <c r="AH35" s="43">
        <f t="shared" si="5"/>
        <v>6007.84</v>
      </c>
      <c r="AI35" s="43">
        <f t="shared" si="6"/>
        <v>3754.9</v>
      </c>
      <c r="AJ35" s="43">
        <f t="shared" si="9"/>
        <v>3754.9</v>
      </c>
      <c r="AK35" s="43">
        <f t="shared" si="7"/>
        <v>4625.4860813333335</v>
      </c>
      <c r="AL35" s="31">
        <f t="shared" si="8"/>
        <v>30659.459414666668</v>
      </c>
    </row>
    <row r="36" spans="2:38" s="44" customFormat="1" ht="54.75" customHeight="1" x14ac:dyDescent="0.2">
      <c r="B36" s="45">
        <v>30</v>
      </c>
      <c r="C36" s="28"/>
      <c r="D36" s="29" t="s">
        <v>48</v>
      </c>
      <c r="E36" s="29" t="s">
        <v>49</v>
      </c>
      <c r="F36" s="29" t="s">
        <v>50</v>
      </c>
      <c r="G36" s="29" t="s">
        <v>51</v>
      </c>
      <c r="H36" s="54" t="s">
        <v>131</v>
      </c>
      <c r="I36" s="47" t="s">
        <v>138</v>
      </c>
      <c r="J36" s="48"/>
      <c r="K36" s="57" t="s">
        <v>54</v>
      </c>
      <c r="L36" s="50">
        <v>42339</v>
      </c>
      <c r="M36" s="33">
        <v>14</v>
      </c>
      <c r="N36" s="34">
        <v>40</v>
      </c>
      <c r="O36" s="34" t="s">
        <v>127</v>
      </c>
      <c r="P36" s="35" t="s">
        <v>134</v>
      </c>
      <c r="Q36" s="46"/>
      <c r="R36" s="36" t="s">
        <v>57</v>
      </c>
      <c r="S36" s="37">
        <v>7509.8</v>
      </c>
      <c r="T36" s="40"/>
      <c r="U36" s="39">
        <v>931</v>
      </c>
      <c r="V36" s="52"/>
      <c r="W36" s="53"/>
      <c r="X36" s="40">
        <f t="shared" si="0"/>
        <v>1013.8230000000001</v>
      </c>
      <c r="Y36" s="40">
        <f t="shared" si="1"/>
        <v>225.29400000000001</v>
      </c>
      <c r="Z36" s="40">
        <f t="shared" si="2"/>
        <v>909.79349550000006</v>
      </c>
      <c r="AA36" s="41">
        <f t="shared" si="3"/>
        <v>150.196</v>
      </c>
      <c r="AB36" s="41"/>
      <c r="AC36" s="41"/>
      <c r="AD36" s="41"/>
      <c r="AE36" s="41">
        <v>2500</v>
      </c>
      <c r="AF36" s="41"/>
      <c r="AG36" s="42">
        <f t="shared" si="4"/>
        <v>12516.333333333334</v>
      </c>
      <c r="AH36" s="43">
        <f t="shared" si="5"/>
        <v>6007.84</v>
      </c>
      <c r="AI36" s="43">
        <f t="shared" si="6"/>
        <v>3754.9</v>
      </c>
      <c r="AJ36" s="43">
        <f t="shared" si="9"/>
        <v>3754.9</v>
      </c>
      <c r="AK36" s="43">
        <f t="shared" si="7"/>
        <v>4625.4860813333335</v>
      </c>
      <c r="AL36" s="31">
        <f t="shared" si="8"/>
        <v>30659.459414666668</v>
      </c>
    </row>
    <row r="37" spans="2:38" s="44" customFormat="1" ht="54.75" customHeight="1" x14ac:dyDescent="0.2">
      <c r="B37" s="27">
        <v>31</v>
      </c>
      <c r="C37" s="28" t="s">
        <v>47</v>
      </c>
      <c r="D37" s="29" t="s">
        <v>48</v>
      </c>
      <c r="E37" s="29" t="s">
        <v>49</v>
      </c>
      <c r="F37" s="29" t="s">
        <v>50</v>
      </c>
      <c r="G37" s="29" t="s">
        <v>51</v>
      </c>
      <c r="H37" s="54" t="s">
        <v>139</v>
      </c>
      <c r="I37" s="31" t="s">
        <v>140</v>
      </c>
      <c r="J37" s="48" t="s">
        <v>141</v>
      </c>
      <c r="K37" s="57" t="s">
        <v>54</v>
      </c>
      <c r="L37" s="61">
        <v>41594</v>
      </c>
      <c r="M37" s="33">
        <v>13</v>
      </c>
      <c r="N37" s="34">
        <v>40</v>
      </c>
      <c r="O37" s="34" t="s">
        <v>127</v>
      </c>
      <c r="P37" s="35" t="s">
        <v>142</v>
      </c>
      <c r="Q37" s="46" t="s">
        <v>135</v>
      </c>
      <c r="R37" s="36" t="s">
        <v>57</v>
      </c>
      <c r="S37" s="37">
        <v>7145.45</v>
      </c>
      <c r="T37" s="40"/>
      <c r="U37" s="39">
        <v>931</v>
      </c>
      <c r="V37" s="52"/>
      <c r="W37" s="53"/>
      <c r="X37" s="40">
        <f t="shared" si="0"/>
        <v>964.63575000000003</v>
      </c>
      <c r="Y37" s="40">
        <f t="shared" si="1"/>
        <v>214.36349999999999</v>
      </c>
      <c r="Z37" s="40">
        <f t="shared" si="2"/>
        <v>865.65340387499998</v>
      </c>
      <c r="AA37" s="41">
        <f t="shared" si="3"/>
        <v>142.90899999999999</v>
      </c>
      <c r="AB37" s="41"/>
      <c r="AC37" s="41"/>
      <c r="AD37" s="41"/>
      <c r="AE37" s="41">
        <v>2500</v>
      </c>
      <c r="AF37" s="41"/>
      <c r="AG37" s="42">
        <f t="shared" si="4"/>
        <v>11909.083333333334</v>
      </c>
      <c r="AH37" s="43">
        <f t="shared" si="5"/>
        <v>5716.3600000000006</v>
      </c>
      <c r="AI37" s="43">
        <f t="shared" si="6"/>
        <v>3572.7249999999999</v>
      </c>
      <c r="AJ37" s="43">
        <f t="shared" si="9"/>
        <v>3572.7249999999999</v>
      </c>
      <c r="AK37" s="43">
        <f t="shared" si="7"/>
        <v>4401.0732003333342</v>
      </c>
      <c r="AL37" s="31">
        <f t="shared" si="8"/>
        <v>29171.966533666666</v>
      </c>
    </row>
    <row r="38" spans="2:38" s="44" customFormat="1" ht="54.75" customHeight="1" x14ac:dyDescent="0.2">
      <c r="B38" s="45">
        <v>32</v>
      </c>
      <c r="C38" s="28" t="s">
        <v>47</v>
      </c>
      <c r="D38" s="29" t="s">
        <v>48</v>
      </c>
      <c r="E38" s="29" t="s">
        <v>49</v>
      </c>
      <c r="F38" s="29" t="s">
        <v>50</v>
      </c>
      <c r="G38" s="29" t="s">
        <v>51</v>
      </c>
      <c r="H38" s="54" t="s">
        <v>139</v>
      </c>
      <c r="I38" s="95" t="s">
        <v>315</v>
      </c>
      <c r="K38" s="44" t="s">
        <v>72</v>
      </c>
      <c r="L38" s="96">
        <v>42382</v>
      </c>
      <c r="M38" s="33">
        <v>13</v>
      </c>
      <c r="N38" s="34">
        <v>40</v>
      </c>
      <c r="O38" s="34" t="s">
        <v>127</v>
      </c>
      <c r="P38" s="58" t="s">
        <v>142</v>
      </c>
      <c r="Q38" s="46" t="s">
        <v>116</v>
      </c>
      <c r="R38" s="36" t="s">
        <v>57</v>
      </c>
      <c r="S38" s="37">
        <v>7145.45</v>
      </c>
      <c r="T38" s="40"/>
      <c r="U38" s="39">
        <v>931</v>
      </c>
      <c r="V38" s="52"/>
      <c r="W38" s="53">
        <f>((S38/100)*1.9)*1</f>
        <v>135.76354999999998</v>
      </c>
      <c r="X38" s="40">
        <f t="shared" si="0"/>
        <v>964.63575000000003</v>
      </c>
      <c r="Y38" s="40">
        <f t="shared" si="1"/>
        <v>214.36349999999999</v>
      </c>
      <c r="Z38" s="40">
        <f t="shared" si="2"/>
        <v>865.65340387499998</v>
      </c>
      <c r="AA38" s="41">
        <f t="shared" si="3"/>
        <v>142.90899999999999</v>
      </c>
      <c r="AB38" s="41"/>
      <c r="AC38" s="41"/>
      <c r="AD38" s="41">
        <v>1085</v>
      </c>
      <c r="AE38" s="41">
        <v>2500</v>
      </c>
      <c r="AF38" s="41"/>
      <c r="AG38" s="42">
        <f t="shared" si="4"/>
        <v>11909.083333333334</v>
      </c>
      <c r="AH38" s="43">
        <f t="shared" si="5"/>
        <v>5716.3600000000006</v>
      </c>
      <c r="AI38" s="43">
        <f t="shared" si="6"/>
        <v>3572.7249999999999</v>
      </c>
      <c r="AJ38" s="43">
        <f t="shared" si="9"/>
        <v>3572.7249999999999</v>
      </c>
      <c r="AK38" s="43">
        <f t="shared" si="7"/>
        <v>4401.0732003333342</v>
      </c>
      <c r="AL38" s="31">
        <f t="shared" si="8"/>
        <v>29171.966533666666</v>
      </c>
    </row>
    <row r="39" spans="2:38" s="44" customFormat="1" ht="54.75" customHeight="1" x14ac:dyDescent="0.2">
      <c r="B39" s="27">
        <v>33</v>
      </c>
      <c r="C39" s="28" t="s">
        <v>47</v>
      </c>
      <c r="D39" s="29" t="s">
        <v>48</v>
      </c>
      <c r="E39" s="29" t="s">
        <v>49</v>
      </c>
      <c r="F39" s="29" t="s">
        <v>50</v>
      </c>
      <c r="G39" s="29" t="s">
        <v>51</v>
      </c>
      <c r="H39" s="54" t="s">
        <v>145</v>
      </c>
      <c r="I39" s="47" t="s">
        <v>146</v>
      </c>
      <c r="J39" s="48"/>
      <c r="K39" s="57" t="s">
        <v>72</v>
      </c>
      <c r="L39" s="61">
        <v>41913</v>
      </c>
      <c r="M39" s="33">
        <v>13</v>
      </c>
      <c r="N39" s="34">
        <v>40</v>
      </c>
      <c r="O39" s="34" t="s">
        <v>127</v>
      </c>
      <c r="P39" s="35" t="s">
        <v>147</v>
      </c>
      <c r="Q39" s="46" t="s">
        <v>129</v>
      </c>
      <c r="R39" s="36" t="s">
        <v>57</v>
      </c>
      <c r="S39" s="37">
        <v>7145.45</v>
      </c>
      <c r="T39" s="40"/>
      <c r="U39" s="39">
        <v>931</v>
      </c>
      <c r="V39" s="52"/>
      <c r="W39" s="53"/>
      <c r="X39" s="40">
        <f t="shared" si="0"/>
        <v>964.63575000000003</v>
      </c>
      <c r="Y39" s="40">
        <f t="shared" si="1"/>
        <v>214.36349999999999</v>
      </c>
      <c r="Z39" s="40">
        <f t="shared" si="2"/>
        <v>865.65340387499998</v>
      </c>
      <c r="AA39" s="41">
        <f t="shared" si="3"/>
        <v>142.90899999999999</v>
      </c>
      <c r="AB39" s="41"/>
      <c r="AC39" s="41"/>
      <c r="AD39" s="41">
        <v>1085</v>
      </c>
      <c r="AE39" s="41">
        <v>2500</v>
      </c>
      <c r="AF39" s="41"/>
      <c r="AG39" s="42">
        <f t="shared" si="4"/>
        <v>11909.083333333334</v>
      </c>
      <c r="AH39" s="43">
        <f t="shared" si="5"/>
        <v>5716.3600000000006</v>
      </c>
      <c r="AI39" s="43">
        <f t="shared" si="6"/>
        <v>3572.7249999999999</v>
      </c>
      <c r="AJ39" s="43">
        <f t="shared" si="9"/>
        <v>3572.7249999999999</v>
      </c>
      <c r="AK39" s="43">
        <f t="shared" si="7"/>
        <v>4401.0732003333342</v>
      </c>
      <c r="AL39" s="31">
        <f t="shared" si="8"/>
        <v>29171.966533666666</v>
      </c>
    </row>
    <row r="40" spans="2:38" s="44" customFormat="1" ht="54.75" customHeight="1" x14ac:dyDescent="0.2">
      <c r="B40" s="45">
        <v>34</v>
      </c>
      <c r="C40" s="28" t="s">
        <v>47</v>
      </c>
      <c r="D40" s="29" t="s">
        <v>48</v>
      </c>
      <c r="E40" s="29" t="s">
        <v>49</v>
      </c>
      <c r="F40" s="29" t="s">
        <v>50</v>
      </c>
      <c r="G40" s="29" t="s">
        <v>51</v>
      </c>
      <c r="H40" s="54" t="s">
        <v>145</v>
      </c>
      <c r="I40" s="31" t="s">
        <v>148</v>
      </c>
      <c r="J40" s="31"/>
      <c r="K40" s="31" t="s">
        <v>72</v>
      </c>
      <c r="L40" s="32">
        <v>42240</v>
      </c>
      <c r="M40" s="33">
        <v>13</v>
      </c>
      <c r="N40" s="34">
        <v>40</v>
      </c>
      <c r="O40" s="34" t="s">
        <v>127</v>
      </c>
      <c r="P40" s="35" t="s">
        <v>147</v>
      </c>
      <c r="Q40" s="46" t="s">
        <v>129</v>
      </c>
      <c r="R40" s="36" t="s">
        <v>57</v>
      </c>
      <c r="S40" s="37">
        <v>7145.45</v>
      </c>
      <c r="T40" s="40"/>
      <c r="U40" s="39">
        <v>931</v>
      </c>
      <c r="V40" s="52"/>
      <c r="W40" s="53"/>
      <c r="X40" s="40">
        <f t="shared" si="0"/>
        <v>964.63575000000003</v>
      </c>
      <c r="Y40" s="40">
        <f t="shared" si="1"/>
        <v>214.36349999999999</v>
      </c>
      <c r="Z40" s="40">
        <f t="shared" si="2"/>
        <v>865.65340387499998</v>
      </c>
      <c r="AA40" s="41">
        <f t="shared" si="3"/>
        <v>142.90899999999999</v>
      </c>
      <c r="AB40" s="41"/>
      <c r="AC40" s="41"/>
      <c r="AD40" s="41"/>
      <c r="AE40" s="41">
        <v>2500</v>
      </c>
      <c r="AF40" s="41"/>
      <c r="AG40" s="42">
        <f t="shared" si="4"/>
        <v>11909.083333333334</v>
      </c>
      <c r="AH40" s="43">
        <f t="shared" si="5"/>
        <v>5716.3600000000006</v>
      </c>
      <c r="AI40" s="43">
        <f t="shared" si="6"/>
        <v>3572.7249999999999</v>
      </c>
      <c r="AJ40" s="43">
        <f t="shared" si="9"/>
        <v>3572.7249999999999</v>
      </c>
      <c r="AK40" s="43">
        <f t="shared" si="7"/>
        <v>4401.0732003333342</v>
      </c>
      <c r="AL40" s="31">
        <f t="shared" si="8"/>
        <v>29171.966533666666</v>
      </c>
    </row>
    <row r="41" spans="2:38" s="44" customFormat="1" ht="54.75" customHeight="1" x14ac:dyDescent="0.2">
      <c r="B41" s="27">
        <v>35</v>
      </c>
      <c r="C41" s="28" t="s">
        <v>47</v>
      </c>
      <c r="D41" s="29" t="s">
        <v>48</v>
      </c>
      <c r="E41" s="29" t="s">
        <v>49</v>
      </c>
      <c r="F41" s="29" t="s">
        <v>50</v>
      </c>
      <c r="G41" s="29" t="s">
        <v>51</v>
      </c>
      <c r="H41" s="54" t="s">
        <v>149</v>
      </c>
      <c r="I41" s="63" t="s">
        <v>130</v>
      </c>
      <c r="J41" s="48"/>
      <c r="K41" s="55"/>
      <c r="L41" s="56"/>
      <c r="M41" s="33">
        <v>13</v>
      </c>
      <c r="N41" s="34">
        <v>40</v>
      </c>
      <c r="O41" s="34" t="s">
        <v>127</v>
      </c>
      <c r="P41" s="35" t="s">
        <v>150</v>
      </c>
      <c r="Q41" s="46" t="s">
        <v>151</v>
      </c>
      <c r="R41" s="35" t="s">
        <v>66</v>
      </c>
      <c r="S41" s="37">
        <v>7145.45</v>
      </c>
      <c r="T41" s="40"/>
      <c r="U41" s="39">
        <v>931</v>
      </c>
      <c r="V41" s="52"/>
      <c r="W41" s="53">
        <f>((S41/100)*1.9)*1</f>
        <v>135.76354999999998</v>
      </c>
      <c r="X41" s="40">
        <f t="shared" si="0"/>
        <v>964.63575000000003</v>
      </c>
      <c r="Y41" s="40">
        <f t="shared" si="1"/>
        <v>214.36349999999999</v>
      </c>
      <c r="Z41" s="40">
        <f t="shared" si="2"/>
        <v>865.65340387499998</v>
      </c>
      <c r="AA41" s="41">
        <f t="shared" si="3"/>
        <v>142.90899999999999</v>
      </c>
      <c r="AB41" s="41"/>
      <c r="AC41" s="41"/>
      <c r="AD41" s="41"/>
      <c r="AE41" s="41">
        <v>2500</v>
      </c>
      <c r="AF41" s="41"/>
      <c r="AG41" s="42">
        <f t="shared" si="4"/>
        <v>11909.083333333334</v>
      </c>
      <c r="AH41" s="43">
        <f t="shared" si="5"/>
        <v>5716.3600000000006</v>
      </c>
      <c r="AI41" s="43">
        <f t="shared" si="6"/>
        <v>3572.7249999999999</v>
      </c>
      <c r="AJ41" s="43">
        <f t="shared" si="9"/>
        <v>3572.7249999999999</v>
      </c>
      <c r="AK41" s="43">
        <f t="shared" si="7"/>
        <v>4401.0732003333342</v>
      </c>
      <c r="AL41" s="31">
        <f t="shared" si="8"/>
        <v>29171.966533666666</v>
      </c>
    </row>
    <row r="42" spans="2:38" s="44" customFormat="1" ht="54.75" customHeight="1" x14ac:dyDescent="0.2">
      <c r="B42" s="45">
        <v>36</v>
      </c>
      <c r="C42" s="28" t="s">
        <v>47</v>
      </c>
      <c r="D42" s="29" t="s">
        <v>48</v>
      </c>
      <c r="E42" s="29" t="s">
        <v>49</v>
      </c>
      <c r="F42" s="29" t="s">
        <v>50</v>
      </c>
      <c r="G42" s="29" t="s">
        <v>51</v>
      </c>
      <c r="H42" s="54" t="s">
        <v>152</v>
      </c>
      <c r="I42" s="47" t="s">
        <v>153</v>
      </c>
      <c r="J42" s="48" t="s">
        <v>154</v>
      </c>
      <c r="K42" s="57" t="s">
        <v>72</v>
      </c>
      <c r="L42" s="61">
        <v>40283</v>
      </c>
      <c r="M42" s="33">
        <v>12</v>
      </c>
      <c r="N42" s="34">
        <v>40</v>
      </c>
      <c r="O42" s="34" t="s">
        <v>127</v>
      </c>
      <c r="P42" s="35" t="s">
        <v>155</v>
      </c>
      <c r="Q42" s="46" t="s">
        <v>86</v>
      </c>
      <c r="R42" s="35" t="s">
        <v>66</v>
      </c>
      <c r="S42" s="37">
        <v>6800.5</v>
      </c>
      <c r="T42" s="40"/>
      <c r="U42" s="39">
        <v>931</v>
      </c>
      <c r="V42" s="52"/>
      <c r="W42" s="53">
        <f>((S42/100)*1.9)*1</f>
        <v>129.20949999999999</v>
      </c>
      <c r="X42" s="40">
        <f t="shared" si="0"/>
        <v>918.06750000000011</v>
      </c>
      <c r="Y42" s="40">
        <f t="shared" si="1"/>
        <v>204.01499999999999</v>
      </c>
      <c r="Z42" s="40">
        <f t="shared" si="2"/>
        <v>823.86357375</v>
      </c>
      <c r="AA42" s="41">
        <f t="shared" si="3"/>
        <v>136.01</v>
      </c>
      <c r="AB42" s="41"/>
      <c r="AC42" s="41"/>
      <c r="AD42" s="41">
        <v>1085</v>
      </c>
      <c r="AE42" s="41">
        <v>2500</v>
      </c>
      <c r="AF42" s="41"/>
      <c r="AG42" s="42">
        <f t="shared" si="4"/>
        <v>11334.166666666666</v>
      </c>
      <c r="AH42" s="43">
        <f t="shared" si="5"/>
        <v>5440.4</v>
      </c>
      <c r="AI42" s="43">
        <f t="shared" si="6"/>
        <v>3400.25</v>
      </c>
      <c r="AJ42" s="43">
        <f t="shared" si="9"/>
        <v>3400.25</v>
      </c>
      <c r="AK42" s="43">
        <f t="shared" si="7"/>
        <v>4188.6092966666665</v>
      </c>
      <c r="AL42" s="31">
        <f t="shared" si="8"/>
        <v>27763.675963333331</v>
      </c>
    </row>
    <row r="43" spans="2:38" s="44" customFormat="1" ht="54.75" customHeight="1" x14ac:dyDescent="0.2">
      <c r="B43" s="27">
        <v>37</v>
      </c>
      <c r="C43" s="28" t="s">
        <v>47</v>
      </c>
      <c r="D43" s="29" t="s">
        <v>48</v>
      </c>
      <c r="E43" s="29" t="s">
        <v>49</v>
      </c>
      <c r="F43" s="29" t="s">
        <v>50</v>
      </c>
      <c r="G43" s="29" t="s">
        <v>51</v>
      </c>
      <c r="H43" s="54" t="s">
        <v>156</v>
      </c>
      <c r="I43" s="47" t="s">
        <v>157</v>
      </c>
      <c r="J43" s="48" t="s">
        <v>158</v>
      </c>
      <c r="K43" s="57" t="s">
        <v>72</v>
      </c>
      <c r="L43" s="61">
        <v>40924</v>
      </c>
      <c r="M43" s="33">
        <v>12</v>
      </c>
      <c r="N43" s="34">
        <v>40</v>
      </c>
      <c r="O43" s="34" t="s">
        <v>127</v>
      </c>
      <c r="P43" s="35" t="s">
        <v>159</v>
      </c>
      <c r="Q43" s="35" t="s">
        <v>160</v>
      </c>
      <c r="R43" s="36" t="s">
        <v>57</v>
      </c>
      <c r="S43" s="37">
        <v>6800.5</v>
      </c>
      <c r="T43" s="40"/>
      <c r="U43" s="39">
        <v>931</v>
      </c>
      <c r="V43" s="52"/>
      <c r="W43" s="53"/>
      <c r="X43" s="40">
        <f t="shared" si="0"/>
        <v>918.06750000000011</v>
      </c>
      <c r="Y43" s="40">
        <f t="shared" si="1"/>
        <v>204.01499999999999</v>
      </c>
      <c r="Z43" s="40">
        <f t="shared" si="2"/>
        <v>823.86357375</v>
      </c>
      <c r="AA43" s="41">
        <f t="shared" si="3"/>
        <v>136.01</v>
      </c>
      <c r="AB43" s="41"/>
      <c r="AC43" s="41"/>
      <c r="AD43" s="41"/>
      <c r="AE43" s="41">
        <v>2500</v>
      </c>
      <c r="AF43" s="41"/>
      <c r="AG43" s="42">
        <f t="shared" si="4"/>
        <v>11334.166666666666</v>
      </c>
      <c r="AH43" s="43">
        <f t="shared" si="5"/>
        <v>5440.4</v>
      </c>
      <c r="AI43" s="43">
        <f t="shared" si="6"/>
        <v>3400.25</v>
      </c>
      <c r="AJ43" s="43">
        <f t="shared" si="9"/>
        <v>3400.25</v>
      </c>
      <c r="AK43" s="43">
        <f t="shared" si="7"/>
        <v>4188.6092966666665</v>
      </c>
      <c r="AL43" s="31">
        <f t="shared" si="8"/>
        <v>27763.675963333331</v>
      </c>
    </row>
    <row r="44" spans="2:38" s="44" customFormat="1" ht="54.75" customHeight="1" x14ac:dyDescent="0.2">
      <c r="B44" s="45">
        <v>38</v>
      </c>
      <c r="C44" s="28" t="s">
        <v>47</v>
      </c>
      <c r="D44" s="29" t="s">
        <v>48</v>
      </c>
      <c r="E44" s="29" t="s">
        <v>49</v>
      </c>
      <c r="F44" s="29" t="s">
        <v>50</v>
      </c>
      <c r="G44" s="29" t="s">
        <v>51</v>
      </c>
      <c r="H44" s="54" t="s">
        <v>156</v>
      </c>
      <c r="I44" s="47" t="s">
        <v>161</v>
      </c>
      <c r="J44" s="48" t="s">
        <v>162</v>
      </c>
      <c r="K44" s="57" t="s">
        <v>72</v>
      </c>
      <c r="L44" s="61">
        <v>41512</v>
      </c>
      <c r="M44" s="33">
        <v>12</v>
      </c>
      <c r="N44" s="34">
        <v>40</v>
      </c>
      <c r="O44" s="34" t="s">
        <v>127</v>
      </c>
      <c r="P44" s="35" t="s">
        <v>159</v>
      </c>
      <c r="Q44" s="35" t="s">
        <v>160</v>
      </c>
      <c r="R44" s="36" t="s">
        <v>57</v>
      </c>
      <c r="S44" s="37">
        <v>6800.5</v>
      </c>
      <c r="T44" s="40"/>
      <c r="U44" s="39">
        <v>931</v>
      </c>
      <c r="V44" s="52"/>
      <c r="W44" s="53"/>
      <c r="X44" s="40">
        <f t="shared" si="0"/>
        <v>918.06750000000011</v>
      </c>
      <c r="Y44" s="40">
        <f t="shared" si="1"/>
        <v>204.01499999999999</v>
      </c>
      <c r="Z44" s="40">
        <f t="shared" si="2"/>
        <v>823.86357375</v>
      </c>
      <c r="AA44" s="41">
        <f t="shared" si="3"/>
        <v>136.01</v>
      </c>
      <c r="AB44" s="41"/>
      <c r="AC44" s="41"/>
      <c r="AD44" s="41"/>
      <c r="AE44" s="41">
        <v>2500</v>
      </c>
      <c r="AF44" s="41"/>
      <c r="AG44" s="42">
        <f t="shared" si="4"/>
        <v>11334.166666666666</v>
      </c>
      <c r="AH44" s="43">
        <f t="shared" si="5"/>
        <v>5440.4</v>
      </c>
      <c r="AI44" s="43">
        <f t="shared" si="6"/>
        <v>3400.25</v>
      </c>
      <c r="AJ44" s="43">
        <f t="shared" si="9"/>
        <v>3400.25</v>
      </c>
      <c r="AK44" s="43">
        <f t="shared" si="7"/>
        <v>4188.6092966666665</v>
      </c>
      <c r="AL44" s="31">
        <f t="shared" si="8"/>
        <v>27763.675963333331</v>
      </c>
    </row>
    <row r="45" spans="2:38" s="44" customFormat="1" ht="54.75" customHeight="1" x14ac:dyDescent="0.2">
      <c r="B45" s="27">
        <v>39</v>
      </c>
      <c r="C45" s="28" t="s">
        <v>47</v>
      </c>
      <c r="D45" s="29" t="s">
        <v>48</v>
      </c>
      <c r="E45" s="29" t="s">
        <v>49</v>
      </c>
      <c r="F45" s="29" t="s">
        <v>50</v>
      </c>
      <c r="G45" s="29" t="s">
        <v>51</v>
      </c>
      <c r="H45" s="54" t="s">
        <v>163</v>
      </c>
      <c r="I45" s="31" t="s">
        <v>164</v>
      </c>
      <c r="J45" s="48" t="s">
        <v>165</v>
      </c>
      <c r="K45" s="57" t="s">
        <v>54</v>
      </c>
      <c r="L45" s="61">
        <v>41076</v>
      </c>
      <c r="M45" s="33">
        <v>12</v>
      </c>
      <c r="N45" s="34">
        <v>40</v>
      </c>
      <c r="O45" s="34" t="s">
        <v>127</v>
      </c>
      <c r="P45" s="58" t="s">
        <v>166</v>
      </c>
      <c r="Q45" s="46" t="s">
        <v>167</v>
      </c>
      <c r="R45" s="36" t="s">
        <v>57</v>
      </c>
      <c r="S45" s="37">
        <v>6800.5</v>
      </c>
      <c r="T45" s="40"/>
      <c r="U45" s="39">
        <v>931</v>
      </c>
      <c r="V45" s="52"/>
      <c r="W45" s="53"/>
      <c r="X45" s="40">
        <f t="shared" si="0"/>
        <v>918.06750000000011</v>
      </c>
      <c r="Y45" s="40">
        <f t="shared" si="1"/>
        <v>204.01499999999999</v>
      </c>
      <c r="Z45" s="40">
        <f t="shared" si="2"/>
        <v>823.86357375</v>
      </c>
      <c r="AA45" s="41">
        <f t="shared" si="3"/>
        <v>136.01</v>
      </c>
      <c r="AB45" s="41"/>
      <c r="AC45" s="41"/>
      <c r="AD45" s="41"/>
      <c r="AE45" s="41">
        <v>2500</v>
      </c>
      <c r="AF45" s="41"/>
      <c r="AG45" s="42">
        <f t="shared" si="4"/>
        <v>11334.166666666666</v>
      </c>
      <c r="AH45" s="43">
        <f t="shared" si="5"/>
        <v>5440.4</v>
      </c>
      <c r="AI45" s="43">
        <f t="shared" si="6"/>
        <v>3400.25</v>
      </c>
      <c r="AJ45" s="43">
        <f t="shared" si="9"/>
        <v>3400.25</v>
      </c>
      <c r="AK45" s="43">
        <f t="shared" si="7"/>
        <v>4188.6092966666665</v>
      </c>
      <c r="AL45" s="31">
        <f t="shared" si="8"/>
        <v>27763.675963333331</v>
      </c>
    </row>
    <row r="46" spans="2:38" s="44" customFormat="1" ht="54.75" customHeight="1" x14ac:dyDescent="0.2">
      <c r="B46" s="45">
        <v>40</v>
      </c>
      <c r="C46" s="28" t="s">
        <v>47</v>
      </c>
      <c r="D46" s="29" t="s">
        <v>48</v>
      </c>
      <c r="E46" s="29" t="s">
        <v>49</v>
      </c>
      <c r="F46" s="29" t="s">
        <v>50</v>
      </c>
      <c r="G46" s="29" t="s">
        <v>51</v>
      </c>
      <c r="H46" s="54" t="s">
        <v>168</v>
      </c>
      <c r="I46" s="31" t="s">
        <v>192</v>
      </c>
      <c r="J46" s="31"/>
      <c r="K46" s="31" t="s">
        <v>54</v>
      </c>
      <c r="L46" s="32">
        <v>42038</v>
      </c>
      <c r="M46" s="33"/>
      <c r="N46" s="34"/>
      <c r="O46" s="34"/>
      <c r="P46" s="58" t="s">
        <v>169</v>
      </c>
      <c r="Q46" s="46"/>
      <c r="R46" s="36" t="s">
        <v>57</v>
      </c>
      <c r="S46" s="37">
        <v>6475.5</v>
      </c>
      <c r="T46" s="40"/>
      <c r="U46" s="39">
        <v>931</v>
      </c>
      <c r="V46" s="52"/>
      <c r="W46" s="53"/>
      <c r="X46" s="40">
        <f>S46*13.5%</f>
        <v>874.19250000000011</v>
      </c>
      <c r="Y46" s="40">
        <f>S46*3%</f>
        <v>194.26499999999999</v>
      </c>
      <c r="Z46" s="40">
        <f t="shared" si="2"/>
        <v>784.49063625000008</v>
      </c>
      <c r="AA46" s="41">
        <f t="shared" si="3"/>
        <v>129.51</v>
      </c>
      <c r="AB46" s="41"/>
      <c r="AC46" s="41"/>
      <c r="AD46" s="41"/>
      <c r="AE46" s="41">
        <v>2500</v>
      </c>
      <c r="AF46" s="41"/>
      <c r="AG46" s="42">
        <f t="shared" si="4"/>
        <v>10792.5</v>
      </c>
      <c r="AH46" s="43">
        <f t="shared" si="5"/>
        <v>5180.3999999999996</v>
      </c>
      <c r="AI46" s="43">
        <f t="shared" si="6"/>
        <v>3237.75</v>
      </c>
      <c r="AJ46" s="43">
        <f t="shared" si="9"/>
        <v>3237.75</v>
      </c>
      <c r="AK46" s="43">
        <f t="shared" si="7"/>
        <v>3988.4331299999999</v>
      </c>
      <c r="AL46" s="31">
        <f t="shared" si="8"/>
        <v>26436.833130000003</v>
      </c>
    </row>
    <row r="47" spans="2:38" s="44" customFormat="1" ht="54.75" customHeight="1" x14ac:dyDescent="0.2">
      <c r="B47" s="27">
        <v>41</v>
      </c>
      <c r="C47" s="28" t="s">
        <v>47</v>
      </c>
      <c r="D47" s="29" t="s">
        <v>48</v>
      </c>
      <c r="E47" s="29" t="s">
        <v>49</v>
      </c>
      <c r="F47" s="29" t="s">
        <v>50</v>
      </c>
      <c r="G47" s="29" t="s">
        <v>51</v>
      </c>
      <c r="H47" s="54" t="s">
        <v>168</v>
      </c>
      <c r="I47" s="47" t="s">
        <v>190</v>
      </c>
      <c r="J47" s="48"/>
      <c r="K47" s="57" t="s">
        <v>72</v>
      </c>
      <c r="L47" s="61">
        <v>42310</v>
      </c>
      <c r="M47" s="33"/>
      <c r="N47" s="34"/>
      <c r="O47" s="34"/>
      <c r="P47" s="58" t="s">
        <v>169</v>
      </c>
      <c r="Q47" s="46"/>
      <c r="R47" s="36" t="s">
        <v>57</v>
      </c>
      <c r="S47" s="37">
        <v>6475.5</v>
      </c>
      <c r="T47" s="40"/>
      <c r="U47" s="39">
        <v>931</v>
      </c>
      <c r="V47" s="52"/>
      <c r="W47" s="53"/>
      <c r="X47" s="40">
        <f t="shared" si="0"/>
        <v>874.19250000000011</v>
      </c>
      <c r="Y47" s="40">
        <f t="shared" si="1"/>
        <v>194.26499999999999</v>
      </c>
      <c r="Z47" s="40">
        <f t="shared" si="2"/>
        <v>784.49063625000008</v>
      </c>
      <c r="AA47" s="41">
        <f t="shared" si="3"/>
        <v>129.51</v>
      </c>
      <c r="AB47" s="41"/>
      <c r="AC47" s="41"/>
      <c r="AD47" s="41"/>
      <c r="AE47" s="41">
        <v>2500</v>
      </c>
      <c r="AF47" s="41"/>
      <c r="AG47" s="42">
        <f t="shared" si="4"/>
        <v>10792.5</v>
      </c>
      <c r="AH47" s="43">
        <f t="shared" si="5"/>
        <v>5180.3999999999996</v>
      </c>
      <c r="AI47" s="43">
        <f t="shared" si="6"/>
        <v>3237.75</v>
      </c>
      <c r="AJ47" s="43">
        <f t="shared" si="9"/>
        <v>3237.75</v>
      </c>
      <c r="AK47" s="43">
        <f t="shared" si="7"/>
        <v>3988.4331299999999</v>
      </c>
      <c r="AL47" s="31">
        <f t="shared" si="8"/>
        <v>26436.833130000003</v>
      </c>
    </row>
    <row r="48" spans="2:38" s="44" customFormat="1" ht="54.75" customHeight="1" x14ac:dyDescent="0.2">
      <c r="B48" s="45">
        <v>42</v>
      </c>
      <c r="C48" s="28" t="s">
        <v>47</v>
      </c>
      <c r="D48" s="29" t="s">
        <v>48</v>
      </c>
      <c r="E48" s="29" t="s">
        <v>49</v>
      </c>
      <c r="F48" s="29" t="s">
        <v>50</v>
      </c>
      <c r="G48" s="29" t="s">
        <v>51</v>
      </c>
      <c r="H48" s="54" t="s">
        <v>170</v>
      </c>
      <c r="I48" s="47" t="s">
        <v>171</v>
      </c>
      <c r="J48" s="48" t="s">
        <v>172</v>
      </c>
      <c r="K48" s="57" t="s">
        <v>54</v>
      </c>
      <c r="L48" s="61">
        <v>41030</v>
      </c>
      <c r="M48" s="33">
        <v>10</v>
      </c>
      <c r="N48" s="34">
        <v>40</v>
      </c>
      <c r="O48" s="34" t="s">
        <v>127</v>
      </c>
      <c r="P48" s="35" t="s">
        <v>173</v>
      </c>
      <c r="Q48" s="46" t="s">
        <v>174</v>
      </c>
      <c r="R48" s="36" t="s">
        <v>57</v>
      </c>
      <c r="S48" s="37">
        <v>6168.3</v>
      </c>
      <c r="T48" s="40"/>
      <c r="U48" s="39">
        <v>931</v>
      </c>
      <c r="V48" s="52"/>
      <c r="W48" s="53"/>
      <c r="X48" s="40">
        <f t="shared" si="0"/>
        <v>832.72050000000013</v>
      </c>
      <c r="Y48" s="40">
        <f t="shared" si="1"/>
        <v>185.04900000000001</v>
      </c>
      <c r="Z48" s="40">
        <f t="shared" si="2"/>
        <v>747.27412425</v>
      </c>
      <c r="AA48" s="41">
        <f t="shared" si="3"/>
        <v>123.366</v>
      </c>
      <c r="AB48" s="41"/>
      <c r="AC48" s="41"/>
      <c r="AD48" s="41">
        <v>1085</v>
      </c>
      <c r="AE48" s="41">
        <v>2500</v>
      </c>
      <c r="AF48" s="41"/>
      <c r="AG48" s="42">
        <f t="shared" si="4"/>
        <v>10280.5</v>
      </c>
      <c r="AH48" s="43">
        <f t="shared" si="5"/>
        <v>4934.6400000000003</v>
      </c>
      <c r="AI48" s="43">
        <f t="shared" si="6"/>
        <v>3084.15</v>
      </c>
      <c r="AJ48" s="43">
        <f t="shared" si="9"/>
        <v>3084.15</v>
      </c>
      <c r="AK48" s="43">
        <f t="shared" si="7"/>
        <v>3799.2204579999998</v>
      </c>
      <c r="AL48" s="31">
        <f t="shared" si="8"/>
        <v>25182.660458000002</v>
      </c>
    </row>
    <row r="49" spans="2:38" s="44" customFormat="1" ht="54.75" customHeight="1" x14ac:dyDescent="0.2">
      <c r="B49" s="27">
        <v>43</v>
      </c>
      <c r="C49" s="28" t="s">
        <v>47</v>
      </c>
      <c r="D49" s="29" t="s">
        <v>48</v>
      </c>
      <c r="E49" s="29" t="s">
        <v>49</v>
      </c>
      <c r="F49" s="29" t="s">
        <v>50</v>
      </c>
      <c r="G49" s="29" t="s">
        <v>51</v>
      </c>
      <c r="H49" s="54" t="s">
        <v>170</v>
      </c>
      <c r="I49" s="47" t="s">
        <v>175</v>
      </c>
      <c r="J49" s="48" t="s">
        <v>176</v>
      </c>
      <c r="K49" s="57" t="s">
        <v>54</v>
      </c>
      <c r="L49" s="61">
        <v>40283</v>
      </c>
      <c r="M49" s="33">
        <v>10</v>
      </c>
      <c r="N49" s="34">
        <v>40</v>
      </c>
      <c r="O49" s="34" t="s">
        <v>127</v>
      </c>
      <c r="P49" s="35" t="s">
        <v>173</v>
      </c>
      <c r="Q49" s="46" t="s">
        <v>174</v>
      </c>
      <c r="R49" s="36" t="s">
        <v>57</v>
      </c>
      <c r="S49" s="37">
        <v>6168.3</v>
      </c>
      <c r="T49" s="40"/>
      <c r="U49" s="39">
        <v>931</v>
      </c>
      <c r="V49" s="52"/>
      <c r="W49" s="53">
        <f>((S49/100)*1.9)*1</f>
        <v>117.1977</v>
      </c>
      <c r="X49" s="40">
        <f t="shared" si="0"/>
        <v>832.72050000000013</v>
      </c>
      <c r="Y49" s="40">
        <f t="shared" si="1"/>
        <v>185.04900000000001</v>
      </c>
      <c r="Z49" s="40">
        <f t="shared" si="2"/>
        <v>747.27412425</v>
      </c>
      <c r="AA49" s="41">
        <f t="shared" si="3"/>
        <v>123.366</v>
      </c>
      <c r="AB49" s="41"/>
      <c r="AC49" s="41"/>
      <c r="AD49" s="41">
        <v>1085</v>
      </c>
      <c r="AE49" s="41">
        <v>2500</v>
      </c>
      <c r="AF49" s="41"/>
      <c r="AG49" s="42">
        <f t="shared" si="4"/>
        <v>10280.5</v>
      </c>
      <c r="AH49" s="43">
        <f t="shared" si="5"/>
        <v>4934.6400000000003</v>
      </c>
      <c r="AI49" s="43">
        <f t="shared" si="6"/>
        <v>3084.15</v>
      </c>
      <c r="AJ49" s="43">
        <f t="shared" si="9"/>
        <v>3084.15</v>
      </c>
      <c r="AK49" s="43">
        <f t="shared" si="7"/>
        <v>3799.2204579999998</v>
      </c>
      <c r="AL49" s="31">
        <f t="shared" si="8"/>
        <v>25182.660458000002</v>
      </c>
    </row>
    <row r="50" spans="2:38" s="44" customFormat="1" ht="54.75" customHeight="1" x14ac:dyDescent="0.2">
      <c r="B50" s="45">
        <v>44</v>
      </c>
      <c r="C50" s="28" t="s">
        <v>47</v>
      </c>
      <c r="D50" s="29" t="s">
        <v>48</v>
      </c>
      <c r="E50" s="29" t="s">
        <v>49</v>
      </c>
      <c r="F50" s="29" t="s">
        <v>50</v>
      </c>
      <c r="G50" s="29" t="s">
        <v>51</v>
      </c>
      <c r="H50" s="54" t="s">
        <v>170</v>
      </c>
      <c r="I50" s="47" t="s">
        <v>177</v>
      </c>
      <c r="J50" s="48" t="s">
        <v>178</v>
      </c>
      <c r="K50" s="57" t="s">
        <v>54</v>
      </c>
      <c r="L50" s="61">
        <v>40802</v>
      </c>
      <c r="M50" s="33">
        <v>10</v>
      </c>
      <c r="N50" s="34">
        <v>40</v>
      </c>
      <c r="O50" s="34" t="s">
        <v>127</v>
      </c>
      <c r="P50" s="35" t="s">
        <v>173</v>
      </c>
      <c r="Q50" s="46" t="s">
        <v>174</v>
      </c>
      <c r="R50" s="36" t="s">
        <v>57</v>
      </c>
      <c r="S50" s="37">
        <v>6168.3</v>
      </c>
      <c r="T50" s="40"/>
      <c r="U50" s="39">
        <v>931</v>
      </c>
      <c r="V50" s="52"/>
      <c r="W50" s="53"/>
      <c r="X50" s="40">
        <f t="shared" si="0"/>
        <v>832.72050000000013</v>
      </c>
      <c r="Y50" s="40">
        <f t="shared" si="1"/>
        <v>185.04900000000001</v>
      </c>
      <c r="Z50" s="40">
        <f t="shared" si="2"/>
        <v>747.27412425</v>
      </c>
      <c r="AA50" s="41">
        <f t="shared" si="3"/>
        <v>123.366</v>
      </c>
      <c r="AB50" s="41"/>
      <c r="AC50" s="41"/>
      <c r="AD50" s="41">
        <v>1085</v>
      </c>
      <c r="AE50" s="41">
        <v>2500</v>
      </c>
      <c r="AF50" s="41"/>
      <c r="AG50" s="42">
        <f t="shared" si="4"/>
        <v>10280.5</v>
      </c>
      <c r="AH50" s="43">
        <f t="shared" si="5"/>
        <v>4934.6400000000003</v>
      </c>
      <c r="AI50" s="43">
        <f t="shared" si="6"/>
        <v>3084.15</v>
      </c>
      <c r="AJ50" s="43">
        <f t="shared" si="9"/>
        <v>3084.15</v>
      </c>
      <c r="AK50" s="43">
        <f t="shared" si="7"/>
        <v>3799.2204579999998</v>
      </c>
      <c r="AL50" s="31">
        <f t="shared" si="8"/>
        <v>25182.660458000002</v>
      </c>
    </row>
    <row r="51" spans="2:38" s="44" customFormat="1" ht="54.75" customHeight="1" x14ac:dyDescent="0.2">
      <c r="B51" s="27">
        <v>45</v>
      </c>
      <c r="C51" s="28" t="s">
        <v>47</v>
      </c>
      <c r="D51" s="29" t="s">
        <v>48</v>
      </c>
      <c r="E51" s="29" t="s">
        <v>49</v>
      </c>
      <c r="F51" s="29" t="s">
        <v>50</v>
      </c>
      <c r="G51" s="29" t="s">
        <v>51</v>
      </c>
      <c r="H51" s="54" t="s">
        <v>179</v>
      </c>
      <c r="I51" s="47" t="s">
        <v>180</v>
      </c>
      <c r="J51" s="48" t="s">
        <v>181</v>
      </c>
      <c r="K51" s="57" t="s">
        <v>72</v>
      </c>
      <c r="L51" s="61">
        <v>40603</v>
      </c>
      <c r="M51" s="33">
        <v>8</v>
      </c>
      <c r="N51" s="34">
        <v>40</v>
      </c>
      <c r="O51" s="34" t="s">
        <v>127</v>
      </c>
      <c r="P51" s="46" t="s">
        <v>182</v>
      </c>
      <c r="Q51" s="35" t="s">
        <v>66</v>
      </c>
      <c r="R51" s="35" t="s">
        <v>66</v>
      </c>
      <c r="S51" s="37">
        <v>5587.3</v>
      </c>
      <c r="T51" s="40"/>
      <c r="U51" s="39">
        <v>931</v>
      </c>
      <c r="V51" s="52"/>
      <c r="W51" s="53"/>
      <c r="X51" s="40">
        <f t="shared" si="0"/>
        <v>754.28550000000007</v>
      </c>
      <c r="Y51" s="40">
        <f t="shared" si="1"/>
        <v>167.619</v>
      </c>
      <c r="Z51" s="40">
        <f t="shared" si="2"/>
        <v>676.88742675000003</v>
      </c>
      <c r="AA51" s="41">
        <f t="shared" si="3"/>
        <v>111.74600000000001</v>
      </c>
      <c r="AB51" s="41"/>
      <c r="AC51" s="41"/>
      <c r="AD51" s="41">
        <v>1085</v>
      </c>
      <c r="AE51" s="41">
        <v>2500</v>
      </c>
      <c r="AF51" s="41"/>
      <c r="AG51" s="42">
        <f t="shared" si="4"/>
        <v>9312.1666666666679</v>
      </c>
      <c r="AH51" s="43">
        <f t="shared" si="5"/>
        <v>4469.84</v>
      </c>
      <c r="AI51" s="43">
        <f t="shared" si="6"/>
        <v>2793.65</v>
      </c>
      <c r="AJ51" s="43">
        <f t="shared" si="9"/>
        <v>2793.65</v>
      </c>
      <c r="AK51" s="43">
        <f t="shared" si="7"/>
        <v>3441.3670646666669</v>
      </c>
      <c r="AL51" s="31">
        <f t="shared" si="8"/>
        <v>22810.673731333336</v>
      </c>
    </row>
    <row r="52" spans="2:38" s="44" customFormat="1" ht="54.75" customHeight="1" x14ac:dyDescent="0.2">
      <c r="B52" s="45">
        <v>46</v>
      </c>
      <c r="C52" s="28" t="s">
        <v>47</v>
      </c>
      <c r="D52" s="29" t="s">
        <v>48</v>
      </c>
      <c r="E52" s="29" t="s">
        <v>49</v>
      </c>
      <c r="F52" s="29" t="s">
        <v>50</v>
      </c>
      <c r="G52" s="29" t="s">
        <v>51</v>
      </c>
      <c r="H52" s="54" t="s">
        <v>179</v>
      </c>
      <c r="I52" s="31" t="s">
        <v>183</v>
      </c>
      <c r="J52" s="48" t="s">
        <v>184</v>
      </c>
      <c r="K52" s="31" t="s">
        <v>72</v>
      </c>
      <c r="L52" s="32">
        <v>40422</v>
      </c>
      <c r="M52" s="33">
        <v>8</v>
      </c>
      <c r="N52" s="34">
        <v>40</v>
      </c>
      <c r="O52" s="34" t="s">
        <v>127</v>
      </c>
      <c r="P52" s="46" t="s">
        <v>182</v>
      </c>
      <c r="Q52" s="46" t="s">
        <v>73</v>
      </c>
      <c r="R52" s="36" t="s">
        <v>57</v>
      </c>
      <c r="S52" s="37">
        <v>5587.3</v>
      </c>
      <c r="T52" s="40"/>
      <c r="U52" s="39">
        <v>931</v>
      </c>
      <c r="V52" s="52"/>
      <c r="W52" s="53">
        <f>((S52/100)*1.9)*1</f>
        <v>106.15870000000001</v>
      </c>
      <c r="X52" s="40">
        <f t="shared" si="0"/>
        <v>754.28550000000007</v>
      </c>
      <c r="Y52" s="40">
        <f t="shared" si="1"/>
        <v>167.619</v>
      </c>
      <c r="Z52" s="40">
        <f t="shared" si="2"/>
        <v>676.88742675000003</v>
      </c>
      <c r="AA52" s="41">
        <f t="shared" si="3"/>
        <v>111.74600000000001</v>
      </c>
      <c r="AB52" s="41"/>
      <c r="AC52" s="41"/>
      <c r="AD52" s="41">
        <v>1085</v>
      </c>
      <c r="AE52" s="41">
        <v>2500</v>
      </c>
      <c r="AF52" s="41"/>
      <c r="AG52" s="42">
        <f t="shared" si="4"/>
        <v>9312.1666666666679</v>
      </c>
      <c r="AH52" s="43">
        <f t="shared" si="5"/>
        <v>4469.84</v>
      </c>
      <c r="AI52" s="43">
        <f t="shared" si="6"/>
        <v>2793.65</v>
      </c>
      <c r="AJ52" s="43">
        <f t="shared" si="9"/>
        <v>2793.65</v>
      </c>
      <c r="AK52" s="43">
        <f t="shared" si="7"/>
        <v>3441.3670646666669</v>
      </c>
      <c r="AL52" s="31">
        <f t="shared" si="8"/>
        <v>22810.673731333336</v>
      </c>
    </row>
    <row r="53" spans="2:38" s="44" customFormat="1" ht="54.75" customHeight="1" x14ac:dyDescent="0.2">
      <c r="B53" s="27">
        <v>47</v>
      </c>
      <c r="C53" s="28" t="s">
        <v>47</v>
      </c>
      <c r="D53" s="29" t="s">
        <v>48</v>
      </c>
      <c r="E53" s="29" t="s">
        <v>49</v>
      </c>
      <c r="F53" s="29" t="s">
        <v>50</v>
      </c>
      <c r="G53" s="29" t="s">
        <v>51</v>
      </c>
      <c r="H53" s="54" t="s">
        <v>185</v>
      </c>
      <c r="I53" s="31" t="s">
        <v>186</v>
      </c>
      <c r="J53" s="31"/>
      <c r="K53" s="31" t="s">
        <v>54</v>
      </c>
      <c r="L53" s="32">
        <v>42186</v>
      </c>
      <c r="M53" s="33">
        <v>7</v>
      </c>
      <c r="N53" s="34">
        <v>40</v>
      </c>
      <c r="O53" s="34" t="s">
        <v>127</v>
      </c>
      <c r="P53" s="35" t="s">
        <v>187</v>
      </c>
      <c r="Q53" s="46" t="s">
        <v>73</v>
      </c>
      <c r="R53" s="36" t="s">
        <v>57</v>
      </c>
      <c r="S53" s="37">
        <v>5314.95</v>
      </c>
      <c r="T53" s="40"/>
      <c r="U53" s="39">
        <v>931</v>
      </c>
      <c r="V53" s="52"/>
      <c r="W53" s="53"/>
      <c r="X53" s="40">
        <f t="shared" si="0"/>
        <v>717.51824999999997</v>
      </c>
      <c r="Y53" s="40">
        <f t="shared" si="1"/>
        <v>159.4485</v>
      </c>
      <c r="Z53" s="40">
        <f t="shared" si="2"/>
        <v>643.89290512499997</v>
      </c>
      <c r="AA53" s="41">
        <f t="shared" si="3"/>
        <v>106.29899999999999</v>
      </c>
      <c r="AB53" s="41"/>
      <c r="AC53" s="41"/>
      <c r="AD53" s="41"/>
      <c r="AE53" s="41">
        <v>2500</v>
      </c>
      <c r="AF53" s="41"/>
      <c r="AG53" s="42">
        <f t="shared" si="4"/>
        <v>8858.25</v>
      </c>
      <c r="AH53" s="43">
        <f t="shared" si="5"/>
        <v>4251.96</v>
      </c>
      <c r="AI53" s="43">
        <f t="shared" si="6"/>
        <v>2657.4749999999999</v>
      </c>
      <c r="AJ53" s="43">
        <f t="shared" si="9"/>
        <v>2657.4749999999999</v>
      </c>
      <c r="AK53" s="43">
        <f t="shared" si="7"/>
        <v>3273.6194369999998</v>
      </c>
      <c r="AL53" s="31">
        <f t="shared" si="8"/>
        <v>21698.779437000001</v>
      </c>
    </row>
    <row r="54" spans="2:38" s="44" customFormat="1" ht="54.75" customHeight="1" x14ac:dyDescent="0.2">
      <c r="B54" s="45">
        <v>48</v>
      </c>
      <c r="C54" s="28" t="s">
        <v>47</v>
      </c>
      <c r="D54" s="29" t="s">
        <v>48</v>
      </c>
      <c r="E54" s="29" t="s">
        <v>49</v>
      </c>
      <c r="F54" s="29" t="s">
        <v>50</v>
      </c>
      <c r="G54" s="29" t="s">
        <v>51</v>
      </c>
      <c r="H54" s="54" t="s">
        <v>185</v>
      </c>
      <c r="I54" s="63" t="s">
        <v>130</v>
      </c>
      <c r="J54" s="48"/>
      <c r="K54" s="31"/>
      <c r="L54" s="32"/>
      <c r="M54" s="33">
        <v>7</v>
      </c>
      <c r="N54" s="34">
        <v>40</v>
      </c>
      <c r="O54" s="34" t="s">
        <v>127</v>
      </c>
      <c r="P54" s="35" t="s">
        <v>187</v>
      </c>
      <c r="Q54" s="46" t="s">
        <v>73</v>
      </c>
      <c r="R54" s="36" t="s">
        <v>57</v>
      </c>
      <c r="S54" s="37">
        <v>5314.95</v>
      </c>
      <c r="T54" s="40"/>
      <c r="U54" s="39">
        <v>931</v>
      </c>
      <c r="V54" s="52"/>
      <c r="W54" s="53"/>
      <c r="X54" s="40">
        <f t="shared" si="0"/>
        <v>717.51824999999997</v>
      </c>
      <c r="Y54" s="40">
        <f t="shared" si="1"/>
        <v>159.4485</v>
      </c>
      <c r="Z54" s="40">
        <f t="shared" si="2"/>
        <v>643.89290512499997</v>
      </c>
      <c r="AA54" s="41">
        <f t="shared" si="3"/>
        <v>106.29899999999999</v>
      </c>
      <c r="AB54" s="41"/>
      <c r="AC54" s="41"/>
      <c r="AD54" s="41"/>
      <c r="AE54" s="41">
        <v>2500</v>
      </c>
      <c r="AF54" s="41"/>
      <c r="AG54" s="42">
        <f t="shared" si="4"/>
        <v>8858.25</v>
      </c>
      <c r="AH54" s="43">
        <f t="shared" si="5"/>
        <v>4251.96</v>
      </c>
      <c r="AI54" s="43">
        <f t="shared" si="6"/>
        <v>2657.4749999999999</v>
      </c>
      <c r="AJ54" s="43">
        <f t="shared" si="9"/>
        <v>2657.4749999999999</v>
      </c>
      <c r="AK54" s="43">
        <f t="shared" si="7"/>
        <v>3273.6194369999998</v>
      </c>
      <c r="AL54" s="31">
        <f t="shared" si="8"/>
        <v>21698.779437000001</v>
      </c>
    </row>
    <row r="55" spans="2:38" s="44" customFormat="1" ht="54.75" customHeight="1" x14ac:dyDescent="0.2">
      <c r="B55" s="27">
        <v>49</v>
      </c>
      <c r="C55" s="28" t="s">
        <v>47</v>
      </c>
      <c r="D55" s="29" t="s">
        <v>48</v>
      </c>
      <c r="E55" s="29" t="s">
        <v>49</v>
      </c>
      <c r="F55" s="29" t="s">
        <v>50</v>
      </c>
      <c r="G55" s="29" t="s">
        <v>51</v>
      </c>
      <c r="H55" s="54" t="s">
        <v>185</v>
      </c>
      <c r="I55" s="47" t="s">
        <v>316</v>
      </c>
      <c r="J55" s="48" t="s">
        <v>188</v>
      </c>
      <c r="K55" s="57" t="s">
        <v>54</v>
      </c>
      <c r="L55" s="61">
        <v>41030</v>
      </c>
      <c r="M55" s="33">
        <v>7</v>
      </c>
      <c r="N55" s="34">
        <v>40</v>
      </c>
      <c r="O55" s="34" t="s">
        <v>127</v>
      </c>
      <c r="P55" s="35" t="s">
        <v>187</v>
      </c>
      <c r="Q55" s="46" t="s">
        <v>103</v>
      </c>
      <c r="R55" s="36" t="s">
        <v>57</v>
      </c>
      <c r="S55" s="37">
        <v>5314.95</v>
      </c>
      <c r="T55" s="40"/>
      <c r="U55" s="39">
        <v>931</v>
      </c>
      <c r="V55" s="52"/>
      <c r="W55" s="53"/>
      <c r="X55" s="40">
        <f t="shared" si="0"/>
        <v>717.51824999999997</v>
      </c>
      <c r="Y55" s="40">
        <f t="shared" si="1"/>
        <v>159.4485</v>
      </c>
      <c r="Z55" s="40">
        <f t="shared" si="2"/>
        <v>643.89290512499997</v>
      </c>
      <c r="AA55" s="41">
        <f t="shared" si="3"/>
        <v>106.29899999999999</v>
      </c>
      <c r="AB55" s="41"/>
      <c r="AC55" s="41"/>
      <c r="AD55" s="41"/>
      <c r="AE55" s="41">
        <v>2500</v>
      </c>
      <c r="AF55" s="41"/>
      <c r="AG55" s="42">
        <f t="shared" si="4"/>
        <v>8858.25</v>
      </c>
      <c r="AH55" s="43">
        <f t="shared" si="5"/>
        <v>4251.96</v>
      </c>
      <c r="AI55" s="43">
        <f t="shared" si="6"/>
        <v>2657.4749999999999</v>
      </c>
      <c r="AJ55" s="43">
        <f t="shared" si="9"/>
        <v>2657.4749999999999</v>
      </c>
      <c r="AK55" s="43">
        <f t="shared" si="7"/>
        <v>3273.6194369999998</v>
      </c>
      <c r="AL55" s="31">
        <f t="shared" si="8"/>
        <v>21698.779437000001</v>
      </c>
    </row>
    <row r="56" spans="2:38" s="44" customFormat="1" ht="54.75" customHeight="1" x14ac:dyDescent="0.2">
      <c r="B56" s="45">
        <v>50</v>
      </c>
      <c r="C56" s="28" t="s">
        <v>47</v>
      </c>
      <c r="D56" s="29" t="s">
        <v>48</v>
      </c>
      <c r="E56" s="29" t="s">
        <v>49</v>
      </c>
      <c r="F56" s="29" t="s">
        <v>50</v>
      </c>
      <c r="G56" s="29" t="s">
        <v>51</v>
      </c>
      <c r="H56" s="54" t="s">
        <v>185</v>
      </c>
      <c r="I56" s="47" t="s">
        <v>189</v>
      </c>
      <c r="J56" s="48"/>
      <c r="K56" s="57" t="s">
        <v>54</v>
      </c>
      <c r="L56" s="61">
        <v>42079</v>
      </c>
      <c r="M56" s="33">
        <v>7</v>
      </c>
      <c r="N56" s="34">
        <v>40</v>
      </c>
      <c r="O56" s="34" t="s">
        <v>127</v>
      </c>
      <c r="P56" s="35" t="s">
        <v>187</v>
      </c>
      <c r="Q56" s="46" t="s">
        <v>103</v>
      </c>
      <c r="R56" s="35" t="s">
        <v>66</v>
      </c>
      <c r="S56" s="37">
        <v>5314.95</v>
      </c>
      <c r="T56" s="40"/>
      <c r="U56" s="39">
        <v>931</v>
      </c>
      <c r="V56" s="52"/>
      <c r="W56" s="53"/>
      <c r="X56" s="40">
        <f t="shared" si="0"/>
        <v>717.51824999999997</v>
      </c>
      <c r="Y56" s="40">
        <f t="shared" si="1"/>
        <v>159.4485</v>
      </c>
      <c r="Z56" s="40">
        <f t="shared" si="2"/>
        <v>643.89290512499997</v>
      </c>
      <c r="AA56" s="41">
        <f t="shared" si="3"/>
        <v>106.29899999999999</v>
      </c>
      <c r="AB56" s="41"/>
      <c r="AC56" s="41"/>
      <c r="AD56" s="41"/>
      <c r="AE56" s="41">
        <v>2500</v>
      </c>
      <c r="AF56" s="41"/>
      <c r="AG56" s="42">
        <f t="shared" si="4"/>
        <v>8858.25</v>
      </c>
      <c r="AH56" s="43">
        <f t="shared" si="5"/>
        <v>4251.96</v>
      </c>
      <c r="AI56" s="43">
        <f t="shared" si="6"/>
        <v>2657.4749999999999</v>
      </c>
      <c r="AJ56" s="43">
        <f t="shared" si="9"/>
        <v>2657.4749999999999</v>
      </c>
      <c r="AK56" s="43">
        <f t="shared" si="7"/>
        <v>3273.6194369999998</v>
      </c>
      <c r="AL56" s="31">
        <f t="shared" si="8"/>
        <v>21698.779437000001</v>
      </c>
    </row>
    <row r="57" spans="2:38" s="44" customFormat="1" ht="54.75" customHeight="1" x14ac:dyDescent="0.2">
      <c r="B57" s="27">
        <v>51</v>
      </c>
      <c r="C57" s="28" t="s">
        <v>47</v>
      </c>
      <c r="D57" s="29" t="s">
        <v>48</v>
      </c>
      <c r="E57" s="29" t="s">
        <v>49</v>
      </c>
      <c r="F57" s="29" t="s">
        <v>50</v>
      </c>
      <c r="G57" s="29" t="s">
        <v>51</v>
      </c>
      <c r="H57" s="54" t="s">
        <v>185</v>
      </c>
      <c r="I57" s="95" t="s">
        <v>130</v>
      </c>
      <c r="L57" s="96"/>
      <c r="M57" s="33">
        <v>7</v>
      </c>
      <c r="N57" s="34">
        <v>40</v>
      </c>
      <c r="O57" s="34" t="s">
        <v>127</v>
      </c>
      <c r="P57" s="35" t="s">
        <v>187</v>
      </c>
      <c r="Q57" s="46" t="s">
        <v>103</v>
      </c>
      <c r="R57" s="35" t="s">
        <v>66</v>
      </c>
      <c r="S57" s="37">
        <v>5314.95</v>
      </c>
      <c r="T57" s="40"/>
      <c r="U57" s="39">
        <v>931</v>
      </c>
      <c r="V57" s="52"/>
      <c r="W57" s="53"/>
      <c r="X57" s="40">
        <f t="shared" si="0"/>
        <v>717.51824999999997</v>
      </c>
      <c r="Y57" s="40">
        <f t="shared" si="1"/>
        <v>159.4485</v>
      </c>
      <c r="Z57" s="40">
        <f t="shared" si="2"/>
        <v>643.89290512499997</v>
      </c>
      <c r="AA57" s="41">
        <f t="shared" si="3"/>
        <v>106.29899999999999</v>
      </c>
      <c r="AB57" s="41"/>
      <c r="AC57" s="41"/>
      <c r="AD57" s="41"/>
      <c r="AE57" s="41">
        <v>2500</v>
      </c>
      <c r="AF57" s="41"/>
      <c r="AG57" s="42">
        <f t="shared" si="4"/>
        <v>8858.25</v>
      </c>
      <c r="AH57" s="43">
        <f t="shared" si="5"/>
        <v>4251.96</v>
      </c>
      <c r="AI57" s="43">
        <f t="shared" si="6"/>
        <v>2657.4749999999999</v>
      </c>
      <c r="AJ57" s="43">
        <f t="shared" si="9"/>
        <v>2657.4749999999999</v>
      </c>
      <c r="AK57" s="43">
        <f t="shared" si="7"/>
        <v>3273.6194369999998</v>
      </c>
      <c r="AL57" s="31">
        <f t="shared" si="8"/>
        <v>21698.779437000001</v>
      </c>
    </row>
    <row r="58" spans="2:38" s="44" customFormat="1" ht="54.75" customHeight="1" x14ac:dyDescent="0.2">
      <c r="B58" s="45">
        <v>52</v>
      </c>
      <c r="C58" s="28" t="s">
        <v>47</v>
      </c>
      <c r="D58" s="29" t="s">
        <v>48</v>
      </c>
      <c r="E58" s="29" t="s">
        <v>49</v>
      </c>
      <c r="F58" s="29" t="s">
        <v>50</v>
      </c>
      <c r="G58" s="29" t="s">
        <v>51</v>
      </c>
      <c r="H58" s="54" t="s">
        <v>191</v>
      </c>
      <c r="I58" s="95" t="s">
        <v>130</v>
      </c>
      <c r="M58" s="33">
        <v>7</v>
      </c>
      <c r="N58" s="34">
        <v>40</v>
      </c>
      <c r="O58" s="34" t="s">
        <v>127</v>
      </c>
      <c r="P58" s="35" t="s">
        <v>193</v>
      </c>
      <c r="Q58" s="35" t="s">
        <v>160</v>
      </c>
      <c r="R58" s="35" t="s">
        <v>66</v>
      </c>
      <c r="S58" s="37">
        <v>5059.6000000000004</v>
      </c>
      <c r="T58" s="40"/>
      <c r="U58" s="39">
        <v>931</v>
      </c>
      <c r="V58" s="52"/>
      <c r="W58" s="53"/>
      <c r="X58" s="40">
        <f t="shared" si="0"/>
        <v>683.04600000000005</v>
      </c>
      <c r="Y58" s="40">
        <f t="shared" si="1"/>
        <v>151.78800000000001</v>
      </c>
      <c r="Z58" s="40">
        <f t="shared" si="2"/>
        <v>612.95789100000002</v>
      </c>
      <c r="AA58" s="41">
        <f t="shared" si="3"/>
        <v>101.19200000000001</v>
      </c>
      <c r="AB58" s="41"/>
      <c r="AC58" s="41"/>
      <c r="AD58" s="41"/>
      <c r="AE58" s="41">
        <v>2500</v>
      </c>
      <c r="AF58" s="41"/>
      <c r="AG58" s="42">
        <f t="shared" si="4"/>
        <v>8432.6666666666661</v>
      </c>
      <c r="AH58" s="43">
        <f t="shared" si="5"/>
        <v>4047.6800000000003</v>
      </c>
      <c r="AI58" s="43">
        <f t="shared" si="6"/>
        <v>2529.8000000000002</v>
      </c>
      <c r="AJ58" s="43">
        <f t="shared" si="9"/>
        <v>2529.8000000000002</v>
      </c>
      <c r="AK58" s="43">
        <f t="shared" si="7"/>
        <v>3116.3425626666667</v>
      </c>
      <c r="AL58" s="31">
        <f t="shared" si="8"/>
        <v>20656.289229333335</v>
      </c>
    </row>
    <row r="59" spans="2:38" s="44" customFormat="1" ht="54.75" customHeight="1" x14ac:dyDescent="0.2">
      <c r="B59" s="27">
        <v>53</v>
      </c>
      <c r="C59" s="28" t="s">
        <v>47</v>
      </c>
      <c r="D59" s="29" t="s">
        <v>48</v>
      </c>
      <c r="E59" s="29" t="s">
        <v>49</v>
      </c>
      <c r="F59" s="29" t="s">
        <v>50</v>
      </c>
      <c r="G59" s="29" t="s">
        <v>51</v>
      </c>
      <c r="H59" s="54" t="s">
        <v>194</v>
      </c>
      <c r="I59" s="31" t="s">
        <v>195</v>
      </c>
      <c r="J59" s="48" t="s">
        <v>196</v>
      </c>
      <c r="K59" s="31" t="s">
        <v>72</v>
      </c>
      <c r="L59" s="32">
        <v>41170</v>
      </c>
      <c r="M59" s="33">
        <v>6</v>
      </c>
      <c r="N59" s="34">
        <v>40</v>
      </c>
      <c r="O59" s="34" t="s">
        <v>127</v>
      </c>
      <c r="P59" s="35" t="s">
        <v>197</v>
      </c>
      <c r="Q59" s="46" t="s">
        <v>198</v>
      </c>
      <c r="R59" s="35" t="s">
        <v>66</v>
      </c>
      <c r="S59" s="37">
        <v>5059.6000000000004</v>
      </c>
      <c r="T59" s="40"/>
      <c r="U59" s="39">
        <v>931</v>
      </c>
      <c r="V59" s="52"/>
      <c r="W59" s="53"/>
      <c r="X59" s="40">
        <f t="shared" si="0"/>
        <v>683.04600000000005</v>
      </c>
      <c r="Y59" s="40">
        <f t="shared" si="1"/>
        <v>151.78800000000001</v>
      </c>
      <c r="Z59" s="40">
        <f t="shared" si="2"/>
        <v>612.95789100000002</v>
      </c>
      <c r="AA59" s="41">
        <f t="shared" si="3"/>
        <v>101.19200000000001</v>
      </c>
      <c r="AB59" s="41"/>
      <c r="AC59" s="41"/>
      <c r="AD59" s="41"/>
      <c r="AE59" s="41">
        <v>2500</v>
      </c>
      <c r="AF59" s="41"/>
      <c r="AG59" s="42">
        <f t="shared" si="4"/>
        <v>8432.6666666666661</v>
      </c>
      <c r="AH59" s="43">
        <f t="shared" si="5"/>
        <v>4047.6800000000003</v>
      </c>
      <c r="AI59" s="43">
        <f t="shared" si="6"/>
        <v>2529.8000000000002</v>
      </c>
      <c r="AJ59" s="43">
        <f t="shared" si="9"/>
        <v>2529.8000000000002</v>
      </c>
      <c r="AK59" s="43">
        <f t="shared" si="7"/>
        <v>3116.3425626666667</v>
      </c>
      <c r="AL59" s="31">
        <f t="shared" si="8"/>
        <v>20656.289229333335</v>
      </c>
    </row>
    <row r="60" spans="2:38" s="44" customFormat="1" ht="54.75" customHeight="1" x14ac:dyDescent="0.2">
      <c r="B60" s="45">
        <v>54</v>
      </c>
      <c r="C60" s="28" t="s">
        <v>47</v>
      </c>
      <c r="D60" s="29" t="s">
        <v>48</v>
      </c>
      <c r="E60" s="29" t="s">
        <v>49</v>
      </c>
      <c r="F60" s="29" t="s">
        <v>50</v>
      </c>
      <c r="G60" s="29" t="s">
        <v>51</v>
      </c>
      <c r="H60" s="54" t="s">
        <v>199</v>
      </c>
      <c r="I60" s="63" t="s">
        <v>317</v>
      </c>
      <c r="J60" s="48"/>
      <c r="K60" s="57"/>
      <c r="L60" s="61"/>
      <c r="M60" s="33">
        <v>6</v>
      </c>
      <c r="N60" s="34">
        <v>40</v>
      </c>
      <c r="O60" s="34" t="s">
        <v>127</v>
      </c>
      <c r="P60" s="35" t="s">
        <v>197</v>
      </c>
      <c r="Q60" s="46" t="s">
        <v>114</v>
      </c>
      <c r="R60" s="35" t="s">
        <v>66</v>
      </c>
      <c r="S60" s="37">
        <v>5059.6000000000004</v>
      </c>
      <c r="T60" s="40"/>
      <c r="U60" s="39">
        <v>931</v>
      </c>
      <c r="V60" s="52"/>
      <c r="W60" s="53"/>
      <c r="X60" s="40">
        <f t="shared" si="0"/>
        <v>683.04600000000005</v>
      </c>
      <c r="Y60" s="40">
        <f t="shared" si="1"/>
        <v>151.78800000000001</v>
      </c>
      <c r="Z60" s="40">
        <f t="shared" si="2"/>
        <v>612.95789100000002</v>
      </c>
      <c r="AA60" s="41">
        <f t="shared" si="3"/>
        <v>101.19200000000001</v>
      </c>
      <c r="AB60" s="41"/>
      <c r="AC60" s="41"/>
      <c r="AD60" s="41">
        <v>1085</v>
      </c>
      <c r="AE60" s="41">
        <v>2500</v>
      </c>
      <c r="AF60" s="41"/>
      <c r="AG60" s="42">
        <f t="shared" si="4"/>
        <v>8432.6666666666661</v>
      </c>
      <c r="AH60" s="43">
        <f t="shared" si="5"/>
        <v>4047.6800000000003</v>
      </c>
      <c r="AI60" s="43">
        <f t="shared" si="6"/>
        <v>2529.8000000000002</v>
      </c>
      <c r="AJ60" s="43">
        <f t="shared" si="9"/>
        <v>2529.8000000000002</v>
      </c>
      <c r="AK60" s="43">
        <f t="shared" si="7"/>
        <v>3116.3425626666667</v>
      </c>
      <c r="AL60" s="31">
        <f t="shared" si="8"/>
        <v>20656.289229333335</v>
      </c>
    </row>
    <row r="61" spans="2:38" s="44" customFormat="1" ht="54.75" customHeight="1" x14ac:dyDescent="0.2">
      <c r="B61" s="27">
        <v>55</v>
      </c>
      <c r="C61" s="28" t="s">
        <v>47</v>
      </c>
      <c r="D61" s="29" t="s">
        <v>48</v>
      </c>
      <c r="E61" s="29" t="s">
        <v>49</v>
      </c>
      <c r="F61" s="29" t="s">
        <v>50</v>
      </c>
      <c r="G61" s="29" t="s">
        <v>51</v>
      </c>
      <c r="H61" s="54" t="s">
        <v>194</v>
      </c>
      <c r="I61" s="62" t="s">
        <v>318</v>
      </c>
      <c r="J61" s="48"/>
      <c r="K61" s="57"/>
      <c r="L61" s="61"/>
      <c r="M61" s="33">
        <v>6</v>
      </c>
      <c r="N61" s="34">
        <v>40</v>
      </c>
      <c r="O61" s="34" t="s">
        <v>127</v>
      </c>
      <c r="P61" s="35" t="s">
        <v>197</v>
      </c>
      <c r="Q61" s="46" t="s">
        <v>103</v>
      </c>
      <c r="R61" s="35" t="s">
        <v>66</v>
      </c>
      <c r="S61" s="37">
        <v>5059.6000000000004</v>
      </c>
      <c r="T61" s="40"/>
      <c r="U61" s="39">
        <v>931</v>
      </c>
      <c r="V61" s="52"/>
      <c r="W61" s="53"/>
      <c r="X61" s="40">
        <f t="shared" si="0"/>
        <v>683.04600000000005</v>
      </c>
      <c r="Y61" s="40">
        <f t="shared" si="1"/>
        <v>151.78800000000001</v>
      </c>
      <c r="Z61" s="40">
        <f t="shared" si="2"/>
        <v>612.95789100000002</v>
      </c>
      <c r="AA61" s="41">
        <f t="shared" si="3"/>
        <v>101.19200000000001</v>
      </c>
      <c r="AB61" s="41"/>
      <c r="AC61" s="41"/>
      <c r="AD61" s="41">
        <v>1085</v>
      </c>
      <c r="AE61" s="41">
        <v>2500</v>
      </c>
      <c r="AF61" s="41"/>
      <c r="AG61" s="42">
        <f t="shared" si="4"/>
        <v>8432.6666666666661</v>
      </c>
      <c r="AH61" s="43">
        <f t="shared" si="5"/>
        <v>4047.6800000000003</v>
      </c>
      <c r="AI61" s="43">
        <f t="shared" si="6"/>
        <v>2529.8000000000002</v>
      </c>
      <c r="AJ61" s="43">
        <f t="shared" si="9"/>
        <v>2529.8000000000002</v>
      </c>
      <c r="AK61" s="43">
        <f t="shared" si="7"/>
        <v>3116.3425626666667</v>
      </c>
      <c r="AL61" s="31">
        <f t="shared" si="8"/>
        <v>20656.289229333335</v>
      </c>
    </row>
    <row r="62" spans="2:38" s="44" customFormat="1" ht="54.75" customHeight="1" x14ac:dyDescent="0.2">
      <c r="B62" s="45">
        <v>56</v>
      </c>
      <c r="C62" s="28" t="s">
        <v>47</v>
      </c>
      <c r="D62" s="29" t="s">
        <v>48</v>
      </c>
      <c r="E62" s="29" t="s">
        <v>49</v>
      </c>
      <c r="F62" s="29" t="s">
        <v>50</v>
      </c>
      <c r="G62" s="29" t="s">
        <v>51</v>
      </c>
      <c r="H62" s="54" t="s">
        <v>194</v>
      </c>
      <c r="I62" s="47" t="s">
        <v>200</v>
      </c>
      <c r="J62" s="48" t="s">
        <v>201</v>
      </c>
      <c r="K62" s="57" t="s">
        <v>54</v>
      </c>
      <c r="L62" s="61">
        <v>40575</v>
      </c>
      <c r="M62" s="33">
        <v>6</v>
      </c>
      <c r="N62" s="34">
        <v>40</v>
      </c>
      <c r="O62" s="34" t="s">
        <v>127</v>
      </c>
      <c r="P62" s="35" t="s">
        <v>197</v>
      </c>
      <c r="Q62" s="46" t="s">
        <v>202</v>
      </c>
      <c r="R62" s="35" t="s">
        <v>66</v>
      </c>
      <c r="S62" s="37">
        <v>4821.1000000000004</v>
      </c>
      <c r="T62" s="40"/>
      <c r="U62" s="39">
        <v>931</v>
      </c>
      <c r="V62" s="52"/>
      <c r="W62" s="53"/>
      <c r="X62" s="40">
        <f t="shared" si="0"/>
        <v>650.84850000000006</v>
      </c>
      <c r="Y62" s="40">
        <f t="shared" si="1"/>
        <v>144.63300000000001</v>
      </c>
      <c r="Z62" s="40">
        <f t="shared" si="2"/>
        <v>584.06421225000008</v>
      </c>
      <c r="AA62" s="41">
        <f t="shared" si="3"/>
        <v>96.422000000000011</v>
      </c>
      <c r="AB62" s="41"/>
      <c r="AC62" s="41"/>
      <c r="AD62" s="41"/>
      <c r="AE62" s="41">
        <v>2500</v>
      </c>
      <c r="AF62" s="41"/>
      <c r="AG62" s="42">
        <f t="shared" si="4"/>
        <v>8035.166666666667</v>
      </c>
      <c r="AH62" s="43">
        <f t="shared" si="5"/>
        <v>3856.88</v>
      </c>
      <c r="AI62" s="43">
        <f t="shared" si="6"/>
        <v>2410.5500000000002</v>
      </c>
      <c r="AJ62" s="43">
        <f t="shared" si="9"/>
        <v>2410.5500000000002</v>
      </c>
      <c r="AK62" s="43">
        <f t="shared" si="7"/>
        <v>2969.4440526666667</v>
      </c>
      <c r="AL62" s="31">
        <f t="shared" si="8"/>
        <v>19682.590719333333</v>
      </c>
    </row>
    <row r="63" spans="2:38" s="44" customFormat="1" ht="54.75" customHeight="1" x14ac:dyDescent="0.2">
      <c r="B63" s="27">
        <v>57</v>
      </c>
      <c r="C63" s="28" t="s">
        <v>47</v>
      </c>
      <c r="D63" s="29" t="s">
        <v>48</v>
      </c>
      <c r="E63" s="29" t="s">
        <v>49</v>
      </c>
      <c r="F63" s="29" t="s">
        <v>50</v>
      </c>
      <c r="G63" s="29" t="s">
        <v>51</v>
      </c>
      <c r="H63" s="54" t="s">
        <v>203</v>
      </c>
      <c r="I63" s="63" t="s">
        <v>313</v>
      </c>
      <c r="J63" s="31"/>
      <c r="K63" s="31" t="s">
        <v>72</v>
      </c>
      <c r="L63" s="32">
        <v>42380</v>
      </c>
      <c r="M63" s="33">
        <v>5</v>
      </c>
      <c r="N63" s="34">
        <v>40</v>
      </c>
      <c r="O63" s="34" t="s">
        <v>127</v>
      </c>
      <c r="P63" s="35" t="s">
        <v>204</v>
      </c>
      <c r="Q63" s="46" t="s">
        <v>198</v>
      </c>
      <c r="R63" s="35" t="s">
        <v>66</v>
      </c>
      <c r="S63" s="37">
        <v>4821.1000000000004</v>
      </c>
      <c r="T63" s="40"/>
      <c r="U63" s="39">
        <v>931</v>
      </c>
      <c r="V63" s="52"/>
      <c r="W63" s="53"/>
      <c r="X63" s="40">
        <f t="shared" si="0"/>
        <v>650.84850000000006</v>
      </c>
      <c r="Y63" s="40">
        <f t="shared" si="1"/>
        <v>144.63300000000001</v>
      </c>
      <c r="Z63" s="40">
        <f t="shared" si="2"/>
        <v>584.06421225000008</v>
      </c>
      <c r="AA63" s="41">
        <f t="shared" si="3"/>
        <v>96.422000000000011</v>
      </c>
      <c r="AB63" s="41"/>
      <c r="AC63" s="41"/>
      <c r="AD63" s="41">
        <v>1085</v>
      </c>
      <c r="AE63" s="41">
        <v>2500</v>
      </c>
      <c r="AF63" s="41"/>
      <c r="AG63" s="42">
        <f t="shared" si="4"/>
        <v>8035.166666666667</v>
      </c>
      <c r="AH63" s="43">
        <f t="shared" si="5"/>
        <v>3856.88</v>
      </c>
      <c r="AI63" s="43">
        <f t="shared" si="6"/>
        <v>2410.5500000000002</v>
      </c>
      <c r="AJ63" s="43">
        <f t="shared" si="9"/>
        <v>2410.5500000000002</v>
      </c>
      <c r="AK63" s="43">
        <f t="shared" si="7"/>
        <v>2969.4440526666667</v>
      </c>
      <c r="AL63" s="31">
        <f t="shared" si="8"/>
        <v>19682.590719333333</v>
      </c>
    </row>
    <row r="64" spans="2:38" s="44" customFormat="1" ht="54.75" customHeight="1" x14ac:dyDescent="0.2">
      <c r="B64" s="45">
        <v>58</v>
      </c>
      <c r="C64" s="28" t="s">
        <v>47</v>
      </c>
      <c r="D64" s="29" t="s">
        <v>48</v>
      </c>
      <c r="E64" s="29" t="s">
        <v>49</v>
      </c>
      <c r="F64" s="29" t="s">
        <v>50</v>
      </c>
      <c r="G64" s="29" t="s">
        <v>51</v>
      </c>
      <c r="H64" s="54" t="s">
        <v>203</v>
      </c>
      <c r="I64" s="47" t="s">
        <v>205</v>
      </c>
      <c r="J64" s="48" t="s">
        <v>206</v>
      </c>
      <c r="K64" s="57" t="s">
        <v>72</v>
      </c>
      <c r="L64" s="61">
        <v>40413</v>
      </c>
      <c r="M64" s="33">
        <v>5</v>
      </c>
      <c r="N64" s="34">
        <v>40</v>
      </c>
      <c r="O64" s="34" t="s">
        <v>127</v>
      </c>
      <c r="P64" s="35" t="s">
        <v>204</v>
      </c>
      <c r="Q64" s="46" t="s">
        <v>207</v>
      </c>
      <c r="R64" s="35" t="s">
        <v>66</v>
      </c>
      <c r="S64" s="37">
        <v>4821.1000000000004</v>
      </c>
      <c r="T64" s="40"/>
      <c r="U64" s="39">
        <v>931</v>
      </c>
      <c r="V64" s="52"/>
      <c r="W64" s="53">
        <f>((S64/100)*1.9)*1</f>
        <v>91.60090000000001</v>
      </c>
      <c r="X64" s="40">
        <f t="shared" si="0"/>
        <v>650.84850000000006</v>
      </c>
      <c r="Y64" s="40">
        <f t="shared" si="1"/>
        <v>144.63300000000001</v>
      </c>
      <c r="Z64" s="40">
        <f t="shared" si="2"/>
        <v>584.06421225000008</v>
      </c>
      <c r="AA64" s="41">
        <f t="shared" si="3"/>
        <v>96.422000000000011</v>
      </c>
      <c r="AB64" s="41"/>
      <c r="AC64" s="41"/>
      <c r="AD64" s="41"/>
      <c r="AE64" s="41">
        <v>2500</v>
      </c>
      <c r="AF64" s="41"/>
      <c r="AG64" s="42">
        <f t="shared" si="4"/>
        <v>8035.166666666667</v>
      </c>
      <c r="AH64" s="43">
        <f t="shared" si="5"/>
        <v>3856.88</v>
      </c>
      <c r="AI64" s="43">
        <f t="shared" si="6"/>
        <v>2410.5500000000002</v>
      </c>
      <c r="AJ64" s="43">
        <f t="shared" si="9"/>
        <v>2410.5500000000002</v>
      </c>
      <c r="AK64" s="43">
        <f t="shared" si="7"/>
        <v>2969.4440526666667</v>
      </c>
      <c r="AL64" s="31">
        <f t="shared" si="8"/>
        <v>19682.590719333333</v>
      </c>
    </row>
    <row r="65" spans="2:38" s="44" customFormat="1" ht="54.75" customHeight="1" x14ac:dyDescent="0.2">
      <c r="B65" s="27">
        <v>59</v>
      </c>
      <c r="C65" s="28" t="s">
        <v>47</v>
      </c>
      <c r="D65" s="29" t="s">
        <v>48</v>
      </c>
      <c r="E65" s="29" t="s">
        <v>49</v>
      </c>
      <c r="F65" s="29" t="s">
        <v>50</v>
      </c>
      <c r="G65" s="29" t="s">
        <v>51</v>
      </c>
      <c r="H65" s="54" t="s">
        <v>203</v>
      </c>
      <c r="I65" s="47" t="s">
        <v>208</v>
      </c>
      <c r="J65" s="48" t="s">
        <v>209</v>
      </c>
      <c r="K65" s="57" t="s">
        <v>72</v>
      </c>
      <c r="L65" s="61">
        <v>41170</v>
      </c>
      <c r="M65" s="33">
        <v>5</v>
      </c>
      <c r="N65" s="34">
        <v>40</v>
      </c>
      <c r="O65" s="34" t="s">
        <v>127</v>
      </c>
      <c r="P65" s="35" t="s">
        <v>204</v>
      </c>
      <c r="Q65" s="46" t="s">
        <v>210</v>
      </c>
      <c r="R65" s="35" t="s">
        <v>66</v>
      </c>
      <c r="S65" s="37">
        <v>4821.1000000000004</v>
      </c>
      <c r="T65" s="40"/>
      <c r="U65" s="39">
        <v>931</v>
      </c>
      <c r="V65" s="52"/>
      <c r="W65" s="53"/>
      <c r="X65" s="40">
        <f t="shared" si="0"/>
        <v>650.84850000000006</v>
      </c>
      <c r="Y65" s="40">
        <f t="shared" si="1"/>
        <v>144.63300000000001</v>
      </c>
      <c r="Z65" s="40">
        <f t="shared" si="2"/>
        <v>584.06421225000008</v>
      </c>
      <c r="AA65" s="41">
        <f t="shared" si="3"/>
        <v>96.422000000000011</v>
      </c>
      <c r="AB65" s="41"/>
      <c r="AC65" s="41"/>
      <c r="AD65" s="41"/>
      <c r="AE65" s="41">
        <v>2500</v>
      </c>
      <c r="AF65" s="41"/>
      <c r="AG65" s="42">
        <f t="shared" si="4"/>
        <v>8035.166666666667</v>
      </c>
      <c r="AH65" s="43">
        <f t="shared" si="5"/>
        <v>3856.88</v>
      </c>
      <c r="AI65" s="43">
        <f t="shared" si="6"/>
        <v>2410.5500000000002</v>
      </c>
      <c r="AJ65" s="43">
        <f t="shared" si="9"/>
        <v>2410.5500000000002</v>
      </c>
      <c r="AK65" s="43">
        <f t="shared" si="7"/>
        <v>2969.4440526666667</v>
      </c>
      <c r="AL65" s="31">
        <f t="shared" si="8"/>
        <v>19682.590719333333</v>
      </c>
    </row>
    <row r="66" spans="2:38" s="44" customFormat="1" ht="54.75" customHeight="1" x14ac:dyDescent="0.2">
      <c r="B66" s="45">
        <v>60</v>
      </c>
      <c r="C66" s="28" t="s">
        <v>47</v>
      </c>
      <c r="D66" s="29" t="s">
        <v>48</v>
      </c>
      <c r="E66" s="29" t="s">
        <v>49</v>
      </c>
      <c r="F66" s="29" t="s">
        <v>50</v>
      </c>
      <c r="G66" s="29" t="s">
        <v>51</v>
      </c>
      <c r="H66" s="54" t="s">
        <v>203</v>
      </c>
      <c r="I66" s="47" t="s">
        <v>211</v>
      </c>
      <c r="J66" s="48" t="s">
        <v>212</v>
      </c>
      <c r="K66" s="57" t="s">
        <v>54</v>
      </c>
      <c r="L66" s="61">
        <v>42248</v>
      </c>
      <c r="M66" s="33">
        <v>5</v>
      </c>
      <c r="N66" s="34">
        <v>40</v>
      </c>
      <c r="O66" s="34" t="s">
        <v>127</v>
      </c>
      <c r="P66" s="35" t="s">
        <v>204</v>
      </c>
      <c r="Q66" s="46" t="s">
        <v>213</v>
      </c>
      <c r="R66" s="35" t="s">
        <v>66</v>
      </c>
      <c r="S66" s="37">
        <v>4821.1000000000004</v>
      </c>
      <c r="T66" s="40"/>
      <c r="U66" s="39">
        <v>931</v>
      </c>
      <c r="V66" s="52"/>
      <c r="W66" s="53"/>
      <c r="X66" s="40">
        <f t="shared" si="0"/>
        <v>650.84850000000006</v>
      </c>
      <c r="Y66" s="40">
        <f t="shared" si="1"/>
        <v>144.63300000000001</v>
      </c>
      <c r="Z66" s="40">
        <f t="shared" si="2"/>
        <v>584.06421225000008</v>
      </c>
      <c r="AA66" s="41">
        <f t="shared" si="3"/>
        <v>96.422000000000011</v>
      </c>
      <c r="AB66" s="41"/>
      <c r="AC66" s="41"/>
      <c r="AD66" s="41"/>
      <c r="AE66" s="41">
        <v>2500</v>
      </c>
      <c r="AF66" s="41"/>
      <c r="AG66" s="42">
        <f t="shared" si="4"/>
        <v>8035.166666666667</v>
      </c>
      <c r="AH66" s="43">
        <f t="shared" si="5"/>
        <v>3856.88</v>
      </c>
      <c r="AI66" s="43">
        <f t="shared" si="6"/>
        <v>2410.5500000000002</v>
      </c>
      <c r="AJ66" s="43">
        <f t="shared" si="9"/>
        <v>2410.5500000000002</v>
      </c>
      <c r="AK66" s="43">
        <f t="shared" si="7"/>
        <v>2969.4440526666667</v>
      </c>
      <c r="AL66" s="31">
        <f t="shared" si="8"/>
        <v>19682.590719333333</v>
      </c>
    </row>
    <row r="67" spans="2:38" s="44" customFormat="1" ht="54.75" customHeight="1" x14ac:dyDescent="0.2">
      <c r="B67" s="27">
        <v>61</v>
      </c>
      <c r="C67" s="28" t="s">
        <v>47</v>
      </c>
      <c r="D67" s="29" t="s">
        <v>48</v>
      </c>
      <c r="E67" s="29" t="s">
        <v>49</v>
      </c>
      <c r="F67" s="29" t="s">
        <v>50</v>
      </c>
      <c r="G67" s="29" t="s">
        <v>51</v>
      </c>
      <c r="H67" s="54" t="s">
        <v>203</v>
      </c>
      <c r="I67" s="47" t="s">
        <v>214</v>
      </c>
      <c r="J67" s="48"/>
      <c r="K67" s="57" t="s">
        <v>72</v>
      </c>
      <c r="L67" s="61">
        <v>42064</v>
      </c>
      <c r="M67" s="33">
        <v>5</v>
      </c>
      <c r="N67" s="34">
        <v>40</v>
      </c>
      <c r="O67" s="34" t="s">
        <v>127</v>
      </c>
      <c r="P67" s="35" t="s">
        <v>204</v>
      </c>
      <c r="Q67" s="46" t="s">
        <v>198</v>
      </c>
      <c r="R67" s="35" t="s">
        <v>66</v>
      </c>
      <c r="S67" s="37">
        <v>4594.8500000000004</v>
      </c>
      <c r="T67" s="40"/>
      <c r="U67" s="39">
        <v>931</v>
      </c>
      <c r="V67" s="52"/>
      <c r="W67" s="53"/>
      <c r="X67" s="40">
        <f t="shared" si="0"/>
        <v>620.30475000000013</v>
      </c>
      <c r="Y67" s="40">
        <f t="shared" si="1"/>
        <v>137.84550000000002</v>
      </c>
      <c r="Z67" s="40">
        <f t="shared" si="2"/>
        <v>556.65459037500011</v>
      </c>
      <c r="AA67" s="41">
        <f t="shared" si="3"/>
        <v>91.897000000000006</v>
      </c>
      <c r="AB67" s="41"/>
      <c r="AC67" s="41"/>
      <c r="AD67" s="41"/>
      <c r="AE67" s="41">
        <v>2500</v>
      </c>
      <c r="AF67" s="41"/>
      <c r="AG67" s="42">
        <f t="shared" si="4"/>
        <v>7658.0833333333348</v>
      </c>
      <c r="AH67" s="43">
        <f t="shared" si="5"/>
        <v>3675.8800000000006</v>
      </c>
      <c r="AI67" s="43">
        <f t="shared" si="6"/>
        <v>2297.4250000000002</v>
      </c>
      <c r="AJ67" s="43">
        <f t="shared" si="9"/>
        <v>2297.4250000000002</v>
      </c>
      <c r="AK67" s="43">
        <f t="shared" si="7"/>
        <v>2830.0906443333338</v>
      </c>
      <c r="AL67" s="31">
        <f t="shared" si="8"/>
        <v>18758.903977666669</v>
      </c>
    </row>
    <row r="68" spans="2:38" s="44" customFormat="1" ht="54.75" customHeight="1" x14ac:dyDescent="0.2">
      <c r="B68" s="45">
        <v>62</v>
      </c>
      <c r="C68" s="28" t="s">
        <v>47</v>
      </c>
      <c r="D68" s="29" t="s">
        <v>48</v>
      </c>
      <c r="E68" s="29" t="s">
        <v>49</v>
      </c>
      <c r="F68" s="29" t="s">
        <v>50</v>
      </c>
      <c r="G68" s="29" t="s">
        <v>51</v>
      </c>
      <c r="H68" s="54" t="s">
        <v>215</v>
      </c>
      <c r="I68" s="47" t="s">
        <v>216</v>
      </c>
      <c r="J68" s="64" t="s">
        <v>217</v>
      </c>
      <c r="K68" s="57" t="s">
        <v>72</v>
      </c>
      <c r="L68" s="32">
        <v>42278</v>
      </c>
      <c r="M68" s="33">
        <v>4</v>
      </c>
      <c r="N68" s="34">
        <v>40</v>
      </c>
      <c r="O68" s="34" t="s">
        <v>127</v>
      </c>
      <c r="P68" s="35" t="s">
        <v>218</v>
      </c>
      <c r="Q68" s="46" t="s">
        <v>151</v>
      </c>
      <c r="R68" s="35" t="s">
        <v>66</v>
      </c>
      <c r="S68" s="37">
        <v>4594.8500000000004</v>
      </c>
      <c r="T68" s="40"/>
      <c r="U68" s="39">
        <v>931</v>
      </c>
      <c r="V68" s="52"/>
      <c r="W68" s="53"/>
      <c r="X68" s="40">
        <f t="shared" si="0"/>
        <v>620.30475000000013</v>
      </c>
      <c r="Y68" s="40">
        <f t="shared" si="1"/>
        <v>137.84550000000002</v>
      </c>
      <c r="Z68" s="40">
        <f t="shared" si="2"/>
        <v>556.65459037500011</v>
      </c>
      <c r="AA68" s="41">
        <f t="shared" si="3"/>
        <v>91.897000000000006</v>
      </c>
      <c r="AB68" s="41"/>
      <c r="AC68" s="41"/>
      <c r="AD68" s="41">
        <v>1085</v>
      </c>
      <c r="AE68" s="41">
        <v>2500</v>
      </c>
      <c r="AF68" s="41"/>
      <c r="AG68" s="42">
        <f t="shared" si="4"/>
        <v>7658.0833333333348</v>
      </c>
      <c r="AH68" s="43">
        <f t="shared" si="5"/>
        <v>3675.8800000000006</v>
      </c>
      <c r="AI68" s="43">
        <f t="shared" si="6"/>
        <v>2297.4250000000002</v>
      </c>
      <c r="AJ68" s="43">
        <f t="shared" si="9"/>
        <v>2297.4250000000002</v>
      </c>
      <c r="AK68" s="43">
        <f t="shared" si="7"/>
        <v>2830.0906443333338</v>
      </c>
      <c r="AL68" s="31">
        <f t="shared" si="8"/>
        <v>18758.903977666669</v>
      </c>
    </row>
    <row r="69" spans="2:38" s="44" customFormat="1" ht="54.75" customHeight="1" x14ac:dyDescent="0.2">
      <c r="B69" s="27">
        <v>63</v>
      </c>
      <c r="C69" s="28" t="s">
        <v>47</v>
      </c>
      <c r="D69" s="29" t="s">
        <v>48</v>
      </c>
      <c r="E69" s="29" t="s">
        <v>49</v>
      </c>
      <c r="F69" s="29" t="s">
        <v>50</v>
      </c>
      <c r="G69" s="29" t="s">
        <v>51</v>
      </c>
      <c r="H69" s="54" t="s">
        <v>215</v>
      </c>
      <c r="I69" s="47" t="s">
        <v>219</v>
      </c>
      <c r="J69" s="48" t="s">
        <v>220</v>
      </c>
      <c r="K69" s="57" t="s">
        <v>72</v>
      </c>
      <c r="L69" s="61">
        <v>40725</v>
      </c>
      <c r="M69" s="33">
        <v>4</v>
      </c>
      <c r="N69" s="34">
        <v>40</v>
      </c>
      <c r="O69" s="34" t="s">
        <v>127</v>
      </c>
      <c r="P69" s="58" t="s">
        <v>218</v>
      </c>
      <c r="Q69" s="46" t="s">
        <v>151</v>
      </c>
      <c r="R69" s="35" t="s">
        <v>66</v>
      </c>
      <c r="S69" s="37">
        <v>4594.8500000000004</v>
      </c>
      <c r="T69" s="40"/>
      <c r="U69" s="39">
        <v>931</v>
      </c>
      <c r="V69" s="52"/>
      <c r="W69" s="53"/>
      <c r="X69" s="40">
        <f t="shared" si="0"/>
        <v>620.30475000000013</v>
      </c>
      <c r="Y69" s="40">
        <f t="shared" si="1"/>
        <v>137.84550000000002</v>
      </c>
      <c r="Z69" s="40">
        <f t="shared" si="2"/>
        <v>556.65459037500011</v>
      </c>
      <c r="AA69" s="41">
        <f t="shared" si="3"/>
        <v>91.897000000000006</v>
      </c>
      <c r="AB69" s="41"/>
      <c r="AC69" s="41"/>
      <c r="AD69" s="41">
        <v>1085</v>
      </c>
      <c r="AE69" s="41">
        <v>2500</v>
      </c>
      <c r="AF69" s="41"/>
      <c r="AG69" s="42">
        <f t="shared" si="4"/>
        <v>7658.0833333333348</v>
      </c>
      <c r="AH69" s="43">
        <f t="shared" si="5"/>
        <v>3675.8800000000006</v>
      </c>
      <c r="AI69" s="43">
        <f t="shared" si="6"/>
        <v>2297.4250000000002</v>
      </c>
      <c r="AJ69" s="43">
        <f t="shared" si="9"/>
        <v>2297.4250000000002</v>
      </c>
      <c r="AK69" s="43">
        <f t="shared" si="7"/>
        <v>2830.0906443333338</v>
      </c>
      <c r="AL69" s="31">
        <f t="shared" si="8"/>
        <v>18758.903977666669</v>
      </c>
    </row>
    <row r="70" spans="2:38" s="44" customFormat="1" ht="54.75" customHeight="1" x14ac:dyDescent="0.2">
      <c r="B70" s="45">
        <v>64</v>
      </c>
      <c r="C70" s="28" t="s">
        <v>47</v>
      </c>
      <c r="D70" s="29" t="s">
        <v>48</v>
      </c>
      <c r="E70" s="29" t="s">
        <v>49</v>
      </c>
      <c r="F70" s="29" t="s">
        <v>50</v>
      </c>
      <c r="G70" s="29" t="s">
        <v>51</v>
      </c>
      <c r="H70" s="54" t="s">
        <v>221</v>
      </c>
      <c r="I70" s="47" t="s">
        <v>222</v>
      </c>
      <c r="J70" s="48" t="s">
        <v>223</v>
      </c>
      <c r="K70" s="57" t="s">
        <v>54</v>
      </c>
      <c r="L70" s="61">
        <v>40771</v>
      </c>
      <c r="M70" s="33">
        <v>4</v>
      </c>
      <c r="N70" s="34">
        <v>40</v>
      </c>
      <c r="O70" s="34" t="s">
        <v>127</v>
      </c>
      <c r="P70" s="46" t="s">
        <v>224</v>
      </c>
      <c r="Q70" s="46" t="s">
        <v>103</v>
      </c>
      <c r="R70" s="35" t="s">
        <v>160</v>
      </c>
      <c r="S70" s="37">
        <v>4594.8500000000004</v>
      </c>
      <c r="T70" s="40"/>
      <c r="U70" s="39">
        <v>931</v>
      </c>
      <c r="V70" s="52"/>
      <c r="W70" s="53"/>
      <c r="X70" s="40">
        <f t="shared" si="0"/>
        <v>620.30475000000013</v>
      </c>
      <c r="Y70" s="40">
        <f t="shared" si="1"/>
        <v>137.84550000000002</v>
      </c>
      <c r="Z70" s="40">
        <f t="shared" si="2"/>
        <v>556.65459037500011</v>
      </c>
      <c r="AA70" s="41">
        <f t="shared" si="3"/>
        <v>91.897000000000006</v>
      </c>
      <c r="AB70" s="41"/>
      <c r="AC70" s="41"/>
      <c r="AD70" s="41">
        <v>1085</v>
      </c>
      <c r="AE70" s="41">
        <v>2500</v>
      </c>
      <c r="AF70" s="41"/>
      <c r="AG70" s="42">
        <f t="shared" si="4"/>
        <v>7658.0833333333348</v>
      </c>
      <c r="AH70" s="43">
        <f t="shared" si="5"/>
        <v>3675.8800000000006</v>
      </c>
      <c r="AI70" s="43">
        <f t="shared" si="6"/>
        <v>2297.4250000000002</v>
      </c>
      <c r="AJ70" s="43">
        <f t="shared" si="9"/>
        <v>2297.4250000000002</v>
      </c>
      <c r="AK70" s="43">
        <f t="shared" si="7"/>
        <v>2830.0906443333338</v>
      </c>
      <c r="AL70" s="31">
        <f t="shared" si="8"/>
        <v>18758.903977666669</v>
      </c>
    </row>
    <row r="71" spans="2:38" s="44" customFormat="1" ht="54.75" customHeight="1" x14ac:dyDescent="0.2">
      <c r="B71" s="27">
        <v>65</v>
      </c>
      <c r="C71" s="28" t="s">
        <v>47</v>
      </c>
      <c r="D71" s="29" t="s">
        <v>48</v>
      </c>
      <c r="E71" s="29" t="s">
        <v>49</v>
      </c>
      <c r="F71" s="29" t="s">
        <v>50</v>
      </c>
      <c r="G71" s="29" t="s">
        <v>51</v>
      </c>
      <c r="H71" s="54" t="s">
        <v>221</v>
      </c>
      <c r="I71" s="47" t="s">
        <v>225</v>
      </c>
      <c r="J71" s="48" t="s">
        <v>226</v>
      </c>
      <c r="K71" s="57" t="s">
        <v>54</v>
      </c>
      <c r="L71" s="61">
        <v>40924</v>
      </c>
      <c r="M71" s="33">
        <v>4</v>
      </c>
      <c r="N71" s="34">
        <v>40</v>
      </c>
      <c r="O71" s="34" t="s">
        <v>127</v>
      </c>
      <c r="P71" s="46" t="s">
        <v>224</v>
      </c>
      <c r="Q71" s="46" t="s">
        <v>103</v>
      </c>
      <c r="R71" s="35" t="s">
        <v>160</v>
      </c>
      <c r="S71" s="37">
        <v>4594.8500000000004</v>
      </c>
      <c r="T71" s="40"/>
      <c r="U71" s="39">
        <v>931</v>
      </c>
      <c r="V71" s="52"/>
      <c r="W71" s="53"/>
      <c r="X71" s="40">
        <f t="shared" si="0"/>
        <v>620.30475000000013</v>
      </c>
      <c r="Y71" s="40">
        <f t="shared" si="1"/>
        <v>137.84550000000002</v>
      </c>
      <c r="Z71" s="40">
        <f t="shared" si="2"/>
        <v>556.65459037500011</v>
      </c>
      <c r="AA71" s="41">
        <f t="shared" si="3"/>
        <v>91.897000000000006</v>
      </c>
      <c r="AB71" s="41"/>
      <c r="AC71" s="41"/>
      <c r="AD71" s="41">
        <v>1085</v>
      </c>
      <c r="AE71" s="41">
        <v>2500</v>
      </c>
      <c r="AF71" s="41"/>
      <c r="AG71" s="42">
        <f t="shared" si="4"/>
        <v>7658.0833333333348</v>
      </c>
      <c r="AH71" s="43">
        <f t="shared" si="5"/>
        <v>3675.8800000000006</v>
      </c>
      <c r="AI71" s="43">
        <f t="shared" si="6"/>
        <v>2297.4250000000002</v>
      </c>
      <c r="AJ71" s="43">
        <f t="shared" si="9"/>
        <v>2297.4250000000002</v>
      </c>
      <c r="AK71" s="43">
        <f t="shared" si="7"/>
        <v>2830.0906443333338</v>
      </c>
      <c r="AL71" s="31">
        <f t="shared" si="8"/>
        <v>18758.903977666669</v>
      </c>
    </row>
    <row r="72" spans="2:38" s="44" customFormat="1" ht="54.75" customHeight="1" x14ac:dyDescent="0.2">
      <c r="B72" s="45">
        <v>66</v>
      </c>
      <c r="C72" s="28" t="s">
        <v>47</v>
      </c>
      <c r="D72" s="29" t="s">
        <v>48</v>
      </c>
      <c r="E72" s="29" t="s">
        <v>49</v>
      </c>
      <c r="F72" s="29" t="s">
        <v>50</v>
      </c>
      <c r="G72" s="29" t="s">
        <v>51</v>
      </c>
      <c r="H72" s="54" t="s">
        <v>221</v>
      </c>
      <c r="I72" s="47" t="s">
        <v>227</v>
      </c>
      <c r="J72" s="48" t="s">
        <v>228</v>
      </c>
      <c r="K72" s="57" t="s">
        <v>54</v>
      </c>
      <c r="L72" s="61">
        <v>39843</v>
      </c>
      <c r="M72" s="33">
        <v>4</v>
      </c>
      <c r="N72" s="34">
        <v>40</v>
      </c>
      <c r="O72" s="34" t="s">
        <v>127</v>
      </c>
      <c r="P72" s="46" t="s">
        <v>224</v>
      </c>
      <c r="Q72" s="46" t="s">
        <v>103</v>
      </c>
      <c r="R72" s="35" t="s">
        <v>160</v>
      </c>
      <c r="S72" s="37">
        <v>4594.8500000000004</v>
      </c>
      <c r="T72" s="40"/>
      <c r="U72" s="39">
        <v>931</v>
      </c>
      <c r="V72" s="52"/>
      <c r="W72" s="53">
        <f>((S72/100)*1.9)*1</f>
        <v>87.302149999999997</v>
      </c>
      <c r="X72" s="40">
        <f t="shared" si="0"/>
        <v>620.30475000000013</v>
      </c>
      <c r="Y72" s="40">
        <f t="shared" si="1"/>
        <v>137.84550000000002</v>
      </c>
      <c r="Z72" s="40">
        <f t="shared" si="2"/>
        <v>556.65459037500011</v>
      </c>
      <c r="AA72" s="41">
        <f t="shared" si="3"/>
        <v>91.897000000000006</v>
      </c>
      <c r="AB72" s="41"/>
      <c r="AC72" s="41"/>
      <c r="AD72" s="41">
        <v>1085</v>
      </c>
      <c r="AE72" s="41">
        <v>2500</v>
      </c>
      <c r="AF72" s="41"/>
      <c r="AG72" s="42">
        <f t="shared" si="4"/>
        <v>7658.0833333333348</v>
      </c>
      <c r="AH72" s="43">
        <f t="shared" si="5"/>
        <v>3675.8800000000006</v>
      </c>
      <c r="AI72" s="43">
        <f t="shared" si="6"/>
        <v>2297.4250000000002</v>
      </c>
      <c r="AJ72" s="43">
        <f t="shared" si="9"/>
        <v>2297.4250000000002</v>
      </c>
      <c r="AK72" s="43">
        <f t="shared" si="7"/>
        <v>2830.0906443333338</v>
      </c>
      <c r="AL72" s="31">
        <f t="shared" si="8"/>
        <v>18758.903977666669</v>
      </c>
    </row>
    <row r="73" spans="2:38" s="44" customFormat="1" ht="54.75" customHeight="1" x14ac:dyDescent="0.2">
      <c r="B73" s="27">
        <v>67</v>
      </c>
      <c r="C73" s="28" t="s">
        <v>47</v>
      </c>
      <c r="D73" s="29" t="s">
        <v>48</v>
      </c>
      <c r="E73" s="29" t="s">
        <v>49</v>
      </c>
      <c r="F73" s="29" t="s">
        <v>50</v>
      </c>
      <c r="G73" s="29" t="s">
        <v>51</v>
      </c>
      <c r="H73" s="54" t="s">
        <v>221</v>
      </c>
      <c r="I73" s="47" t="s">
        <v>229</v>
      </c>
      <c r="J73" s="48"/>
      <c r="K73" s="57" t="s">
        <v>54</v>
      </c>
      <c r="L73" s="61">
        <v>41864</v>
      </c>
      <c r="M73" s="33">
        <v>4</v>
      </c>
      <c r="N73" s="34">
        <v>40</v>
      </c>
      <c r="O73" s="34" t="s">
        <v>127</v>
      </c>
      <c r="P73" s="46" t="s">
        <v>224</v>
      </c>
      <c r="Q73" s="46" t="s">
        <v>103</v>
      </c>
      <c r="R73" s="35" t="s">
        <v>160</v>
      </c>
      <c r="S73" s="37">
        <v>4391.8500000000004</v>
      </c>
      <c r="T73" s="40"/>
      <c r="U73" s="39">
        <v>931</v>
      </c>
      <c r="V73" s="52"/>
      <c r="W73" s="53"/>
      <c r="X73" s="40">
        <f t="shared" si="0"/>
        <v>592.89975000000004</v>
      </c>
      <c r="Y73" s="40">
        <f t="shared" si="1"/>
        <v>131.75550000000001</v>
      </c>
      <c r="Z73" s="40">
        <f t="shared" si="2"/>
        <v>532.06164787500006</v>
      </c>
      <c r="AA73" s="41">
        <f t="shared" si="3"/>
        <v>87.837000000000003</v>
      </c>
      <c r="AB73" s="41"/>
      <c r="AC73" s="41"/>
      <c r="AD73" s="41"/>
      <c r="AE73" s="41">
        <v>2500</v>
      </c>
      <c r="AF73" s="41"/>
      <c r="AG73" s="42">
        <f t="shared" si="4"/>
        <v>7319.7500000000009</v>
      </c>
      <c r="AH73" s="43">
        <f t="shared" si="5"/>
        <v>3513.4800000000005</v>
      </c>
      <c r="AI73" s="43">
        <f t="shared" si="6"/>
        <v>2195.9250000000002</v>
      </c>
      <c r="AJ73" s="43">
        <f t="shared" si="9"/>
        <v>2195.9250000000002</v>
      </c>
      <c r="AK73" s="43">
        <f t="shared" si="7"/>
        <v>2705.0575310000004</v>
      </c>
      <c r="AL73" s="31">
        <f t="shared" si="8"/>
        <v>17930.137531</v>
      </c>
    </row>
    <row r="74" spans="2:38" s="44" customFormat="1" ht="54.75" customHeight="1" x14ac:dyDescent="0.2">
      <c r="B74" s="45">
        <v>68</v>
      </c>
      <c r="C74" s="28" t="s">
        <v>47</v>
      </c>
      <c r="D74" s="29" t="s">
        <v>48</v>
      </c>
      <c r="E74" s="29" t="s">
        <v>49</v>
      </c>
      <c r="F74" s="29" t="s">
        <v>50</v>
      </c>
      <c r="G74" s="29" t="s">
        <v>51</v>
      </c>
      <c r="H74" s="54" t="s">
        <v>230</v>
      </c>
      <c r="I74" s="65" t="s">
        <v>231</v>
      </c>
      <c r="J74" s="48"/>
      <c r="K74" s="57" t="s">
        <v>54</v>
      </c>
      <c r="L74" s="61">
        <v>42324</v>
      </c>
      <c r="M74" s="33">
        <v>3</v>
      </c>
      <c r="N74" s="34">
        <v>40</v>
      </c>
      <c r="O74" s="34" t="s">
        <v>127</v>
      </c>
      <c r="P74" s="35" t="s">
        <v>232</v>
      </c>
      <c r="Q74" s="46" t="s">
        <v>103</v>
      </c>
      <c r="R74" s="35" t="s">
        <v>160</v>
      </c>
      <c r="S74" s="37">
        <v>4391.8500000000004</v>
      </c>
      <c r="T74" s="40"/>
      <c r="U74" s="39">
        <v>931</v>
      </c>
      <c r="V74" s="52"/>
      <c r="W74" s="53"/>
      <c r="X74" s="40">
        <f t="shared" si="0"/>
        <v>592.89975000000004</v>
      </c>
      <c r="Y74" s="40">
        <f t="shared" si="1"/>
        <v>131.75550000000001</v>
      </c>
      <c r="Z74" s="40">
        <f t="shared" si="2"/>
        <v>532.06164787500006</v>
      </c>
      <c r="AA74" s="41">
        <f t="shared" si="3"/>
        <v>87.837000000000003</v>
      </c>
      <c r="AB74" s="41"/>
      <c r="AC74" s="41"/>
      <c r="AD74" s="41">
        <v>1085</v>
      </c>
      <c r="AE74" s="41">
        <v>2500</v>
      </c>
      <c r="AF74" s="41"/>
      <c r="AG74" s="42">
        <f t="shared" si="4"/>
        <v>7319.7500000000009</v>
      </c>
      <c r="AH74" s="43">
        <f t="shared" si="5"/>
        <v>3513.4800000000005</v>
      </c>
      <c r="AI74" s="43">
        <f t="shared" si="6"/>
        <v>2195.9250000000002</v>
      </c>
      <c r="AJ74" s="43">
        <f t="shared" si="9"/>
        <v>2195.9250000000002</v>
      </c>
      <c r="AK74" s="43">
        <f t="shared" si="7"/>
        <v>2705.0575310000004</v>
      </c>
      <c r="AL74" s="31">
        <f t="shared" si="8"/>
        <v>17930.137531</v>
      </c>
    </row>
    <row r="75" spans="2:38" s="44" customFormat="1" ht="54.75" customHeight="1" x14ac:dyDescent="0.2">
      <c r="B75" s="27">
        <v>69</v>
      </c>
      <c r="C75" s="28" t="s">
        <v>47</v>
      </c>
      <c r="D75" s="29" t="s">
        <v>48</v>
      </c>
      <c r="E75" s="29" t="s">
        <v>49</v>
      </c>
      <c r="F75" s="29" t="s">
        <v>50</v>
      </c>
      <c r="G75" s="29" t="s">
        <v>51</v>
      </c>
      <c r="H75" s="54" t="s">
        <v>233</v>
      </c>
      <c r="I75" s="47" t="s">
        <v>234</v>
      </c>
      <c r="J75" s="48"/>
      <c r="K75" s="57" t="s">
        <v>54</v>
      </c>
      <c r="L75" s="61" t="s">
        <v>235</v>
      </c>
      <c r="M75" s="33">
        <v>3</v>
      </c>
      <c r="N75" s="34">
        <v>40</v>
      </c>
      <c r="O75" s="34" t="s">
        <v>127</v>
      </c>
      <c r="P75" s="58" t="s">
        <v>236</v>
      </c>
      <c r="Q75" s="46" t="s">
        <v>103</v>
      </c>
      <c r="R75" s="35" t="s">
        <v>160</v>
      </c>
      <c r="S75" s="37">
        <v>4391.8500000000004</v>
      </c>
      <c r="T75" s="40"/>
      <c r="U75" s="39">
        <v>931</v>
      </c>
      <c r="V75" s="52"/>
      <c r="W75" s="53"/>
      <c r="X75" s="40">
        <f t="shared" si="0"/>
        <v>592.89975000000004</v>
      </c>
      <c r="Y75" s="40">
        <f t="shared" si="1"/>
        <v>131.75550000000001</v>
      </c>
      <c r="Z75" s="40">
        <f t="shared" si="2"/>
        <v>532.06164787500006</v>
      </c>
      <c r="AA75" s="41">
        <f t="shared" si="3"/>
        <v>87.837000000000003</v>
      </c>
      <c r="AB75" s="41"/>
      <c r="AC75" s="41"/>
      <c r="AD75" s="41">
        <v>1085</v>
      </c>
      <c r="AE75" s="41">
        <v>2500</v>
      </c>
      <c r="AF75" s="41"/>
      <c r="AG75" s="42">
        <f t="shared" si="4"/>
        <v>7319.7500000000009</v>
      </c>
      <c r="AH75" s="43">
        <f t="shared" si="5"/>
        <v>3513.4800000000005</v>
      </c>
      <c r="AI75" s="43">
        <f t="shared" si="6"/>
        <v>2195.9250000000002</v>
      </c>
      <c r="AJ75" s="43">
        <f t="shared" si="9"/>
        <v>2195.9250000000002</v>
      </c>
      <c r="AK75" s="43">
        <f t="shared" si="7"/>
        <v>2705.0575310000004</v>
      </c>
      <c r="AL75" s="31">
        <f t="shared" si="8"/>
        <v>17930.137531</v>
      </c>
    </row>
    <row r="76" spans="2:38" s="44" customFormat="1" ht="54.75" customHeight="1" x14ac:dyDescent="0.2">
      <c r="B76" s="45">
        <v>70</v>
      </c>
      <c r="C76" s="28" t="s">
        <v>47</v>
      </c>
      <c r="D76" s="29" t="s">
        <v>48</v>
      </c>
      <c r="E76" s="29" t="s">
        <v>49</v>
      </c>
      <c r="F76" s="29" t="s">
        <v>50</v>
      </c>
      <c r="G76" s="29" t="s">
        <v>51</v>
      </c>
      <c r="H76" s="54" t="s">
        <v>233</v>
      </c>
      <c r="I76" s="47" t="s">
        <v>237</v>
      </c>
      <c r="J76" s="48" t="s">
        <v>238</v>
      </c>
      <c r="K76" s="57" t="s">
        <v>72</v>
      </c>
      <c r="L76" s="61">
        <v>42310</v>
      </c>
      <c r="M76" s="33">
        <v>3</v>
      </c>
      <c r="N76" s="34">
        <v>40</v>
      </c>
      <c r="O76" s="34" t="s">
        <v>127</v>
      </c>
      <c r="P76" s="35" t="s">
        <v>236</v>
      </c>
      <c r="Q76" s="46" t="s">
        <v>103</v>
      </c>
      <c r="R76" s="35" t="s">
        <v>160</v>
      </c>
      <c r="S76" s="37">
        <v>4391.8500000000004</v>
      </c>
      <c r="T76" s="40"/>
      <c r="U76" s="39">
        <v>931</v>
      </c>
      <c r="V76" s="52"/>
      <c r="W76" s="53"/>
      <c r="X76" s="40">
        <f t="shared" ref="X76:X86" si="10">S76*13.5%</f>
        <v>592.89975000000004</v>
      </c>
      <c r="Y76" s="40">
        <f t="shared" ref="Y76:Y88" si="11">S76*3%</f>
        <v>131.75550000000001</v>
      </c>
      <c r="Z76" s="40">
        <f t="shared" ref="Z76:Z88" si="12">S76*12.11475%</f>
        <v>532.06164787500006</v>
      </c>
      <c r="AA76" s="41">
        <f t="shared" ref="AA76:AA88" si="13">S76*2%</f>
        <v>87.837000000000003</v>
      </c>
      <c r="AB76" s="41"/>
      <c r="AC76" s="41"/>
      <c r="AD76" s="41">
        <v>1085</v>
      </c>
      <c r="AE76" s="41">
        <v>2500</v>
      </c>
      <c r="AF76" s="41"/>
      <c r="AG76" s="42">
        <f t="shared" ref="AG76:AG88" si="14">(S76/30)*50</f>
        <v>7319.7500000000009</v>
      </c>
      <c r="AH76" s="43">
        <f t="shared" ref="AH76:AH88" si="15">(S76/30)*24</f>
        <v>3513.4800000000005</v>
      </c>
      <c r="AI76" s="43">
        <f t="shared" ref="AI76:AI88" si="16">(S76/30)*15</f>
        <v>2195.9250000000002</v>
      </c>
      <c r="AJ76" s="43">
        <f t="shared" si="9"/>
        <v>2195.9250000000002</v>
      </c>
      <c r="AK76" s="43">
        <f t="shared" ref="AK76:AK87" si="17">(AG76+AH76)*0.2497</f>
        <v>2705.0575310000004</v>
      </c>
      <c r="AL76" s="31">
        <f t="shared" ref="AL76:AL87" si="18">SUM(AG76:AK76)</f>
        <v>17930.137531</v>
      </c>
    </row>
    <row r="77" spans="2:38" s="44" customFormat="1" ht="54.75" customHeight="1" x14ac:dyDescent="0.2">
      <c r="B77" s="27">
        <v>71</v>
      </c>
      <c r="C77" s="28" t="s">
        <v>47</v>
      </c>
      <c r="D77" s="29" t="s">
        <v>48</v>
      </c>
      <c r="E77" s="29" t="s">
        <v>49</v>
      </c>
      <c r="F77" s="29" t="s">
        <v>50</v>
      </c>
      <c r="G77" s="29" t="s">
        <v>51</v>
      </c>
      <c r="H77" s="54" t="s">
        <v>233</v>
      </c>
      <c r="I77" s="47" t="s">
        <v>239</v>
      </c>
      <c r="J77" s="48" t="s">
        <v>240</v>
      </c>
      <c r="K77" s="57" t="s">
        <v>54</v>
      </c>
      <c r="L77" s="61">
        <v>40313</v>
      </c>
      <c r="M77" s="33">
        <v>3</v>
      </c>
      <c r="N77" s="34">
        <v>40</v>
      </c>
      <c r="O77" s="34" t="s">
        <v>127</v>
      </c>
      <c r="P77" s="35" t="s">
        <v>236</v>
      </c>
      <c r="Q77" s="46" t="s">
        <v>103</v>
      </c>
      <c r="R77" s="35" t="s">
        <v>160</v>
      </c>
      <c r="S77" s="37">
        <v>4391.8500000000004</v>
      </c>
      <c r="T77" s="40"/>
      <c r="U77" s="39">
        <v>931</v>
      </c>
      <c r="V77" s="52"/>
      <c r="W77" s="53">
        <f>((S77/100)*1.9)*1</f>
        <v>83.445149999999998</v>
      </c>
      <c r="X77" s="40">
        <f t="shared" si="10"/>
        <v>592.89975000000004</v>
      </c>
      <c r="Y77" s="40">
        <f t="shared" si="11"/>
        <v>131.75550000000001</v>
      </c>
      <c r="Z77" s="40">
        <f t="shared" si="12"/>
        <v>532.06164787500006</v>
      </c>
      <c r="AA77" s="41">
        <f t="shared" si="13"/>
        <v>87.837000000000003</v>
      </c>
      <c r="AB77" s="41"/>
      <c r="AC77" s="41"/>
      <c r="AD77" s="41"/>
      <c r="AE77" s="41">
        <v>2500</v>
      </c>
      <c r="AF77" s="41"/>
      <c r="AG77" s="42">
        <f t="shared" si="14"/>
        <v>7319.7500000000009</v>
      </c>
      <c r="AH77" s="43">
        <f t="shared" si="15"/>
        <v>3513.4800000000005</v>
      </c>
      <c r="AI77" s="43">
        <f t="shared" si="16"/>
        <v>2195.9250000000002</v>
      </c>
      <c r="AJ77" s="43">
        <f t="shared" si="9"/>
        <v>2195.9250000000002</v>
      </c>
      <c r="AK77" s="43">
        <f t="shared" si="17"/>
        <v>2705.0575310000004</v>
      </c>
      <c r="AL77" s="31">
        <f t="shared" si="18"/>
        <v>17930.137531</v>
      </c>
    </row>
    <row r="78" spans="2:38" s="44" customFormat="1" ht="54.75" customHeight="1" x14ac:dyDescent="0.2">
      <c r="B78" s="45">
        <v>72</v>
      </c>
      <c r="C78" s="28" t="s">
        <v>47</v>
      </c>
      <c r="D78" s="29" t="s">
        <v>48</v>
      </c>
      <c r="E78" s="29" t="s">
        <v>49</v>
      </c>
      <c r="F78" s="29" t="s">
        <v>50</v>
      </c>
      <c r="G78" s="29" t="s">
        <v>51</v>
      </c>
      <c r="H78" s="54" t="s">
        <v>233</v>
      </c>
      <c r="I78" s="47" t="s">
        <v>241</v>
      </c>
      <c r="J78" s="48"/>
      <c r="K78" s="57" t="s">
        <v>54</v>
      </c>
      <c r="L78" s="61">
        <v>41928</v>
      </c>
      <c r="M78" s="33">
        <v>3</v>
      </c>
      <c r="N78" s="34">
        <v>40</v>
      </c>
      <c r="O78" s="34" t="s">
        <v>127</v>
      </c>
      <c r="P78" s="35" t="s">
        <v>236</v>
      </c>
      <c r="Q78" s="46" t="s">
        <v>103</v>
      </c>
      <c r="R78" s="35" t="s">
        <v>66</v>
      </c>
      <c r="S78" s="37">
        <v>4391.8500000000004</v>
      </c>
      <c r="T78" s="40"/>
      <c r="U78" s="39">
        <v>931</v>
      </c>
      <c r="V78" s="52"/>
      <c r="W78" s="53"/>
      <c r="X78" s="40">
        <f t="shared" si="10"/>
        <v>592.89975000000004</v>
      </c>
      <c r="Y78" s="40">
        <f t="shared" si="11"/>
        <v>131.75550000000001</v>
      </c>
      <c r="Z78" s="40">
        <f t="shared" si="12"/>
        <v>532.06164787500006</v>
      </c>
      <c r="AA78" s="41">
        <f t="shared" si="13"/>
        <v>87.837000000000003</v>
      </c>
      <c r="AB78" s="41"/>
      <c r="AC78" s="41"/>
      <c r="AD78" s="41"/>
      <c r="AE78" s="41">
        <v>2500</v>
      </c>
      <c r="AF78" s="41"/>
      <c r="AG78" s="42">
        <f t="shared" si="14"/>
        <v>7319.7500000000009</v>
      </c>
      <c r="AH78" s="43">
        <f t="shared" si="15"/>
        <v>3513.4800000000005</v>
      </c>
      <c r="AI78" s="43">
        <f t="shared" si="16"/>
        <v>2195.9250000000002</v>
      </c>
      <c r="AJ78" s="43">
        <f t="shared" si="9"/>
        <v>2195.9250000000002</v>
      </c>
      <c r="AK78" s="43">
        <f t="shared" si="17"/>
        <v>2705.0575310000004</v>
      </c>
      <c r="AL78" s="31">
        <f t="shared" si="18"/>
        <v>17930.137531</v>
      </c>
    </row>
    <row r="79" spans="2:38" s="44" customFormat="1" ht="54.75" customHeight="1" x14ac:dyDescent="0.2">
      <c r="B79" s="27">
        <v>73</v>
      </c>
      <c r="C79" s="28" t="s">
        <v>47</v>
      </c>
      <c r="D79" s="29" t="s">
        <v>48</v>
      </c>
      <c r="E79" s="29" t="s">
        <v>49</v>
      </c>
      <c r="F79" s="29" t="s">
        <v>50</v>
      </c>
      <c r="G79" s="29" t="s">
        <v>51</v>
      </c>
      <c r="H79" s="54" t="s">
        <v>233</v>
      </c>
      <c r="I79" s="47" t="s">
        <v>242</v>
      </c>
      <c r="J79" s="48" t="s">
        <v>243</v>
      </c>
      <c r="K79" s="57" t="s">
        <v>54</v>
      </c>
      <c r="L79" s="61">
        <v>41563</v>
      </c>
      <c r="M79" s="33">
        <v>3</v>
      </c>
      <c r="N79" s="34">
        <v>40</v>
      </c>
      <c r="O79" s="34" t="s">
        <v>127</v>
      </c>
      <c r="P79" s="35" t="s">
        <v>236</v>
      </c>
      <c r="Q79" s="46" t="s">
        <v>103</v>
      </c>
      <c r="R79" s="35" t="s">
        <v>160</v>
      </c>
      <c r="S79" s="37">
        <v>4391.8500000000004</v>
      </c>
      <c r="T79" s="40"/>
      <c r="U79" s="39">
        <v>931</v>
      </c>
      <c r="V79" s="52"/>
      <c r="W79" s="53"/>
      <c r="X79" s="40">
        <f t="shared" si="10"/>
        <v>592.89975000000004</v>
      </c>
      <c r="Y79" s="40">
        <f t="shared" si="11"/>
        <v>131.75550000000001</v>
      </c>
      <c r="Z79" s="40">
        <f t="shared" si="12"/>
        <v>532.06164787500006</v>
      </c>
      <c r="AA79" s="41">
        <f t="shared" si="13"/>
        <v>87.837000000000003</v>
      </c>
      <c r="AB79" s="41"/>
      <c r="AC79" s="41"/>
      <c r="AD79" s="41"/>
      <c r="AE79" s="41">
        <v>2500</v>
      </c>
      <c r="AF79" s="41"/>
      <c r="AG79" s="42">
        <f t="shared" si="14"/>
        <v>7319.7500000000009</v>
      </c>
      <c r="AH79" s="43">
        <f t="shared" si="15"/>
        <v>3513.4800000000005</v>
      </c>
      <c r="AI79" s="43">
        <f t="shared" si="16"/>
        <v>2195.9250000000002</v>
      </c>
      <c r="AJ79" s="43">
        <f t="shared" si="9"/>
        <v>2195.9250000000002</v>
      </c>
      <c r="AK79" s="43">
        <f t="shared" si="17"/>
        <v>2705.0575310000004</v>
      </c>
      <c r="AL79" s="31">
        <f t="shared" si="18"/>
        <v>17930.137531</v>
      </c>
    </row>
    <row r="80" spans="2:38" s="44" customFormat="1" ht="54.75" customHeight="1" x14ac:dyDescent="0.2">
      <c r="B80" s="45">
        <v>74</v>
      </c>
      <c r="C80" s="28" t="s">
        <v>47</v>
      </c>
      <c r="D80" s="29" t="s">
        <v>48</v>
      </c>
      <c r="E80" s="29" t="s">
        <v>49</v>
      </c>
      <c r="F80" s="29" t="s">
        <v>50</v>
      </c>
      <c r="G80" s="29" t="s">
        <v>51</v>
      </c>
      <c r="H80" s="54" t="s">
        <v>233</v>
      </c>
      <c r="I80" s="66" t="s">
        <v>244</v>
      </c>
      <c r="J80" s="48"/>
      <c r="K80" s="57" t="s">
        <v>54</v>
      </c>
      <c r="L80" s="61">
        <v>42142</v>
      </c>
      <c r="M80" s="33">
        <v>3</v>
      </c>
      <c r="N80" s="34">
        <v>40</v>
      </c>
      <c r="O80" s="34" t="s">
        <v>127</v>
      </c>
      <c r="P80" s="58" t="s">
        <v>236</v>
      </c>
      <c r="Q80" s="46" t="s">
        <v>103</v>
      </c>
      <c r="R80" s="35" t="s">
        <v>160</v>
      </c>
      <c r="S80" s="37">
        <v>4391.8500000000004</v>
      </c>
      <c r="T80" s="40"/>
      <c r="U80" s="39">
        <v>931</v>
      </c>
      <c r="V80" s="52"/>
      <c r="W80" s="53"/>
      <c r="X80" s="40">
        <f t="shared" si="10"/>
        <v>592.89975000000004</v>
      </c>
      <c r="Y80" s="40">
        <f t="shared" si="11"/>
        <v>131.75550000000001</v>
      </c>
      <c r="Z80" s="40">
        <f t="shared" si="12"/>
        <v>532.06164787500006</v>
      </c>
      <c r="AA80" s="41">
        <f t="shared" si="13"/>
        <v>87.837000000000003</v>
      </c>
      <c r="AB80" s="41"/>
      <c r="AC80" s="41"/>
      <c r="AD80" s="41"/>
      <c r="AE80" s="41">
        <v>2500</v>
      </c>
      <c r="AF80" s="41"/>
      <c r="AG80" s="42">
        <f t="shared" si="14"/>
        <v>7319.7500000000009</v>
      </c>
      <c r="AH80" s="43">
        <f t="shared" si="15"/>
        <v>3513.4800000000005</v>
      </c>
      <c r="AI80" s="43">
        <f t="shared" si="16"/>
        <v>2195.9250000000002</v>
      </c>
      <c r="AJ80" s="43">
        <f t="shared" si="9"/>
        <v>2195.9250000000002</v>
      </c>
      <c r="AK80" s="43">
        <f t="shared" si="17"/>
        <v>2705.0575310000004</v>
      </c>
      <c r="AL80" s="31">
        <f t="shared" si="18"/>
        <v>17930.137531</v>
      </c>
    </row>
    <row r="81" spans="2:38" s="44" customFormat="1" ht="54.75" customHeight="1" x14ac:dyDescent="0.2">
      <c r="B81" s="27">
        <v>75</v>
      </c>
      <c r="C81" s="28" t="s">
        <v>47</v>
      </c>
      <c r="D81" s="29" t="s">
        <v>48</v>
      </c>
      <c r="E81" s="29" t="s">
        <v>49</v>
      </c>
      <c r="F81" s="29" t="s">
        <v>50</v>
      </c>
      <c r="G81" s="29" t="s">
        <v>51</v>
      </c>
      <c r="H81" s="54" t="s">
        <v>233</v>
      </c>
      <c r="I81" s="60" t="s">
        <v>245</v>
      </c>
      <c r="J81" s="48" t="s">
        <v>246</v>
      </c>
      <c r="K81" s="57" t="s">
        <v>54</v>
      </c>
      <c r="L81" s="61">
        <v>41380</v>
      </c>
      <c r="M81" s="33">
        <v>3</v>
      </c>
      <c r="N81" s="34">
        <v>40</v>
      </c>
      <c r="O81" s="34" t="s">
        <v>127</v>
      </c>
      <c r="P81" s="58" t="s">
        <v>236</v>
      </c>
      <c r="Q81" s="46" t="s">
        <v>103</v>
      </c>
      <c r="R81" s="35" t="s">
        <v>160</v>
      </c>
      <c r="S81" s="37">
        <v>4075.05</v>
      </c>
      <c r="T81" s="40"/>
      <c r="U81" s="39">
        <v>931</v>
      </c>
      <c r="V81" s="52"/>
      <c r="W81" s="53"/>
      <c r="X81" s="40">
        <f t="shared" si="10"/>
        <v>550.13175000000001</v>
      </c>
      <c r="Y81" s="40">
        <f t="shared" si="11"/>
        <v>122.25150000000001</v>
      </c>
      <c r="Z81" s="40">
        <f t="shared" si="12"/>
        <v>493.68211987500007</v>
      </c>
      <c r="AA81" s="41">
        <f t="shared" si="13"/>
        <v>81.501000000000005</v>
      </c>
      <c r="AB81" s="41"/>
      <c r="AC81" s="41"/>
      <c r="AD81" s="41"/>
      <c r="AE81" s="41">
        <v>2500</v>
      </c>
      <c r="AF81" s="41"/>
      <c r="AG81" s="42">
        <f t="shared" si="14"/>
        <v>6791.75</v>
      </c>
      <c r="AH81" s="43">
        <f t="shared" si="15"/>
        <v>3260.04</v>
      </c>
      <c r="AI81" s="43">
        <f t="shared" si="16"/>
        <v>2037.5250000000001</v>
      </c>
      <c r="AJ81" s="43">
        <f t="shared" si="9"/>
        <v>2037.5250000000001</v>
      </c>
      <c r="AK81" s="43">
        <f t="shared" si="17"/>
        <v>2509.9319630000005</v>
      </c>
      <c r="AL81" s="31">
        <f t="shared" si="18"/>
        <v>16636.771962999999</v>
      </c>
    </row>
    <row r="82" spans="2:38" s="44" customFormat="1" ht="54.75" customHeight="1" x14ac:dyDescent="0.2">
      <c r="B82" s="45">
        <v>76</v>
      </c>
      <c r="C82" s="28" t="s">
        <v>47</v>
      </c>
      <c r="D82" s="29" t="s">
        <v>48</v>
      </c>
      <c r="E82" s="29" t="s">
        <v>49</v>
      </c>
      <c r="F82" s="29" t="s">
        <v>50</v>
      </c>
      <c r="G82" s="29" t="s">
        <v>51</v>
      </c>
      <c r="H82" s="54" t="s">
        <v>247</v>
      </c>
      <c r="I82" s="63" t="s">
        <v>314</v>
      </c>
      <c r="J82" s="48"/>
      <c r="K82" s="57" t="s">
        <v>54</v>
      </c>
      <c r="L82" s="61">
        <v>42381</v>
      </c>
      <c r="M82" s="33">
        <v>1</v>
      </c>
      <c r="N82" s="34">
        <v>40</v>
      </c>
      <c r="O82" s="34" t="s">
        <v>127</v>
      </c>
      <c r="P82" s="35" t="s">
        <v>248</v>
      </c>
      <c r="Q82" s="46" t="s">
        <v>116</v>
      </c>
      <c r="R82" s="35" t="s">
        <v>160</v>
      </c>
      <c r="S82" s="37">
        <v>4075.05</v>
      </c>
      <c r="T82" s="40"/>
      <c r="U82" s="39">
        <v>931</v>
      </c>
      <c r="V82" s="52"/>
      <c r="W82" s="53"/>
      <c r="X82" s="40">
        <f t="shared" si="10"/>
        <v>550.13175000000001</v>
      </c>
      <c r="Y82" s="40">
        <f t="shared" si="11"/>
        <v>122.25150000000001</v>
      </c>
      <c r="Z82" s="40">
        <f t="shared" si="12"/>
        <v>493.68211987500007</v>
      </c>
      <c r="AA82" s="41">
        <f t="shared" si="13"/>
        <v>81.501000000000005</v>
      </c>
      <c r="AB82" s="41"/>
      <c r="AC82" s="41"/>
      <c r="AD82" s="41">
        <v>1085</v>
      </c>
      <c r="AE82" s="41">
        <v>2500</v>
      </c>
      <c r="AF82" s="41"/>
      <c r="AG82" s="42">
        <f t="shared" si="14"/>
        <v>6791.75</v>
      </c>
      <c r="AH82" s="43">
        <f t="shared" si="15"/>
        <v>3260.04</v>
      </c>
      <c r="AI82" s="43">
        <f t="shared" si="16"/>
        <v>2037.5250000000001</v>
      </c>
      <c r="AJ82" s="43">
        <f t="shared" si="9"/>
        <v>2037.5250000000001</v>
      </c>
      <c r="AK82" s="43">
        <f t="shared" si="17"/>
        <v>2509.9319630000005</v>
      </c>
      <c r="AL82" s="31">
        <f t="shared" si="18"/>
        <v>16636.771962999999</v>
      </c>
    </row>
    <row r="83" spans="2:38" s="44" customFormat="1" ht="54.75" customHeight="1" x14ac:dyDescent="0.2">
      <c r="B83" s="27">
        <v>77</v>
      </c>
      <c r="C83" s="28" t="s">
        <v>47</v>
      </c>
      <c r="D83" s="29" t="s">
        <v>48</v>
      </c>
      <c r="E83" s="29" t="s">
        <v>49</v>
      </c>
      <c r="F83" s="29" t="s">
        <v>50</v>
      </c>
      <c r="G83" s="29" t="s">
        <v>51</v>
      </c>
      <c r="H83" s="54" t="s">
        <v>247</v>
      </c>
      <c r="I83" s="60" t="s">
        <v>249</v>
      </c>
      <c r="J83" s="48"/>
      <c r="K83" s="57" t="s">
        <v>54</v>
      </c>
      <c r="L83" s="61">
        <v>42059</v>
      </c>
      <c r="M83" s="33">
        <v>1</v>
      </c>
      <c r="N83" s="34">
        <v>40</v>
      </c>
      <c r="O83" s="34" t="s">
        <v>127</v>
      </c>
      <c r="P83" s="35" t="s">
        <v>248</v>
      </c>
      <c r="Q83" s="59" t="s">
        <v>114</v>
      </c>
      <c r="R83" s="35" t="s">
        <v>66</v>
      </c>
      <c r="S83" s="37">
        <v>4075.05</v>
      </c>
      <c r="T83" s="40"/>
      <c r="U83" s="39">
        <v>931</v>
      </c>
      <c r="V83" s="52"/>
      <c r="W83" s="53"/>
      <c r="X83" s="40">
        <f t="shared" si="10"/>
        <v>550.13175000000001</v>
      </c>
      <c r="Y83" s="40">
        <f t="shared" si="11"/>
        <v>122.25150000000001</v>
      </c>
      <c r="Z83" s="40">
        <f t="shared" si="12"/>
        <v>493.68211987500007</v>
      </c>
      <c r="AA83" s="41">
        <f t="shared" si="13"/>
        <v>81.501000000000005</v>
      </c>
      <c r="AB83" s="41"/>
      <c r="AC83" s="41"/>
      <c r="AD83" s="41"/>
      <c r="AE83" s="41">
        <v>2500</v>
      </c>
      <c r="AF83" s="41"/>
      <c r="AG83" s="42">
        <f t="shared" si="14"/>
        <v>6791.75</v>
      </c>
      <c r="AH83" s="43">
        <f t="shared" si="15"/>
        <v>3260.04</v>
      </c>
      <c r="AI83" s="43">
        <f t="shared" si="16"/>
        <v>2037.5250000000001</v>
      </c>
      <c r="AJ83" s="43">
        <f t="shared" si="9"/>
        <v>2037.5250000000001</v>
      </c>
      <c r="AK83" s="43">
        <f t="shared" si="17"/>
        <v>2509.9319630000005</v>
      </c>
      <c r="AL83" s="31">
        <f t="shared" si="18"/>
        <v>16636.771962999999</v>
      </c>
    </row>
    <row r="84" spans="2:38" s="44" customFormat="1" ht="54.75" customHeight="1" x14ac:dyDescent="0.2">
      <c r="B84" s="45">
        <v>78</v>
      </c>
      <c r="C84" s="28" t="s">
        <v>47</v>
      </c>
      <c r="D84" s="29" t="s">
        <v>48</v>
      </c>
      <c r="E84" s="29" t="s">
        <v>49</v>
      </c>
      <c r="F84" s="29" t="s">
        <v>50</v>
      </c>
      <c r="G84" s="29" t="s">
        <v>51</v>
      </c>
      <c r="H84" s="54" t="s">
        <v>247</v>
      </c>
      <c r="I84" s="60" t="s">
        <v>250</v>
      </c>
      <c r="J84" s="48"/>
      <c r="K84" s="57" t="s">
        <v>54</v>
      </c>
      <c r="L84" s="61">
        <v>42110</v>
      </c>
      <c r="M84" s="33">
        <v>1</v>
      </c>
      <c r="N84" s="34">
        <v>40</v>
      </c>
      <c r="O84" s="34" t="s">
        <v>127</v>
      </c>
      <c r="P84" s="35" t="s">
        <v>248</v>
      </c>
      <c r="Q84" s="46" t="s">
        <v>103</v>
      </c>
      <c r="R84" s="35" t="s">
        <v>160</v>
      </c>
      <c r="S84" s="37">
        <v>4075.05</v>
      </c>
      <c r="T84" s="40"/>
      <c r="U84" s="39">
        <v>931</v>
      </c>
      <c r="V84" s="52"/>
      <c r="W84" s="53"/>
      <c r="X84" s="40">
        <f t="shared" si="10"/>
        <v>550.13175000000001</v>
      </c>
      <c r="Y84" s="40">
        <f t="shared" si="11"/>
        <v>122.25150000000001</v>
      </c>
      <c r="Z84" s="40">
        <f t="shared" si="12"/>
        <v>493.68211987500007</v>
      </c>
      <c r="AA84" s="41">
        <f t="shared" si="13"/>
        <v>81.501000000000005</v>
      </c>
      <c r="AB84" s="41"/>
      <c r="AC84" s="41"/>
      <c r="AD84" s="41"/>
      <c r="AE84" s="41">
        <v>2500</v>
      </c>
      <c r="AF84" s="41"/>
      <c r="AG84" s="42">
        <f t="shared" si="14"/>
        <v>6791.75</v>
      </c>
      <c r="AH84" s="43">
        <f t="shared" si="15"/>
        <v>3260.04</v>
      </c>
      <c r="AI84" s="43">
        <f t="shared" si="16"/>
        <v>2037.5250000000001</v>
      </c>
      <c r="AJ84" s="43">
        <f t="shared" si="9"/>
        <v>2037.5250000000001</v>
      </c>
      <c r="AK84" s="43">
        <f t="shared" si="17"/>
        <v>2509.9319630000005</v>
      </c>
      <c r="AL84" s="31">
        <f t="shared" si="18"/>
        <v>16636.771962999999</v>
      </c>
    </row>
    <row r="85" spans="2:38" s="44" customFormat="1" ht="54.75" customHeight="1" x14ac:dyDescent="0.2">
      <c r="B85" s="27">
        <v>79</v>
      </c>
      <c r="C85" s="28" t="s">
        <v>47</v>
      </c>
      <c r="D85" s="29" t="s">
        <v>48</v>
      </c>
      <c r="E85" s="29" t="s">
        <v>49</v>
      </c>
      <c r="F85" s="29" t="s">
        <v>50</v>
      </c>
      <c r="G85" s="29" t="s">
        <v>51</v>
      </c>
      <c r="H85" s="54" t="s">
        <v>247</v>
      </c>
      <c r="I85" s="31" t="s">
        <v>251</v>
      </c>
      <c r="J85" s="31"/>
      <c r="K85" s="31" t="s">
        <v>54</v>
      </c>
      <c r="L85" s="32">
        <v>42339</v>
      </c>
      <c r="M85" s="33">
        <v>1</v>
      </c>
      <c r="N85" s="34">
        <v>40</v>
      </c>
      <c r="O85" s="34" t="s">
        <v>127</v>
      </c>
      <c r="P85" s="35" t="s">
        <v>248</v>
      </c>
      <c r="Q85" s="46" t="s">
        <v>252</v>
      </c>
      <c r="R85" s="35" t="s">
        <v>160</v>
      </c>
      <c r="S85" s="37">
        <v>4075.05</v>
      </c>
      <c r="T85" s="40"/>
      <c r="U85" s="39">
        <v>931</v>
      </c>
      <c r="V85" s="52"/>
      <c r="W85" s="53"/>
      <c r="X85" s="40">
        <f t="shared" si="10"/>
        <v>550.13175000000001</v>
      </c>
      <c r="Y85" s="40">
        <f t="shared" si="11"/>
        <v>122.25150000000001</v>
      </c>
      <c r="Z85" s="40">
        <f t="shared" si="12"/>
        <v>493.68211987500007</v>
      </c>
      <c r="AA85" s="41">
        <f t="shared" si="13"/>
        <v>81.501000000000005</v>
      </c>
      <c r="AB85" s="41"/>
      <c r="AC85" s="41"/>
      <c r="AD85" s="41">
        <v>1085</v>
      </c>
      <c r="AE85" s="41">
        <v>2500</v>
      </c>
      <c r="AF85" s="41"/>
      <c r="AG85" s="42">
        <f t="shared" si="14"/>
        <v>6791.75</v>
      </c>
      <c r="AH85" s="43">
        <f t="shared" si="15"/>
        <v>3260.04</v>
      </c>
      <c r="AI85" s="43">
        <f t="shared" si="16"/>
        <v>2037.5250000000001</v>
      </c>
      <c r="AJ85" s="43">
        <f t="shared" si="9"/>
        <v>2037.5250000000001</v>
      </c>
      <c r="AK85" s="43">
        <f t="shared" si="17"/>
        <v>2509.9319630000005</v>
      </c>
      <c r="AL85" s="31">
        <f t="shared" si="18"/>
        <v>16636.771962999999</v>
      </c>
    </row>
    <row r="86" spans="2:38" s="44" customFormat="1" ht="54.75" customHeight="1" x14ac:dyDescent="0.2">
      <c r="B86" s="45">
        <v>80</v>
      </c>
      <c r="C86" s="28" t="s">
        <v>47</v>
      </c>
      <c r="D86" s="29" t="s">
        <v>48</v>
      </c>
      <c r="E86" s="29" t="s">
        <v>49</v>
      </c>
      <c r="F86" s="29" t="s">
        <v>50</v>
      </c>
      <c r="G86" s="29" t="s">
        <v>51</v>
      </c>
      <c r="H86" s="54" t="s">
        <v>247</v>
      </c>
      <c r="I86" s="47" t="s">
        <v>253</v>
      </c>
      <c r="J86" s="48" t="s">
        <v>254</v>
      </c>
      <c r="K86" s="57" t="s">
        <v>72</v>
      </c>
      <c r="L86" s="61">
        <v>41675</v>
      </c>
      <c r="M86" s="33">
        <v>1</v>
      </c>
      <c r="N86" s="34">
        <v>40</v>
      </c>
      <c r="O86" s="34" t="s">
        <v>127</v>
      </c>
      <c r="P86" s="35" t="s">
        <v>248</v>
      </c>
      <c r="Q86" s="46" t="s">
        <v>103</v>
      </c>
      <c r="R86" s="35" t="s">
        <v>160</v>
      </c>
      <c r="S86" s="37">
        <v>4075.05</v>
      </c>
      <c r="T86" s="40"/>
      <c r="U86" s="39">
        <v>931</v>
      </c>
      <c r="V86" s="52"/>
      <c r="W86" s="53"/>
      <c r="X86" s="40">
        <f t="shared" si="10"/>
        <v>550.13175000000001</v>
      </c>
      <c r="Y86" s="40">
        <f t="shared" si="11"/>
        <v>122.25150000000001</v>
      </c>
      <c r="Z86" s="40">
        <f t="shared" si="12"/>
        <v>493.68211987500007</v>
      </c>
      <c r="AA86" s="41">
        <f t="shared" si="13"/>
        <v>81.501000000000005</v>
      </c>
      <c r="AB86" s="41"/>
      <c r="AC86" s="41"/>
      <c r="AD86" s="41">
        <v>1085</v>
      </c>
      <c r="AE86" s="41">
        <v>2500</v>
      </c>
      <c r="AF86" s="41"/>
      <c r="AG86" s="42">
        <f t="shared" si="14"/>
        <v>6791.75</v>
      </c>
      <c r="AH86" s="43">
        <f t="shared" si="15"/>
        <v>3260.04</v>
      </c>
      <c r="AI86" s="43">
        <f t="shared" si="16"/>
        <v>2037.5250000000001</v>
      </c>
      <c r="AJ86" s="43">
        <f t="shared" si="9"/>
        <v>2037.5250000000001</v>
      </c>
      <c r="AK86" s="43">
        <f t="shared" si="17"/>
        <v>2509.9319630000005</v>
      </c>
      <c r="AL86" s="31">
        <f t="shared" si="18"/>
        <v>16636.771962999999</v>
      </c>
    </row>
    <row r="87" spans="2:38" s="44" customFormat="1" ht="54.75" customHeight="1" x14ac:dyDescent="0.2">
      <c r="B87" s="27">
        <v>81</v>
      </c>
      <c r="C87" s="28" t="s">
        <v>47</v>
      </c>
      <c r="D87" s="29" t="s">
        <v>48</v>
      </c>
      <c r="E87" s="29" t="s">
        <v>49</v>
      </c>
      <c r="F87" s="29" t="s">
        <v>50</v>
      </c>
      <c r="G87" s="29" t="s">
        <v>51</v>
      </c>
      <c r="H87" s="54" t="s">
        <v>247</v>
      </c>
      <c r="I87" s="62" t="s">
        <v>319</v>
      </c>
      <c r="J87" s="48"/>
      <c r="K87" s="57"/>
      <c r="L87" s="61"/>
      <c r="M87" s="33">
        <v>1</v>
      </c>
      <c r="N87" s="34">
        <v>40</v>
      </c>
      <c r="O87" s="34" t="s">
        <v>127</v>
      </c>
      <c r="P87" s="35" t="s">
        <v>248</v>
      </c>
      <c r="Q87" s="46" t="s">
        <v>103</v>
      </c>
      <c r="R87" s="35" t="s">
        <v>160</v>
      </c>
      <c r="S87" s="37">
        <v>4075.05</v>
      </c>
      <c r="T87" s="40"/>
      <c r="U87" s="39">
        <v>931</v>
      </c>
      <c r="V87" s="52"/>
      <c r="W87" s="53"/>
      <c r="X87" s="40">
        <f>S87*13.5%</f>
        <v>550.13175000000001</v>
      </c>
      <c r="Y87" s="40">
        <f t="shared" si="11"/>
        <v>122.25150000000001</v>
      </c>
      <c r="Z87" s="40">
        <f t="shared" si="12"/>
        <v>493.68211987500007</v>
      </c>
      <c r="AA87" s="41">
        <f t="shared" si="13"/>
        <v>81.501000000000005</v>
      </c>
      <c r="AB87" s="41"/>
      <c r="AC87" s="41"/>
      <c r="AD87" s="41"/>
      <c r="AE87" s="41">
        <v>2500</v>
      </c>
      <c r="AF87" s="41"/>
      <c r="AG87" s="42">
        <f t="shared" si="14"/>
        <v>6791.75</v>
      </c>
      <c r="AH87" s="43">
        <f t="shared" si="15"/>
        <v>3260.04</v>
      </c>
      <c r="AI87" s="43">
        <f t="shared" si="16"/>
        <v>2037.5250000000001</v>
      </c>
      <c r="AJ87" s="43">
        <f t="shared" si="9"/>
        <v>2037.5250000000001</v>
      </c>
      <c r="AK87" s="43">
        <f t="shared" si="17"/>
        <v>2509.9319630000005</v>
      </c>
      <c r="AL87" s="31">
        <f t="shared" si="18"/>
        <v>16636.771962999999</v>
      </c>
    </row>
    <row r="88" spans="2:38" s="44" customFormat="1" ht="54.75" customHeight="1" x14ac:dyDescent="0.2">
      <c r="B88" s="45">
        <v>82</v>
      </c>
      <c r="C88" s="28" t="s">
        <v>47</v>
      </c>
      <c r="D88" s="29" t="s">
        <v>48</v>
      </c>
      <c r="E88" s="29" t="s">
        <v>49</v>
      </c>
      <c r="F88" s="29" t="s">
        <v>50</v>
      </c>
      <c r="G88" s="29" t="s">
        <v>51</v>
      </c>
      <c r="H88" s="54" t="s">
        <v>247</v>
      </c>
      <c r="I88" s="60" t="s">
        <v>255</v>
      </c>
      <c r="J88" s="48" t="s">
        <v>256</v>
      </c>
      <c r="K88" s="57" t="s">
        <v>72</v>
      </c>
      <c r="L88" s="61">
        <v>41380</v>
      </c>
      <c r="M88" s="33">
        <v>1</v>
      </c>
      <c r="N88" s="34">
        <v>40</v>
      </c>
      <c r="O88" s="34" t="s">
        <v>127</v>
      </c>
      <c r="P88" s="35" t="s">
        <v>248</v>
      </c>
      <c r="Q88" s="59" t="s">
        <v>114</v>
      </c>
      <c r="R88" s="35" t="s">
        <v>160</v>
      </c>
      <c r="S88">
        <v>3941.05</v>
      </c>
      <c r="T88" s="40"/>
      <c r="U88" s="39">
        <v>931</v>
      </c>
      <c r="V88" s="52"/>
      <c r="W88" s="53"/>
      <c r="X88" s="40">
        <f t="shared" ref="X88" si="19">S88*13.5%</f>
        <v>532.04175000000009</v>
      </c>
      <c r="Y88" s="40">
        <f t="shared" si="11"/>
        <v>118.2315</v>
      </c>
      <c r="Z88" s="40">
        <f t="shared" si="12"/>
        <v>477.44835487500006</v>
      </c>
      <c r="AA88" s="41">
        <f t="shared" si="13"/>
        <v>78.821000000000012</v>
      </c>
      <c r="AB88" s="41"/>
      <c r="AC88" s="41"/>
      <c r="AD88" s="41">
        <v>800</v>
      </c>
      <c r="AE88" s="41">
        <v>2000</v>
      </c>
      <c r="AF88" s="41"/>
      <c r="AG88" s="42">
        <f t="shared" si="14"/>
        <v>6568.416666666667</v>
      </c>
      <c r="AH88" s="43">
        <f t="shared" si="15"/>
        <v>3152.84</v>
      </c>
      <c r="AI88" s="43">
        <f t="shared" si="16"/>
        <v>1970.5250000000001</v>
      </c>
      <c r="AJ88" s="43">
        <f t="shared" ref="AJ88" si="20">(AG88+AH88)*0.2497</f>
        <v>2427.397789666667</v>
      </c>
      <c r="AK88" s="31">
        <f t="shared" ref="AK88" si="21">SUM(AG88:AJ88)</f>
        <v>14119.179456333335</v>
      </c>
    </row>
    <row r="89" spans="2:38" s="44" customFormat="1" ht="24" customHeight="1" x14ac:dyDescent="0.2">
      <c r="B89" s="67">
        <f>COUNT(B7:B88)</f>
        <v>82</v>
      </c>
      <c r="C89" s="105" t="s">
        <v>257</v>
      </c>
      <c r="D89" s="105"/>
      <c r="E89" s="105"/>
      <c r="F89" s="105"/>
      <c r="G89" s="106"/>
      <c r="H89" s="69"/>
      <c r="I89" s="70"/>
      <c r="J89" s="70"/>
      <c r="K89" s="70"/>
      <c r="L89" s="70"/>
      <c r="M89" s="71"/>
      <c r="N89" s="71"/>
      <c r="O89" s="72"/>
      <c r="P89" s="73"/>
      <c r="Q89" s="74" t="s">
        <v>258</v>
      </c>
      <c r="R89" s="74"/>
      <c r="S89" s="75">
        <f t="shared" ref="S89:AE89" si="22">SUM(S7:S88)</f>
        <v>881604.89999999991</v>
      </c>
      <c r="T89" s="75">
        <f t="shared" si="22"/>
        <v>0</v>
      </c>
      <c r="U89" s="75">
        <f t="shared" si="22"/>
        <v>77699</v>
      </c>
      <c r="V89" s="75">
        <f t="shared" si="22"/>
        <v>1617</v>
      </c>
      <c r="W89" s="75">
        <f t="shared" si="22"/>
        <v>3536.5288999999998</v>
      </c>
      <c r="X89" s="75">
        <f t="shared" si="22"/>
        <v>119016.66149999993</v>
      </c>
      <c r="Y89" s="75">
        <f t="shared" si="22"/>
        <v>26448.146999999972</v>
      </c>
      <c r="Z89" s="75">
        <f t="shared" si="22"/>
        <v>106804.22962274995</v>
      </c>
      <c r="AA89" s="75">
        <f t="shared" si="22"/>
        <v>17632.098000000013</v>
      </c>
      <c r="AB89" s="75">
        <f t="shared" si="22"/>
        <v>0</v>
      </c>
      <c r="AC89" s="75">
        <f t="shared" si="22"/>
        <v>0</v>
      </c>
      <c r="AD89" s="75">
        <f t="shared" si="22"/>
        <v>27925</v>
      </c>
      <c r="AE89" s="75">
        <f t="shared" si="22"/>
        <v>142000</v>
      </c>
      <c r="AF89" s="75"/>
      <c r="AG89" s="75">
        <f>SUM(AG7:AG88)</f>
        <v>1469341.5000000014</v>
      </c>
      <c r="AH89" s="75">
        <f>SUM(AH7:AH88)</f>
        <v>705283.91999999993</v>
      </c>
      <c r="AI89" s="75">
        <f>SUM(AI7:AI88)</f>
        <v>440802.44999999995</v>
      </c>
      <c r="AJ89" s="75">
        <f>SUM(AJ7:AJ88)</f>
        <v>155839.47278966664</v>
      </c>
      <c r="AK89" s="75">
        <f>SUM(AK7:AK88)</f>
        <v>554695.74904066685</v>
      </c>
    </row>
    <row r="90" spans="2:38" ht="27" customHeight="1" x14ac:dyDescent="0.2">
      <c r="H90" s="76"/>
      <c r="I90" s="8"/>
      <c r="J90" s="8"/>
      <c r="K90" s="8"/>
      <c r="L90" s="8"/>
      <c r="M90" s="9"/>
      <c r="N90" s="9"/>
      <c r="O90" s="9"/>
      <c r="P90" s="77"/>
      <c r="Q90" s="77" t="s">
        <v>259</v>
      </c>
      <c r="R90" s="77"/>
      <c r="S90" s="78">
        <f t="shared" ref="S90:AB90" si="23">S89*12</f>
        <v>10579258.799999999</v>
      </c>
      <c r="T90" s="78">
        <f t="shared" si="23"/>
        <v>0</v>
      </c>
      <c r="U90" s="78">
        <f t="shared" si="23"/>
        <v>932388</v>
      </c>
      <c r="V90" s="78">
        <f t="shared" si="23"/>
        <v>19404</v>
      </c>
      <c r="W90" s="78">
        <f t="shared" si="23"/>
        <v>42438.346799999999</v>
      </c>
      <c r="X90" s="78">
        <f t="shared" si="23"/>
        <v>1428199.9379999992</v>
      </c>
      <c r="Y90" s="78">
        <f t="shared" si="23"/>
        <v>317377.76399999968</v>
      </c>
      <c r="Z90" s="78">
        <f t="shared" si="23"/>
        <v>1281650.7554729993</v>
      </c>
      <c r="AA90" s="78">
        <f t="shared" si="23"/>
        <v>211585.17600000015</v>
      </c>
      <c r="AB90" s="78">
        <f t="shared" si="23"/>
        <v>0</v>
      </c>
      <c r="AC90" s="8"/>
      <c r="AD90" s="8"/>
      <c r="AE90" s="8"/>
      <c r="AF90" s="8"/>
    </row>
    <row r="91" spans="2:38" ht="27" customHeight="1" x14ac:dyDescent="0.2">
      <c r="B91" s="79"/>
      <c r="C91" s="80"/>
      <c r="D91" s="81"/>
      <c r="E91" s="80"/>
      <c r="F91" s="80"/>
      <c r="H91" s="76"/>
      <c r="I91" s="8"/>
      <c r="J91" s="8"/>
      <c r="K91" s="8"/>
      <c r="L91" s="8"/>
      <c r="M91" s="9"/>
      <c r="N91" s="9"/>
      <c r="O91" s="9"/>
      <c r="P91" s="82"/>
      <c r="Q91" s="82"/>
      <c r="R91" s="82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"/>
      <c r="AD91" s="8"/>
      <c r="AE91" s="8"/>
      <c r="AF91" s="84"/>
    </row>
    <row r="92" spans="2:38" s="4" customFormat="1" ht="15" x14ac:dyDescent="0.2">
      <c r="B92" s="3" t="s">
        <v>257</v>
      </c>
      <c r="C92" s="80"/>
      <c r="D92" s="80"/>
      <c r="E92" s="17"/>
      <c r="F92" s="17"/>
      <c r="G92" s="1"/>
      <c r="H92" s="1"/>
      <c r="I92" s="1"/>
      <c r="O92" s="1"/>
      <c r="P92" s="1"/>
      <c r="Q92" s="1"/>
      <c r="R92" s="1"/>
      <c r="S92" s="10"/>
      <c r="T92" s="11"/>
      <c r="U92" s="11"/>
      <c r="V92" s="11"/>
      <c r="W92" s="11"/>
      <c r="X92" s="11"/>
      <c r="Y92" s="11"/>
      <c r="Z92" s="11"/>
      <c r="AA92" s="1"/>
      <c r="AB92" s="1"/>
      <c r="AC92" s="1"/>
      <c r="AD92" s="1"/>
      <c r="AE92" s="1"/>
      <c r="AF92" s="2"/>
      <c r="AG92" s="1"/>
      <c r="AH92" s="10"/>
      <c r="AI92" s="10"/>
      <c r="AJ92" s="10"/>
    </row>
    <row r="93" spans="2:38" s="4" customFormat="1" x14ac:dyDescent="0.2">
      <c r="B93" s="85" t="s">
        <v>260</v>
      </c>
      <c r="C93" s="7"/>
      <c r="D93" s="6"/>
      <c r="E93" s="5"/>
      <c r="F93" s="5"/>
      <c r="G93" s="7"/>
      <c r="H93" s="7"/>
      <c r="I93" s="7"/>
      <c r="J93" s="6"/>
      <c r="K93" s="6"/>
      <c r="L93" s="6"/>
      <c r="M93" s="6"/>
      <c r="N93" s="6"/>
      <c r="O93" s="1"/>
      <c r="P93" s="1"/>
      <c r="Q93" s="1"/>
      <c r="R93" s="1"/>
      <c r="S93" s="10"/>
      <c r="T93" s="11"/>
      <c r="U93" s="11"/>
      <c r="V93" s="11"/>
      <c r="W93" s="11"/>
      <c r="X93" s="11"/>
      <c r="Y93" s="11">
        <f>X89+Y89</f>
        <v>145464.8084999999</v>
      </c>
      <c r="Z93" s="11"/>
      <c r="AA93" s="1"/>
      <c r="AB93" s="1"/>
      <c r="AC93" s="1"/>
      <c r="AD93" s="1"/>
      <c r="AE93" s="1"/>
      <c r="AF93" s="1"/>
      <c r="AG93" s="1"/>
      <c r="AH93" s="10"/>
      <c r="AI93" s="10"/>
      <c r="AJ93" s="10"/>
    </row>
    <row r="94" spans="2:38" s="4" customFormat="1" x14ac:dyDescent="0.2">
      <c r="B94" s="86" t="s">
        <v>261</v>
      </c>
      <c r="C94" s="87"/>
      <c r="D94" s="9"/>
      <c r="E94" s="76"/>
      <c r="F94" s="76"/>
      <c r="G94" s="8"/>
      <c r="H94" s="8"/>
      <c r="I94" s="8"/>
      <c r="J94" s="9"/>
      <c r="K94" s="9"/>
      <c r="L94" s="9"/>
      <c r="M94" s="9"/>
      <c r="N94" s="9"/>
      <c r="O94" s="1"/>
      <c r="P94" s="1"/>
      <c r="Q94" s="1"/>
      <c r="R94" s="1"/>
      <c r="S94" s="10"/>
      <c r="T94" s="11"/>
      <c r="U94" s="11"/>
      <c r="V94" s="11"/>
      <c r="W94" s="11"/>
      <c r="X94" s="11"/>
      <c r="Y94" s="11"/>
      <c r="Z94" s="11"/>
      <c r="AA94" s="1"/>
      <c r="AB94" s="1"/>
      <c r="AC94" s="1"/>
      <c r="AD94" s="1"/>
      <c r="AE94" s="1"/>
      <c r="AF94" s="88"/>
      <c r="AG94" s="1"/>
      <c r="AH94" s="10"/>
      <c r="AI94" s="10"/>
      <c r="AJ94" s="10"/>
    </row>
    <row r="95" spans="2:38" s="4" customFormat="1" x14ac:dyDescent="0.2">
      <c r="B95" s="89" t="s">
        <v>12</v>
      </c>
      <c r="C95" s="89"/>
      <c r="D95" s="89"/>
      <c r="E95" s="90"/>
      <c r="F95" s="90"/>
      <c r="G95" s="89" t="s">
        <v>3</v>
      </c>
      <c r="H95" s="91"/>
      <c r="I95" s="91"/>
      <c r="O95" s="1"/>
      <c r="P95" s="1"/>
      <c r="Q95" s="1"/>
      <c r="R95" s="1"/>
      <c r="S95" s="10"/>
      <c r="T95" s="11"/>
      <c r="U95" s="11"/>
      <c r="V95" s="11"/>
      <c r="W95" s="11"/>
      <c r="X95" s="11"/>
      <c r="Y95" s="11">
        <f>Y93+'[1]PLANTILLA DOC 30 SEPT 2015'!Y106</f>
        <v>244523.3933999998</v>
      </c>
      <c r="Z95" s="11">
        <f>Y95/2</f>
        <v>122261.6966999999</v>
      </c>
      <c r="AA95" s="1"/>
      <c r="AB95" s="1"/>
      <c r="AC95" s="1"/>
      <c r="AD95" s="1"/>
      <c r="AE95" s="1"/>
      <c r="AF95" s="1"/>
      <c r="AG95" s="1"/>
      <c r="AH95" s="10"/>
      <c r="AI95" s="10"/>
      <c r="AJ95" s="10"/>
    </row>
    <row r="96" spans="2:38" s="4" customFormat="1" x14ac:dyDescent="0.2">
      <c r="B96" s="89" t="s">
        <v>262</v>
      </c>
      <c r="C96" s="89"/>
      <c r="D96" s="89"/>
      <c r="E96" s="90"/>
      <c r="F96" s="90"/>
      <c r="G96" s="89" t="s">
        <v>263</v>
      </c>
      <c r="H96" s="91"/>
      <c r="I96" s="91"/>
      <c r="O96" s="1"/>
      <c r="P96" s="1"/>
      <c r="Q96" s="1"/>
      <c r="R96" s="1"/>
      <c r="S96" s="10"/>
      <c r="T96" s="11"/>
      <c r="U96" s="11"/>
      <c r="V96" s="11"/>
      <c r="W96" s="11"/>
      <c r="X96" s="11"/>
      <c r="Y96" s="11"/>
      <c r="Z96" s="11"/>
      <c r="AA96" s="1"/>
      <c r="AB96" s="1"/>
      <c r="AC96" s="1"/>
      <c r="AD96" s="1"/>
      <c r="AE96" s="1"/>
      <c r="AF96" s="1"/>
      <c r="AG96" s="1"/>
      <c r="AH96" s="10"/>
      <c r="AI96" s="10"/>
      <c r="AJ96" s="10"/>
    </row>
    <row r="97" spans="2:36" s="4" customFormat="1" x14ac:dyDescent="0.2">
      <c r="B97" s="89" t="s">
        <v>14</v>
      </c>
      <c r="C97" s="89"/>
      <c r="D97" s="89"/>
      <c r="E97" s="90"/>
      <c r="F97" s="90"/>
      <c r="G97" s="89" t="s">
        <v>264</v>
      </c>
      <c r="H97" s="91"/>
      <c r="I97" s="91"/>
      <c r="O97" s="1"/>
      <c r="P97" s="1"/>
      <c r="Q97" s="1"/>
      <c r="R97" s="1"/>
      <c r="S97" s="10"/>
      <c r="T97" s="11"/>
      <c r="U97" s="11"/>
      <c r="V97" s="11"/>
      <c r="W97" s="11"/>
      <c r="X97" s="11"/>
      <c r="Y97" s="11"/>
      <c r="Z97" s="11"/>
      <c r="AA97" s="1"/>
      <c r="AB97" s="1"/>
      <c r="AC97" s="1"/>
      <c r="AD97" s="1"/>
      <c r="AE97" s="1"/>
      <c r="AF97" s="1"/>
      <c r="AG97" s="1"/>
      <c r="AH97" s="10"/>
      <c r="AI97" s="10"/>
      <c r="AJ97" s="10"/>
    </row>
    <row r="98" spans="2:36" s="4" customFormat="1" x14ac:dyDescent="0.2">
      <c r="B98" s="89" t="s">
        <v>15</v>
      </c>
      <c r="C98" s="89"/>
      <c r="D98" s="89"/>
      <c r="E98" s="90"/>
      <c r="F98" s="90"/>
      <c r="G98" s="89" t="s">
        <v>265</v>
      </c>
      <c r="H98" s="91"/>
      <c r="I98" s="91"/>
      <c r="O98" s="1"/>
      <c r="P98" s="1"/>
      <c r="Q98" s="1"/>
      <c r="R98" s="1"/>
      <c r="S98" s="10"/>
      <c r="T98" s="11"/>
      <c r="U98" s="11"/>
      <c r="V98" s="11"/>
      <c r="W98" s="11"/>
      <c r="X98" s="11"/>
      <c r="Y98" s="11"/>
      <c r="Z98" s="11"/>
      <c r="AA98" s="1"/>
      <c r="AB98" s="1"/>
      <c r="AC98" s="1"/>
      <c r="AD98" s="1"/>
      <c r="AE98" s="1"/>
      <c r="AF98" s="1"/>
      <c r="AG98" s="1"/>
      <c r="AH98" s="10"/>
      <c r="AI98" s="10"/>
      <c r="AJ98" s="10"/>
    </row>
    <row r="99" spans="2:36" s="4" customFormat="1" x14ac:dyDescent="0.2">
      <c r="B99" s="89" t="s">
        <v>16</v>
      </c>
      <c r="C99" s="89"/>
      <c r="D99" s="89"/>
      <c r="E99" s="90"/>
      <c r="F99" s="90"/>
      <c r="G99" s="89" t="s">
        <v>266</v>
      </c>
      <c r="H99" s="91"/>
      <c r="I99" s="91"/>
      <c r="O99" s="1"/>
      <c r="P99" s="1"/>
      <c r="Q99" s="1"/>
      <c r="R99" s="1"/>
      <c r="S99" s="10"/>
      <c r="T99" s="11"/>
      <c r="U99" s="11"/>
      <c r="V99" s="11"/>
      <c r="W99" s="11"/>
      <c r="X99" s="11"/>
      <c r="Y99" s="11"/>
      <c r="Z99" s="11"/>
      <c r="AA99" s="1"/>
      <c r="AB99" s="1"/>
      <c r="AC99" s="1"/>
      <c r="AD99" s="1"/>
      <c r="AE99" s="1"/>
      <c r="AF99" s="1"/>
      <c r="AG99" s="1"/>
      <c r="AH99" s="10"/>
      <c r="AI99" s="10"/>
      <c r="AJ99" s="10"/>
    </row>
    <row r="100" spans="2:36" s="4" customFormat="1" x14ac:dyDescent="0.2">
      <c r="B100" s="92" t="s">
        <v>267</v>
      </c>
      <c r="C100" s="89"/>
      <c r="D100" s="89"/>
      <c r="E100" s="90"/>
      <c r="F100" s="90"/>
      <c r="G100" s="89" t="s">
        <v>268</v>
      </c>
      <c r="H100" s="91"/>
      <c r="I100" s="91"/>
      <c r="O100" s="1"/>
      <c r="P100" s="1"/>
      <c r="Q100" s="1"/>
      <c r="R100" s="1"/>
      <c r="S100" s="10"/>
      <c r="T100" s="11"/>
      <c r="U100" s="11"/>
      <c r="V100" s="11"/>
      <c r="W100" s="11"/>
      <c r="X100" s="11"/>
      <c r="Y100" s="11"/>
      <c r="Z100" s="11"/>
      <c r="AA100" s="1"/>
      <c r="AB100" s="1"/>
      <c r="AC100" s="1"/>
      <c r="AD100" s="1"/>
      <c r="AE100" s="1"/>
      <c r="AF100" s="1"/>
      <c r="AG100" s="1"/>
      <c r="AH100" s="10"/>
      <c r="AI100" s="10"/>
      <c r="AJ100" s="10"/>
    </row>
    <row r="101" spans="2:36" s="4" customFormat="1" x14ac:dyDescent="0.2">
      <c r="B101" s="89" t="s">
        <v>18</v>
      </c>
      <c r="C101" s="89"/>
      <c r="D101" s="89"/>
      <c r="E101" s="90"/>
      <c r="F101" s="90"/>
      <c r="G101" s="89" t="s">
        <v>269</v>
      </c>
      <c r="H101" s="91"/>
      <c r="I101" s="91"/>
      <c r="O101" s="1"/>
      <c r="P101" s="1"/>
      <c r="Q101" s="1"/>
      <c r="R101" s="1"/>
      <c r="S101" s="10"/>
      <c r="T101" s="11"/>
      <c r="U101" s="11"/>
      <c r="V101" s="11"/>
      <c r="W101" s="11"/>
      <c r="X101" s="11"/>
      <c r="Y101" s="11"/>
      <c r="Z101" s="11"/>
      <c r="AA101" s="1"/>
      <c r="AB101" s="1"/>
      <c r="AC101" s="1"/>
      <c r="AD101" s="1"/>
      <c r="AE101" s="1"/>
      <c r="AF101" s="1"/>
      <c r="AG101" s="1"/>
      <c r="AH101" s="10"/>
      <c r="AI101" s="10"/>
      <c r="AJ101" s="10"/>
    </row>
    <row r="102" spans="2:36" s="4" customFormat="1" x14ac:dyDescent="0.2">
      <c r="B102" s="89" t="s">
        <v>19</v>
      </c>
      <c r="C102" s="89"/>
      <c r="D102" s="89"/>
      <c r="E102" s="90"/>
      <c r="F102" s="90"/>
      <c r="G102" s="89" t="s">
        <v>270</v>
      </c>
      <c r="H102" s="89"/>
      <c r="I102" s="89"/>
      <c r="J102" s="93"/>
      <c r="K102" s="93"/>
      <c r="O102" s="1"/>
      <c r="P102" s="1"/>
      <c r="Q102" s="1"/>
      <c r="R102" s="1"/>
      <c r="S102" s="10"/>
      <c r="T102" s="11"/>
      <c r="U102" s="11"/>
      <c r="V102" s="11"/>
      <c r="W102" s="11"/>
      <c r="X102" s="11"/>
      <c r="Y102" s="11"/>
      <c r="Z102" s="11"/>
      <c r="AA102" s="1"/>
      <c r="AB102" s="1"/>
      <c r="AC102" s="1"/>
      <c r="AD102" s="1"/>
      <c r="AE102" s="1"/>
      <c r="AF102" s="1"/>
      <c r="AG102" s="1"/>
      <c r="AH102" s="10"/>
      <c r="AI102" s="10"/>
      <c r="AJ102" s="10"/>
    </row>
    <row r="103" spans="2:36" s="4" customFormat="1" x14ac:dyDescent="0.2">
      <c r="B103" s="86" t="s">
        <v>20</v>
      </c>
      <c r="C103" s="86"/>
      <c r="D103" s="89"/>
      <c r="E103" s="90"/>
      <c r="F103" s="90"/>
      <c r="G103" s="89" t="s">
        <v>271</v>
      </c>
      <c r="H103" s="89"/>
      <c r="I103" s="89"/>
      <c r="J103" s="93"/>
      <c r="K103" s="93"/>
      <c r="O103" s="1"/>
      <c r="P103" s="1"/>
      <c r="Q103" s="1"/>
      <c r="R103" s="1"/>
      <c r="S103" s="10"/>
      <c r="T103" s="11"/>
      <c r="U103" s="11"/>
      <c r="V103" s="11"/>
      <c r="W103" s="11"/>
      <c r="X103" s="11"/>
      <c r="Y103" s="11"/>
      <c r="Z103" s="11"/>
      <c r="AA103" s="1"/>
      <c r="AB103" s="1"/>
      <c r="AC103" s="1"/>
      <c r="AD103" s="1"/>
      <c r="AE103" s="1"/>
      <c r="AF103" s="1"/>
      <c r="AG103" s="1"/>
      <c r="AH103" s="10"/>
      <c r="AI103" s="10"/>
      <c r="AJ103" s="10"/>
    </row>
    <row r="104" spans="2:36" s="4" customFormat="1" x14ac:dyDescent="0.2">
      <c r="B104" s="89" t="s">
        <v>272</v>
      </c>
      <c r="C104" s="89"/>
      <c r="D104" s="89"/>
      <c r="E104" s="90"/>
      <c r="F104" s="90"/>
      <c r="G104" s="89" t="s">
        <v>273</v>
      </c>
      <c r="H104" s="89"/>
      <c r="I104" s="89"/>
      <c r="J104" s="93"/>
      <c r="K104" s="93"/>
      <c r="O104" s="1"/>
      <c r="P104" s="1"/>
      <c r="Q104" s="1"/>
      <c r="R104" s="1"/>
      <c r="S104" s="10"/>
      <c r="T104" s="11"/>
      <c r="U104" s="11"/>
      <c r="V104" s="11"/>
      <c r="W104" s="11"/>
      <c r="X104" s="11"/>
      <c r="Y104" s="11"/>
      <c r="Z104" s="11"/>
      <c r="AA104" s="1"/>
      <c r="AB104" s="1"/>
      <c r="AC104" s="1"/>
      <c r="AD104" s="1"/>
      <c r="AE104" s="1"/>
      <c r="AF104" s="1"/>
      <c r="AG104" s="1"/>
      <c r="AH104" s="10"/>
      <c r="AI104" s="10"/>
      <c r="AJ104" s="10"/>
    </row>
    <row r="105" spans="2:36" s="4" customFormat="1" x14ac:dyDescent="0.2">
      <c r="B105" s="89" t="s">
        <v>22</v>
      </c>
      <c r="C105" s="89"/>
      <c r="D105" s="89"/>
      <c r="E105" s="90"/>
      <c r="F105" s="90"/>
      <c r="G105" s="89" t="s">
        <v>274</v>
      </c>
      <c r="H105" s="89"/>
      <c r="I105" s="89"/>
      <c r="J105" s="93"/>
      <c r="K105" s="93"/>
      <c r="O105" s="1"/>
      <c r="P105" s="1"/>
      <c r="Q105" s="1"/>
      <c r="R105" s="1"/>
      <c r="S105" s="10"/>
      <c r="T105" s="11"/>
      <c r="U105" s="11"/>
      <c r="V105" s="11"/>
      <c r="W105" s="11"/>
      <c r="X105" s="11"/>
      <c r="Y105" s="11"/>
      <c r="Z105" s="11"/>
      <c r="AA105" s="1"/>
      <c r="AB105" s="1"/>
      <c r="AC105" s="1"/>
      <c r="AD105" s="1"/>
      <c r="AE105" s="1"/>
      <c r="AF105" s="1"/>
      <c r="AG105" s="1"/>
      <c r="AH105" s="10"/>
      <c r="AI105" s="10"/>
      <c r="AJ105" s="10"/>
    </row>
    <row r="106" spans="2:36" s="4" customFormat="1" x14ac:dyDescent="0.2">
      <c r="B106" s="89" t="s">
        <v>275</v>
      </c>
      <c r="C106" s="89"/>
      <c r="D106" s="89"/>
      <c r="E106" s="90"/>
      <c r="F106" s="90"/>
      <c r="G106" s="89" t="s">
        <v>276</v>
      </c>
      <c r="H106" s="89"/>
      <c r="I106" s="89"/>
      <c r="J106" s="93"/>
      <c r="K106" s="93"/>
      <c r="O106" s="1"/>
      <c r="P106" s="1"/>
      <c r="Q106" s="1"/>
      <c r="R106" s="1"/>
      <c r="S106" s="10"/>
      <c r="T106" s="11"/>
      <c r="U106" s="11"/>
      <c r="V106" s="11"/>
      <c r="W106" s="11"/>
      <c r="X106" s="11"/>
      <c r="Y106" s="11"/>
      <c r="Z106" s="11"/>
      <c r="AA106" s="1"/>
      <c r="AB106" s="1"/>
      <c r="AC106" s="1"/>
      <c r="AD106" s="1"/>
      <c r="AE106" s="1"/>
      <c r="AF106" s="1"/>
      <c r="AG106" s="1"/>
      <c r="AH106" s="10"/>
      <c r="AI106" s="10"/>
      <c r="AJ106" s="10"/>
    </row>
    <row r="107" spans="2:36" s="4" customFormat="1" x14ac:dyDescent="0.2">
      <c r="B107" s="89" t="s">
        <v>277</v>
      </c>
      <c r="C107" s="89"/>
      <c r="D107" s="89"/>
      <c r="E107" s="90"/>
      <c r="F107" s="90"/>
      <c r="G107" s="89" t="s">
        <v>278</v>
      </c>
      <c r="H107" s="89"/>
      <c r="I107" s="89"/>
      <c r="J107" s="93"/>
      <c r="K107" s="93"/>
      <c r="O107" s="1"/>
      <c r="P107" s="1"/>
      <c r="Q107" s="1"/>
      <c r="R107" s="1"/>
      <c r="S107" s="10"/>
      <c r="T107" s="11"/>
      <c r="U107" s="11"/>
      <c r="V107" s="11"/>
      <c r="W107" s="11"/>
      <c r="X107" s="11"/>
      <c r="Y107" s="11"/>
      <c r="Z107" s="11"/>
      <c r="AA107" s="1"/>
      <c r="AB107" s="1"/>
      <c r="AC107" s="1"/>
      <c r="AD107" s="1"/>
      <c r="AE107" s="1"/>
      <c r="AF107" s="1"/>
      <c r="AG107" s="1"/>
      <c r="AH107" s="10"/>
      <c r="AI107" s="10"/>
      <c r="AJ107" s="10"/>
    </row>
    <row r="108" spans="2:36" s="4" customFormat="1" x14ac:dyDescent="0.2">
      <c r="B108" s="89" t="s">
        <v>25</v>
      </c>
      <c r="C108" s="89"/>
      <c r="D108" s="89"/>
      <c r="E108" s="90"/>
      <c r="F108" s="90"/>
      <c r="G108" s="89" t="s">
        <v>279</v>
      </c>
      <c r="H108" s="89"/>
      <c r="I108" s="89"/>
      <c r="J108" s="93"/>
      <c r="K108" s="93"/>
      <c r="O108" s="1"/>
      <c r="P108" s="1"/>
      <c r="Q108" s="1"/>
      <c r="R108" s="1"/>
      <c r="S108" s="10"/>
      <c r="T108" s="11"/>
      <c r="U108" s="11"/>
      <c r="V108" s="11"/>
      <c r="W108" s="11"/>
      <c r="X108" s="11"/>
      <c r="Y108" s="11"/>
      <c r="Z108" s="11"/>
      <c r="AA108" s="1"/>
      <c r="AB108" s="1"/>
      <c r="AC108" s="1"/>
      <c r="AD108" s="1"/>
      <c r="AE108" s="1"/>
      <c r="AF108" s="1"/>
      <c r="AG108" s="1"/>
      <c r="AH108" s="10"/>
      <c r="AI108" s="10"/>
      <c r="AJ108" s="10"/>
    </row>
    <row r="109" spans="2:36" s="4" customFormat="1" x14ac:dyDescent="0.2">
      <c r="B109" s="107" t="s">
        <v>280</v>
      </c>
      <c r="C109" s="107"/>
      <c r="D109" s="107"/>
      <c r="E109" s="107"/>
      <c r="F109" s="107"/>
      <c r="G109" s="89" t="s">
        <v>281</v>
      </c>
      <c r="H109" s="89"/>
      <c r="I109" s="89"/>
      <c r="J109" s="93"/>
      <c r="K109" s="93"/>
      <c r="O109" s="1"/>
      <c r="P109" s="1"/>
      <c r="Q109" s="1"/>
      <c r="R109" s="1"/>
      <c r="S109" s="10"/>
      <c r="T109" s="11"/>
      <c r="U109" s="11"/>
      <c r="V109" s="11"/>
      <c r="W109" s="11"/>
      <c r="X109" s="11"/>
      <c r="Y109" s="11"/>
      <c r="Z109" s="11"/>
      <c r="AA109" s="1"/>
      <c r="AB109" s="1"/>
      <c r="AC109" s="1"/>
      <c r="AD109" s="1"/>
      <c r="AE109" s="1"/>
      <c r="AF109" s="1"/>
      <c r="AG109" s="1"/>
      <c r="AH109" s="10"/>
      <c r="AI109" s="10"/>
      <c r="AJ109" s="10"/>
    </row>
    <row r="110" spans="2:36" s="4" customFormat="1" x14ac:dyDescent="0.2">
      <c r="B110" s="108" t="s">
        <v>282</v>
      </c>
      <c r="C110" s="108"/>
      <c r="D110" s="108"/>
      <c r="E110" s="108"/>
      <c r="F110" s="108"/>
      <c r="G110" s="89" t="s">
        <v>283</v>
      </c>
      <c r="H110" s="89"/>
      <c r="I110" s="89"/>
      <c r="J110" s="93"/>
      <c r="K110" s="93"/>
      <c r="O110" s="1"/>
      <c r="P110" s="1"/>
      <c r="Q110" s="1"/>
      <c r="R110" s="1"/>
      <c r="S110" s="10"/>
      <c r="T110" s="11"/>
      <c r="U110" s="11"/>
      <c r="V110" s="11"/>
      <c r="W110" s="11"/>
      <c r="X110" s="11"/>
      <c r="Y110" s="11"/>
      <c r="Z110" s="11"/>
      <c r="AA110" s="1"/>
      <c r="AB110" s="1"/>
      <c r="AC110" s="1"/>
      <c r="AD110" s="1"/>
      <c r="AE110" s="1"/>
      <c r="AF110" s="1"/>
      <c r="AG110" s="1"/>
      <c r="AH110" s="10"/>
      <c r="AI110" s="10"/>
      <c r="AJ110" s="10"/>
    </row>
    <row r="111" spans="2:36" s="4" customFormat="1" x14ac:dyDescent="0.2">
      <c r="B111" s="89" t="s">
        <v>284</v>
      </c>
      <c r="C111" s="89"/>
      <c r="D111" s="89"/>
      <c r="E111" s="90"/>
      <c r="F111" s="90"/>
      <c r="G111" s="89" t="s">
        <v>285</v>
      </c>
      <c r="H111" s="89"/>
      <c r="I111" s="89"/>
      <c r="J111" s="93"/>
      <c r="K111" s="93"/>
      <c r="O111" s="1"/>
      <c r="P111" s="1"/>
      <c r="Q111" s="1"/>
      <c r="R111" s="1"/>
      <c r="S111" s="10"/>
      <c r="T111" s="11"/>
      <c r="U111" s="11"/>
      <c r="V111" s="11"/>
      <c r="W111" s="11"/>
      <c r="X111" s="11"/>
      <c r="Y111" s="11"/>
      <c r="Z111" s="11"/>
      <c r="AA111" s="1"/>
      <c r="AB111" s="1"/>
      <c r="AC111" s="1"/>
      <c r="AD111" s="1"/>
      <c r="AE111" s="1"/>
      <c r="AF111" s="1"/>
      <c r="AG111" s="1"/>
      <c r="AH111" s="10"/>
      <c r="AI111" s="10"/>
      <c r="AJ111" s="10"/>
    </row>
    <row r="112" spans="2:36" s="4" customFormat="1" x14ac:dyDescent="0.2">
      <c r="B112" s="89" t="s">
        <v>286</v>
      </c>
      <c r="C112" s="89"/>
      <c r="D112" s="89"/>
      <c r="E112" s="90"/>
      <c r="F112" s="90"/>
      <c r="G112" s="89" t="s">
        <v>287</v>
      </c>
      <c r="H112" s="89"/>
      <c r="I112" s="89"/>
      <c r="J112" s="93"/>
      <c r="K112" s="93"/>
      <c r="O112" s="1"/>
      <c r="P112" s="1"/>
      <c r="Q112" s="1"/>
      <c r="R112" s="1"/>
      <c r="S112" s="10"/>
      <c r="T112" s="11"/>
      <c r="U112" s="11"/>
      <c r="V112" s="11"/>
      <c r="W112" s="11"/>
      <c r="X112" s="11"/>
      <c r="Y112" s="11"/>
      <c r="Z112" s="11"/>
      <c r="AA112" s="1"/>
      <c r="AB112" s="1"/>
      <c r="AC112" s="1"/>
      <c r="AD112" s="1"/>
      <c r="AE112" s="1"/>
      <c r="AF112" s="1"/>
      <c r="AG112" s="1"/>
      <c r="AH112" s="10"/>
      <c r="AI112" s="10"/>
      <c r="AJ112" s="10"/>
    </row>
    <row r="113" spans="2:36" s="4" customFormat="1" x14ac:dyDescent="0.2">
      <c r="B113" s="89" t="s">
        <v>288</v>
      </c>
      <c r="C113" s="89"/>
      <c r="D113" s="89"/>
      <c r="E113" s="90"/>
      <c r="F113" s="90"/>
      <c r="G113" s="89" t="s">
        <v>289</v>
      </c>
      <c r="H113" s="89"/>
      <c r="I113" s="89"/>
      <c r="J113" s="93"/>
      <c r="K113" s="93"/>
      <c r="O113" s="1"/>
      <c r="P113" s="1"/>
      <c r="Q113" s="1"/>
      <c r="R113" s="1"/>
      <c r="S113" s="10"/>
      <c r="T113" s="11"/>
      <c r="U113" s="11"/>
      <c r="V113" s="11"/>
      <c r="W113" s="11"/>
      <c r="X113" s="11"/>
      <c r="Y113" s="11"/>
      <c r="Z113" s="11"/>
      <c r="AA113" s="1"/>
      <c r="AB113" s="1"/>
      <c r="AC113" s="1"/>
      <c r="AD113" s="1"/>
      <c r="AE113" s="1"/>
      <c r="AF113" s="1"/>
      <c r="AG113" s="1"/>
      <c r="AH113" s="10"/>
      <c r="AI113" s="10"/>
      <c r="AJ113" s="10"/>
    </row>
    <row r="114" spans="2:36" s="4" customFormat="1" x14ac:dyDescent="0.2">
      <c r="B114" s="89" t="s">
        <v>290</v>
      </c>
      <c r="C114" s="89"/>
      <c r="D114" s="89"/>
      <c r="E114" s="90"/>
      <c r="F114" s="90"/>
      <c r="G114" s="89" t="s">
        <v>291</v>
      </c>
      <c r="H114" s="89"/>
      <c r="I114" s="89"/>
      <c r="J114" s="93"/>
      <c r="K114" s="93"/>
      <c r="O114" s="1"/>
      <c r="P114" s="1"/>
      <c r="Q114" s="1"/>
      <c r="R114" s="1"/>
      <c r="S114" s="10"/>
      <c r="T114" s="11"/>
      <c r="U114" s="11"/>
      <c r="V114" s="11"/>
      <c r="W114" s="11"/>
      <c r="X114" s="11"/>
      <c r="Y114" s="11"/>
      <c r="Z114" s="11"/>
      <c r="AA114" s="1"/>
      <c r="AB114" s="1"/>
      <c r="AC114" s="1"/>
      <c r="AD114" s="1"/>
      <c r="AE114" s="1"/>
      <c r="AF114" s="1"/>
      <c r="AG114" s="1"/>
      <c r="AH114" s="10"/>
      <c r="AI114" s="10"/>
      <c r="AJ114" s="10"/>
    </row>
    <row r="115" spans="2:36" s="4" customFormat="1" x14ac:dyDescent="0.2">
      <c r="B115" s="89" t="s">
        <v>292</v>
      </c>
      <c r="C115" s="89"/>
      <c r="D115" s="89"/>
      <c r="E115" s="90"/>
      <c r="F115" s="90"/>
      <c r="G115" s="89" t="s">
        <v>293</v>
      </c>
      <c r="H115" s="89"/>
      <c r="I115" s="89"/>
      <c r="J115" s="93"/>
      <c r="K115" s="93"/>
      <c r="O115" s="1"/>
      <c r="P115" s="1"/>
      <c r="Q115" s="1"/>
      <c r="R115" s="1"/>
      <c r="S115" s="10"/>
      <c r="T115" s="11"/>
      <c r="U115" s="11"/>
      <c r="V115" s="11"/>
      <c r="W115" s="11"/>
      <c r="X115" s="11"/>
      <c r="Y115" s="11"/>
      <c r="Z115" s="11"/>
      <c r="AA115" s="1"/>
      <c r="AB115" s="1"/>
      <c r="AC115" s="1"/>
      <c r="AD115" s="1"/>
      <c r="AE115" s="1"/>
      <c r="AF115" s="1"/>
      <c r="AG115" s="1"/>
      <c r="AH115" s="10"/>
      <c r="AI115" s="10"/>
      <c r="AJ115" s="10"/>
    </row>
    <row r="116" spans="2:36" s="4" customFormat="1" x14ac:dyDescent="0.2">
      <c r="B116" s="89" t="s">
        <v>294</v>
      </c>
      <c r="C116" s="89"/>
      <c r="D116" s="89"/>
      <c r="E116" s="90"/>
      <c r="F116" s="90"/>
      <c r="G116" s="89" t="s">
        <v>295</v>
      </c>
      <c r="H116" s="89"/>
      <c r="I116" s="89"/>
      <c r="J116" s="93"/>
      <c r="K116" s="93"/>
      <c r="O116" s="1"/>
      <c r="P116" s="1"/>
      <c r="Q116" s="1"/>
      <c r="R116" s="1"/>
      <c r="S116" s="10"/>
      <c r="T116" s="11"/>
      <c r="U116" s="11"/>
      <c r="V116" s="11"/>
      <c r="W116" s="11"/>
      <c r="X116" s="11"/>
      <c r="Y116" s="11"/>
      <c r="Z116" s="11"/>
      <c r="AA116" s="1"/>
      <c r="AB116" s="1"/>
      <c r="AC116" s="1"/>
      <c r="AD116" s="1"/>
      <c r="AE116" s="1"/>
      <c r="AF116" s="1"/>
      <c r="AG116" s="1"/>
      <c r="AH116" s="10"/>
      <c r="AI116" s="10"/>
      <c r="AJ116" s="10"/>
    </row>
    <row r="117" spans="2:36" s="4" customFormat="1" x14ac:dyDescent="0.2">
      <c r="B117" s="89" t="s">
        <v>296</v>
      </c>
      <c r="C117" s="89"/>
      <c r="D117" s="89"/>
      <c r="E117" s="90"/>
      <c r="F117" s="90"/>
      <c r="G117" s="89" t="s">
        <v>297</v>
      </c>
      <c r="H117" s="89"/>
      <c r="I117" s="89"/>
      <c r="J117" s="93"/>
      <c r="K117" s="93"/>
      <c r="O117" s="1"/>
      <c r="P117" s="1"/>
      <c r="Q117" s="1"/>
      <c r="R117" s="1"/>
      <c r="S117" s="10"/>
      <c r="T117" s="11"/>
      <c r="U117" s="11"/>
      <c r="V117" s="11"/>
      <c r="W117" s="11"/>
      <c r="X117" s="11"/>
      <c r="Y117" s="11"/>
      <c r="Z117" s="11"/>
      <c r="AA117" s="1"/>
      <c r="AB117" s="1"/>
      <c r="AC117" s="1"/>
      <c r="AD117" s="1"/>
      <c r="AE117" s="1"/>
      <c r="AF117" s="1"/>
      <c r="AG117" s="1"/>
      <c r="AH117" s="10"/>
      <c r="AI117" s="10"/>
      <c r="AJ117" s="10"/>
    </row>
    <row r="118" spans="2:36" s="4" customFormat="1" x14ac:dyDescent="0.2">
      <c r="B118" s="89" t="s">
        <v>298</v>
      </c>
      <c r="C118" s="89"/>
      <c r="D118" s="89"/>
      <c r="E118" s="90"/>
      <c r="F118" s="90"/>
      <c r="G118" s="89" t="s">
        <v>299</v>
      </c>
      <c r="H118" s="89"/>
      <c r="I118" s="89"/>
      <c r="J118" s="93"/>
      <c r="K118" s="93"/>
      <c r="O118" s="1"/>
      <c r="P118" s="1"/>
      <c r="Q118" s="1"/>
      <c r="R118" s="1"/>
      <c r="S118" s="10"/>
      <c r="T118" s="11"/>
      <c r="U118" s="11"/>
      <c r="V118" s="11"/>
      <c r="W118" s="11"/>
      <c r="X118" s="11"/>
      <c r="Y118" s="11"/>
      <c r="Z118" s="11"/>
      <c r="AA118" s="1"/>
      <c r="AB118" s="1"/>
      <c r="AC118" s="1"/>
      <c r="AD118" s="1"/>
      <c r="AE118" s="1"/>
      <c r="AF118" s="1"/>
      <c r="AG118" s="1"/>
      <c r="AH118" s="10"/>
      <c r="AI118" s="10"/>
      <c r="AJ118" s="10"/>
    </row>
    <row r="119" spans="2:36" s="4" customFormat="1" x14ac:dyDescent="0.2">
      <c r="B119" s="89" t="s">
        <v>300</v>
      </c>
      <c r="C119" s="89"/>
      <c r="D119" s="89"/>
      <c r="E119" s="90"/>
      <c r="F119" s="90"/>
      <c r="G119" s="89" t="s">
        <v>301</v>
      </c>
      <c r="H119" s="89"/>
      <c r="I119" s="89"/>
      <c r="J119" s="93"/>
      <c r="K119" s="93"/>
      <c r="O119" s="1"/>
      <c r="P119" s="1"/>
      <c r="Q119" s="1"/>
      <c r="R119" s="1"/>
      <c r="S119" s="10"/>
      <c r="T119" s="11"/>
      <c r="U119" s="11"/>
      <c r="V119" s="11"/>
      <c r="W119" s="11"/>
      <c r="X119" s="11"/>
      <c r="Y119" s="11"/>
      <c r="Z119" s="11"/>
      <c r="AA119" s="1"/>
      <c r="AB119" s="1"/>
      <c r="AC119" s="1"/>
      <c r="AD119" s="1"/>
      <c r="AE119" s="1"/>
      <c r="AF119" s="1"/>
      <c r="AG119" s="1"/>
      <c r="AH119" s="10"/>
      <c r="AI119" s="10"/>
      <c r="AJ119" s="10"/>
    </row>
    <row r="120" spans="2:36" s="4" customFormat="1" x14ac:dyDescent="0.2">
      <c r="B120" s="89" t="s">
        <v>302</v>
      </c>
      <c r="C120" s="89"/>
      <c r="D120" s="89"/>
      <c r="E120" s="90"/>
      <c r="F120" s="90"/>
      <c r="G120" s="89" t="s">
        <v>303</v>
      </c>
      <c r="H120" s="89"/>
      <c r="I120" s="89"/>
      <c r="J120" s="93"/>
      <c r="K120" s="93"/>
      <c r="O120" s="1"/>
      <c r="P120" s="1"/>
      <c r="Q120" s="1"/>
      <c r="R120" s="1"/>
      <c r="S120" s="10"/>
      <c r="T120" s="11"/>
      <c r="U120" s="11"/>
      <c r="V120" s="11"/>
      <c r="W120" s="11"/>
      <c r="X120" s="11"/>
      <c r="Y120" s="11"/>
      <c r="Z120" s="11"/>
      <c r="AA120" s="1"/>
      <c r="AB120" s="1"/>
      <c r="AC120" s="1"/>
      <c r="AD120" s="1"/>
      <c r="AE120" s="1"/>
      <c r="AF120" s="1"/>
      <c r="AG120" s="1"/>
      <c r="AH120" s="10"/>
      <c r="AI120" s="10"/>
      <c r="AJ120" s="10"/>
    </row>
    <row r="121" spans="2:36" s="4" customFormat="1" x14ac:dyDescent="0.2">
      <c r="B121" s="89" t="s">
        <v>304</v>
      </c>
      <c r="C121" s="89"/>
      <c r="D121" s="89"/>
      <c r="E121" s="90"/>
      <c r="F121" s="90"/>
      <c r="G121" s="89" t="s">
        <v>305</v>
      </c>
      <c r="H121" s="89"/>
      <c r="I121" s="89"/>
      <c r="J121" s="93"/>
      <c r="K121" s="93"/>
      <c r="O121" s="1"/>
      <c r="P121" s="1"/>
      <c r="Q121" s="1"/>
      <c r="R121" s="1"/>
      <c r="S121" s="10"/>
      <c r="T121" s="11"/>
      <c r="U121" s="11"/>
      <c r="V121" s="11"/>
      <c r="W121" s="11"/>
      <c r="X121" s="11"/>
      <c r="Y121" s="11"/>
      <c r="Z121" s="11"/>
      <c r="AA121" s="1"/>
      <c r="AB121" s="1"/>
      <c r="AC121" s="1"/>
      <c r="AD121" s="1"/>
      <c r="AE121" s="1"/>
      <c r="AF121" s="1"/>
      <c r="AG121" s="1"/>
      <c r="AH121" s="10"/>
      <c r="AI121" s="10"/>
      <c r="AJ121" s="10"/>
    </row>
    <row r="122" spans="2:36" s="4" customFormat="1" x14ac:dyDescent="0.2">
      <c r="B122" s="89" t="s">
        <v>306</v>
      </c>
      <c r="C122" s="89"/>
      <c r="D122" s="89"/>
      <c r="E122" s="90"/>
      <c r="F122" s="90"/>
      <c r="G122" s="89" t="s">
        <v>307</v>
      </c>
      <c r="H122" s="89"/>
      <c r="I122" s="89"/>
      <c r="J122" s="93"/>
      <c r="K122" s="93"/>
      <c r="O122" s="1"/>
      <c r="P122" s="1"/>
      <c r="Q122" s="1"/>
      <c r="R122" s="1"/>
      <c r="S122" s="10"/>
      <c r="T122" s="11"/>
      <c r="U122" s="11"/>
      <c r="V122" s="11"/>
      <c r="W122" s="11"/>
      <c r="X122" s="11"/>
      <c r="Y122" s="11"/>
      <c r="Z122" s="11"/>
      <c r="AA122" s="1"/>
      <c r="AB122" s="1"/>
      <c r="AC122" s="1"/>
      <c r="AD122" s="1"/>
      <c r="AE122" s="1"/>
      <c r="AF122" s="1"/>
      <c r="AG122" s="1"/>
      <c r="AH122" s="10"/>
      <c r="AI122" s="10"/>
      <c r="AJ122" s="10"/>
    </row>
    <row r="123" spans="2:36" s="4" customFormat="1" x14ac:dyDescent="0.2">
      <c r="B123" s="89" t="s">
        <v>308</v>
      </c>
      <c r="C123" s="89"/>
      <c r="D123" s="89"/>
      <c r="E123" s="90"/>
      <c r="F123" s="90"/>
      <c r="G123" s="89" t="s">
        <v>307</v>
      </c>
      <c r="H123" s="89"/>
      <c r="I123" s="89"/>
      <c r="J123" s="93"/>
      <c r="K123" s="93"/>
      <c r="O123" s="1"/>
      <c r="P123" s="1"/>
      <c r="Q123" s="1"/>
      <c r="R123" s="1"/>
      <c r="S123" s="10"/>
      <c r="T123" s="11"/>
      <c r="U123" s="11"/>
      <c r="V123" s="11"/>
      <c r="W123" s="11"/>
      <c r="X123" s="11"/>
      <c r="Y123" s="11"/>
      <c r="Z123" s="11"/>
      <c r="AA123" s="1"/>
      <c r="AB123" s="1"/>
      <c r="AC123" s="1"/>
      <c r="AD123" s="1"/>
      <c r="AE123" s="1"/>
      <c r="AF123" s="1"/>
      <c r="AG123" s="1"/>
      <c r="AH123" s="10"/>
      <c r="AI123" s="10"/>
      <c r="AJ123" s="10"/>
    </row>
    <row r="124" spans="2:36" s="4" customFormat="1" x14ac:dyDescent="0.2">
      <c r="B124" s="89" t="s">
        <v>309</v>
      </c>
      <c r="C124" s="89"/>
      <c r="D124" s="89"/>
      <c r="E124" s="90"/>
      <c r="F124" s="90"/>
      <c r="G124" s="89" t="s">
        <v>310</v>
      </c>
      <c r="H124" s="89"/>
      <c r="I124" s="89"/>
      <c r="J124" s="93"/>
      <c r="K124" s="93"/>
      <c r="O124" s="1"/>
      <c r="P124" s="1"/>
      <c r="Q124" s="1"/>
      <c r="R124" s="1"/>
      <c r="S124" s="10"/>
      <c r="T124" s="11"/>
      <c r="U124" s="11"/>
      <c r="V124" s="11"/>
      <c r="W124" s="11"/>
      <c r="X124" s="11"/>
      <c r="Y124" s="11"/>
      <c r="Z124" s="11"/>
      <c r="AA124" s="1"/>
      <c r="AB124" s="1"/>
      <c r="AC124" s="1"/>
      <c r="AD124" s="1"/>
      <c r="AE124" s="1"/>
      <c r="AF124" s="1"/>
      <c r="AG124" s="1"/>
      <c r="AH124" s="10"/>
      <c r="AI124" s="10"/>
      <c r="AJ124" s="10"/>
    </row>
    <row r="125" spans="2:36" s="4" customFormat="1" x14ac:dyDescent="0.2">
      <c r="B125" s="91" t="s">
        <v>311</v>
      </c>
      <c r="C125" s="91" t="s">
        <v>312</v>
      </c>
      <c r="D125" s="91"/>
      <c r="E125" s="91"/>
      <c r="F125" s="91"/>
      <c r="G125" s="91"/>
      <c r="H125" s="89"/>
      <c r="I125" s="89"/>
      <c r="J125" s="93"/>
      <c r="K125" s="93"/>
      <c r="O125" s="1"/>
      <c r="P125" s="1"/>
      <c r="Q125" s="1"/>
      <c r="R125" s="1"/>
      <c r="S125" s="10"/>
      <c r="T125" s="11"/>
      <c r="U125" s="11"/>
      <c r="V125" s="11"/>
      <c r="W125" s="11"/>
      <c r="X125" s="11"/>
      <c r="Y125" s="11"/>
      <c r="Z125" s="11"/>
      <c r="AA125" s="1"/>
      <c r="AB125" s="1"/>
      <c r="AC125" s="1"/>
      <c r="AD125" s="1"/>
      <c r="AE125" s="1"/>
      <c r="AF125" s="1"/>
      <c r="AG125" s="1"/>
      <c r="AH125" s="10"/>
      <c r="AI125" s="10"/>
      <c r="AJ125" s="10"/>
    </row>
    <row r="126" spans="2:36" s="4" customFormat="1" x14ac:dyDescent="0.2">
      <c r="B126" s="93"/>
      <c r="C126" s="93"/>
      <c r="D126" s="93"/>
      <c r="E126" s="93"/>
      <c r="F126" s="93"/>
      <c r="G126" s="94"/>
      <c r="H126" s="94"/>
      <c r="I126" s="93"/>
      <c r="J126" s="93"/>
      <c r="K126" s="93"/>
      <c r="L126" s="93"/>
      <c r="P126" s="1"/>
      <c r="Q126" s="1"/>
      <c r="R126" s="1"/>
      <c r="S126" s="10"/>
      <c r="T126" s="11"/>
      <c r="U126" s="11"/>
      <c r="V126" s="11"/>
      <c r="W126" s="11"/>
      <c r="X126" s="11"/>
      <c r="Y126" s="11"/>
      <c r="Z126" s="11"/>
      <c r="AA126" s="1"/>
      <c r="AB126" s="1"/>
      <c r="AC126" s="1"/>
      <c r="AD126" s="1"/>
      <c r="AE126" s="1"/>
      <c r="AF126" s="1"/>
      <c r="AG126" s="1"/>
      <c r="AH126" s="10"/>
      <c r="AI126" s="10"/>
      <c r="AJ126" s="10"/>
    </row>
    <row r="127" spans="2:36" s="4" customFormat="1" x14ac:dyDescent="0.2">
      <c r="B127" s="93"/>
      <c r="C127" s="93"/>
      <c r="D127" s="93"/>
      <c r="E127" s="93"/>
      <c r="F127" s="93"/>
      <c r="G127" s="94"/>
      <c r="H127" s="94"/>
      <c r="I127" s="93"/>
      <c r="J127" s="93"/>
      <c r="K127" s="93"/>
      <c r="L127" s="93"/>
      <c r="P127" s="1"/>
      <c r="Q127" s="1"/>
      <c r="R127" s="1"/>
      <c r="S127" s="10"/>
      <c r="T127" s="11"/>
      <c r="U127" s="11"/>
      <c r="V127" s="11"/>
      <c r="W127" s="11"/>
      <c r="X127" s="11"/>
      <c r="Y127" s="11"/>
      <c r="Z127" s="11"/>
      <c r="AA127" s="1"/>
      <c r="AB127" s="1"/>
      <c r="AC127" s="1"/>
      <c r="AD127" s="1"/>
      <c r="AE127" s="1"/>
      <c r="AF127" s="1"/>
      <c r="AG127" s="1"/>
      <c r="AH127" s="10"/>
      <c r="AI127" s="10"/>
      <c r="AJ127" s="10"/>
    </row>
    <row r="128" spans="2:36" s="4" customFormat="1" x14ac:dyDescent="0.2">
      <c r="B128" s="93"/>
      <c r="C128" s="93"/>
      <c r="D128" s="93"/>
      <c r="E128" s="93"/>
      <c r="F128" s="93"/>
      <c r="G128" s="94"/>
      <c r="H128" s="94"/>
      <c r="I128" s="93"/>
      <c r="J128" s="93"/>
      <c r="K128" s="93"/>
      <c r="L128" s="93"/>
      <c r="P128" s="1"/>
      <c r="Q128" s="1"/>
      <c r="R128" s="1"/>
      <c r="S128" s="10"/>
      <c r="T128" s="11"/>
      <c r="U128" s="11"/>
      <c r="V128" s="11"/>
      <c r="W128" s="11"/>
      <c r="X128" s="11"/>
      <c r="Y128" s="11"/>
      <c r="Z128" s="11"/>
      <c r="AA128" s="1"/>
      <c r="AB128" s="1"/>
      <c r="AC128" s="1"/>
      <c r="AD128" s="1"/>
      <c r="AE128" s="1"/>
      <c r="AF128" s="1"/>
      <c r="AG128" s="1"/>
      <c r="AH128" s="10"/>
      <c r="AI128" s="10"/>
      <c r="AJ128" s="10"/>
    </row>
    <row r="129" spans="2:36" s="4" customFormat="1" x14ac:dyDescent="0.2">
      <c r="B129" s="93"/>
      <c r="C129" s="93"/>
      <c r="D129" s="93"/>
      <c r="E129" s="93"/>
      <c r="F129" s="93"/>
      <c r="G129" s="94"/>
      <c r="H129" s="94"/>
      <c r="I129" s="93"/>
      <c r="J129" s="93"/>
      <c r="K129" s="93"/>
      <c r="L129" s="93"/>
      <c r="P129" s="1"/>
      <c r="Q129" s="1"/>
      <c r="R129" s="1"/>
      <c r="S129" s="10"/>
      <c r="T129" s="11"/>
      <c r="U129" s="11"/>
      <c r="V129" s="11"/>
      <c r="W129" s="11"/>
      <c r="X129" s="11"/>
      <c r="Y129" s="11"/>
      <c r="Z129" s="11"/>
      <c r="AA129" s="1"/>
      <c r="AB129" s="1"/>
      <c r="AC129" s="1"/>
      <c r="AD129" s="1"/>
      <c r="AE129" s="1"/>
      <c r="AF129" s="1"/>
      <c r="AG129" s="1"/>
      <c r="AH129" s="10"/>
      <c r="AI129" s="10"/>
      <c r="AJ129" s="10"/>
    </row>
  </sheetData>
  <mergeCells count="10">
    <mergeCell ref="B110:F110"/>
    <mergeCell ref="B1:AF1"/>
    <mergeCell ref="S5:W5"/>
    <mergeCell ref="X5:AB5"/>
    <mergeCell ref="AC5:AF5"/>
    <mergeCell ref="AG5:AJ5"/>
    <mergeCell ref="AK5:AK6"/>
    <mergeCell ref="A7:A8"/>
    <mergeCell ref="C89:G89"/>
    <mergeCell ref="B109:F109"/>
  </mergeCells>
  <printOptions horizontalCentered="1"/>
  <pageMargins left="0.70866141732283472" right="0.31496062992125984" top="0.19685039370078741" bottom="0" header="0.31496062992125984" footer="0.31496062992125984"/>
  <pageSetup paperSize="5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9"/>
  <sheetViews>
    <sheetView topLeftCell="A26" zoomScale="96" zoomScaleNormal="96" workbookViewId="0">
      <selection activeCell="H7" sqref="H7"/>
    </sheetView>
  </sheetViews>
  <sheetFormatPr baseColWidth="10" defaultColWidth="9.140625" defaultRowHeight="12.75" x14ac:dyDescent="0.2"/>
  <cols>
    <col min="1" max="1" width="5.5703125" style="1" customWidth="1"/>
    <col min="2" max="2" width="8.42578125" style="4" customWidth="1"/>
    <col min="3" max="3" width="4.5703125" style="4" customWidth="1"/>
    <col min="4" max="4" width="5.140625" style="4" customWidth="1"/>
    <col min="5" max="5" width="5.5703125" style="4" customWidth="1"/>
    <col min="6" max="6" width="5.28515625" style="4" customWidth="1"/>
    <col min="7" max="7" width="6.140625" style="17" customWidth="1"/>
    <col min="8" max="8" width="45.42578125" style="17" bestFit="1" customWidth="1"/>
    <col min="9" max="9" width="46.42578125" style="1" bestFit="1" customWidth="1"/>
    <col min="10" max="10" width="43.5703125" style="1" hidden="1" customWidth="1"/>
    <col min="11" max="11" width="2.7109375" style="1" bestFit="1" customWidth="1"/>
    <col min="12" max="12" width="10.5703125" style="1" bestFit="1" customWidth="1"/>
    <col min="13" max="15" width="2.7109375" style="4" bestFit="1" customWidth="1"/>
    <col min="16" max="16" width="20.42578125" style="1" bestFit="1" customWidth="1"/>
    <col min="17" max="17" width="32.7109375" style="1" hidden="1" customWidth="1"/>
    <col min="18" max="18" width="15.85546875" style="1" bestFit="1" customWidth="1"/>
    <col min="19" max="19" width="15.42578125" style="10" bestFit="1" customWidth="1"/>
    <col min="20" max="20" width="7.42578125" style="11" bestFit="1" customWidth="1"/>
    <col min="21" max="21" width="12.85546875" style="11" bestFit="1" customWidth="1"/>
    <col min="22" max="23" width="11.7109375" style="11" bestFit="1" customWidth="1"/>
    <col min="24" max="24" width="14.42578125" style="11" bestFit="1" customWidth="1"/>
    <col min="25" max="25" width="13.28515625" style="11" bestFit="1" customWidth="1"/>
    <col min="26" max="26" width="14.42578125" style="11" bestFit="1" customWidth="1"/>
    <col min="27" max="27" width="12.85546875" style="1" bestFit="1" customWidth="1"/>
    <col min="28" max="28" width="10" style="1" bestFit="1" customWidth="1"/>
    <col min="29" max="29" width="14.28515625" style="1" customWidth="1"/>
    <col min="30" max="30" width="12.7109375" style="1" customWidth="1"/>
    <col min="31" max="31" width="12.85546875" style="1" bestFit="1" customWidth="1"/>
    <col min="32" max="32" width="15.140625" style="1" customWidth="1"/>
    <col min="33" max="33" width="14.5703125" style="1" bestFit="1" customWidth="1"/>
    <col min="34" max="34" width="16.42578125" style="2" customWidth="1"/>
    <col min="35" max="36" width="16" style="2" customWidth="1"/>
    <col min="37" max="37" width="13.85546875" style="1" bestFit="1" customWidth="1"/>
    <col min="38" max="38" width="11.140625" style="1" bestFit="1" customWidth="1"/>
    <col min="39" max="16384" width="9.140625" style="1"/>
  </cols>
  <sheetData>
    <row r="1" spans="1:38" ht="23.25" x14ac:dyDescent="0.2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8" ht="24" customHeight="1" x14ac:dyDescent="0.2">
      <c r="B2" s="3" t="s">
        <v>1</v>
      </c>
      <c r="C2" s="3"/>
      <c r="G2" s="5"/>
      <c r="H2" s="6" t="s">
        <v>2</v>
      </c>
      <c r="I2" s="7"/>
      <c r="J2" s="8"/>
      <c r="K2" s="8"/>
      <c r="L2" s="8"/>
      <c r="M2" s="9"/>
      <c r="N2" s="9"/>
      <c r="O2" s="9"/>
    </row>
    <row r="3" spans="1:38" ht="24" customHeight="1" x14ac:dyDescent="0.2">
      <c r="B3" s="3" t="s">
        <v>3</v>
      </c>
      <c r="C3" s="3"/>
      <c r="F3" s="6"/>
      <c r="G3" s="5"/>
      <c r="H3" s="5"/>
      <c r="I3" s="7"/>
      <c r="J3" s="8"/>
      <c r="K3" s="8"/>
      <c r="L3" s="8"/>
      <c r="M3" s="9"/>
      <c r="N3" s="9"/>
      <c r="O3" s="9"/>
    </row>
    <row r="4" spans="1:38" ht="24" customHeight="1" x14ac:dyDescent="0.2">
      <c r="B4" s="12" t="s">
        <v>4</v>
      </c>
      <c r="C4" s="13"/>
      <c r="E4" s="14"/>
      <c r="F4" s="15"/>
      <c r="G4" s="15"/>
      <c r="H4" s="15"/>
      <c r="I4" s="16"/>
    </row>
    <row r="5" spans="1:38" ht="87.75" customHeight="1" x14ac:dyDescent="0.2">
      <c r="J5" s="3" t="s">
        <v>5</v>
      </c>
      <c r="K5" s="3"/>
      <c r="L5" s="3"/>
      <c r="S5" s="99" t="s">
        <v>6</v>
      </c>
      <c r="T5" s="100"/>
      <c r="U5" s="100"/>
      <c r="V5" s="100"/>
      <c r="W5" s="110"/>
      <c r="X5" s="111" t="s">
        <v>7</v>
      </c>
      <c r="Y5" s="112"/>
      <c r="Z5" s="112"/>
      <c r="AA5" s="112"/>
      <c r="AB5" s="112"/>
      <c r="AC5" s="111" t="s">
        <v>8</v>
      </c>
      <c r="AD5" s="113"/>
      <c r="AE5" s="113"/>
      <c r="AF5" s="114"/>
      <c r="AG5" s="99" t="s">
        <v>9</v>
      </c>
      <c r="AH5" s="100"/>
      <c r="AI5" s="100"/>
      <c r="AJ5" s="100"/>
      <c r="AK5" s="101" t="s">
        <v>10</v>
      </c>
    </row>
    <row r="6" spans="1:38" s="18" customFormat="1" ht="54" customHeight="1" thickBot="1" x14ac:dyDescent="0.25">
      <c r="B6" s="19" t="s">
        <v>11</v>
      </c>
      <c r="C6" s="19" t="s">
        <v>12</v>
      </c>
      <c r="D6" s="19" t="s">
        <v>13</v>
      </c>
      <c r="E6" s="19" t="s">
        <v>14</v>
      </c>
      <c r="F6" s="19" t="s">
        <v>15</v>
      </c>
      <c r="G6" s="19" t="s">
        <v>16</v>
      </c>
      <c r="H6" s="20" t="s">
        <v>17</v>
      </c>
      <c r="I6" s="20" t="s">
        <v>18</v>
      </c>
      <c r="J6" s="20" t="s">
        <v>19</v>
      </c>
      <c r="K6" s="21" t="s">
        <v>20</v>
      </c>
      <c r="L6" s="21" t="s">
        <v>21</v>
      </c>
      <c r="M6" s="21" t="s">
        <v>22</v>
      </c>
      <c r="N6" s="21" t="s">
        <v>23</v>
      </c>
      <c r="O6" s="21" t="s">
        <v>24</v>
      </c>
      <c r="P6" s="20" t="s">
        <v>25</v>
      </c>
      <c r="Q6" s="20" t="s">
        <v>26</v>
      </c>
      <c r="R6" s="20" t="s">
        <v>27</v>
      </c>
      <c r="S6" s="22" t="s">
        <v>28</v>
      </c>
      <c r="T6" s="23" t="s">
        <v>29</v>
      </c>
      <c r="U6" s="23" t="s">
        <v>30</v>
      </c>
      <c r="V6" s="23" t="s">
        <v>31</v>
      </c>
      <c r="W6" s="23" t="s">
        <v>32</v>
      </c>
      <c r="X6" s="23" t="s">
        <v>33</v>
      </c>
      <c r="Y6" s="23" t="s">
        <v>34</v>
      </c>
      <c r="Z6" s="23" t="s">
        <v>35</v>
      </c>
      <c r="AA6" s="24" t="s">
        <v>36</v>
      </c>
      <c r="AB6" s="23" t="s">
        <v>37</v>
      </c>
      <c r="AC6" s="25" t="s">
        <v>38</v>
      </c>
      <c r="AD6" s="25" t="s">
        <v>39</v>
      </c>
      <c r="AE6" s="25" t="s">
        <v>40</v>
      </c>
      <c r="AF6" s="25" t="s">
        <v>41</v>
      </c>
      <c r="AG6" s="23" t="s">
        <v>42</v>
      </c>
      <c r="AH6" s="22" t="s">
        <v>43</v>
      </c>
      <c r="AI6" s="22" t="s">
        <v>44</v>
      </c>
      <c r="AJ6" s="26" t="s">
        <v>45</v>
      </c>
      <c r="AK6" s="102"/>
    </row>
    <row r="7" spans="1:38" s="44" customFormat="1" ht="84" customHeight="1" x14ac:dyDescent="0.2">
      <c r="A7" s="103" t="s">
        <v>46</v>
      </c>
      <c r="B7" s="27">
        <v>1</v>
      </c>
      <c r="C7" s="28" t="s">
        <v>47</v>
      </c>
      <c r="D7" s="29" t="s">
        <v>48</v>
      </c>
      <c r="E7" s="29" t="s">
        <v>49</v>
      </c>
      <c r="F7" s="29" t="s">
        <v>50</v>
      </c>
      <c r="G7" s="29" t="s">
        <v>51</v>
      </c>
      <c r="H7" s="30" t="s">
        <v>52</v>
      </c>
      <c r="I7" s="31" t="s">
        <v>53</v>
      </c>
      <c r="J7" s="31"/>
      <c r="K7" s="31" t="s">
        <v>54</v>
      </c>
      <c r="L7" s="32">
        <v>42036</v>
      </c>
      <c r="M7" s="33"/>
      <c r="N7" s="34">
        <v>40</v>
      </c>
      <c r="O7" s="33" t="s">
        <v>55</v>
      </c>
      <c r="P7" s="35" t="s">
        <v>56</v>
      </c>
      <c r="Q7" s="35" t="s">
        <v>57</v>
      </c>
      <c r="R7" s="36" t="s">
        <v>58</v>
      </c>
      <c r="S7" s="37">
        <v>58759</v>
      </c>
      <c r="T7" s="38"/>
      <c r="U7" s="39">
        <v>2288</v>
      </c>
      <c r="V7" s="39">
        <v>1617</v>
      </c>
      <c r="W7" s="39"/>
      <c r="X7" s="40">
        <f>S7*13.5%</f>
        <v>7932.4650000000001</v>
      </c>
      <c r="Y7" s="40">
        <f>S7*3%</f>
        <v>1762.77</v>
      </c>
      <c r="Z7" s="40">
        <f>S7*12.11475%</f>
        <v>7118.5059525000006</v>
      </c>
      <c r="AA7" s="41">
        <f>S7*2%</f>
        <v>1175.18</v>
      </c>
      <c r="AB7" s="41"/>
      <c r="AC7" s="41"/>
      <c r="AD7" s="41"/>
      <c r="AE7" s="41"/>
      <c r="AF7" s="41"/>
      <c r="AG7" s="42">
        <f>(S7/30)*50</f>
        <v>97931.666666666672</v>
      </c>
      <c r="AH7" s="43">
        <f>(S7/30)*24</f>
        <v>47007.200000000004</v>
      </c>
      <c r="AI7" s="43">
        <f>(S7/30)*15</f>
        <v>29379.5</v>
      </c>
      <c r="AJ7" s="43"/>
      <c r="AK7" s="43">
        <f>(AG7+AH7)*0.2497</f>
        <v>36191.23500666667</v>
      </c>
      <c r="AL7" s="31">
        <f>SUM(AG7:AK7)</f>
        <v>210509.60167333332</v>
      </c>
    </row>
    <row r="8" spans="1:38" s="44" customFormat="1" ht="84" customHeight="1" thickBot="1" x14ac:dyDescent="0.25">
      <c r="A8" s="104"/>
      <c r="B8" s="45">
        <v>2</v>
      </c>
      <c r="C8" s="28" t="s">
        <v>47</v>
      </c>
      <c r="D8" s="29" t="s">
        <v>48</v>
      </c>
      <c r="E8" s="29" t="s">
        <v>49</v>
      </c>
      <c r="F8" s="29" t="s">
        <v>50</v>
      </c>
      <c r="G8" s="29" t="s">
        <v>51</v>
      </c>
      <c r="H8" s="30" t="s">
        <v>59</v>
      </c>
      <c r="I8" s="31" t="s">
        <v>60</v>
      </c>
      <c r="J8" s="31"/>
      <c r="K8" s="31" t="s">
        <v>54</v>
      </c>
      <c r="L8" s="32">
        <v>42317</v>
      </c>
      <c r="M8" s="33"/>
      <c r="N8" s="34">
        <v>40</v>
      </c>
      <c r="O8" s="33" t="s">
        <v>55</v>
      </c>
      <c r="P8" s="35" t="s">
        <v>61</v>
      </c>
      <c r="Q8" s="46" t="s">
        <v>62</v>
      </c>
      <c r="R8" s="36" t="s">
        <v>57</v>
      </c>
      <c r="S8" s="37">
        <v>30258.9</v>
      </c>
      <c r="T8" s="38"/>
      <c r="U8" s="39">
        <v>931</v>
      </c>
      <c r="V8" s="39"/>
      <c r="W8" s="39"/>
      <c r="X8" s="40">
        <f t="shared" ref="X8:X75" si="0">S8*13.5%</f>
        <v>4084.9515000000006</v>
      </c>
      <c r="Y8" s="40">
        <f t="shared" ref="Y8:Y75" si="1">S8*3%</f>
        <v>907.76700000000005</v>
      </c>
      <c r="Z8" s="40">
        <f t="shared" ref="Z8:Z75" si="2">S8*12.11475%</f>
        <v>3665.7900877500001</v>
      </c>
      <c r="AA8" s="41">
        <f t="shared" ref="AA8:AA75" si="3">S8*2%</f>
        <v>605.178</v>
      </c>
      <c r="AB8" s="41"/>
      <c r="AC8" s="41"/>
      <c r="AD8" s="41">
        <v>1085</v>
      </c>
      <c r="AE8" s="41"/>
      <c r="AF8" s="41"/>
      <c r="AG8" s="42">
        <f t="shared" ref="AG8:AG75" si="4">(S8/30)*50</f>
        <v>50431.5</v>
      </c>
      <c r="AH8" s="43">
        <f t="shared" ref="AH8:AH75" si="5">(S8/30)*24</f>
        <v>24207.119999999999</v>
      </c>
      <c r="AI8" s="43">
        <f t="shared" ref="AI8:AI75" si="6">(S8/30)*15</f>
        <v>15129.45</v>
      </c>
      <c r="AJ8" s="43"/>
      <c r="AK8" s="43">
        <f t="shared" ref="AK8:AK75" si="7">(AG8+AH8)*0.2497</f>
        <v>18637.263414000001</v>
      </c>
      <c r="AL8" s="31">
        <f t="shared" ref="AL8:AL75" si="8">SUM(AG8:AK8)</f>
        <v>108405.33341399999</v>
      </c>
    </row>
    <row r="9" spans="1:38" s="44" customFormat="1" ht="54.75" customHeight="1" x14ac:dyDescent="0.2">
      <c r="B9" s="27">
        <v>3</v>
      </c>
      <c r="C9" s="28" t="s">
        <v>47</v>
      </c>
      <c r="D9" s="29" t="s">
        <v>48</v>
      </c>
      <c r="E9" s="29" t="s">
        <v>49</v>
      </c>
      <c r="F9" s="29" t="s">
        <v>50</v>
      </c>
      <c r="G9" s="29" t="s">
        <v>51</v>
      </c>
      <c r="H9" s="30" t="s">
        <v>59</v>
      </c>
      <c r="I9" s="47" t="s">
        <v>63</v>
      </c>
      <c r="J9" s="48" t="s">
        <v>64</v>
      </c>
      <c r="K9" s="49" t="s">
        <v>54</v>
      </c>
      <c r="L9" s="50">
        <v>41520</v>
      </c>
      <c r="M9" s="51"/>
      <c r="N9" s="34">
        <v>40</v>
      </c>
      <c r="O9" s="33" t="s">
        <v>55</v>
      </c>
      <c r="P9" s="35" t="s">
        <v>61</v>
      </c>
      <c r="Q9" s="46" t="s">
        <v>65</v>
      </c>
      <c r="R9" s="35" t="s">
        <v>66</v>
      </c>
      <c r="S9" s="37">
        <v>30258.9</v>
      </c>
      <c r="T9" s="40"/>
      <c r="U9" s="39">
        <v>931</v>
      </c>
      <c r="V9" s="52"/>
      <c r="W9" s="53"/>
      <c r="X9" s="40">
        <f t="shared" si="0"/>
        <v>4084.9515000000006</v>
      </c>
      <c r="Y9" s="40">
        <f t="shared" si="1"/>
        <v>907.76700000000005</v>
      </c>
      <c r="Z9" s="40">
        <f t="shared" si="2"/>
        <v>3665.7900877500001</v>
      </c>
      <c r="AA9" s="41">
        <f t="shared" si="3"/>
        <v>605.178</v>
      </c>
      <c r="AB9" s="41"/>
      <c r="AC9" s="41"/>
      <c r="AD9" s="41"/>
      <c r="AE9" s="41"/>
      <c r="AF9" s="41"/>
      <c r="AG9" s="42">
        <f t="shared" si="4"/>
        <v>50431.5</v>
      </c>
      <c r="AH9" s="43">
        <f t="shared" si="5"/>
        <v>24207.119999999999</v>
      </c>
      <c r="AI9" s="43">
        <f t="shared" si="6"/>
        <v>15129.45</v>
      </c>
      <c r="AJ9" s="43"/>
      <c r="AK9" s="43">
        <f t="shared" si="7"/>
        <v>18637.263414000001</v>
      </c>
      <c r="AL9" s="31">
        <f t="shared" si="8"/>
        <v>108405.33341399999</v>
      </c>
    </row>
    <row r="10" spans="1:38" s="44" customFormat="1" ht="54.75" customHeight="1" x14ac:dyDescent="0.2">
      <c r="B10" s="45">
        <v>4</v>
      </c>
      <c r="C10" s="28" t="s">
        <v>47</v>
      </c>
      <c r="D10" s="29" t="s">
        <v>48</v>
      </c>
      <c r="E10" s="29" t="s">
        <v>49</v>
      </c>
      <c r="F10" s="29" t="s">
        <v>50</v>
      </c>
      <c r="G10" s="29" t="s">
        <v>51</v>
      </c>
      <c r="H10" s="54" t="s">
        <v>67</v>
      </c>
      <c r="I10" s="47" t="s">
        <v>68</v>
      </c>
      <c r="J10" s="48" t="s">
        <v>69</v>
      </c>
      <c r="K10" s="55" t="s">
        <v>54</v>
      </c>
      <c r="L10" s="56">
        <v>39692</v>
      </c>
      <c r="M10" s="51"/>
      <c r="N10" s="34">
        <v>40</v>
      </c>
      <c r="O10" s="33" t="s">
        <v>55</v>
      </c>
      <c r="P10" s="35" t="s">
        <v>70</v>
      </c>
      <c r="Q10" s="46" t="s">
        <v>65</v>
      </c>
      <c r="R10" s="35" t="s">
        <v>66</v>
      </c>
      <c r="S10" s="37">
        <v>27081.1</v>
      </c>
      <c r="T10" s="40"/>
      <c r="U10" s="39">
        <v>931</v>
      </c>
      <c r="V10" s="52"/>
      <c r="W10" s="53">
        <f>((S10/100)*1.9)*1</f>
        <v>514.54089999999997</v>
      </c>
      <c r="X10" s="40">
        <f t="shared" si="0"/>
        <v>3655.9485</v>
      </c>
      <c r="Y10" s="40">
        <f t="shared" si="1"/>
        <v>812.43299999999988</v>
      </c>
      <c r="Z10" s="40">
        <f t="shared" si="2"/>
        <v>3280.80756225</v>
      </c>
      <c r="AA10" s="41">
        <f t="shared" si="3"/>
        <v>541.62199999999996</v>
      </c>
      <c r="AB10" s="41"/>
      <c r="AC10" s="41"/>
      <c r="AD10" s="41"/>
      <c r="AE10" s="41"/>
      <c r="AF10" s="41"/>
      <c r="AG10" s="42">
        <f t="shared" si="4"/>
        <v>45135.166666666664</v>
      </c>
      <c r="AH10" s="43">
        <f t="shared" si="5"/>
        <v>21664.879999999997</v>
      </c>
      <c r="AI10" s="43">
        <f t="shared" si="6"/>
        <v>13540.55</v>
      </c>
      <c r="AJ10" s="43"/>
      <c r="AK10" s="43">
        <f t="shared" si="7"/>
        <v>16679.971652666667</v>
      </c>
      <c r="AL10" s="31">
        <f t="shared" si="8"/>
        <v>97020.568319333339</v>
      </c>
    </row>
    <row r="11" spans="1:38" s="44" customFormat="1" ht="54.75" customHeight="1" x14ac:dyDescent="0.2">
      <c r="B11" s="27">
        <v>5</v>
      </c>
      <c r="C11" s="28" t="s">
        <v>47</v>
      </c>
      <c r="D11" s="29" t="s">
        <v>48</v>
      </c>
      <c r="E11" s="29" t="s">
        <v>49</v>
      </c>
      <c r="F11" s="29" t="s">
        <v>50</v>
      </c>
      <c r="G11" s="29" t="s">
        <v>51</v>
      </c>
      <c r="H11" s="54" t="s">
        <v>67</v>
      </c>
      <c r="I11" s="31" t="s">
        <v>71</v>
      </c>
      <c r="J11" s="31"/>
      <c r="K11" s="31" t="s">
        <v>72</v>
      </c>
      <c r="L11" s="32">
        <v>42079</v>
      </c>
      <c r="M11" s="51"/>
      <c r="N11" s="34">
        <v>40</v>
      </c>
      <c r="O11" s="33" t="s">
        <v>55</v>
      </c>
      <c r="P11" s="35" t="s">
        <v>70</v>
      </c>
      <c r="Q11" s="46" t="s">
        <v>73</v>
      </c>
      <c r="R11" s="36" t="s">
        <v>57</v>
      </c>
      <c r="S11" s="37">
        <v>27081.1</v>
      </c>
      <c r="T11" s="40"/>
      <c r="U11" s="39">
        <v>931</v>
      </c>
      <c r="V11" s="52"/>
      <c r="W11" s="53"/>
      <c r="X11" s="40">
        <f t="shared" si="0"/>
        <v>3655.9485</v>
      </c>
      <c r="Y11" s="40">
        <f t="shared" si="1"/>
        <v>812.43299999999988</v>
      </c>
      <c r="Z11" s="40">
        <f t="shared" si="2"/>
        <v>3280.80756225</v>
      </c>
      <c r="AA11" s="41">
        <f t="shared" si="3"/>
        <v>541.62199999999996</v>
      </c>
      <c r="AB11" s="41"/>
      <c r="AC11" s="41"/>
      <c r="AD11" s="41"/>
      <c r="AE11" s="41"/>
      <c r="AF11" s="41"/>
      <c r="AG11" s="42">
        <f t="shared" si="4"/>
        <v>45135.166666666664</v>
      </c>
      <c r="AH11" s="43">
        <f t="shared" si="5"/>
        <v>21664.879999999997</v>
      </c>
      <c r="AI11" s="43">
        <f t="shared" si="6"/>
        <v>13540.55</v>
      </c>
      <c r="AJ11" s="43"/>
      <c r="AK11" s="43">
        <f t="shared" si="7"/>
        <v>16679.971652666667</v>
      </c>
      <c r="AL11" s="31">
        <f t="shared" si="8"/>
        <v>97020.568319333339</v>
      </c>
    </row>
    <row r="12" spans="1:38" s="44" customFormat="1" ht="54.75" customHeight="1" x14ac:dyDescent="0.2">
      <c r="B12" s="45">
        <v>6</v>
      </c>
      <c r="C12" s="28" t="s">
        <v>47</v>
      </c>
      <c r="D12" s="29" t="s">
        <v>48</v>
      </c>
      <c r="E12" s="29" t="s">
        <v>49</v>
      </c>
      <c r="F12" s="29" t="s">
        <v>50</v>
      </c>
      <c r="G12" s="29" t="s">
        <v>51</v>
      </c>
      <c r="H12" s="54" t="s">
        <v>67</v>
      </c>
      <c r="I12" s="47" t="s">
        <v>74</v>
      </c>
      <c r="J12" s="48"/>
      <c r="K12" s="57" t="s">
        <v>54</v>
      </c>
      <c r="L12" s="50">
        <v>41852</v>
      </c>
      <c r="M12" s="51"/>
      <c r="N12" s="34">
        <v>40</v>
      </c>
      <c r="O12" s="33" t="s">
        <v>55</v>
      </c>
      <c r="P12" s="35" t="s">
        <v>70</v>
      </c>
      <c r="Q12" s="46" t="s">
        <v>75</v>
      </c>
      <c r="R12" s="35" t="s">
        <v>66</v>
      </c>
      <c r="S12" s="37">
        <v>27081.1</v>
      </c>
      <c r="T12" s="40"/>
      <c r="U12" s="39">
        <v>931</v>
      </c>
      <c r="V12" s="52"/>
      <c r="W12" s="53"/>
      <c r="X12" s="40">
        <f t="shared" si="0"/>
        <v>3655.9485</v>
      </c>
      <c r="Y12" s="40">
        <f t="shared" si="1"/>
        <v>812.43299999999988</v>
      </c>
      <c r="Z12" s="40">
        <f t="shared" si="2"/>
        <v>3280.80756225</v>
      </c>
      <c r="AA12" s="41">
        <f t="shared" si="3"/>
        <v>541.62199999999996</v>
      </c>
      <c r="AB12" s="41"/>
      <c r="AC12" s="41"/>
      <c r="AD12" s="41"/>
      <c r="AE12" s="41"/>
      <c r="AF12" s="41"/>
      <c r="AG12" s="42">
        <f t="shared" si="4"/>
        <v>45135.166666666664</v>
      </c>
      <c r="AH12" s="43">
        <f t="shared" si="5"/>
        <v>21664.879999999997</v>
      </c>
      <c r="AI12" s="43">
        <f t="shared" si="6"/>
        <v>13540.55</v>
      </c>
      <c r="AJ12" s="43"/>
      <c r="AK12" s="43">
        <f t="shared" si="7"/>
        <v>16679.971652666667</v>
      </c>
      <c r="AL12" s="31">
        <f t="shared" si="8"/>
        <v>97020.568319333339</v>
      </c>
    </row>
    <row r="13" spans="1:38" s="44" customFormat="1" ht="54.75" customHeight="1" x14ac:dyDescent="0.2">
      <c r="B13" s="27">
        <v>7</v>
      </c>
      <c r="C13" s="28" t="s">
        <v>47</v>
      </c>
      <c r="D13" s="29" t="s">
        <v>48</v>
      </c>
      <c r="E13" s="29" t="s">
        <v>49</v>
      </c>
      <c r="F13" s="29" t="s">
        <v>50</v>
      </c>
      <c r="G13" s="29" t="s">
        <v>51</v>
      </c>
      <c r="H13" s="54" t="s">
        <v>67</v>
      </c>
      <c r="I13" s="47" t="s">
        <v>76</v>
      </c>
      <c r="J13" s="48" t="s">
        <v>77</v>
      </c>
      <c r="K13" s="55" t="s">
        <v>72</v>
      </c>
      <c r="L13" s="50">
        <v>41522</v>
      </c>
      <c r="M13" s="51"/>
      <c r="N13" s="34">
        <v>40</v>
      </c>
      <c r="O13" s="33" t="s">
        <v>55</v>
      </c>
      <c r="P13" s="35" t="s">
        <v>70</v>
      </c>
      <c r="Q13" s="46" t="s">
        <v>78</v>
      </c>
      <c r="R13" s="35" t="s">
        <v>66</v>
      </c>
      <c r="S13" s="37">
        <v>27081.1</v>
      </c>
      <c r="T13" s="40"/>
      <c r="U13" s="39">
        <v>931</v>
      </c>
      <c r="V13" s="52"/>
      <c r="W13" s="53"/>
      <c r="X13" s="40">
        <f t="shared" si="0"/>
        <v>3655.9485</v>
      </c>
      <c r="Y13" s="40">
        <f t="shared" si="1"/>
        <v>812.43299999999988</v>
      </c>
      <c r="Z13" s="40">
        <f t="shared" si="2"/>
        <v>3280.80756225</v>
      </c>
      <c r="AA13" s="41">
        <f t="shared" si="3"/>
        <v>541.62199999999996</v>
      </c>
      <c r="AB13" s="41"/>
      <c r="AC13" s="41"/>
      <c r="AD13" s="41"/>
      <c r="AE13" s="41"/>
      <c r="AF13" s="41"/>
      <c r="AG13" s="42">
        <f t="shared" si="4"/>
        <v>45135.166666666664</v>
      </c>
      <c r="AH13" s="43">
        <f t="shared" si="5"/>
        <v>21664.879999999997</v>
      </c>
      <c r="AI13" s="43">
        <f t="shared" si="6"/>
        <v>13540.55</v>
      </c>
      <c r="AJ13" s="43"/>
      <c r="AK13" s="43">
        <f t="shared" si="7"/>
        <v>16679.971652666667</v>
      </c>
      <c r="AL13" s="31">
        <f t="shared" si="8"/>
        <v>97020.568319333339</v>
      </c>
    </row>
    <row r="14" spans="1:38" s="44" customFormat="1" ht="54.75" customHeight="1" x14ac:dyDescent="0.2">
      <c r="B14" s="45">
        <v>8</v>
      </c>
      <c r="C14" s="28" t="s">
        <v>47</v>
      </c>
      <c r="D14" s="29" t="s">
        <v>48</v>
      </c>
      <c r="E14" s="29" t="s">
        <v>49</v>
      </c>
      <c r="F14" s="29" t="s">
        <v>50</v>
      </c>
      <c r="G14" s="29" t="s">
        <v>51</v>
      </c>
      <c r="H14" s="54" t="s">
        <v>67</v>
      </c>
      <c r="I14" s="47" t="s">
        <v>79</v>
      </c>
      <c r="J14" s="48" t="s">
        <v>80</v>
      </c>
      <c r="K14" s="57" t="s">
        <v>54</v>
      </c>
      <c r="L14" s="56">
        <v>41507</v>
      </c>
      <c r="M14" s="33"/>
      <c r="N14" s="34">
        <v>40</v>
      </c>
      <c r="O14" s="33" t="s">
        <v>55</v>
      </c>
      <c r="P14" s="35" t="s">
        <v>70</v>
      </c>
      <c r="Q14" s="46" t="s">
        <v>81</v>
      </c>
      <c r="R14" s="35" t="s">
        <v>66</v>
      </c>
      <c r="S14" s="37">
        <v>27081.1</v>
      </c>
      <c r="T14" s="40"/>
      <c r="U14" s="39">
        <v>931</v>
      </c>
      <c r="V14" s="52"/>
      <c r="W14" s="53"/>
      <c r="X14" s="40">
        <f t="shared" si="0"/>
        <v>3655.9485</v>
      </c>
      <c r="Y14" s="40">
        <f t="shared" si="1"/>
        <v>812.43299999999988</v>
      </c>
      <c r="Z14" s="40">
        <f t="shared" si="2"/>
        <v>3280.80756225</v>
      </c>
      <c r="AA14" s="41">
        <f t="shared" si="3"/>
        <v>541.62199999999996</v>
      </c>
      <c r="AB14" s="41"/>
      <c r="AC14" s="41"/>
      <c r="AD14" s="41"/>
      <c r="AE14" s="41"/>
      <c r="AF14" s="41"/>
      <c r="AG14" s="42">
        <f t="shared" si="4"/>
        <v>45135.166666666664</v>
      </c>
      <c r="AH14" s="43">
        <f t="shared" si="5"/>
        <v>21664.879999999997</v>
      </c>
      <c r="AI14" s="43">
        <f t="shared" si="6"/>
        <v>13540.55</v>
      </c>
      <c r="AJ14" s="43"/>
      <c r="AK14" s="43">
        <f t="shared" si="7"/>
        <v>16679.971652666667</v>
      </c>
      <c r="AL14" s="31">
        <f t="shared" si="8"/>
        <v>97020.568319333339</v>
      </c>
    </row>
    <row r="15" spans="1:38" s="44" customFormat="1" ht="54.75" customHeight="1" x14ac:dyDescent="0.2">
      <c r="B15" s="27">
        <v>9</v>
      </c>
      <c r="C15" s="28" t="s">
        <v>47</v>
      </c>
      <c r="D15" s="29" t="s">
        <v>48</v>
      </c>
      <c r="E15" s="29" t="s">
        <v>49</v>
      </c>
      <c r="F15" s="29" t="s">
        <v>50</v>
      </c>
      <c r="G15" s="29" t="s">
        <v>51</v>
      </c>
      <c r="H15" s="54" t="s">
        <v>82</v>
      </c>
      <c r="I15" s="47" t="s">
        <v>83</v>
      </c>
      <c r="J15" s="48" t="s">
        <v>84</v>
      </c>
      <c r="K15" s="57" t="s">
        <v>54</v>
      </c>
      <c r="L15" s="50">
        <v>40283</v>
      </c>
      <c r="M15" s="33"/>
      <c r="N15" s="34">
        <v>40</v>
      </c>
      <c r="O15" s="33" t="s">
        <v>55</v>
      </c>
      <c r="P15" s="35" t="s">
        <v>85</v>
      </c>
      <c r="Q15" s="46" t="s">
        <v>86</v>
      </c>
      <c r="R15" s="35" t="s">
        <v>66</v>
      </c>
      <c r="S15" s="37">
        <v>23406</v>
      </c>
      <c r="T15" s="40"/>
      <c r="U15" s="39">
        <v>931</v>
      </c>
      <c r="V15" s="52"/>
      <c r="W15" s="53">
        <f>((S15/100)*1.9)*1</f>
        <v>444.714</v>
      </c>
      <c r="X15" s="40">
        <f t="shared" si="0"/>
        <v>3159.8100000000004</v>
      </c>
      <c r="Y15" s="40">
        <f t="shared" si="1"/>
        <v>702.18</v>
      </c>
      <c r="Z15" s="40">
        <f t="shared" si="2"/>
        <v>2835.5783850000003</v>
      </c>
      <c r="AA15" s="41">
        <f t="shared" si="3"/>
        <v>468.12</v>
      </c>
      <c r="AB15" s="41"/>
      <c r="AC15" s="41"/>
      <c r="AD15" s="41"/>
      <c r="AE15" s="41"/>
      <c r="AF15" s="41"/>
      <c r="AG15" s="42">
        <f t="shared" si="4"/>
        <v>39010</v>
      </c>
      <c r="AH15" s="43">
        <f t="shared" si="5"/>
        <v>18724.800000000003</v>
      </c>
      <c r="AI15" s="43">
        <f t="shared" si="6"/>
        <v>11703</v>
      </c>
      <c r="AJ15" s="43"/>
      <c r="AK15" s="43">
        <f t="shared" si="7"/>
        <v>14416.379560000001</v>
      </c>
      <c r="AL15" s="31">
        <f t="shared" si="8"/>
        <v>83854.179560000004</v>
      </c>
    </row>
    <row r="16" spans="1:38" s="44" customFormat="1" ht="54.75" customHeight="1" x14ac:dyDescent="0.2">
      <c r="B16" s="45">
        <v>10</v>
      </c>
      <c r="C16" s="28" t="s">
        <v>47</v>
      </c>
      <c r="D16" s="29" t="s">
        <v>48</v>
      </c>
      <c r="E16" s="29" t="s">
        <v>49</v>
      </c>
      <c r="F16" s="29" t="s">
        <v>50</v>
      </c>
      <c r="G16" s="29" t="s">
        <v>51</v>
      </c>
      <c r="H16" s="54" t="s">
        <v>82</v>
      </c>
      <c r="I16" s="47" t="s">
        <v>87</v>
      </c>
      <c r="J16" s="48" t="s">
        <v>88</v>
      </c>
      <c r="K16" s="57" t="s">
        <v>54</v>
      </c>
      <c r="L16" s="50">
        <v>41655</v>
      </c>
      <c r="M16" s="33"/>
      <c r="N16" s="34">
        <v>40</v>
      </c>
      <c r="O16" s="33" t="s">
        <v>55</v>
      </c>
      <c r="P16" s="35" t="s">
        <v>85</v>
      </c>
      <c r="Q16" s="46" t="s">
        <v>86</v>
      </c>
      <c r="R16" s="35" t="s">
        <v>66</v>
      </c>
      <c r="S16" s="37">
        <v>23406</v>
      </c>
      <c r="T16" s="40"/>
      <c r="U16" s="39">
        <v>931</v>
      </c>
      <c r="V16" s="52"/>
      <c r="W16" s="53"/>
      <c r="X16" s="40">
        <f t="shared" si="0"/>
        <v>3159.8100000000004</v>
      </c>
      <c r="Y16" s="40">
        <f t="shared" si="1"/>
        <v>702.18</v>
      </c>
      <c r="Z16" s="40">
        <f t="shared" si="2"/>
        <v>2835.5783850000003</v>
      </c>
      <c r="AA16" s="41">
        <f t="shared" si="3"/>
        <v>468.12</v>
      </c>
      <c r="AB16" s="41"/>
      <c r="AC16" s="41"/>
      <c r="AD16" s="41"/>
      <c r="AE16" s="41"/>
      <c r="AF16" s="41"/>
      <c r="AG16" s="42">
        <f t="shared" si="4"/>
        <v>39010</v>
      </c>
      <c r="AH16" s="43">
        <f t="shared" si="5"/>
        <v>18724.800000000003</v>
      </c>
      <c r="AI16" s="43">
        <f t="shared" si="6"/>
        <v>11703</v>
      </c>
      <c r="AJ16" s="43"/>
      <c r="AK16" s="43">
        <f t="shared" si="7"/>
        <v>14416.379560000001</v>
      </c>
      <c r="AL16" s="31">
        <f t="shared" si="8"/>
        <v>83854.179560000004</v>
      </c>
    </row>
    <row r="17" spans="2:38" s="44" customFormat="1" ht="54.75" customHeight="1" x14ac:dyDescent="0.2">
      <c r="B17" s="27">
        <v>11</v>
      </c>
      <c r="C17" s="28" t="s">
        <v>47</v>
      </c>
      <c r="D17" s="29" t="s">
        <v>48</v>
      </c>
      <c r="E17" s="29" t="s">
        <v>49</v>
      </c>
      <c r="F17" s="29" t="s">
        <v>50</v>
      </c>
      <c r="G17" s="29" t="s">
        <v>51</v>
      </c>
      <c r="H17" s="54" t="s">
        <v>82</v>
      </c>
      <c r="I17" s="47" t="s">
        <v>89</v>
      </c>
      <c r="J17" s="48" t="s">
        <v>90</v>
      </c>
      <c r="K17" s="57" t="s">
        <v>54</v>
      </c>
      <c r="L17" s="50">
        <v>41548</v>
      </c>
      <c r="M17" s="33"/>
      <c r="N17" s="34">
        <v>40</v>
      </c>
      <c r="O17" s="33" t="s">
        <v>55</v>
      </c>
      <c r="P17" s="35" t="s">
        <v>85</v>
      </c>
      <c r="Q17" s="46" t="s">
        <v>86</v>
      </c>
      <c r="R17" s="35" t="s">
        <v>66</v>
      </c>
      <c r="S17" s="37">
        <v>23406</v>
      </c>
      <c r="T17" s="40"/>
      <c r="U17" s="39">
        <v>931</v>
      </c>
      <c r="V17" s="52"/>
      <c r="W17" s="53"/>
      <c r="X17" s="40">
        <f t="shared" si="0"/>
        <v>3159.8100000000004</v>
      </c>
      <c r="Y17" s="40">
        <f t="shared" si="1"/>
        <v>702.18</v>
      </c>
      <c r="Z17" s="40">
        <f t="shared" si="2"/>
        <v>2835.5783850000003</v>
      </c>
      <c r="AA17" s="41">
        <f t="shared" si="3"/>
        <v>468.12</v>
      </c>
      <c r="AB17" s="41"/>
      <c r="AC17" s="41"/>
      <c r="AD17" s="41"/>
      <c r="AE17" s="41"/>
      <c r="AF17" s="41"/>
      <c r="AG17" s="42">
        <f t="shared" si="4"/>
        <v>39010</v>
      </c>
      <c r="AH17" s="43">
        <f t="shared" si="5"/>
        <v>18724.800000000003</v>
      </c>
      <c r="AI17" s="43">
        <f t="shared" si="6"/>
        <v>11703</v>
      </c>
      <c r="AJ17" s="43"/>
      <c r="AK17" s="43">
        <f t="shared" si="7"/>
        <v>14416.379560000001</v>
      </c>
      <c r="AL17" s="31">
        <f t="shared" si="8"/>
        <v>83854.179560000004</v>
      </c>
    </row>
    <row r="18" spans="2:38" s="44" customFormat="1" ht="54.75" customHeight="1" x14ac:dyDescent="0.2">
      <c r="B18" s="45">
        <v>12</v>
      </c>
      <c r="C18" s="28" t="s">
        <v>47</v>
      </c>
      <c r="D18" s="29" t="s">
        <v>48</v>
      </c>
      <c r="E18" s="29" t="s">
        <v>49</v>
      </c>
      <c r="F18" s="29" t="s">
        <v>50</v>
      </c>
      <c r="G18" s="29" t="s">
        <v>51</v>
      </c>
      <c r="H18" s="54" t="s">
        <v>82</v>
      </c>
      <c r="I18" s="47" t="s">
        <v>91</v>
      </c>
      <c r="J18" s="48" t="s">
        <v>92</v>
      </c>
      <c r="K18" s="57" t="s">
        <v>72</v>
      </c>
      <c r="L18" s="56">
        <v>39692</v>
      </c>
      <c r="M18" s="33"/>
      <c r="N18" s="34">
        <v>40</v>
      </c>
      <c r="O18" s="33" t="s">
        <v>55</v>
      </c>
      <c r="P18" s="35" t="s">
        <v>85</v>
      </c>
      <c r="Q18" s="46" t="s">
        <v>86</v>
      </c>
      <c r="R18" s="35" t="s">
        <v>66</v>
      </c>
      <c r="S18" s="37">
        <v>23406</v>
      </c>
      <c r="T18" s="40"/>
      <c r="U18" s="39">
        <v>931</v>
      </c>
      <c r="V18" s="52"/>
      <c r="W18" s="53">
        <f>((S18/100)*1.9)*1</f>
        <v>444.714</v>
      </c>
      <c r="X18" s="40">
        <f t="shared" si="0"/>
        <v>3159.8100000000004</v>
      </c>
      <c r="Y18" s="40">
        <f t="shared" si="1"/>
        <v>702.18</v>
      </c>
      <c r="Z18" s="40">
        <f t="shared" si="2"/>
        <v>2835.5783850000003</v>
      </c>
      <c r="AA18" s="41">
        <f t="shared" si="3"/>
        <v>468.12</v>
      </c>
      <c r="AB18" s="41"/>
      <c r="AC18" s="41"/>
      <c r="AD18" s="41"/>
      <c r="AE18" s="41"/>
      <c r="AF18" s="41"/>
      <c r="AG18" s="42">
        <f t="shared" si="4"/>
        <v>39010</v>
      </c>
      <c r="AH18" s="43">
        <f t="shared" si="5"/>
        <v>18724.800000000003</v>
      </c>
      <c r="AI18" s="43">
        <f t="shared" si="6"/>
        <v>11703</v>
      </c>
      <c r="AJ18" s="43"/>
      <c r="AK18" s="43">
        <f t="shared" si="7"/>
        <v>14416.379560000001</v>
      </c>
      <c r="AL18" s="31">
        <f t="shared" si="8"/>
        <v>83854.179560000004</v>
      </c>
    </row>
    <row r="19" spans="2:38" s="44" customFormat="1" ht="54.75" customHeight="1" x14ac:dyDescent="0.2">
      <c r="B19" s="27">
        <v>13</v>
      </c>
      <c r="C19" s="28" t="s">
        <v>47</v>
      </c>
      <c r="D19" s="29" t="s">
        <v>48</v>
      </c>
      <c r="E19" s="29" t="s">
        <v>49</v>
      </c>
      <c r="F19" s="29" t="s">
        <v>50</v>
      </c>
      <c r="G19" s="29" t="s">
        <v>51</v>
      </c>
      <c r="H19" s="54" t="s">
        <v>82</v>
      </c>
      <c r="I19" s="47" t="s">
        <v>93</v>
      </c>
      <c r="J19" s="48"/>
      <c r="K19" s="57" t="s">
        <v>72</v>
      </c>
      <c r="L19" s="50">
        <v>42142</v>
      </c>
      <c r="M19" s="33"/>
      <c r="N19" s="34">
        <v>40</v>
      </c>
      <c r="O19" s="33" t="s">
        <v>55</v>
      </c>
      <c r="P19" s="35" t="s">
        <v>85</v>
      </c>
      <c r="Q19" s="46" t="s">
        <v>86</v>
      </c>
      <c r="R19" s="35" t="s">
        <v>66</v>
      </c>
      <c r="S19" s="37">
        <v>23406</v>
      </c>
      <c r="T19" s="40"/>
      <c r="U19" s="39">
        <v>931</v>
      </c>
      <c r="V19" s="52"/>
      <c r="W19" s="53"/>
      <c r="X19" s="40">
        <f t="shared" si="0"/>
        <v>3159.8100000000004</v>
      </c>
      <c r="Y19" s="40">
        <f t="shared" si="1"/>
        <v>702.18</v>
      </c>
      <c r="Z19" s="40">
        <f t="shared" si="2"/>
        <v>2835.5783850000003</v>
      </c>
      <c r="AA19" s="41">
        <f t="shared" si="3"/>
        <v>468.12</v>
      </c>
      <c r="AB19" s="41"/>
      <c r="AC19" s="41"/>
      <c r="AD19" s="41"/>
      <c r="AE19" s="41"/>
      <c r="AF19" s="41"/>
      <c r="AG19" s="42">
        <f t="shared" si="4"/>
        <v>39010</v>
      </c>
      <c r="AH19" s="43">
        <f t="shared" si="5"/>
        <v>18724.800000000003</v>
      </c>
      <c r="AI19" s="43">
        <f t="shared" si="6"/>
        <v>11703</v>
      </c>
      <c r="AJ19" s="43"/>
      <c r="AK19" s="43">
        <f t="shared" si="7"/>
        <v>14416.379560000001</v>
      </c>
      <c r="AL19" s="31">
        <f t="shared" si="8"/>
        <v>83854.179560000004</v>
      </c>
    </row>
    <row r="20" spans="2:38" s="44" customFormat="1" ht="54.75" customHeight="1" x14ac:dyDescent="0.2">
      <c r="B20" s="45">
        <v>14</v>
      </c>
      <c r="C20" s="28" t="s">
        <v>47</v>
      </c>
      <c r="D20" s="29" t="s">
        <v>48</v>
      </c>
      <c r="E20" s="29" t="s">
        <v>49</v>
      </c>
      <c r="F20" s="29" t="s">
        <v>50</v>
      </c>
      <c r="G20" s="29" t="s">
        <v>51</v>
      </c>
      <c r="H20" s="54" t="s">
        <v>94</v>
      </c>
      <c r="I20" s="47" t="s">
        <v>95</v>
      </c>
      <c r="J20" s="48" t="s">
        <v>96</v>
      </c>
      <c r="K20" s="57" t="s">
        <v>72</v>
      </c>
      <c r="L20" s="50">
        <v>40422</v>
      </c>
      <c r="M20" s="33"/>
      <c r="N20" s="34">
        <v>40</v>
      </c>
      <c r="O20" s="33" t="s">
        <v>55</v>
      </c>
      <c r="P20" s="58" t="s">
        <v>97</v>
      </c>
      <c r="Q20" s="46" t="s">
        <v>86</v>
      </c>
      <c r="R20" s="35" t="s">
        <v>66</v>
      </c>
      <c r="S20" s="37">
        <v>16593.95</v>
      </c>
      <c r="T20" s="40"/>
      <c r="U20" s="39">
        <v>931</v>
      </c>
      <c r="V20" s="52"/>
      <c r="W20" s="53">
        <f>((S20/100)*1.9)*1</f>
        <v>315.28505000000001</v>
      </c>
      <c r="X20" s="40">
        <f t="shared" si="0"/>
        <v>2240.18325</v>
      </c>
      <c r="Y20" s="40">
        <f t="shared" si="1"/>
        <v>497.81850000000003</v>
      </c>
      <c r="Z20" s="40">
        <f t="shared" si="2"/>
        <v>2010.3155576250001</v>
      </c>
      <c r="AA20" s="41">
        <f t="shared" si="3"/>
        <v>331.87900000000002</v>
      </c>
      <c r="AB20" s="41"/>
      <c r="AC20" s="41"/>
      <c r="AD20" s="41"/>
      <c r="AE20" s="41"/>
      <c r="AF20" s="41"/>
      <c r="AG20" s="42">
        <f t="shared" si="4"/>
        <v>27656.583333333332</v>
      </c>
      <c r="AH20" s="43">
        <f t="shared" si="5"/>
        <v>13275.16</v>
      </c>
      <c r="AI20" s="43">
        <f t="shared" si="6"/>
        <v>8296.9750000000004</v>
      </c>
      <c r="AJ20" s="43"/>
      <c r="AK20" s="43">
        <f t="shared" si="7"/>
        <v>10220.656310333334</v>
      </c>
      <c r="AL20" s="31">
        <f t="shared" si="8"/>
        <v>59449.374643666662</v>
      </c>
    </row>
    <row r="21" spans="2:38" s="44" customFormat="1" ht="54.75" customHeight="1" x14ac:dyDescent="0.2">
      <c r="B21" s="27">
        <v>15</v>
      </c>
      <c r="C21" s="28" t="s">
        <v>47</v>
      </c>
      <c r="D21" s="29" t="s">
        <v>48</v>
      </c>
      <c r="E21" s="29" t="s">
        <v>49</v>
      </c>
      <c r="F21" s="29" t="s">
        <v>50</v>
      </c>
      <c r="G21" s="29" t="s">
        <v>51</v>
      </c>
      <c r="H21" s="54" t="s">
        <v>94</v>
      </c>
      <c r="I21" s="47" t="s">
        <v>98</v>
      </c>
      <c r="J21" s="48" t="s">
        <v>99</v>
      </c>
      <c r="K21" s="57" t="s">
        <v>54</v>
      </c>
      <c r="L21" s="50">
        <v>41579</v>
      </c>
      <c r="M21" s="33"/>
      <c r="N21" s="34">
        <v>40</v>
      </c>
      <c r="O21" s="33" t="s">
        <v>55</v>
      </c>
      <c r="P21" s="58" t="s">
        <v>100</v>
      </c>
      <c r="Q21" s="46" t="s">
        <v>86</v>
      </c>
      <c r="R21" s="35" t="s">
        <v>66</v>
      </c>
      <c r="S21" s="37">
        <v>16593.95</v>
      </c>
      <c r="T21" s="40"/>
      <c r="U21" s="39">
        <v>931</v>
      </c>
      <c r="V21" s="52"/>
      <c r="W21" s="53"/>
      <c r="X21" s="40">
        <f t="shared" si="0"/>
        <v>2240.18325</v>
      </c>
      <c r="Y21" s="40">
        <f t="shared" si="1"/>
        <v>497.81850000000003</v>
      </c>
      <c r="Z21" s="40">
        <f t="shared" si="2"/>
        <v>2010.3155576250001</v>
      </c>
      <c r="AA21" s="41">
        <f t="shared" si="3"/>
        <v>331.87900000000002</v>
      </c>
      <c r="AB21" s="41"/>
      <c r="AC21" s="41"/>
      <c r="AD21" s="41"/>
      <c r="AE21" s="41"/>
      <c r="AF21" s="41"/>
      <c r="AG21" s="42">
        <f t="shared" si="4"/>
        <v>27656.583333333332</v>
      </c>
      <c r="AH21" s="43">
        <f t="shared" si="5"/>
        <v>13275.16</v>
      </c>
      <c r="AI21" s="43">
        <f t="shared" si="6"/>
        <v>8296.9750000000004</v>
      </c>
      <c r="AJ21" s="43"/>
      <c r="AK21" s="43">
        <f t="shared" si="7"/>
        <v>10220.656310333334</v>
      </c>
      <c r="AL21" s="31">
        <f t="shared" si="8"/>
        <v>59449.374643666662</v>
      </c>
    </row>
    <row r="22" spans="2:38" s="44" customFormat="1" ht="54.75" customHeight="1" x14ac:dyDescent="0.2">
      <c r="B22" s="45">
        <v>16</v>
      </c>
      <c r="C22" s="28" t="s">
        <v>47</v>
      </c>
      <c r="D22" s="29" t="s">
        <v>48</v>
      </c>
      <c r="E22" s="29" t="s">
        <v>49</v>
      </c>
      <c r="F22" s="29" t="s">
        <v>50</v>
      </c>
      <c r="G22" s="29" t="s">
        <v>51</v>
      </c>
      <c r="H22" s="54" t="s">
        <v>94</v>
      </c>
      <c r="I22" s="47" t="s">
        <v>101</v>
      </c>
      <c r="J22" s="48" t="s">
        <v>102</v>
      </c>
      <c r="K22" s="57" t="s">
        <v>72</v>
      </c>
      <c r="L22" s="50">
        <v>39887</v>
      </c>
      <c r="M22" s="33"/>
      <c r="N22" s="34">
        <v>40</v>
      </c>
      <c r="O22" s="33" t="s">
        <v>55</v>
      </c>
      <c r="P22" s="58" t="s">
        <v>97</v>
      </c>
      <c r="Q22" s="46" t="s">
        <v>103</v>
      </c>
      <c r="R22" s="36" t="s">
        <v>57</v>
      </c>
      <c r="S22" s="37">
        <v>16593.95</v>
      </c>
      <c r="T22" s="40"/>
      <c r="U22" s="39">
        <v>931</v>
      </c>
      <c r="V22" s="52"/>
      <c r="W22" s="53">
        <f>((S22/100)*1.9)*1</f>
        <v>315.28505000000001</v>
      </c>
      <c r="X22" s="40">
        <f t="shared" si="0"/>
        <v>2240.18325</v>
      </c>
      <c r="Y22" s="40">
        <f t="shared" si="1"/>
        <v>497.81850000000003</v>
      </c>
      <c r="Z22" s="40">
        <f t="shared" si="2"/>
        <v>2010.3155576250001</v>
      </c>
      <c r="AA22" s="41">
        <f t="shared" si="3"/>
        <v>331.87900000000002</v>
      </c>
      <c r="AB22" s="41"/>
      <c r="AC22" s="41"/>
      <c r="AD22" s="41"/>
      <c r="AE22" s="41"/>
      <c r="AF22" s="41"/>
      <c r="AG22" s="42">
        <f t="shared" si="4"/>
        <v>27656.583333333332</v>
      </c>
      <c r="AH22" s="43">
        <f t="shared" si="5"/>
        <v>13275.16</v>
      </c>
      <c r="AI22" s="43">
        <f t="shared" si="6"/>
        <v>8296.9750000000004</v>
      </c>
      <c r="AJ22" s="43"/>
      <c r="AK22" s="43">
        <f t="shared" si="7"/>
        <v>10220.656310333334</v>
      </c>
      <c r="AL22" s="31">
        <f t="shared" si="8"/>
        <v>59449.374643666662</v>
      </c>
    </row>
    <row r="23" spans="2:38" s="44" customFormat="1" ht="54.75" customHeight="1" x14ac:dyDescent="0.2">
      <c r="B23" s="27">
        <v>17</v>
      </c>
      <c r="C23" s="28" t="s">
        <v>47</v>
      </c>
      <c r="D23" s="29" t="s">
        <v>48</v>
      </c>
      <c r="E23" s="29" t="s">
        <v>49</v>
      </c>
      <c r="F23" s="29" t="s">
        <v>50</v>
      </c>
      <c r="G23" s="29" t="s">
        <v>51</v>
      </c>
      <c r="H23" s="54" t="s">
        <v>94</v>
      </c>
      <c r="I23" s="47" t="s">
        <v>104</v>
      </c>
      <c r="J23" s="48" t="s">
        <v>105</v>
      </c>
      <c r="K23" s="57" t="s">
        <v>54</v>
      </c>
      <c r="L23" s="50">
        <v>41821</v>
      </c>
      <c r="M23" s="33"/>
      <c r="N23" s="34">
        <v>40</v>
      </c>
      <c r="O23" s="33" t="s">
        <v>55</v>
      </c>
      <c r="P23" s="58" t="s">
        <v>97</v>
      </c>
      <c r="Q23" s="46" t="s">
        <v>86</v>
      </c>
      <c r="R23" s="35" t="s">
        <v>66</v>
      </c>
      <c r="S23" s="37">
        <v>16593.95</v>
      </c>
      <c r="T23" s="40"/>
      <c r="U23" s="39">
        <v>931</v>
      </c>
      <c r="V23" s="52"/>
      <c r="W23" s="53"/>
      <c r="X23" s="40">
        <f t="shared" si="0"/>
        <v>2240.18325</v>
      </c>
      <c r="Y23" s="40">
        <f t="shared" si="1"/>
        <v>497.81850000000003</v>
      </c>
      <c r="Z23" s="40">
        <f t="shared" si="2"/>
        <v>2010.3155576250001</v>
      </c>
      <c r="AA23" s="41">
        <f t="shared" si="3"/>
        <v>331.87900000000002</v>
      </c>
      <c r="AB23" s="41"/>
      <c r="AC23" s="41"/>
      <c r="AD23" s="41"/>
      <c r="AE23" s="41"/>
      <c r="AF23" s="41"/>
      <c r="AG23" s="42">
        <f t="shared" si="4"/>
        <v>27656.583333333332</v>
      </c>
      <c r="AH23" s="43">
        <f t="shared" si="5"/>
        <v>13275.16</v>
      </c>
      <c r="AI23" s="43">
        <f t="shared" si="6"/>
        <v>8296.9750000000004</v>
      </c>
      <c r="AJ23" s="43"/>
      <c r="AK23" s="43">
        <f t="shared" si="7"/>
        <v>10220.656310333334</v>
      </c>
      <c r="AL23" s="31">
        <f t="shared" si="8"/>
        <v>59449.374643666662</v>
      </c>
    </row>
    <row r="24" spans="2:38" s="44" customFormat="1" ht="54.75" customHeight="1" x14ac:dyDescent="0.2">
      <c r="B24" s="45">
        <v>18</v>
      </c>
      <c r="C24" s="28" t="s">
        <v>47</v>
      </c>
      <c r="D24" s="29" t="s">
        <v>48</v>
      </c>
      <c r="E24" s="29" t="s">
        <v>49</v>
      </c>
      <c r="F24" s="29" t="s">
        <v>50</v>
      </c>
      <c r="G24" s="29" t="s">
        <v>51</v>
      </c>
      <c r="H24" s="54" t="s">
        <v>94</v>
      </c>
      <c r="I24" s="47" t="s">
        <v>106</v>
      </c>
      <c r="J24" s="48" t="s">
        <v>107</v>
      </c>
      <c r="K24" s="57" t="s">
        <v>54</v>
      </c>
      <c r="L24" s="56">
        <v>40664</v>
      </c>
      <c r="M24" s="33"/>
      <c r="N24" s="34">
        <v>40</v>
      </c>
      <c r="O24" s="33" t="s">
        <v>55</v>
      </c>
      <c r="P24" s="58" t="s">
        <v>97</v>
      </c>
      <c r="Q24" s="46" t="s">
        <v>86</v>
      </c>
      <c r="R24" s="35" t="s">
        <v>66</v>
      </c>
      <c r="S24" s="37">
        <v>16593.95</v>
      </c>
      <c r="T24" s="40"/>
      <c r="U24" s="39">
        <v>931</v>
      </c>
      <c r="V24" s="52"/>
      <c r="W24" s="53"/>
      <c r="X24" s="40">
        <f t="shared" si="0"/>
        <v>2240.18325</v>
      </c>
      <c r="Y24" s="40">
        <f t="shared" si="1"/>
        <v>497.81850000000003</v>
      </c>
      <c r="Z24" s="40">
        <f t="shared" si="2"/>
        <v>2010.3155576250001</v>
      </c>
      <c r="AA24" s="41">
        <f t="shared" si="3"/>
        <v>331.87900000000002</v>
      </c>
      <c r="AB24" s="41"/>
      <c r="AC24" s="41"/>
      <c r="AD24" s="41"/>
      <c r="AE24" s="41"/>
      <c r="AF24" s="41"/>
      <c r="AG24" s="42">
        <f t="shared" si="4"/>
        <v>27656.583333333332</v>
      </c>
      <c r="AH24" s="43">
        <f t="shared" si="5"/>
        <v>13275.16</v>
      </c>
      <c r="AI24" s="43">
        <f t="shared" si="6"/>
        <v>8296.9750000000004</v>
      </c>
      <c r="AJ24" s="43"/>
      <c r="AK24" s="43">
        <f t="shared" si="7"/>
        <v>10220.656310333334</v>
      </c>
      <c r="AL24" s="31">
        <f t="shared" si="8"/>
        <v>59449.374643666662</v>
      </c>
    </row>
    <row r="25" spans="2:38" s="44" customFormat="1" ht="54.75" customHeight="1" x14ac:dyDescent="0.2">
      <c r="B25" s="27">
        <v>19</v>
      </c>
      <c r="C25" s="28" t="s">
        <v>47</v>
      </c>
      <c r="D25" s="29" t="s">
        <v>48</v>
      </c>
      <c r="E25" s="29" t="s">
        <v>49</v>
      </c>
      <c r="F25" s="29" t="s">
        <v>50</v>
      </c>
      <c r="G25" s="29" t="s">
        <v>51</v>
      </c>
      <c r="H25" s="54" t="s">
        <v>94</v>
      </c>
      <c r="I25" s="47" t="s">
        <v>108</v>
      </c>
      <c r="J25" s="48" t="s">
        <v>109</v>
      </c>
      <c r="K25" s="57" t="s">
        <v>72</v>
      </c>
      <c r="L25" s="56">
        <v>39783</v>
      </c>
      <c r="M25" s="33"/>
      <c r="N25" s="34">
        <v>40</v>
      </c>
      <c r="O25" s="33" t="s">
        <v>55</v>
      </c>
      <c r="P25" s="58" t="s">
        <v>97</v>
      </c>
      <c r="Q25" s="46" t="s">
        <v>78</v>
      </c>
      <c r="R25" s="35" t="s">
        <v>66</v>
      </c>
      <c r="S25" s="37">
        <v>16593.95</v>
      </c>
      <c r="T25" s="40"/>
      <c r="U25" s="39">
        <v>931</v>
      </c>
      <c r="V25" s="52"/>
      <c r="W25" s="53">
        <f>((S25/100)*1.9)*1</f>
        <v>315.28505000000001</v>
      </c>
      <c r="X25" s="40">
        <f t="shared" si="0"/>
        <v>2240.18325</v>
      </c>
      <c r="Y25" s="40">
        <f t="shared" si="1"/>
        <v>497.81850000000003</v>
      </c>
      <c r="Z25" s="40">
        <f t="shared" si="2"/>
        <v>2010.3155576250001</v>
      </c>
      <c r="AA25" s="41">
        <f t="shared" si="3"/>
        <v>331.87900000000002</v>
      </c>
      <c r="AB25" s="41"/>
      <c r="AC25" s="41"/>
      <c r="AD25" s="41"/>
      <c r="AE25" s="41"/>
      <c r="AF25" s="41"/>
      <c r="AG25" s="42">
        <f t="shared" si="4"/>
        <v>27656.583333333332</v>
      </c>
      <c r="AH25" s="43">
        <f t="shared" si="5"/>
        <v>13275.16</v>
      </c>
      <c r="AI25" s="43">
        <f t="shared" si="6"/>
        <v>8296.9750000000004</v>
      </c>
      <c r="AJ25" s="43"/>
      <c r="AK25" s="43">
        <f t="shared" si="7"/>
        <v>10220.656310333334</v>
      </c>
      <c r="AL25" s="31">
        <f t="shared" si="8"/>
        <v>59449.374643666662</v>
      </c>
    </row>
    <row r="26" spans="2:38" s="44" customFormat="1" ht="54.75" customHeight="1" x14ac:dyDescent="0.2">
      <c r="B26" s="45">
        <v>20</v>
      </c>
      <c r="C26" s="28" t="s">
        <v>47</v>
      </c>
      <c r="D26" s="29" t="s">
        <v>48</v>
      </c>
      <c r="E26" s="29" t="s">
        <v>49</v>
      </c>
      <c r="F26" s="29" t="s">
        <v>50</v>
      </c>
      <c r="G26" s="29" t="s">
        <v>51</v>
      </c>
      <c r="H26" s="54" t="s">
        <v>94</v>
      </c>
      <c r="I26" s="47" t="s">
        <v>110</v>
      </c>
      <c r="J26" s="48" t="s">
        <v>111</v>
      </c>
      <c r="K26" s="57" t="s">
        <v>54</v>
      </c>
      <c r="L26" s="50">
        <v>41518</v>
      </c>
      <c r="M26" s="33"/>
      <c r="N26" s="34">
        <v>40</v>
      </c>
      <c r="O26" s="33" t="s">
        <v>55</v>
      </c>
      <c r="P26" s="58" t="s">
        <v>97</v>
      </c>
      <c r="Q26" s="59" t="s">
        <v>103</v>
      </c>
      <c r="R26" s="36" t="s">
        <v>57</v>
      </c>
      <c r="S26" s="37">
        <v>16593.95</v>
      </c>
      <c r="T26" s="40"/>
      <c r="U26" s="39">
        <v>931</v>
      </c>
      <c r="V26" s="52"/>
      <c r="W26" s="53"/>
      <c r="X26" s="40">
        <f t="shared" si="0"/>
        <v>2240.18325</v>
      </c>
      <c r="Y26" s="40">
        <f t="shared" si="1"/>
        <v>497.81850000000003</v>
      </c>
      <c r="Z26" s="40">
        <f t="shared" si="2"/>
        <v>2010.3155576250001</v>
      </c>
      <c r="AA26" s="41">
        <f t="shared" si="3"/>
        <v>331.87900000000002</v>
      </c>
      <c r="AB26" s="41"/>
      <c r="AC26" s="41"/>
      <c r="AD26" s="41"/>
      <c r="AE26" s="41"/>
      <c r="AF26" s="41"/>
      <c r="AG26" s="42">
        <f t="shared" si="4"/>
        <v>27656.583333333332</v>
      </c>
      <c r="AH26" s="43">
        <f t="shared" si="5"/>
        <v>13275.16</v>
      </c>
      <c r="AI26" s="43">
        <f t="shared" si="6"/>
        <v>8296.9750000000004</v>
      </c>
      <c r="AJ26" s="43"/>
      <c r="AK26" s="43">
        <f t="shared" si="7"/>
        <v>10220.656310333334</v>
      </c>
      <c r="AL26" s="31">
        <f t="shared" si="8"/>
        <v>59449.374643666662</v>
      </c>
    </row>
    <row r="27" spans="2:38" s="44" customFormat="1" ht="54.75" customHeight="1" x14ac:dyDescent="0.2">
      <c r="B27" s="27">
        <v>21</v>
      </c>
      <c r="C27" s="28" t="s">
        <v>47</v>
      </c>
      <c r="D27" s="29" t="s">
        <v>48</v>
      </c>
      <c r="E27" s="29" t="s">
        <v>49</v>
      </c>
      <c r="F27" s="29" t="s">
        <v>50</v>
      </c>
      <c r="G27" s="29" t="s">
        <v>51</v>
      </c>
      <c r="H27" s="54" t="s">
        <v>94</v>
      </c>
      <c r="I27" s="60" t="s">
        <v>112</v>
      </c>
      <c r="J27" s="48" t="s">
        <v>113</v>
      </c>
      <c r="K27" s="57" t="s">
        <v>72</v>
      </c>
      <c r="L27" s="50">
        <v>41395</v>
      </c>
      <c r="M27" s="33"/>
      <c r="N27" s="34">
        <v>40</v>
      </c>
      <c r="O27" s="33" t="s">
        <v>55</v>
      </c>
      <c r="P27" s="58" t="s">
        <v>97</v>
      </c>
      <c r="Q27" s="46" t="s">
        <v>114</v>
      </c>
      <c r="R27" s="36" t="s">
        <v>57</v>
      </c>
      <c r="S27" s="37">
        <v>16593.95</v>
      </c>
      <c r="T27" s="40"/>
      <c r="U27" s="39">
        <v>931</v>
      </c>
      <c r="V27" s="52"/>
      <c r="W27" s="53"/>
      <c r="X27" s="40">
        <f t="shared" si="0"/>
        <v>2240.18325</v>
      </c>
      <c r="Y27" s="40">
        <f t="shared" si="1"/>
        <v>497.81850000000003</v>
      </c>
      <c r="Z27" s="40">
        <f t="shared" si="2"/>
        <v>2010.3155576250001</v>
      </c>
      <c r="AA27" s="41">
        <f t="shared" si="3"/>
        <v>331.87900000000002</v>
      </c>
      <c r="AB27" s="41"/>
      <c r="AC27" s="41"/>
      <c r="AD27" s="41"/>
      <c r="AE27" s="41"/>
      <c r="AF27" s="41"/>
      <c r="AG27" s="42">
        <f t="shared" si="4"/>
        <v>27656.583333333332</v>
      </c>
      <c r="AH27" s="43">
        <f t="shared" si="5"/>
        <v>13275.16</v>
      </c>
      <c r="AI27" s="43">
        <f t="shared" si="6"/>
        <v>8296.9750000000004</v>
      </c>
      <c r="AJ27" s="43"/>
      <c r="AK27" s="43">
        <f t="shared" si="7"/>
        <v>10220.656310333334</v>
      </c>
      <c r="AL27" s="31">
        <f t="shared" si="8"/>
        <v>59449.374643666662</v>
      </c>
    </row>
    <row r="28" spans="2:38" s="44" customFormat="1" ht="54.75" customHeight="1" x14ac:dyDescent="0.2">
      <c r="B28" s="45">
        <v>22</v>
      </c>
      <c r="C28" s="28" t="s">
        <v>47</v>
      </c>
      <c r="D28" s="29" t="s">
        <v>48</v>
      </c>
      <c r="E28" s="29" t="s">
        <v>49</v>
      </c>
      <c r="F28" s="29" t="s">
        <v>50</v>
      </c>
      <c r="G28" s="29" t="s">
        <v>51</v>
      </c>
      <c r="H28" s="54" t="s">
        <v>94</v>
      </c>
      <c r="I28" s="60" t="s">
        <v>115</v>
      </c>
      <c r="J28" s="48"/>
      <c r="K28" s="57" t="s">
        <v>72</v>
      </c>
      <c r="L28" s="56">
        <v>42079</v>
      </c>
      <c r="M28" s="33"/>
      <c r="N28" s="34">
        <v>40</v>
      </c>
      <c r="O28" s="33" t="s">
        <v>55</v>
      </c>
      <c r="P28" s="58" t="s">
        <v>97</v>
      </c>
      <c r="Q28" s="46" t="s">
        <v>116</v>
      </c>
      <c r="R28" s="35" t="s">
        <v>66</v>
      </c>
      <c r="S28" s="37">
        <v>16593.95</v>
      </c>
      <c r="T28" s="40"/>
      <c r="U28" s="39">
        <v>931</v>
      </c>
      <c r="V28" s="52"/>
      <c r="W28" s="53"/>
      <c r="X28" s="40">
        <f t="shared" si="0"/>
        <v>2240.18325</v>
      </c>
      <c r="Y28" s="40">
        <f t="shared" si="1"/>
        <v>497.81850000000003</v>
      </c>
      <c r="Z28" s="40">
        <f t="shared" si="2"/>
        <v>2010.3155576250001</v>
      </c>
      <c r="AA28" s="41">
        <f t="shared" si="3"/>
        <v>331.87900000000002</v>
      </c>
      <c r="AB28" s="41"/>
      <c r="AC28" s="41"/>
      <c r="AD28" s="41"/>
      <c r="AE28" s="41"/>
      <c r="AF28" s="41"/>
      <c r="AG28" s="42">
        <f t="shared" si="4"/>
        <v>27656.583333333332</v>
      </c>
      <c r="AH28" s="43">
        <f t="shared" si="5"/>
        <v>13275.16</v>
      </c>
      <c r="AI28" s="43">
        <f t="shared" si="6"/>
        <v>8296.9750000000004</v>
      </c>
      <c r="AJ28" s="43"/>
      <c r="AK28" s="43">
        <f t="shared" si="7"/>
        <v>10220.656310333334</v>
      </c>
      <c r="AL28" s="31">
        <f t="shared" si="8"/>
        <v>59449.374643666662</v>
      </c>
    </row>
    <row r="29" spans="2:38" s="44" customFormat="1" ht="54.75" customHeight="1" x14ac:dyDescent="0.2">
      <c r="B29" s="27">
        <v>23</v>
      </c>
      <c r="C29" s="28" t="s">
        <v>47</v>
      </c>
      <c r="D29" s="29" t="s">
        <v>48</v>
      </c>
      <c r="E29" s="29" t="s">
        <v>49</v>
      </c>
      <c r="F29" s="29" t="s">
        <v>50</v>
      </c>
      <c r="G29" s="29" t="s">
        <v>51</v>
      </c>
      <c r="H29" s="54" t="s">
        <v>94</v>
      </c>
      <c r="I29" s="47" t="s">
        <v>117</v>
      </c>
      <c r="J29" s="48" t="s">
        <v>118</v>
      </c>
      <c r="K29" s="57" t="s">
        <v>72</v>
      </c>
      <c r="L29" s="61">
        <v>41655</v>
      </c>
      <c r="M29" s="33"/>
      <c r="N29" s="34">
        <v>40</v>
      </c>
      <c r="O29" s="33" t="s">
        <v>55</v>
      </c>
      <c r="P29" s="58" t="s">
        <v>97</v>
      </c>
      <c r="Q29" s="59" t="s">
        <v>119</v>
      </c>
      <c r="R29" s="36" t="s">
        <v>57</v>
      </c>
      <c r="S29" s="37">
        <v>16593.95</v>
      </c>
      <c r="T29" s="40"/>
      <c r="U29" s="39">
        <v>931</v>
      </c>
      <c r="V29" s="52"/>
      <c r="W29" s="53"/>
      <c r="X29" s="40">
        <f t="shared" si="0"/>
        <v>2240.18325</v>
      </c>
      <c r="Y29" s="40">
        <f t="shared" si="1"/>
        <v>497.81850000000003</v>
      </c>
      <c r="Z29" s="40">
        <f t="shared" si="2"/>
        <v>2010.3155576250001</v>
      </c>
      <c r="AA29" s="41">
        <f t="shared" si="3"/>
        <v>331.87900000000002</v>
      </c>
      <c r="AB29" s="41"/>
      <c r="AC29" s="41"/>
      <c r="AD29" s="41"/>
      <c r="AE29" s="41"/>
      <c r="AF29" s="41"/>
      <c r="AG29" s="42">
        <f t="shared" si="4"/>
        <v>27656.583333333332</v>
      </c>
      <c r="AH29" s="43">
        <f t="shared" si="5"/>
        <v>13275.16</v>
      </c>
      <c r="AI29" s="43">
        <f t="shared" si="6"/>
        <v>8296.9750000000004</v>
      </c>
      <c r="AJ29" s="43"/>
      <c r="AK29" s="43">
        <f t="shared" si="7"/>
        <v>10220.656310333334</v>
      </c>
      <c r="AL29" s="31">
        <f t="shared" si="8"/>
        <v>59449.374643666662</v>
      </c>
    </row>
    <row r="30" spans="2:38" s="44" customFormat="1" ht="54.75" customHeight="1" x14ac:dyDescent="0.2">
      <c r="B30" s="45">
        <v>24</v>
      </c>
      <c r="C30" s="28" t="s">
        <v>47</v>
      </c>
      <c r="D30" s="29" t="s">
        <v>48</v>
      </c>
      <c r="E30" s="29" t="s">
        <v>49</v>
      </c>
      <c r="F30" s="29" t="s">
        <v>50</v>
      </c>
      <c r="G30" s="29" t="s">
        <v>51</v>
      </c>
      <c r="H30" s="54" t="s">
        <v>94</v>
      </c>
      <c r="I30" s="47" t="s">
        <v>120</v>
      </c>
      <c r="J30" s="48"/>
      <c r="K30" s="49" t="s">
        <v>72</v>
      </c>
      <c r="L30" s="50">
        <v>39692</v>
      </c>
      <c r="M30" s="33"/>
      <c r="N30" s="34">
        <v>40</v>
      </c>
      <c r="O30" s="33" t="s">
        <v>55</v>
      </c>
      <c r="P30" s="58" t="s">
        <v>97</v>
      </c>
      <c r="Q30" s="46" t="s">
        <v>121</v>
      </c>
      <c r="R30" s="35" t="s">
        <v>66</v>
      </c>
      <c r="S30" s="37">
        <v>16593.95</v>
      </c>
      <c r="T30" s="40"/>
      <c r="U30" s="39">
        <v>931</v>
      </c>
      <c r="V30" s="52"/>
      <c r="W30" s="53"/>
      <c r="X30" s="40">
        <f t="shared" si="0"/>
        <v>2240.18325</v>
      </c>
      <c r="Y30" s="40">
        <f t="shared" si="1"/>
        <v>497.81850000000003</v>
      </c>
      <c r="Z30" s="40">
        <f t="shared" si="2"/>
        <v>2010.3155576250001</v>
      </c>
      <c r="AA30" s="41">
        <f t="shared" si="3"/>
        <v>331.87900000000002</v>
      </c>
      <c r="AB30" s="41"/>
      <c r="AC30" s="41"/>
      <c r="AD30" s="41"/>
      <c r="AE30" s="41"/>
      <c r="AF30" s="41"/>
      <c r="AG30" s="42">
        <f t="shared" si="4"/>
        <v>27656.583333333332</v>
      </c>
      <c r="AH30" s="43">
        <f t="shared" si="5"/>
        <v>13275.16</v>
      </c>
      <c r="AI30" s="43">
        <f t="shared" si="6"/>
        <v>8296.9750000000004</v>
      </c>
      <c r="AJ30" s="43"/>
      <c r="AK30" s="43">
        <f t="shared" si="7"/>
        <v>10220.656310333334</v>
      </c>
      <c r="AL30" s="31">
        <f t="shared" si="8"/>
        <v>59449.374643666662</v>
      </c>
    </row>
    <row r="31" spans="2:38" s="44" customFormat="1" ht="54.75" customHeight="1" x14ac:dyDescent="0.2">
      <c r="B31" s="27">
        <v>25</v>
      </c>
      <c r="C31" s="28" t="s">
        <v>47</v>
      </c>
      <c r="D31" s="29" t="s">
        <v>48</v>
      </c>
      <c r="E31" s="29" t="s">
        <v>49</v>
      </c>
      <c r="F31" s="29" t="s">
        <v>50</v>
      </c>
      <c r="G31" s="29" t="s">
        <v>51</v>
      </c>
      <c r="H31" s="54" t="s">
        <v>94</v>
      </c>
      <c r="I31" s="31" t="s">
        <v>122</v>
      </c>
      <c r="J31" s="31"/>
      <c r="K31" s="31" t="s">
        <v>72</v>
      </c>
      <c r="L31" s="32">
        <v>42310</v>
      </c>
      <c r="M31" s="33"/>
      <c r="N31" s="34">
        <v>40</v>
      </c>
      <c r="O31" s="33" t="s">
        <v>55</v>
      </c>
      <c r="P31" s="58" t="s">
        <v>97</v>
      </c>
      <c r="Q31" s="46" t="s">
        <v>123</v>
      </c>
      <c r="R31" s="35" t="s">
        <v>66</v>
      </c>
      <c r="S31" s="37">
        <v>16593.95</v>
      </c>
      <c r="T31" s="40"/>
      <c r="U31" s="39">
        <v>931</v>
      </c>
      <c r="V31" s="52"/>
      <c r="W31" s="53"/>
      <c r="X31" s="40">
        <f t="shared" si="0"/>
        <v>2240.18325</v>
      </c>
      <c r="Y31" s="40">
        <f t="shared" si="1"/>
        <v>497.81850000000003</v>
      </c>
      <c r="Z31" s="40">
        <f t="shared" si="2"/>
        <v>2010.3155576250001</v>
      </c>
      <c r="AA31" s="41">
        <f t="shared" si="3"/>
        <v>331.87900000000002</v>
      </c>
      <c r="AB31" s="41"/>
      <c r="AC31" s="41"/>
      <c r="AD31" s="41"/>
      <c r="AE31" s="41"/>
      <c r="AF31" s="41"/>
      <c r="AG31" s="42">
        <f t="shared" si="4"/>
        <v>27656.583333333332</v>
      </c>
      <c r="AH31" s="43">
        <f t="shared" si="5"/>
        <v>13275.16</v>
      </c>
      <c r="AI31" s="43">
        <f t="shared" si="6"/>
        <v>8296.9750000000004</v>
      </c>
      <c r="AJ31" s="43"/>
      <c r="AK31" s="43">
        <f t="shared" si="7"/>
        <v>10220.656310333334</v>
      </c>
      <c r="AL31" s="31">
        <f t="shared" si="8"/>
        <v>59449.374643666662</v>
      </c>
    </row>
    <row r="32" spans="2:38" s="44" customFormat="1" ht="54.75" customHeight="1" x14ac:dyDescent="0.2">
      <c r="B32" s="45">
        <v>26</v>
      </c>
      <c r="C32" s="28" t="s">
        <v>47</v>
      </c>
      <c r="D32" s="29" t="s">
        <v>48</v>
      </c>
      <c r="E32" s="29" t="s">
        <v>49</v>
      </c>
      <c r="F32" s="29" t="s">
        <v>50</v>
      </c>
      <c r="G32" s="29" t="s">
        <v>51</v>
      </c>
      <c r="H32" s="54" t="s">
        <v>124</v>
      </c>
      <c r="I32" s="47" t="s">
        <v>125</v>
      </c>
      <c r="J32" s="48" t="s">
        <v>126</v>
      </c>
      <c r="K32" s="57" t="s">
        <v>72</v>
      </c>
      <c r="L32" s="61">
        <v>40360</v>
      </c>
      <c r="M32" s="33">
        <v>16</v>
      </c>
      <c r="N32" s="34">
        <v>40</v>
      </c>
      <c r="O32" s="34" t="s">
        <v>127</v>
      </c>
      <c r="P32" s="35" t="s">
        <v>128</v>
      </c>
      <c r="Q32" s="46" t="s">
        <v>129</v>
      </c>
      <c r="R32" s="36" t="s">
        <v>57</v>
      </c>
      <c r="S32" s="37">
        <v>8293.5499999999993</v>
      </c>
      <c r="T32" s="40"/>
      <c r="U32" s="39">
        <v>931</v>
      </c>
      <c r="V32" s="52"/>
      <c r="W32" s="53">
        <f>((S32/100)*1.9)*1</f>
        <v>157.57744999999997</v>
      </c>
      <c r="X32" s="40">
        <f t="shared" si="0"/>
        <v>1119.62925</v>
      </c>
      <c r="Y32" s="40">
        <f t="shared" si="1"/>
        <v>248.80649999999997</v>
      </c>
      <c r="Z32" s="40">
        <f t="shared" si="2"/>
        <v>1004.742848625</v>
      </c>
      <c r="AA32" s="41">
        <f t="shared" si="3"/>
        <v>165.87099999999998</v>
      </c>
      <c r="AB32" s="41"/>
      <c r="AC32" s="41"/>
      <c r="AD32" s="41"/>
      <c r="AE32" s="41">
        <v>2500</v>
      </c>
      <c r="AF32" s="41"/>
      <c r="AG32" s="42">
        <f t="shared" si="4"/>
        <v>13822.583333333332</v>
      </c>
      <c r="AH32" s="43">
        <f t="shared" si="5"/>
        <v>6634.84</v>
      </c>
      <c r="AI32" s="43">
        <f t="shared" si="6"/>
        <v>4146.7749999999996</v>
      </c>
      <c r="AJ32" s="43">
        <f t="shared" ref="AJ32:AJ87" si="9">(S32/30)*15</f>
        <v>4146.7749999999996</v>
      </c>
      <c r="AK32" s="43">
        <f t="shared" si="7"/>
        <v>5108.2186063333329</v>
      </c>
      <c r="AL32" s="31">
        <f t="shared" si="8"/>
        <v>33859.191939666671</v>
      </c>
    </row>
    <row r="33" spans="2:38" s="44" customFormat="1" ht="54.75" customHeight="1" x14ac:dyDescent="0.2">
      <c r="B33" s="27">
        <v>27</v>
      </c>
      <c r="C33" s="28" t="s">
        <v>47</v>
      </c>
      <c r="D33" s="29" t="s">
        <v>48</v>
      </c>
      <c r="E33" s="29" t="s">
        <v>49</v>
      </c>
      <c r="F33" s="29" t="s">
        <v>50</v>
      </c>
      <c r="G33" s="29" t="s">
        <v>51</v>
      </c>
      <c r="H33" s="54" t="s">
        <v>124</v>
      </c>
      <c r="I33" s="47" t="s">
        <v>143</v>
      </c>
      <c r="J33" s="47" t="s">
        <v>144</v>
      </c>
      <c r="K33" s="57" t="s">
        <v>72</v>
      </c>
      <c r="L33" s="56">
        <v>39783</v>
      </c>
      <c r="M33" s="33">
        <v>16</v>
      </c>
      <c r="N33" s="34">
        <v>40</v>
      </c>
      <c r="O33" s="34" t="s">
        <v>127</v>
      </c>
      <c r="P33" s="35" t="s">
        <v>128</v>
      </c>
      <c r="Q33" s="46" t="s">
        <v>129</v>
      </c>
      <c r="R33" s="36" t="s">
        <v>57</v>
      </c>
      <c r="S33" s="37">
        <v>8293.5499999999993</v>
      </c>
      <c r="T33" s="40"/>
      <c r="U33" s="39">
        <v>931</v>
      </c>
      <c r="V33" s="52"/>
      <c r="W33" s="53"/>
      <c r="X33" s="40">
        <f t="shared" si="0"/>
        <v>1119.62925</v>
      </c>
      <c r="Y33" s="40">
        <f t="shared" si="1"/>
        <v>248.80649999999997</v>
      </c>
      <c r="Z33" s="40">
        <f t="shared" si="2"/>
        <v>1004.742848625</v>
      </c>
      <c r="AA33" s="41">
        <f t="shared" si="3"/>
        <v>165.87099999999998</v>
      </c>
      <c r="AB33" s="41"/>
      <c r="AC33" s="41"/>
      <c r="AD33" s="41"/>
      <c r="AE33" s="41">
        <v>2500</v>
      </c>
      <c r="AF33" s="41"/>
      <c r="AG33" s="42">
        <f t="shared" si="4"/>
        <v>13822.583333333332</v>
      </c>
      <c r="AH33" s="43">
        <f t="shared" si="5"/>
        <v>6634.84</v>
      </c>
      <c r="AI33" s="43">
        <f t="shared" si="6"/>
        <v>4146.7749999999996</v>
      </c>
      <c r="AJ33" s="43">
        <f t="shared" si="9"/>
        <v>4146.7749999999996</v>
      </c>
      <c r="AK33" s="43">
        <f t="shared" si="7"/>
        <v>5108.2186063333329</v>
      </c>
      <c r="AL33" s="31">
        <f t="shared" si="8"/>
        <v>33859.191939666671</v>
      </c>
    </row>
    <row r="34" spans="2:38" s="44" customFormat="1" ht="54.75" customHeight="1" x14ac:dyDescent="0.2">
      <c r="B34" s="45">
        <v>28</v>
      </c>
      <c r="C34" s="28" t="s">
        <v>47</v>
      </c>
      <c r="D34" s="29" t="s">
        <v>48</v>
      </c>
      <c r="E34" s="29" t="s">
        <v>49</v>
      </c>
      <c r="F34" s="29" t="s">
        <v>50</v>
      </c>
      <c r="G34" s="29" t="s">
        <v>51</v>
      </c>
      <c r="H34" s="54" t="s">
        <v>131</v>
      </c>
      <c r="I34" s="47" t="s">
        <v>132</v>
      </c>
      <c r="J34" s="48" t="s">
        <v>133</v>
      </c>
      <c r="K34" s="57" t="s">
        <v>54</v>
      </c>
      <c r="L34" s="50">
        <v>40427</v>
      </c>
      <c r="M34" s="33">
        <v>14</v>
      </c>
      <c r="N34" s="34">
        <v>40</v>
      </c>
      <c r="O34" s="34" t="s">
        <v>127</v>
      </c>
      <c r="P34" s="35" t="s">
        <v>134</v>
      </c>
      <c r="Q34" s="46" t="s">
        <v>135</v>
      </c>
      <c r="R34" s="36" t="s">
        <v>57</v>
      </c>
      <c r="S34" s="37">
        <v>7509.8</v>
      </c>
      <c r="T34" s="40"/>
      <c r="U34" s="39">
        <v>931</v>
      </c>
      <c r="V34" s="52"/>
      <c r="W34" s="53">
        <f>((S34/100)*1.9)*1</f>
        <v>142.68619999999999</v>
      </c>
      <c r="X34" s="40">
        <f t="shared" si="0"/>
        <v>1013.8230000000001</v>
      </c>
      <c r="Y34" s="40">
        <f t="shared" si="1"/>
        <v>225.29400000000001</v>
      </c>
      <c r="Z34" s="40">
        <f t="shared" si="2"/>
        <v>909.79349550000006</v>
      </c>
      <c r="AA34" s="41">
        <f t="shared" si="3"/>
        <v>150.196</v>
      </c>
      <c r="AB34" s="41"/>
      <c r="AC34" s="41"/>
      <c r="AD34" s="41">
        <v>1085</v>
      </c>
      <c r="AE34" s="41">
        <v>2500</v>
      </c>
      <c r="AF34" s="41"/>
      <c r="AG34" s="42">
        <f t="shared" si="4"/>
        <v>12516.333333333334</v>
      </c>
      <c r="AH34" s="43">
        <f t="shared" si="5"/>
        <v>6007.84</v>
      </c>
      <c r="AI34" s="43">
        <f t="shared" si="6"/>
        <v>3754.9</v>
      </c>
      <c r="AJ34" s="43">
        <f t="shared" si="9"/>
        <v>3754.9</v>
      </c>
      <c r="AK34" s="43">
        <f t="shared" si="7"/>
        <v>4625.4860813333335</v>
      </c>
      <c r="AL34" s="31">
        <f t="shared" si="8"/>
        <v>30659.459414666668</v>
      </c>
    </row>
    <row r="35" spans="2:38" s="44" customFormat="1" ht="54.75" customHeight="1" x14ac:dyDescent="0.2">
      <c r="B35" s="27">
        <v>29</v>
      </c>
      <c r="C35" s="28" t="s">
        <v>47</v>
      </c>
      <c r="D35" s="29" t="s">
        <v>48</v>
      </c>
      <c r="E35" s="29" t="s">
        <v>49</v>
      </c>
      <c r="F35" s="29" t="s">
        <v>50</v>
      </c>
      <c r="G35" s="29" t="s">
        <v>51</v>
      </c>
      <c r="H35" s="54" t="s">
        <v>131</v>
      </c>
      <c r="I35" s="47" t="s">
        <v>136</v>
      </c>
      <c r="J35" s="48" t="s">
        <v>137</v>
      </c>
      <c r="K35" s="57" t="s">
        <v>54</v>
      </c>
      <c r="L35" s="50">
        <v>41541</v>
      </c>
      <c r="M35" s="33">
        <v>14</v>
      </c>
      <c r="N35" s="34">
        <v>40</v>
      </c>
      <c r="O35" s="34" t="s">
        <v>127</v>
      </c>
      <c r="P35" s="35" t="s">
        <v>134</v>
      </c>
      <c r="Q35" s="46" t="s">
        <v>116</v>
      </c>
      <c r="R35" s="36" t="s">
        <v>57</v>
      </c>
      <c r="S35" s="37">
        <v>7509.8</v>
      </c>
      <c r="T35" s="40"/>
      <c r="U35" s="39">
        <v>931</v>
      </c>
      <c r="V35" s="52"/>
      <c r="W35" s="53"/>
      <c r="X35" s="40">
        <f t="shared" si="0"/>
        <v>1013.8230000000001</v>
      </c>
      <c r="Y35" s="40">
        <f t="shared" si="1"/>
        <v>225.29400000000001</v>
      </c>
      <c r="Z35" s="40">
        <f t="shared" si="2"/>
        <v>909.79349550000006</v>
      </c>
      <c r="AA35" s="41">
        <f t="shared" si="3"/>
        <v>150.196</v>
      </c>
      <c r="AB35" s="41"/>
      <c r="AC35" s="41"/>
      <c r="AD35" s="41">
        <v>1085</v>
      </c>
      <c r="AE35" s="41">
        <v>2500</v>
      </c>
      <c r="AF35" s="41"/>
      <c r="AG35" s="42">
        <f t="shared" si="4"/>
        <v>12516.333333333334</v>
      </c>
      <c r="AH35" s="43">
        <f t="shared" si="5"/>
        <v>6007.84</v>
      </c>
      <c r="AI35" s="43">
        <f t="shared" si="6"/>
        <v>3754.9</v>
      </c>
      <c r="AJ35" s="43">
        <f t="shared" si="9"/>
        <v>3754.9</v>
      </c>
      <c r="AK35" s="43">
        <f t="shared" si="7"/>
        <v>4625.4860813333335</v>
      </c>
      <c r="AL35" s="31">
        <f t="shared" si="8"/>
        <v>30659.459414666668</v>
      </c>
    </row>
    <row r="36" spans="2:38" s="44" customFormat="1" ht="54.75" customHeight="1" x14ac:dyDescent="0.2">
      <c r="B36" s="45">
        <v>30</v>
      </c>
      <c r="C36" s="28"/>
      <c r="D36" s="29" t="s">
        <v>48</v>
      </c>
      <c r="E36" s="29" t="s">
        <v>49</v>
      </c>
      <c r="F36" s="29" t="s">
        <v>50</v>
      </c>
      <c r="G36" s="29" t="s">
        <v>51</v>
      </c>
      <c r="H36" s="54" t="s">
        <v>131</v>
      </c>
      <c r="I36" s="47" t="s">
        <v>138</v>
      </c>
      <c r="J36" s="48"/>
      <c r="K36" s="57" t="s">
        <v>54</v>
      </c>
      <c r="L36" s="50">
        <v>42339</v>
      </c>
      <c r="M36" s="33">
        <v>14</v>
      </c>
      <c r="N36" s="34">
        <v>40</v>
      </c>
      <c r="O36" s="34" t="s">
        <v>127</v>
      </c>
      <c r="P36" s="35" t="s">
        <v>134</v>
      </c>
      <c r="Q36" s="46"/>
      <c r="R36" s="36" t="s">
        <v>57</v>
      </c>
      <c r="S36" s="37">
        <v>7509.8</v>
      </c>
      <c r="T36" s="40"/>
      <c r="U36" s="39">
        <v>931</v>
      </c>
      <c r="V36" s="52"/>
      <c r="W36" s="53"/>
      <c r="X36" s="40">
        <f t="shared" si="0"/>
        <v>1013.8230000000001</v>
      </c>
      <c r="Y36" s="40">
        <f t="shared" si="1"/>
        <v>225.29400000000001</v>
      </c>
      <c r="Z36" s="40">
        <f t="shared" si="2"/>
        <v>909.79349550000006</v>
      </c>
      <c r="AA36" s="41">
        <f t="shared" si="3"/>
        <v>150.196</v>
      </c>
      <c r="AB36" s="41"/>
      <c r="AC36" s="41"/>
      <c r="AD36" s="41"/>
      <c r="AE36" s="41">
        <v>2500</v>
      </c>
      <c r="AF36" s="41"/>
      <c r="AG36" s="42">
        <f t="shared" si="4"/>
        <v>12516.333333333334</v>
      </c>
      <c r="AH36" s="43">
        <f t="shared" si="5"/>
        <v>6007.84</v>
      </c>
      <c r="AI36" s="43">
        <f t="shared" si="6"/>
        <v>3754.9</v>
      </c>
      <c r="AJ36" s="43">
        <f t="shared" si="9"/>
        <v>3754.9</v>
      </c>
      <c r="AK36" s="43">
        <f t="shared" si="7"/>
        <v>4625.4860813333335</v>
      </c>
      <c r="AL36" s="31">
        <f t="shared" si="8"/>
        <v>30659.459414666668</v>
      </c>
    </row>
    <row r="37" spans="2:38" s="44" customFormat="1" ht="54.75" customHeight="1" x14ac:dyDescent="0.2">
      <c r="B37" s="27">
        <v>31</v>
      </c>
      <c r="C37" s="28" t="s">
        <v>47</v>
      </c>
      <c r="D37" s="29" t="s">
        <v>48</v>
      </c>
      <c r="E37" s="29" t="s">
        <v>49</v>
      </c>
      <c r="F37" s="29" t="s">
        <v>50</v>
      </c>
      <c r="G37" s="29" t="s">
        <v>51</v>
      </c>
      <c r="H37" s="54" t="s">
        <v>139</v>
      </c>
      <c r="I37" s="31" t="s">
        <v>140</v>
      </c>
      <c r="J37" s="48" t="s">
        <v>141</v>
      </c>
      <c r="K37" s="57" t="s">
        <v>54</v>
      </c>
      <c r="L37" s="61">
        <v>41594</v>
      </c>
      <c r="M37" s="33">
        <v>13</v>
      </c>
      <c r="N37" s="34">
        <v>40</v>
      </c>
      <c r="O37" s="34" t="s">
        <v>127</v>
      </c>
      <c r="P37" s="35" t="s">
        <v>142</v>
      </c>
      <c r="Q37" s="46" t="s">
        <v>135</v>
      </c>
      <c r="R37" s="36" t="s">
        <v>57</v>
      </c>
      <c r="S37" s="37">
        <v>7145.45</v>
      </c>
      <c r="T37" s="40"/>
      <c r="U37" s="39">
        <v>931</v>
      </c>
      <c r="V37" s="52"/>
      <c r="W37" s="53"/>
      <c r="X37" s="40">
        <f t="shared" si="0"/>
        <v>964.63575000000003</v>
      </c>
      <c r="Y37" s="40">
        <f t="shared" si="1"/>
        <v>214.36349999999999</v>
      </c>
      <c r="Z37" s="40">
        <f t="shared" si="2"/>
        <v>865.65340387499998</v>
      </c>
      <c r="AA37" s="41">
        <f t="shared" si="3"/>
        <v>142.90899999999999</v>
      </c>
      <c r="AB37" s="41"/>
      <c r="AC37" s="41"/>
      <c r="AD37" s="41"/>
      <c r="AE37" s="41">
        <v>2500</v>
      </c>
      <c r="AF37" s="41"/>
      <c r="AG37" s="42">
        <f t="shared" si="4"/>
        <v>11909.083333333334</v>
      </c>
      <c r="AH37" s="43">
        <f t="shared" si="5"/>
        <v>5716.3600000000006</v>
      </c>
      <c r="AI37" s="43">
        <f t="shared" si="6"/>
        <v>3572.7249999999999</v>
      </c>
      <c r="AJ37" s="43">
        <f t="shared" si="9"/>
        <v>3572.7249999999999</v>
      </c>
      <c r="AK37" s="43">
        <f t="shared" si="7"/>
        <v>4401.0732003333342</v>
      </c>
      <c r="AL37" s="31">
        <f t="shared" si="8"/>
        <v>29171.966533666666</v>
      </c>
    </row>
    <row r="38" spans="2:38" s="44" customFormat="1" ht="54.75" customHeight="1" x14ac:dyDescent="0.2">
      <c r="B38" s="45">
        <v>32</v>
      </c>
      <c r="C38" s="28" t="s">
        <v>47</v>
      </c>
      <c r="D38" s="29" t="s">
        <v>48</v>
      </c>
      <c r="E38" s="29" t="s">
        <v>49</v>
      </c>
      <c r="F38" s="29" t="s">
        <v>50</v>
      </c>
      <c r="G38" s="29" t="s">
        <v>51</v>
      </c>
      <c r="H38" s="54" t="s">
        <v>139</v>
      </c>
      <c r="I38" s="44" t="s">
        <v>315</v>
      </c>
      <c r="K38" s="44" t="s">
        <v>72</v>
      </c>
      <c r="L38" s="96">
        <v>42382</v>
      </c>
      <c r="M38" s="33">
        <v>13</v>
      </c>
      <c r="N38" s="34">
        <v>40</v>
      </c>
      <c r="O38" s="34" t="s">
        <v>127</v>
      </c>
      <c r="P38" s="58" t="s">
        <v>142</v>
      </c>
      <c r="Q38" s="46" t="s">
        <v>116</v>
      </c>
      <c r="R38" s="36" t="s">
        <v>57</v>
      </c>
      <c r="S38" s="37">
        <v>7145.45</v>
      </c>
      <c r="T38" s="40"/>
      <c r="U38" s="39">
        <v>931</v>
      </c>
      <c r="V38" s="52"/>
      <c r="W38" s="53">
        <f>((S38/100)*1.9)*1</f>
        <v>135.76354999999998</v>
      </c>
      <c r="X38" s="40">
        <f t="shared" si="0"/>
        <v>964.63575000000003</v>
      </c>
      <c r="Y38" s="40">
        <f t="shared" si="1"/>
        <v>214.36349999999999</v>
      </c>
      <c r="Z38" s="40">
        <f t="shared" si="2"/>
        <v>865.65340387499998</v>
      </c>
      <c r="AA38" s="41">
        <f t="shared" si="3"/>
        <v>142.90899999999999</v>
      </c>
      <c r="AB38" s="41"/>
      <c r="AC38" s="41"/>
      <c r="AD38" s="41">
        <v>1085</v>
      </c>
      <c r="AE38" s="41">
        <v>2500</v>
      </c>
      <c r="AF38" s="41"/>
      <c r="AG38" s="42">
        <f t="shared" si="4"/>
        <v>11909.083333333334</v>
      </c>
      <c r="AH38" s="43">
        <f t="shared" si="5"/>
        <v>5716.3600000000006</v>
      </c>
      <c r="AI38" s="43">
        <f t="shared" si="6"/>
        <v>3572.7249999999999</v>
      </c>
      <c r="AJ38" s="43">
        <f t="shared" si="9"/>
        <v>3572.7249999999999</v>
      </c>
      <c r="AK38" s="43">
        <f t="shared" si="7"/>
        <v>4401.0732003333342</v>
      </c>
      <c r="AL38" s="31">
        <f t="shared" si="8"/>
        <v>29171.966533666666</v>
      </c>
    </row>
    <row r="39" spans="2:38" s="44" customFormat="1" ht="54.75" customHeight="1" x14ac:dyDescent="0.2">
      <c r="B39" s="27">
        <v>33</v>
      </c>
      <c r="C39" s="28" t="s">
        <v>47</v>
      </c>
      <c r="D39" s="29" t="s">
        <v>48</v>
      </c>
      <c r="E39" s="29" t="s">
        <v>49</v>
      </c>
      <c r="F39" s="29" t="s">
        <v>50</v>
      </c>
      <c r="G39" s="29" t="s">
        <v>51</v>
      </c>
      <c r="H39" s="54" t="s">
        <v>145</v>
      </c>
      <c r="I39" s="47" t="s">
        <v>146</v>
      </c>
      <c r="J39" s="48"/>
      <c r="K39" s="57" t="s">
        <v>72</v>
      </c>
      <c r="L39" s="61">
        <v>41913</v>
      </c>
      <c r="M39" s="33">
        <v>13</v>
      </c>
      <c r="N39" s="34">
        <v>40</v>
      </c>
      <c r="O39" s="34" t="s">
        <v>127</v>
      </c>
      <c r="P39" s="35" t="s">
        <v>147</v>
      </c>
      <c r="Q39" s="46" t="s">
        <v>129</v>
      </c>
      <c r="R39" s="36" t="s">
        <v>57</v>
      </c>
      <c r="S39" s="37">
        <v>7145.45</v>
      </c>
      <c r="T39" s="40"/>
      <c r="U39" s="39">
        <v>931</v>
      </c>
      <c r="V39" s="52"/>
      <c r="W39" s="53"/>
      <c r="X39" s="40">
        <f t="shared" si="0"/>
        <v>964.63575000000003</v>
      </c>
      <c r="Y39" s="40">
        <f t="shared" si="1"/>
        <v>214.36349999999999</v>
      </c>
      <c r="Z39" s="40">
        <f t="shared" si="2"/>
        <v>865.65340387499998</v>
      </c>
      <c r="AA39" s="41">
        <f t="shared" si="3"/>
        <v>142.90899999999999</v>
      </c>
      <c r="AB39" s="41"/>
      <c r="AC39" s="41"/>
      <c r="AD39" s="41">
        <v>1085</v>
      </c>
      <c r="AE39" s="41">
        <v>2500</v>
      </c>
      <c r="AF39" s="41"/>
      <c r="AG39" s="42">
        <f t="shared" si="4"/>
        <v>11909.083333333334</v>
      </c>
      <c r="AH39" s="43">
        <f t="shared" si="5"/>
        <v>5716.3600000000006</v>
      </c>
      <c r="AI39" s="43">
        <f t="shared" si="6"/>
        <v>3572.7249999999999</v>
      </c>
      <c r="AJ39" s="43">
        <f t="shared" si="9"/>
        <v>3572.7249999999999</v>
      </c>
      <c r="AK39" s="43">
        <f t="shared" si="7"/>
        <v>4401.0732003333342</v>
      </c>
      <c r="AL39" s="31">
        <f t="shared" si="8"/>
        <v>29171.966533666666</v>
      </c>
    </row>
    <row r="40" spans="2:38" s="44" customFormat="1" ht="54.75" customHeight="1" x14ac:dyDescent="0.2">
      <c r="B40" s="45">
        <v>34</v>
      </c>
      <c r="C40" s="28" t="s">
        <v>47</v>
      </c>
      <c r="D40" s="29" t="s">
        <v>48</v>
      </c>
      <c r="E40" s="29" t="s">
        <v>49</v>
      </c>
      <c r="F40" s="29" t="s">
        <v>50</v>
      </c>
      <c r="G40" s="29" t="s">
        <v>51</v>
      </c>
      <c r="H40" s="54" t="s">
        <v>145</v>
      </c>
      <c r="I40" s="31" t="s">
        <v>148</v>
      </c>
      <c r="J40" s="31"/>
      <c r="K40" s="31" t="s">
        <v>72</v>
      </c>
      <c r="L40" s="32">
        <v>42240</v>
      </c>
      <c r="M40" s="33">
        <v>13</v>
      </c>
      <c r="N40" s="34">
        <v>40</v>
      </c>
      <c r="O40" s="34" t="s">
        <v>127</v>
      </c>
      <c r="P40" s="35" t="s">
        <v>147</v>
      </c>
      <c r="Q40" s="46" t="s">
        <v>129</v>
      </c>
      <c r="R40" s="36" t="s">
        <v>57</v>
      </c>
      <c r="S40" s="37">
        <v>7145.45</v>
      </c>
      <c r="T40" s="40"/>
      <c r="U40" s="39">
        <v>931</v>
      </c>
      <c r="V40" s="52"/>
      <c r="W40" s="53"/>
      <c r="X40" s="40">
        <f t="shared" si="0"/>
        <v>964.63575000000003</v>
      </c>
      <c r="Y40" s="40">
        <f t="shared" si="1"/>
        <v>214.36349999999999</v>
      </c>
      <c r="Z40" s="40">
        <f t="shared" si="2"/>
        <v>865.65340387499998</v>
      </c>
      <c r="AA40" s="41">
        <f t="shared" si="3"/>
        <v>142.90899999999999</v>
      </c>
      <c r="AB40" s="41"/>
      <c r="AC40" s="41"/>
      <c r="AD40" s="41"/>
      <c r="AE40" s="41">
        <v>2500</v>
      </c>
      <c r="AF40" s="41"/>
      <c r="AG40" s="42">
        <f t="shared" si="4"/>
        <v>11909.083333333334</v>
      </c>
      <c r="AH40" s="43">
        <f t="shared" si="5"/>
        <v>5716.3600000000006</v>
      </c>
      <c r="AI40" s="43">
        <f t="shared" si="6"/>
        <v>3572.7249999999999</v>
      </c>
      <c r="AJ40" s="43">
        <f t="shared" si="9"/>
        <v>3572.7249999999999</v>
      </c>
      <c r="AK40" s="43">
        <f t="shared" si="7"/>
        <v>4401.0732003333342</v>
      </c>
      <c r="AL40" s="31">
        <f t="shared" si="8"/>
        <v>29171.966533666666</v>
      </c>
    </row>
    <row r="41" spans="2:38" s="44" customFormat="1" ht="54.75" customHeight="1" x14ac:dyDescent="0.2">
      <c r="B41" s="27">
        <v>35</v>
      </c>
      <c r="C41" s="28" t="s">
        <v>47</v>
      </c>
      <c r="D41" s="29" t="s">
        <v>48</v>
      </c>
      <c r="E41" s="29" t="s">
        <v>49</v>
      </c>
      <c r="F41" s="29" t="s">
        <v>50</v>
      </c>
      <c r="G41" s="29" t="s">
        <v>51</v>
      </c>
      <c r="H41" s="54" t="s">
        <v>149</v>
      </c>
      <c r="I41" s="63" t="s">
        <v>130</v>
      </c>
      <c r="J41" s="48"/>
      <c r="K41" s="55"/>
      <c r="L41" s="56"/>
      <c r="M41" s="33">
        <v>13</v>
      </c>
      <c r="N41" s="34">
        <v>40</v>
      </c>
      <c r="O41" s="34" t="s">
        <v>127</v>
      </c>
      <c r="P41" s="35" t="s">
        <v>150</v>
      </c>
      <c r="Q41" s="46" t="s">
        <v>151</v>
      </c>
      <c r="R41" s="35" t="s">
        <v>66</v>
      </c>
      <c r="S41" s="37">
        <v>7145.45</v>
      </c>
      <c r="T41" s="40"/>
      <c r="U41" s="39">
        <v>931</v>
      </c>
      <c r="V41" s="52"/>
      <c r="W41" s="53">
        <f>((S41/100)*1.9)*1</f>
        <v>135.76354999999998</v>
      </c>
      <c r="X41" s="40">
        <f t="shared" si="0"/>
        <v>964.63575000000003</v>
      </c>
      <c r="Y41" s="40">
        <f t="shared" si="1"/>
        <v>214.36349999999999</v>
      </c>
      <c r="Z41" s="40">
        <f t="shared" si="2"/>
        <v>865.65340387499998</v>
      </c>
      <c r="AA41" s="41">
        <f t="shared" si="3"/>
        <v>142.90899999999999</v>
      </c>
      <c r="AB41" s="41"/>
      <c r="AC41" s="41"/>
      <c r="AD41" s="41"/>
      <c r="AE41" s="41">
        <v>2500</v>
      </c>
      <c r="AF41" s="41"/>
      <c r="AG41" s="42">
        <f t="shared" si="4"/>
        <v>11909.083333333334</v>
      </c>
      <c r="AH41" s="43">
        <f t="shared" si="5"/>
        <v>5716.3600000000006</v>
      </c>
      <c r="AI41" s="43">
        <f t="shared" si="6"/>
        <v>3572.7249999999999</v>
      </c>
      <c r="AJ41" s="43">
        <f t="shared" si="9"/>
        <v>3572.7249999999999</v>
      </c>
      <c r="AK41" s="43">
        <f t="shared" si="7"/>
        <v>4401.0732003333342</v>
      </c>
      <c r="AL41" s="31">
        <f t="shared" si="8"/>
        <v>29171.966533666666</v>
      </c>
    </row>
    <row r="42" spans="2:38" s="44" customFormat="1" ht="54.75" customHeight="1" x14ac:dyDescent="0.2">
      <c r="B42" s="45">
        <v>36</v>
      </c>
      <c r="C42" s="28" t="s">
        <v>47</v>
      </c>
      <c r="D42" s="29" t="s">
        <v>48</v>
      </c>
      <c r="E42" s="29" t="s">
        <v>49</v>
      </c>
      <c r="F42" s="29" t="s">
        <v>50</v>
      </c>
      <c r="G42" s="29" t="s">
        <v>51</v>
      </c>
      <c r="H42" s="54" t="s">
        <v>152</v>
      </c>
      <c r="I42" s="47" t="s">
        <v>153</v>
      </c>
      <c r="J42" s="48" t="s">
        <v>154</v>
      </c>
      <c r="K42" s="57" t="s">
        <v>72</v>
      </c>
      <c r="L42" s="61">
        <v>40283</v>
      </c>
      <c r="M42" s="33">
        <v>12</v>
      </c>
      <c r="N42" s="34">
        <v>40</v>
      </c>
      <c r="O42" s="34" t="s">
        <v>127</v>
      </c>
      <c r="P42" s="35" t="s">
        <v>155</v>
      </c>
      <c r="Q42" s="46" t="s">
        <v>86</v>
      </c>
      <c r="R42" s="35" t="s">
        <v>66</v>
      </c>
      <c r="S42" s="37">
        <v>6800.5</v>
      </c>
      <c r="T42" s="40"/>
      <c r="U42" s="39">
        <v>931</v>
      </c>
      <c r="V42" s="52"/>
      <c r="W42" s="53">
        <f>((S42/100)*1.9)*1</f>
        <v>129.20949999999999</v>
      </c>
      <c r="X42" s="40">
        <f t="shared" si="0"/>
        <v>918.06750000000011</v>
      </c>
      <c r="Y42" s="40">
        <f t="shared" si="1"/>
        <v>204.01499999999999</v>
      </c>
      <c r="Z42" s="40">
        <f t="shared" si="2"/>
        <v>823.86357375</v>
      </c>
      <c r="AA42" s="41">
        <f t="shared" si="3"/>
        <v>136.01</v>
      </c>
      <c r="AB42" s="41"/>
      <c r="AC42" s="41"/>
      <c r="AD42" s="41">
        <v>1085</v>
      </c>
      <c r="AE42" s="41">
        <v>2500</v>
      </c>
      <c r="AF42" s="41"/>
      <c r="AG42" s="42">
        <f t="shared" si="4"/>
        <v>11334.166666666666</v>
      </c>
      <c r="AH42" s="43">
        <f t="shared" si="5"/>
        <v>5440.4</v>
      </c>
      <c r="AI42" s="43">
        <f t="shared" si="6"/>
        <v>3400.25</v>
      </c>
      <c r="AJ42" s="43">
        <f t="shared" si="9"/>
        <v>3400.25</v>
      </c>
      <c r="AK42" s="43">
        <f t="shared" si="7"/>
        <v>4188.6092966666665</v>
      </c>
      <c r="AL42" s="31">
        <f t="shared" si="8"/>
        <v>27763.675963333331</v>
      </c>
    </row>
    <row r="43" spans="2:38" s="44" customFormat="1" ht="54.75" customHeight="1" x14ac:dyDescent="0.2">
      <c r="B43" s="27">
        <v>37</v>
      </c>
      <c r="C43" s="28" t="s">
        <v>47</v>
      </c>
      <c r="D43" s="29" t="s">
        <v>48</v>
      </c>
      <c r="E43" s="29" t="s">
        <v>49</v>
      </c>
      <c r="F43" s="29" t="s">
        <v>50</v>
      </c>
      <c r="G43" s="29" t="s">
        <v>51</v>
      </c>
      <c r="H43" s="54" t="s">
        <v>156</v>
      </c>
      <c r="I43" s="47" t="s">
        <v>157</v>
      </c>
      <c r="J43" s="48" t="s">
        <v>158</v>
      </c>
      <c r="K43" s="57" t="s">
        <v>72</v>
      </c>
      <c r="L43" s="61">
        <v>40924</v>
      </c>
      <c r="M43" s="33">
        <v>12</v>
      </c>
      <c r="N43" s="34">
        <v>40</v>
      </c>
      <c r="O43" s="34" t="s">
        <v>127</v>
      </c>
      <c r="P43" s="35" t="s">
        <v>159</v>
      </c>
      <c r="Q43" s="35" t="s">
        <v>160</v>
      </c>
      <c r="R43" s="36" t="s">
        <v>57</v>
      </c>
      <c r="S43" s="37">
        <v>6800.5</v>
      </c>
      <c r="T43" s="40"/>
      <c r="U43" s="39">
        <v>931</v>
      </c>
      <c r="V43" s="52"/>
      <c r="W43" s="53"/>
      <c r="X43" s="40">
        <f t="shared" si="0"/>
        <v>918.06750000000011</v>
      </c>
      <c r="Y43" s="40">
        <f t="shared" si="1"/>
        <v>204.01499999999999</v>
      </c>
      <c r="Z43" s="40">
        <f t="shared" si="2"/>
        <v>823.86357375</v>
      </c>
      <c r="AA43" s="41">
        <f t="shared" si="3"/>
        <v>136.01</v>
      </c>
      <c r="AB43" s="41"/>
      <c r="AC43" s="41"/>
      <c r="AD43" s="41"/>
      <c r="AE43" s="41">
        <v>2500</v>
      </c>
      <c r="AF43" s="41"/>
      <c r="AG43" s="42">
        <f t="shared" si="4"/>
        <v>11334.166666666666</v>
      </c>
      <c r="AH43" s="43">
        <f t="shared" si="5"/>
        <v>5440.4</v>
      </c>
      <c r="AI43" s="43">
        <f t="shared" si="6"/>
        <v>3400.25</v>
      </c>
      <c r="AJ43" s="43">
        <f t="shared" si="9"/>
        <v>3400.25</v>
      </c>
      <c r="AK43" s="43">
        <f t="shared" si="7"/>
        <v>4188.6092966666665</v>
      </c>
      <c r="AL43" s="31">
        <f t="shared" si="8"/>
        <v>27763.675963333331</v>
      </c>
    </row>
    <row r="44" spans="2:38" s="44" customFormat="1" ht="54.75" customHeight="1" x14ac:dyDescent="0.2">
      <c r="B44" s="45">
        <v>38</v>
      </c>
      <c r="C44" s="28" t="s">
        <v>47</v>
      </c>
      <c r="D44" s="29" t="s">
        <v>48</v>
      </c>
      <c r="E44" s="29" t="s">
        <v>49</v>
      </c>
      <c r="F44" s="29" t="s">
        <v>50</v>
      </c>
      <c r="G44" s="29" t="s">
        <v>51</v>
      </c>
      <c r="H44" s="54" t="s">
        <v>156</v>
      </c>
      <c r="I44" s="47" t="s">
        <v>161</v>
      </c>
      <c r="J44" s="48" t="s">
        <v>162</v>
      </c>
      <c r="K44" s="57" t="s">
        <v>72</v>
      </c>
      <c r="L44" s="61">
        <v>41512</v>
      </c>
      <c r="M44" s="33">
        <v>12</v>
      </c>
      <c r="N44" s="34">
        <v>40</v>
      </c>
      <c r="O44" s="34" t="s">
        <v>127</v>
      </c>
      <c r="P44" s="35" t="s">
        <v>159</v>
      </c>
      <c r="Q44" s="35" t="s">
        <v>160</v>
      </c>
      <c r="R44" s="36" t="s">
        <v>57</v>
      </c>
      <c r="S44" s="37">
        <v>6800.5</v>
      </c>
      <c r="T44" s="40"/>
      <c r="U44" s="39">
        <v>931</v>
      </c>
      <c r="V44" s="52"/>
      <c r="W44" s="53"/>
      <c r="X44" s="40">
        <f t="shared" si="0"/>
        <v>918.06750000000011</v>
      </c>
      <c r="Y44" s="40">
        <f t="shared" si="1"/>
        <v>204.01499999999999</v>
      </c>
      <c r="Z44" s="40">
        <f t="shared" si="2"/>
        <v>823.86357375</v>
      </c>
      <c r="AA44" s="41">
        <f t="shared" si="3"/>
        <v>136.01</v>
      </c>
      <c r="AB44" s="41"/>
      <c r="AC44" s="41"/>
      <c r="AD44" s="41"/>
      <c r="AE44" s="41">
        <v>2500</v>
      </c>
      <c r="AF44" s="41"/>
      <c r="AG44" s="42">
        <f t="shared" si="4"/>
        <v>11334.166666666666</v>
      </c>
      <c r="AH44" s="43">
        <f t="shared" si="5"/>
        <v>5440.4</v>
      </c>
      <c r="AI44" s="43">
        <f t="shared" si="6"/>
        <v>3400.25</v>
      </c>
      <c r="AJ44" s="43">
        <f t="shared" si="9"/>
        <v>3400.25</v>
      </c>
      <c r="AK44" s="43">
        <f t="shared" si="7"/>
        <v>4188.6092966666665</v>
      </c>
      <c r="AL44" s="31">
        <f t="shared" si="8"/>
        <v>27763.675963333331</v>
      </c>
    </row>
    <row r="45" spans="2:38" s="44" customFormat="1" ht="54.75" customHeight="1" x14ac:dyDescent="0.2">
      <c r="B45" s="27">
        <v>39</v>
      </c>
      <c r="C45" s="28" t="s">
        <v>47</v>
      </c>
      <c r="D45" s="29" t="s">
        <v>48</v>
      </c>
      <c r="E45" s="29" t="s">
        <v>49</v>
      </c>
      <c r="F45" s="29" t="s">
        <v>50</v>
      </c>
      <c r="G45" s="29" t="s">
        <v>51</v>
      </c>
      <c r="H45" s="54" t="s">
        <v>163</v>
      </c>
      <c r="I45" s="31" t="s">
        <v>164</v>
      </c>
      <c r="J45" s="48" t="s">
        <v>165</v>
      </c>
      <c r="K45" s="57" t="s">
        <v>54</v>
      </c>
      <c r="L45" s="61">
        <v>41076</v>
      </c>
      <c r="M45" s="33">
        <v>12</v>
      </c>
      <c r="N45" s="34">
        <v>40</v>
      </c>
      <c r="O45" s="34" t="s">
        <v>127</v>
      </c>
      <c r="P45" s="58" t="s">
        <v>166</v>
      </c>
      <c r="Q45" s="46" t="s">
        <v>167</v>
      </c>
      <c r="R45" s="36" t="s">
        <v>57</v>
      </c>
      <c r="S45" s="37">
        <v>6800.5</v>
      </c>
      <c r="T45" s="40"/>
      <c r="U45" s="39">
        <v>931</v>
      </c>
      <c r="V45" s="52"/>
      <c r="W45" s="53"/>
      <c r="X45" s="40">
        <f t="shared" si="0"/>
        <v>918.06750000000011</v>
      </c>
      <c r="Y45" s="40">
        <f t="shared" si="1"/>
        <v>204.01499999999999</v>
      </c>
      <c r="Z45" s="40">
        <f t="shared" si="2"/>
        <v>823.86357375</v>
      </c>
      <c r="AA45" s="41">
        <f t="shared" si="3"/>
        <v>136.01</v>
      </c>
      <c r="AB45" s="41"/>
      <c r="AC45" s="41"/>
      <c r="AD45" s="41"/>
      <c r="AE45" s="41">
        <v>2500</v>
      </c>
      <c r="AF45" s="41"/>
      <c r="AG45" s="42">
        <f t="shared" si="4"/>
        <v>11334.166666666666</v>
      </c>
      <c r="AH45" s="43">
        <f t="shared" si="5"/>
        <v>5440.4</v>
      </c>
      <c r="AI45" s="43">
        <f t="shared" si="6"/>
        <v>3400.25</v>
      </c>
      <c r="AJ45" s="43">
        <f t="shared" si="9"/>
        <v>3400.25</v>
      </c>
      <c r="AK45" s="43">
        <f t="shared" si="7"/>
        <v>4188.6092966666665</v>
      </c>
      <c r="AL45" s="31">
        <f t="shared" si="8"/>
        <v>27763.675963333331</v>
      </c>
    </row>
    <row r="46" spans="2:38" s="44" customFormat="1" ht="54.75" customHeight="1" x14ac:dyDescent="0.2">
      <c r="B46" s="45">
        <v>40</v>
      </c>
      <c r="C46" s="28" t="s">
        <v>47</v>
      </c>
      <c r="D46" s="29" t="s">
        <v>48</v>
      </c>
      <c r="E46" s="29" t="s">
        <v>49</v>
      </c>
      <c r="F46" s="29" t="s">
        <v>50</v>
      </c>
      <c r="G46" s="29" t="s">
        <v>51</v>
      </c>
      <c r="H46" s="54" t="s">
        <v>168</v>
      </c>
      <c r="I46" s="31" t="s">
        <v>192</v>
      </c>
      <c r="J46" s="31"/>
      <c r="K46" s="31" t="s">
        <v>54</v>
      </c>
      <c r="L46" s="32">
        <v>42038</v>
      </c>
      <c r="M46" s="33"/>
      <c r="N46" s="34"/>
      <c r="O46" s="34"/>
      <c r="P46" s="58" t="s">
        <v>169</v>
      </c>
      <c r="Q46" s="46"/>
      <c r="R46" s="36" t="s">
        <v>57</v>
      </c>
      <c r="S46" s="37">
        <v>6475.5</v>
      </c>
      <c r="T46" s="40"/>
      <c r="U46" s="39">
        <v>931</v>
      </c>
      <c r="V46" s="52"/>
      <c r="W46" s="53"/>
      <c r="X46" s="40">
        <f>S46*13.5%</f>
        <v>874.19250000000011</v>
      </c>
      <c r="Y46" s="40">
        <f>S46*3%</f>
        <v>194.26499999999999</v>
      </c>
      <c r="Z46" s="40">
        <f t="shared" si="2"/>
        <v>784.49063625000008</v>
      </c>
      <c r="AA46" s="41">
        <f t="shared" si="3"/>
        <v>129.51</v>
      </c>
      <c r="AB46" s="41"/>
      <c r="AC46" s="41"/>
      <c r="AD46" s="41"/>
      <c r="AE46" s="41">
        <v>2500</v>
      </c>
      <c r="AF46" s="41"/>
      <c r="AG46" s="42">
        <f t="shared" si="4"/>
        <v>10792.5</v>
      </c>
      <c r="AH46" s="43">
        <f t="shared" si="5"/>
        <v>5180.3999999999996</v>
      </c>
      <c r="AI46" s="43">
        <f t="shared" si="6"/>
        <v>3237.75</v>
      </c>
      <c r="AJ46" s="43">
        <f t="shared" si="9"/>
        <v>3237.75</v>
      </c>
      <c r="AK46" s="43">
        <f t="shared" si="7"/>
        <v>3988.4331299999999</v>
      </c>
      <c r="AL46" s="31">
        <f t="shared" si="8"/>
        <v>26436.833130000003</v>
      </c>
    </row>
    <row r="47" spans="2:38" s="44" customFormat="1" ht="54.75" customHeight="1" x14ac:dyDescent="0.2">
      <c r="B47" s="27">
        <v>41</v>
      </c>
      <c r="C47" s="28" t="s">
        <v>47</v>
      </c>
      <c r="D47" s="29" t="s">
        <v>48</v>
      </c>
      <c r="E47" s="29" t="s">
        <v>49</v>
      </c>
      <c r="F47" s="29" t="s">
        <v>50</v>
      </c>
      <c r="G47" s="29" t="s">
        <v>51</v>
      </c>
      <c r="H47" s="54" t="s">
        <v>168</v>
      </c>
      <c r="I47" s="47" t="s">
        <v>190</v>
      </c>
      <c r="J47" s="48"/>
      <c r="K47" s="57" t="s">
        <v>72</v>
      </c>
      <c r="L47" s="61">
        <v>42310</v>
      </c>
      <c r="M47" s="33"/>
      <c r="N47" s="34"/>
      <c r="O47" s="34"/>
      <c r="P47" s="58" t="s">
        <v>169</v>
      </c>
      <c r="Q47" s="46"/>
      <c r="R47" s="36" t="s">
        <v>57</v>
      </c>
      <c r="S47" s="37">
        <v>6475.5</v>
      </c>
      <c r="T47" s="40"/>
      <c r="U47" s="39">
        <v>931</v>
      </c>
      <c r="V47" s="52"/>
      <c r="W47" s="53"/>
      <c r="X47" s="40">
        <f t="shared" si="0"/>
        <v>874.19250000000011</v>
      </c>
      <c r="Y47" s="40">
        <f t="shared" si="1"/>
        <v>194.26499999999999</v>
      </c>
      <c r="Z47" s="40">
        <f t="shared" si="2"/>
        <v>784.49063625000008</v>
      </c>
      <c r="AA47" s="41">
        <f t="shared" si="3"/>
        <v>129.51</v>
      </c>
      <c r="AB47" s="41"/>
      <c r="AC47" s="41"/>
      <c r="AD47" s="41"/>
      <c r="AE47" s="41">
        <v>2500</v>
      </c>
      <c r="AF47" s="41"/>
      <c r="AG47" s="42">
        <f t="shared" si="4"/>
        <v>10792.5</v>
      </c>
      <c r="AH47" s="43">
        <f t="shared" si="5"/>
        <v>5180.3999999999996</v>
      </c>
      <c r="AI47" s="43">
        <f t="shared" si="6"/>
        <v>3237.75</v>
      </c>
      <c r="AJ47" s="43">
        <f t="shared" si="9"/>
        <v>3237.75</v>
      </c>
      <c r="AK47" s="43">
        <f t="shared" si="7"/>
        <v>3988.4331299999999</v>
      </c>
      <c r="AL47" s="31">
        <f t="shared" si="8"/>
        <v>26436.833130000003</v>
      </c>
    </row>
    <row r="48" spans="2:38" s="44" customFormat="1" ht="54.75" customHeight="1" x14ac:dyDescent="0.2">
      <c r="B48" s="45">
        <v>42</v>
      </c>
      <c r="C48" s="28" t="s">
        <v>47</v>
      </c>
      <c r="D48" s="29" t="s">
        <v>48</v>
      </c>
      <c r="E48" s="29" t="s">
        <v>49</v>
      </c>
      <c r="F48" s="29" t="s">
        <v>50</v>
      </c>
      <c r="G48" s="29" t="s">
        <v>51</v>
      </c>
      <c r="H48" s="54" t="s">
        <v>170</v>
      </c>
      <c r="I48" s="47" t="s">
        <v>171</v>
      </c>
      <c r="J48" s="48" t="s">
        <v>172</v>
      </c>
      <c r="K48" s="57" t="s">
        <v>54</v>
      </c>
      <c r="L48" s="61">
        <v>41030</v>
      </c>
      <c r="M48" s="33">
        <v>10</v>
      </c>
      <c r="N48" s="34">
        <v>40</v>
      </c>
      <c r="O48" s="34" t="s">
        <v>127</v>
      </c>
      <c r="P48" s="35" t="s">
        <v>173</v>
      </c>
      <c r="Q48" s="46" t="s">
        <v>174</v>
      </c>
      <c r="R48" s="36" t="s">
        <v>57</v>
      </c>
      <c r="S48" s="37">
        <v>6168.3</v>
      </c>
      <c r="T48" s="40"/>
      <c r="U48" s="39">
        <v>931</v>
      </c>
      <c r="V48" s="52"/>
      <c r="W48" s="53"/>
      <c r="X48" s="40">
        <f t="shared" si="0"/>
        <v>832.72050000000013</v>
      </c>
      <c r="Y48" s="40">
        <f t="shared" si="1"/>
        <v>185.04900000000001</v>
      </c>
      <c r="Z48" s="40">
        <f t="shared" si="2"/>
        <v>747.27412425</v>
      </c>
      <c r="AA48" s="41">
        <f t="shared" si="3"/>
        <v>123.366</v>
      </c>
      <c r="AB48" s="41"/>
      <c r="AC48" s="41"/>
      <c r="AD48" s="41">
        <v>1085</v>
      </c>
      <c r="AE48" s="41">
        <v>2500</v>
      </c>
      <c r="AF48" s="41"/>
      <c r="AG48" s="42">
        <f t="shared" si="4"/>
        <v>10280.5</v>
      </c>
      <c r="AH48" s="43">
        <f t="shared" si="5"/>
        <v>4934.6400000000003</v>
      </c>
      <c r="AI48" s="43">
        <f t="shared" si="6"/>
        <v>3084.15</v>
      </c>
      <c r="AJ48" s="43">
        <f t="shared" si="9"/>
        <v>3084.15</v>
      </c>
      <c r="AK48" s="43">
        <f t="shared" si="7"/>
        <v>3799.2204579999998</v>
      </c>
      <c r="AL48" s="31">
        <f t="shared" si="8"/>
        <v>25182.660458000002</v>
      </c>
    </row>
    <row r="49" spans="2:38" s="44" customFormat="1" ht="54.75" customHeight="1" x14ac:dyDescent="0.2">
      <c r="B49" s="27">
        <v>43</v>
      </c>
      <c r="C49" s="28" t="s">
        <v>47</v>
      </c>
      <c r="D49" s="29" t="s">
        <v>48</v>
      </c>
      <c r="E49" s="29" t="s">
        <v>49</v>
      </c>
      <c r="F49" s="29" t="s">
        <v>50</v>
      </c>
      <c r="G49" s="29" t="s">
        <v>51</v>
      </c>
      <c r="H49" s="54" t="s">
        <v>170</v>
      </c>
      <c r="I49" s="47" t="s">
        <v>175</v>
      </c>
      <c r="J49" s="48" t="s">
        <v>176</v>
      </c>
      <c r="K49" s="57" t="s">
        <v>54</v>
      </c>
      <c r="L49" s="61">
        <v>40283</v>
      </c>
      <c r="M49" s="33">
        <v>10</v>
      </c>
      <c r="N49" s="34">
        <v>40</v>
      </c>
      <c r="O49" s="34" t="s">
        <v>127</v>
      </c>
      <c r="P49" s="35" t="s">
        <v>173</v>
      </c>
      <c r="Q49" s="46" t="s">
        <v>174</v>
      </c>
      <c r="R49" s="36" t="s">
        <v>57</v>
      </c>
      <c r="S49" s="37">
        <v>6168.3</v>
      </c>
      <c r="T49" s="40"/>
      <c r="U49" s="39">
        <v>931</v>
      </c>
      <c r="V49" s="52"/>
      <c r="W49" s="53">
        <f>((S49/100)*1.9)*1</f>
        <v>117.1977</v>
      </c>
      <c r="X49" s="40">
        <f t="shared" si="0"/>
        <v>832.72050000000013</v>
      </c>
      <c r="Y49" s="40">
        <f t="shared" si="1"/>
        <v>185.04900000000001</v>
      </c>
      <c r="Z49" s="40">
        <f t="shared" si="2"/>
        <v>747.27412425</v>
      </c>
      <c r="AA49" s="41">
        <f t="shared" si="3"/>
        <v>123.366</v>
      </c>
      <c r="AB49" s="41"/>
      <c r="AC49" s="41"/>
      <c r="AD49" s="41">
        <v>1085</v>
      </c>
      <c r="AE49" s="41">
        <v>2500</v>
      </c>
      <c r="AF49" s="41"/>
      <c r="AG49" s="42">
        <f t="shared" si="4"/>
        <v>10280.5</v>
      </c>
      <c r="AH49" s="43">
        <f t="shared" si="5"/>
        <v>4934.6400000000003</v>
      </c>
      <c r="AI49" s="43">
        <f t="shared" si="6"/>
        <v>3084.15</v>
      </c>
      <c r="AJ49" s="43">
        <f t="shared" si="9"/>
        <v>3084.15</v>
      </c>
      <c r="AK49" s="43">
        <f t="shared" si="7"/>
        <v>3799.2204579999998</v>
      </c>
      <c r="AL49" s="31">
        <f t="shared" si="8"/>
        <v>25182.660458000002</v>
      </c>
    </row>
    <row r="50" spans="2:38" s="44" customFormat="1" ht="54.75" customHeight="1" x14ac:dyDescent="0.2">
      <c r="B50" s="45">
        <v>44</v>
      </c>
      <c r="C50" s="28" t="s">
        <v>47</v>
      </c>
      <c r="D50" s="29" t="s">
        <v>48</v>
      </c>
      <c r="E50" s="29" t="s">
        <v>49</v>
      </c>
      <c r="F50" s="29" t="s">
        <v>50</v>
      </c>
      <c r="G50" s="29" t="s">
        <v>51</v>
      </c>
      <c r="H50" s="54" t="s">
        <v>170</v>
      </c>
      <c r="I50" s="47" t="s">
        <v>177</v>
      </c>
      <c r="J50" s="48" t="s">
        <v>178</v>
      </c>
      <c r="K50" s="57" t="s">
        <v>54</v>
      </c>
      <c r="L50" s="61">
        <v>40802</v>
      </c>
      <c r="M50" s="33">
        <v>10</v>
      </c>
      <c r="N50" s="34">
        <v>40</v>
      </c>
      <c r="O50" s="34" t="s">
        <v>127</v>
      </c>
      <c r="P50" s="35" t="s">
        <v>173</v>
      </c>
      <c r="Q50" s="46" t="s">
        <v>174</v>
      </c>
      <c r="R50" s="36" t="s">
        <v>57</v>
      </c>
      <c r="S50" s="37">
        <v>6168.3</v>
      </c>
      <c r="T50" s="40"/>
      <c r="U50" s="39">
        <v>931</v>
      </c>
      <c r="V50" s="52"/>
      <c r="W50" s="53"/>
      <c r="X50" s="40">
        <f t="shared" si="0"/>
        <v>832.72050000000013</v>
      </c>
      <c r="Y50" s="40">
        <f t="shared" si="1"/>
        <v>185.04900000000001</v>
      </c>
      <c r="Z50" s="40">
        <f t="shared" si="2"/>
        <v>747.27412425</v>
      </c>
      <c r="AA50" s="41">
        <f t="shared" si="3"/>
        <v>123.366</v>
      </c>
      <c r="AB50" s="41"/>
      <c r="AC50" s="41"/>
      <c r="AD50" s="41">
        <v>1085</v>
      </c>
      <c r="AE50" s="41">
        <v>2500</v>
      </c>
      <c r="AF50" s="41"/>
      <c r="AG50" s="42">
        <f t="shared" si="4"/>
        <v>10280.5</v>
      </c>
      <c r="AH50" s="43">
        <f t="shared" si="5"/>
        <v>4934.6400000000003</v>
      </c>
      <c r="AI50" s="43">
        <f t="shared" si="6"/>
        <v>3084.15</v>
      </c>
      <c r="AJ50" s="43">
        <f t="shared" si="9"/>
        <v>3084.15</v>
      </c>
      <c r="AK50" s="43">
        <f t="shared" si="7"/>
        <v>3799.2204579999998</v>
      </c>
      <c r="AL50" s="31">
        <f t="shared" si="8"/>
        <v>25182.660458000002</v>
      </c>
    </row>
    <row r="51" spans="2:38" s="44" customFormat="1" ht="54.75" customHeight="1" x14ac:dyDescent="0.2">
      <c r="B51" s="27">
        <v>45</v>
      </c>
      <c r="C51" s="28" t="s">
        <v>47</v>
      </c>
      <c r="D51" s="29" t="s">
        <v>48</v>
      </c>
      <c r="E51" s="29" t="s">
        <v>49</v>
      </c>
      <c r="F51" s="29" t="s">
        <v>50</v>
      </c>
      <c r="G51" s="29" t="s">
        <v>51</v>
      </c>
      <c r="H51" s="54" t="s">
        <v>179</v>
      </c>
      <c r="I51" s="47" t="s">
        <v>180</v>
      </c>
      <c r="J51" s="48" t="s">
        <v>181</v>
      </c>
      <c r="K51" s="57" t="s">
        <v>72</v>
      </c>
      <c r="L51" s="61">
        <v>40603</v>
      </c>
      <c r="M51" s="33">
        <v>8</v>
      </c>
      <c r="N51" s="34">
        <v>40</v>
      </c>
      <c r="O51" s="34" t="s">
        <v>127</v>
      </c>
      <c r="P51" s="46" t="s">
        <v>182</v>
      </c>
      <c r="Q51" s="35" t="s">
        <v>66</v>
      </c>
      <c r="R51" s="35" t="s">
        <v>66</v>
      </c>
      <c r="S51" s="37">
        <v>5587.3</v>
      </c>
      <c r="T51" s="40"/>
      <c r="U51" s="39">
        <v>931</v>
      </c>
      <c r="V51" s="52"/>
      <c r="W51" s="53"/>
      <c r="X51" s="40">
        <f t="shared" si="0"/>
        <v>754.28550000000007</v>
      </c>
      <c r="Y51" s="40">
        <f t="shared" si="1"/>
        <v>167.619</v>
      </c>
      <c r="Z51" s="40">
        <f t="shared" si="2"/>
        <v>676.88742675000003</v>
      </c>
      <c r="AA51" s="41">
        <f t="shared" si="3"/>
        <v>111.74600000000001</v>
      </c>
      <c r="AB51" s="41"/>
      <c r="AC51" s="41"/>
      <c r="AD51" s="41">
        <v>1085</v>
      </c>
      <c r="AE51" s="41">
        <v>2500</v>
      </c>
      <c r="AF51" s="41"/>
      <c r="AG51" s="42">
        <f t="shared" si="4"/>
        <v>9312.1666666666679</v>
      </c>
      <c r="AH51" s="43">
        <f t="shared" si="5"/>
        <v>4469.84</v>
      </c>
      <c r="AI51" s="43">
        <f t="shared" si="6"/>
        <v>2793.65</v>
      </c>
      <c r="AJ51" s="43">
        <f t="shared" si="9"/>
        <v>2793.65</v>
      </c>
      <c r="AK51" s="43">
        <f t="shared" si="7"/>
        <v>3441.3670646666669</v>
      </c>
      <c r="AL51" s="31">
        <f t="shared" si="8"/>
        <v>22810.673731333336</v>
      </c>
    </row>
    <row r="52" spans="2:38" s="44" customFormat="1" ht="54.75" customHeight="1" x14ac:dyDescent="0.2">
      <c r="B52" s="45">
        <v>46</v>
      </c>
      <c r="C52" s="28" t="s">
        <v>47</v>
      </c>
      <c r="D52" s="29" t="s">
        <v>48</v>
      </c>
      <c r="E52" s="29" t="s">
        <v>49</v>
      </c>
      <c r="F52" s="29" t="s">
        <v>50</v>
      </c>
      <c r="G52" s="29" t="s">
        <v>51</v>
      </c>
      <c r="H52" s="54" t="s">
        <v>179</v>
      </c>
      <c r="I52" s="31" t="s">
        <v>183</v>
      </c>
      <c r="J52" s="48" t="s">
        <v>184</v>
      </c>
      <c r="K52" s="31" t="s">
        <v>72</v>
      </c>
      <c r="L52" s="32">
        <v>40422</v>
      </c>
      <c r="M52" s="33">
        <v>8</v>
      </c>
      <c r="N52" s="34">
        <v>40</v>
      </c>
      <c r="O52" s="34" t="s">
        <v>127</v>
      </c>
      <c r="P52" s="46" t="s">
        <v>182</v>
      </c>
      <c r="Q52" s="46" t="s">
        <v>73</v>
      </c>
      <c r="R52" s="36" t="s">
        <v>57</v>
      </c>
      <c r="S52" s="37">
        <v>5587.3</v>
      </c>
      <c r="T52" s="40"/>
      <c r="U52" s="39">
        <v>931</v>
      </c>
      <c r="V52" s="52"/>
      <c r="W52" s="53">
        <f>((S52/100)*1.9)*1</f>
        <v>106.15870000000001</v>
      </c>
      <c r="X52" s="40">
        <f t="shared" si="0"/>
        <v>754.28550000000007</v>
      </c>
      <c r="Y52" s="40">
        <f t="shared" si="1"/>
        <v>167.619</v>
      </c>
      <c r="Z52" s="40">
        <f t="shared" si="2"/>
        <v>676.88742675000003</v>
      </c>
      <c r="AA52" s="41">
        <f t="shared" si="3"/>
        <v>111.74600000000001</v>
      </c>
      <c r="AB52" s="41"/>
      <c r="AC52" s="41"/>
      <c r="AD52" s="41">
        <v>1085</v>
      </c>
      <c r="AE52" s="41">
        <v>2500</v>
      </c>
      <c r="AF52" s="41"/>
      <c r="AG52" s="42">
        <f t="shared" si="4"/>
        <v>9312.1666666666679</v>
      </c>
      <c r="AH52" s="43">
        <f t="shared" si="5"/>
        <v>4469.84</v>
      </c>
      <c r="AI52" s="43">
        <f t="shared" si="6"/>
        <v>2793.65</v>
      </c>
      <c r="AJ52" s="43">
        <f t="shared" si="9"/>
        <v>2793.65</v>
      </c>
      <c r="AK52" s="43">
        <f t="shared" si="7"/>
        <v>3441.3670646666669</v>
      </c>
      <c r="AL52" s="31">
        <f t="shared" si="8"/>
        <v>22810.673731333336</v>
      </c>
    </row>
    <row r="53" spans="2:38" s="44" customFormat="1" ht="54.75" customHeight="1" x14ac:dyDescent="0.2">
      <c r="B53" s="27">
        <v>47</v>
      </c>
      <c r="C53" s="28" t="s">
        <v>47</v>
      </c>
      <c r="D53" s="29" t="s">
        <v>48</v>
      </c>
      <c r="E53" s="29" t="s">
        <v>49</v>
      </c>
      <c r="F53" s="29" t="s">
        <v>50</v>
      </c>
      <c r="G53" s="29" t="s">
        <v>51</v>
      </c>
      <c r="H53" s="54" t="s">
        <v>185</v>
      </c>
      <c r="I53" s="31" t="s">
        <v>186</v>
      </c>
      <c r="J53" s="31"/>
      <c r="K53" s="31" t="s">
        <v>54</v>
      </c>
      <c r="L53" s="32">
        <v>42186</v>
      </c>
      <c r="M53" s="33">
        <v>7</v>
      </c>
      <c r="N53" s="34">
        <v>40</v>
      </c>
      <c r="O53" s="34" t="s">
        <v>127</v>
      </c>
      <c r="P53" s="35" t="s">
        <v>187</v>
      </c>
      <c r="Q53" s="46" t="s">
        <v>73</v>
      </c>
      <c r="R53" s="36" t="s">
        <v>57</v>
      </c>
      <c r="S53" s="37">
        <v>5314.95</v>
      </c>
      <c r="T53" s="40"/>
      <c r="U53" s="39">
        <v>931</v>
      </c>
      <c r="V53" s="52"/>
      <c r="W53" s="53"/>
      <c r="X53" s="40">
        <f t="shared" si="0"/>
        <v>717.51824999999997</v>
      </c>
      <c r="Y53" s="40">
        <f t="shared" si="1"/>
        <v>159.4485</v>
      </c>
      <c r="Z53" s="40">
        <f t="shared" si="2"/>
        <v>643.89290512499997</v>
      </c>
      <c r="AA53" s="41">
        <f t="shared" si="3"/>
        <v>106.29899999999999</v>
      </c>
      <c r="AB53" s="41"/>
      <c r="AC53" s="41"/>
      <c r="AD53" s="41"/>
      <c r="AE53" s="41">
        <v>2500</v>
      </c>
      <c r="AF53" s="41"/>
      <c r="AG53" s="42">
        <f t="shared" si="4"/>
        <v>8858.25</v>
      </c>
      <c r="AH53" s="43">
        <f t="shared" si="5"/>
        <v>4251.96</v>
      </c>
      <c r="AI53" s="43">
        <f t="shared" si="6"/>
        <v>2657.4749999999999</v>
      </c>
      <c r="AJ53" s="43">
        <f t="shared" si="9"/>
        <v>2657.4749999999999</v>
      </c>
      <c r="AK53" s="43">
        <f t="shared" si="7"/>
        <v>3273.6194369999998</v>
      </c>
      <c r="AL53" s="31">
        <f t="shared" si="8"/>
        <v>21698.779437000001</v>
      </c>
    </row>
    <row r="54" spans="2:38" s="44" customFormat="1" ht="54.75" customHeight="1" x14ac:dyDescent="0.2">
      <c r="B54" s="45">
        <v>48</v>
      </c>
      <c r="C54" s="28" t="s">
        <v>47</v>
      </c>
      <c r="D54" s="29" t="s">
        <v>48</v>
      </c>
      <c r="E54" s="29" t="s">
        <v>49</v>
      </c>
      <c r="F54" s="29" t="s">
        <v>50</v>
      </c>
      <c r="G54" s="29" t="s">
        <v>51</v>
      </c>
      <c r="H54" s="54" t="s">
        <v>185</v>
      </c>
      <c r="I54" s="66" t="s">
        <v>244</v>
      </c>
      <c r="J54" s="48"/>
      <c r="K54" s="57" t="s">
        <v>54</v>
      </c>
      <c r="L54" s="61">
        <v>42142</v>
      </c>
      <c r="M54" s="33">
        <v>7</v>
      </c>
      <c r="N54" s="34">
        <v>40</v>
      </c>
      <c r="O54" s="34" t="s">
        <v>127</v>
      </c>
      <c r="P54" s="35" t="s">
        <v>187</v>
      </c>
      <c r="Q54" s="46" t="s">
        <v>73</v>
      </c>
      <c r="R54" s="36" t="s">
        <v>57</v>
      </c>
      <c r="S54" s="37">
        <v>5314.95</v>
      </c>
      <c r="T54" s="40"/>
      <c r="U54" s="39">
        <v>931</v>
      </c>
      <c r="V54" s="52"/>
      <c r="W54" s="53"/>
      <c r="X54" s="40">
        <f t="shared" si="0"/>
        <v>717.51824999999997</v>
      </c>
      <c r="Y54" s="40">
        <f t="shared" si="1"/>
        <v>159.4485</v>
      </c>
      <c r="Z54" s="40">
        <f t="shared" si="2"/>
        <v>643.89290512499997</v>
      </c>
      <c r="AA54" s="41">
        <f t="shared" si="3"/>
        <v>106.29899999999999</v>
      </c>
      <c r="AB54" s="41"/>
      <c r="AC54" s="41"/>
      <c r="AD54" s="41"/>
      <c r="AE54" s="41">
        <v>2500</v>
      </c>
      <c r="AF54" s="41"/>
      <c r="AG54" s="42">
        <f t="shared" si="4"/>
        <v>8858.25</v>
      </c>
      <c r="AH54" s="43">
        <f t="shared" si="5"/>
        <v>4251.96</v>
      </c>
      <c r="AI54" s="43">
        <f t="shared" si="6"/>
        <v>2657.4749999999999</v>
      </c>
      <c r="AJ54" s="43">
        <f t="shared" si="9"/>
        <v>2657.4749999999999</v>
      </c>
      <c r="AK54" s="43">
        <f t="shared" si="7"/>
        <v>3273.6194369999998</v>
      </c>
      <c r="AL54" s="31">
        <f t="shared" si="8"/>
        <v>21698.779437000001</v>
      </c>
    </row>
    <row r="55" spans="2:38" s="44" customFormat="1" ht="54.75" customHeight="1" x14ac:dyDescent="0.2">
      <c r="B55" s="27">
        <v>49</v>
      </c>
      <c r="C55" s="28" t="s">
        <v>47</v>
      </c>
      <c r="D55" s="29" t="s">
        <v>48</v>
      </c>
      <c r="E55" s="29" t="s">
        <v>49</v>
      </c>
      <c r="F55" s="29" t="s">
        <v>50</v>
      </c>
      <c r="G55" s="29" t="s">
        <v>51</v>
      </c>
      <c r="H55" s="54" t="s">
        <v>185</v>
      </c>
      <c r="I55" s="47" t="s">
        <v>316</v>
      </c>
      <c r="J55" s="48" t="s">
        <v>188</v>
      </c>
      <c r="K55" s="57" t="s">
        <v>54</v>
      </c>
      <c r="L55" s="61">
        <v>41030</v>
      </c>
      <c r="M55" s="33">
        <v>7</v>
      </c>
      <c r="N55" s="34">
        <v>40</v>
      </c>
      <c r="O55" s="34" t="s">
        <v>127</v>
      </c>
      <c r="P55" s="35" t="s">
        <v>187</v>
      </c>
      <c r="Q55" s="46" t="s">
        <v>103</v>
      </c>
      <c r="R55" s="36" t="s">
        <v>57</v>
      </c>
      <c r="S55" s="37">
        <v>5314.95</v>
      </c>
      <c r="T55" s="40"/>
      <c r="U55" s="39">
        <v>931</v>
      </c>
      <c r="V55" s="52"/>
      <c r="W55" s="53"/>
      <c r="X55" s="40">
        <f t="shared" si="0"/>
        <v>717.51824999999997</v>
      </c>
      <c r="Y55" s="40">
        <f t="shared" si="1"/>
        <v>159.4485</v>
      </c>
      <c r="Z55" s="40">
        <f t="shared" si="2"/>
        <v>643.89290512499997</v>
      </c>
      <c r="AA55" s="41">
        <f t="shared" si="3"/>
        <v>106.29899999999999</v>
      </c>
      <c r="AB55" s="41"/>
      <c r="AC55" s="41"/>
      <c r="AD55" s="41"/>
      <c r="AE55" s="41">
        <v>2500</v>
      </c>
      <c r="AF55" s="41"/>
      <c r="AG55" s="42">
        <f t="shared" si="4"/>
        <v>8858.25</v>
      </c>
      <c r="AH55" s="43">
        <f t="shared" si="5"/>
        <v>4251.96</v>
      </c>
      <c r="AI55" s="43">
        <f t="shared" si="6"/>
        <v>2657.4749999999999</v>
      </c>
      <c r="AJ55" s="43">
        <f t="shared" si="9"/>
        <v>2657.4749999999999</v>
      </c>
      <c r="AK55" s="43">
        <f t="shared" si="7"/>
        <v>3273.6194369999998</v>
      </c>
      <c r="AL55" s="31">
        <f t="shared" si="8"/>
        <v>21698.779437000001</v>
      </c>
    </row>
    <row r="56" spans="2:38" s="44" customFormat="1" ht="54.75" customHeight="1" x14ac:dyDescent="0.2">
      <c r="B56" s="45">
        <v>50</v>
      </c>
      <c r="C56" s="28" t="s">
        <v>47</v>
      </c>
      <c r="D56" s="29" t="s">
        <v>48</v>
      </c>
      <c r="E56" s="29" t="s">
        <v>49</v>
      </c>
      <c r="F56" s="29" t="s">
        <v>50</v>
      </c>
      <c r="G56" s="29" t="s">
        <v>51</v>
      </c>
      <c r="H56" s="54" t="s">
        <v>185</v>
      </c>
      <c r="I56" s="47" t="s">
        <v>189</v>
      </c>
      <c r="J56" s="48"/>
      <c r="K56" s="57" t="s">
        <v>54</v>
      </c>
      <c r="L56" s="61">
        <v>42079</v>
      </c>
      <c r="M56" s="33">
        <v>7</v>
      </c>
      <c r="N56" s="34">
        <v>40</v>
      </c>
      <c r="O56" s="34" t="s">
        <v>127</v>
      </c>
      <c r="P56" s="35" t="s">
        <v>187</v>
      </c>
      <c r="Q56" s="46" t="s">
        <v>103</v>
      </c>
      <c r="R56" s="35" t="s">
        <v>66</v>
      </c>
      <c r="S56" s="37">
        <v>5314.95</v>
      </c>
      <c r="T56" s="40"/>
      <c r="U56" s="39">
        <v>931</v>
      </c>
      <c r="V56" s="52"/>
      <c r="W56" s="53"/>
      <c r="X56" s="40">
        <f t="shared" si="0"/>
        <v>717.51824999999997</v>
      </c>
      <c r="Y56" s="40">
        <f t="shared" si="1"/>
        <v>159.4485</v>
      </c>
      <c r="Z56" s="40">
        <f t="shared" si="2"/>
        <v>643.89290512499997</v>
      </c>
      <c r="AA56" s="41">
        <f t="shared" si="3"/>
        <v>106.29899999999999</v>
      </c>
      <c r="AB56" s="41"/>
      <c r="AC56" s="41"/>
      <c r="AD56" s="41"/>
      <c r="AE56" s="41">
        <v>2500</v>
      </c>
      <c r="AF56" s="41"/>
      <c r="AG56" s="42">
        <f t="shared" si="4"/>
        <v>8858.25</v>
      </c>
      <c r="AH56" s="43">
        <f t="shared" si="5"/>
        <v>4251.96</v>
      </c>
      <c r="AI56" s="43">
        <f t="shared" si="6"/>
        <v>2657.4749999999999</v>
      </c>
      <c r="AJ56" s="43">
        <f t="shared" si="9"/>
        <v>2657.4749999999999</v>
      </c>
      <c r="AK56" s="43">
        <f t="shared" si="7"/>
        <v>3273.6194369999998</v>
      </c>
      <c r="AL56" s="31">
        <f t="shared" si="8"/>
        <v>21698.779437000001</v>
      </c>
    </row>
    <row r="57" spans="2:38" s="44" customFormat="1" ht="54.75" customHeight="1" x14ac:dyDescent="0.2">
      <c r="B57" s="27">
        <v>51</v>
      </c>
      <c r="C57" s="28" t="s">
        <v>47</v>
      </c>
      <c r="D57" s="29" t="s">
        <v>48</v>
      </c>
      <c r="E57" s="29" t="s">
        <v>49</v>
      </c>
      <c r="F57" s="29" t="s">
        <v>50</v>
      </c>
      <c r="G57" s="29" t="s">
        <v>51</v>
      </c>
      <c r="H57" s="54" t="s">
        <v>185</v>
      </c>
      <c r="I57" s="95" t="s">
        <v>130</v>
      </c>
      <c r="L57" s="96"/>
      <c r="M57" s="33">
        <v>7</v>
      </c>
      <c r="N57" s="34">
        <v>40</v>
      </c>
      <c r="O57" s="34" t="s">
        <v>127</v>
      </c>
      <c r="P57" s="35" t="s">
        <v>187</v>
      </c>
      <c r="Q57" s="46" t="s">
        <v>103</v>
      </c>
      <c r="R57" s="35" t="s">
        <v>66</v>
      </c>
      <c r="S57" s="37">
        <v>5314.95</v>
      </c>
      <c r="T57" s="40"/>
      <c r="U57" s="39">
        <v>931</v>
      </c>
      <c r="V57" s="52"/>
      <c r="W57" s="53"/>
      <c r="X57" s="40">
        <f t="shared" si="0"/>
        <v>717.51824999999997</v>
      </c>
      <c r="Y57" s="40">
        <f t="shared" si="1"/>
        <v>159.4485</v>
      </c>
      <c r="Z57" s="40">
        <f t="shared" si="2"/>
        <v>643.89290512499997</v>
      </c>
      <c r="AA57" s="41">
        <f t="shared" si="3"/>
        <v>106.29899999999999</v>
      </c>
      <c r="AB57" s="41"/>
      <c r="AC57" s="41"/>
      <c r="AD57" s="41"/>
      <c r="AE57" s="41">
        <v>2500</v>
      </c>
      <c r="AF57" s="41"/>
      <c r="AG57" s="42">
        <f t="shared" si="4"/>
        <v>8858.25</v>
      </c>
      <c r="AH57" s="43">
        <f t="shared" si="5"/>
        <v>4251.96</v>
      </c>
      <c r="AI57" s="43">
        <f t="shared" si="6"/>
        <v>2657.4749999999999</v>
      </c>
      <c r="AJ57" s="43">
        <f t="shared" si="9"/>
        <v>2657.4749999999999</v>
      </c>
      <c r="AK57" s="43">
        <f t="shared" si="7"/>
        <v>3273.6194369999998</v>
      </c>
      <c r="AL57" s="31">
        <f t="shared" si="8"/>
        <v>21698.779437000001</v>
      </c>
    </row>
    <row r="58" spans="2:38" s="44" customFormat="1" ht="54.75" customHeight="1" x14ac:dyDescent="0.2">
      <c r="B58" s="45">
        <v>52</v>
      </c>
      <c r="C58" s="28" t="s">
        <v>47</v>
      </c>
      <c r="D58" s="29" t="s">
        <v>48</v>
      </c>
      <c r="E58" s="29" t="s">
        <v>49</v>
      </c>
      <c r="F58" s="29" t="s">
        <v>50</v>
      </c>
      <c r="G58" s="29" t="s">
        <v>51</v>
      </c>
      <c r="H58" s="54" t="s">
        <v>191</v>
      </c>
      <c r="I58" s="95" t="s">
        <v>130</v>
      </c>
      <c r="M58" s="33">
        <v>7</v>
      </c>
      <c r="N58" s="34">
        <v>40</v>
      </c>
      <c r="O58" s="34" t="s">
        <v>127</v>
      </c>
      <c r="P58" s="35" t="s">
        <v>193</v>
      </c>
      <c r="Q58" s="35" t="s">
        <v>160</v>
      </c>
      <c r="R58" s="35" t="s">
        <v>66</v>
      </c>
      <c r="S58" s="37">
        <v>5059.6000000000004</v>
      </c>
      <c r="T58" s="40"/>
      <c r="U58" s="39">
        <v>931</v>
      </c>
      <c r="V58" s="52"/>
      <c r="W58" s="53"/>
      <c r="X58" s="40">
        <f t="shared" si="0"/>
        <v>683.04600000000005</v>
      </c>
      <c r="Y58" s="40">
        <f t="shared" si="1"/>
        <v>151.78800000000001</v>
      </c>
      <c r="Z58" s="40">
        <f t="shared" si="2"/>
        <v>612.95789100000002</v>
      </c>
      <c r="AA58" s="41">
        <f t="shared" si="3"/>
        <v>101.19200000000001</v>
      </c>
      <c r="AB58" s="41"/>
      <c r="AC58" s="41"/>
      <c r="AD58" s="41"/>
      <c r="AE58" s="41">
        <v>2500</v>
      </c>
      <c r="AF58" s="41"/>
      <c r="AG58" s="42">
        <f t="shared" si="4"/>
        <v>8432.6666666666661</v>
      </c>
      <c r="AH58" s="43">
        <f t="shared" si="5"/>
        <v>4047.6800000000003</v>
      </c>
      <c r="AI58" s="43">
        <f t="shared" si="6"/>
        <v>2529.8000000000002</v>
      </c>
      <c r="AJ58" s="43">
        <f t="shared" si="9"/>
        <v>2529.8000000000002</v>
      </c>
      <c r="AK58" s="43">
        <f t="shared" si="7"/>
        <v>3116.3425626666667</v>
      </c>
      <c r="AL58" s="31">
        <f t="shared" si="8"/>
        <v>20656.289229333335</v>
      </c>
    </row>
    <row r="59" spans="2:38" s="44" customFormat="1" ht="54.75" customHeight="1" x14ac:dyDescent="0.2">
      <c r="B59" s="27">
        <v>53</v>
      </c>
      <c r="C59" s="28" t="s">
        <v>47</v>
      </c>
      <c r="D59" s="29" t="s">
        <v>48</v>
      </c>
      <c r="E59" s="29" t="s">
        <v>49</v>
      </c>
      <c r="F59" s="29" t="s">
        <v>50</v>
      </c>
      <c r="G59" s="29" t="s">
        <v>51</v>
      </c>
      <c r="H59" s="54" t="s">
        <v>194</v>
      </c>
      <c r="I59" s="31" t="s">
        <v>195</v>
      </c>
      <c r="J59" s="48" t="s">
        <v>196</v>
      </c>
      <c r="K59" s="31" t="s">
        <v>72</v>
      </c>
      <c r="L59" s="32">
        <v>41170</v>
      </c>
      <c r="M59" s="33">
        <v>6</v>
      </c>
      <c r="N59" s="34">
        <v>40</v>
      </c>
      <c r="O59" s="34" t="s">
        <v>127</v>
      </c>
      <c r="P59" s="35" t="s">
        <v>197</v>
      </c>
      <c r="Q59" s="46" t="s">
        <v>198</v>
      </c>
      <c r="R59" s="35" t="s">
        <v>66</v>
      </c>
      <c r="S59" s="37">
        <v>5059.6000000000004</v>
      </c>
      <c r="T59" s="40"/>
      <c r="U59" s="39">
        <v>931</v>
      </c>
      <c r="V59" s="52"/>
      <c r="W59" s="53"/>
      <c r="X59" s="40">
        <f t="shared" si="0"/>
        <v>683.04600000000005</v>
      </c>
      <c r="Y59" s="40">
        <f t="shared" si="1"/>
        <v>151.78800000000001</v>
      </c>
      <c r="Z59" s="40">
        <f t="shared" si="2"/>
        <v>612.95789100000002</v>
      </c>
      <c r="AA59" s="41">
        <f t="shared" si="3"/>
        <v>101.19200000000001</v>
      </c>
      <c r="AB59" s="41"/>
      <c r="AC59" s="41"/>
      <c r="AD59" s="41"/>
      <c r="AE59" s="41">
        <v>2500</v>
      </c>
      <c r="AF59" s="41"/>
      <c r="AG59" s="42">
        <f t="shared" si="4"/>
        <v>8432.6666666666661</v>
      </c>
      <c r="AH59" s="43">
        <f t="shared" si="5"/>
        <v>4047.6800000000003</v>
      </c>
      <c r="AI59" s="43">
        <f t="shared" si="6"/>
        <v>2529.8000000000002</v>
      </c>
      <c r="AJ59" s="43">
        <f t="shared" si="9"/>
        <v>2529.8000000000002</v>
      </c>
      <c r="AK59" s="43">
        <f t="shared" si="7"/>
        <v>3116.3425626666667</v>
      </c>
      <c r="AL59" s="31">
        <f t="shared" si="8"/>
        <v>20656.289229333335</v>
      </c>
    </row>
    <row r="60" spans="2:38" s="44" customFormat="1" ht="54.75" customHeight="1" x14ac:dyDescent="0.2">
      <c r="B60" s="45">
        <v>54</v>
      </c>
      <c r="C60" s="28" t="s">
        <v>47</v>
      </c>
      <c r="D60" s="29" t="s">
        <v>48</v>
      </c>
      <c r="E60" s="29" t="s">
        <v>49</v>
      </c>
      <c r="F60" s="29" t="s">
        <v>50</v>
      </c>
      <c r="G60" s="29" t="s">
        <v>51</v>
      </c>
      <c r="H60" s="54" t="s">
        <v>199</v>
      </c>
      <c r="I60" s="63" t="s">
        <v>317</v>
      </c>
      <c r="J60" s="48"/>
      <c r="K60" s="57"/>
      <c r="L60" s="61"/>
      <c r="M60" s="33">
        <v>6</v>
      </c>
      <c r="N60" s="34">
        <v>40</v>
      </c>
      <c r="O60" s="34" t="s">
        <v>127</v>
      </c>
      <c r="P60" s="35" t="s">
        <v>197</v>
      </c>
      <c r="Q60" s="46" t="s">
        <v>114</v>
      </c>
      <c r="R60" s="35" t="s">
        <v>66</v>
      </c>
      <c r="S60" s="37">
        <v>5059.6000000000004</v>
      </c>
      <c r="T60" s="40"/>
      <c r="U60" s="39">
        <v>931</v>
      </c>
      <c r="V60" s="52"/>
      <c r="W60" s="53"/>
      <c r="X60" s="40">
        <f t="shared" si="0"/>
        <v>683.04600000000005</v>
      </c>
      <c r="Y60" s="40">
        <f t="shared" si="1"/>
        <v>151.78800000000001</v>
      </c>
      <c r="Z60" s="40">
        <f t="shared" si="2"/>
        <v>612.95789100000002</v>
      </c>
      <c r="AA60" s="41">
        <f t="shared" si="3"/>
        <v>101.19200000000001</v>
      </c>
      <c r="AB60" s="41"/>
      <c r="AC60" s="41"/>
      <c r="AD60" s="41">
        <v>1085</v>
      </c>
      <c r="AE60" s="41">
        <v>2500</v>
      </c>
      <c r="AF60" s="41"/>
      <c r="AG60" s="42">
        <f t="shared" si="4"/>
        <v>8432.6666666666661</v>
      </c>
      <c r="AH60" s="43">
        <f t="shared" si="5"/>
        <v>4047.6800000000003</v>
      </c>
      <c r="AI60" s="43">
        <f t="shared" si="6"/>
        <v>2529.8000000000002</v>
      </c>
      <c r="AJ60" s="43">
        <f t="shared" si="9"/>
        <v>2529.8000000000002</v>
      </c>
      <c r="AK60" s="43">
        <f t="shared" si="7"/>
        <v>3116.3425626666667</v>
      </c>
      <c r="AL60" s="31">
        <f t="shared" si="8"/>
        <v>20656.289229333335</v>
      </c>
    </row>
    <row r="61" spans="2:38" s="44" customFormat="1" ht="54.75" customHeight="1" x14ac:dyDescent="0.2">
      <c r="B61" s="27">
        <v>55</v>
      </c>
      <c r="C61" s="28" t="s">
        <v>47</v>
      </c>
      <c r="D61" s="29" t="s">
        <v>48</v>
      </c>
      <c r="E61" s="29" t="s">
        <v>49</v>
      </c>
      <c r="F61" s="29" t="s">
        <v>50</v>
      </c>
      <c r="G61" s="29" t="s">
        <v>51</v>
      </c>
      <c r="H61" s="54" t="s">
        <v>194</v>
      </c>
      <c r="I61" s="47" t="s">
        <v>237</v>
      </c>
      <c r="J61" s="48" t="s">
        <v>238</v>
      </c>
      <c r="K61" s="57" t="s">
        <v>72</v>
      </c>
      <c r="L61" s="61">
        <v>42310</v>
      </c>
      <c r="M61" s="33">
        <v>6</v>
      </c>
      <c r="N61" s="34">
        <v>40</v>
      </c>
      <c r="O61" s="34" t="s">
        <v>127</v>
      </c>
      <c r="P61" s="35" t="s">
        <v>197</v>
      </c>
      <c r="Q61" s="46" t="s">
        <v>103</v>
      </c>
      <c r="R61" s="35" t="s">
        <v>66</v>
      </c>
      <c r="S61" s="37">
        <v>5059.6000000000004</v>
      </c>
      <c r="T61" s="40"/>
      <c r="U61" s="39">
        <v>931</v>
      </c>
      <c r="V61" s="52"/>
      <c r="W61" s="53"/>
      <c r="X61" s="40">
        <f t="shared" si="0"/>
        <v>683.04600000000005</v>
      </c>
      <c r="Y61" s="40">
        <f t="shared" si="1"/>
        <v>151.78800000000001</v>
      </c>
      <c r="Z61" s="40">
        <f t="shared" si="2"/>
        <v>612.95789100000002</v>
      </c>
      <c r="AA61" s="41">
        <f t="shared" si="3"/>
        <v>101.19200000000001</v>
      </c>
      <c r="AB61" s="41"/>
      <c r="AC61" s="41"/>
      <c r="AD61" s="41">
        <v>1085</v>
      </c>
      <c r="AE61" s="41">
        <v>2500</v>
      </c>
      <c r="AF61" s="41"/>
      <c r="AG61" s="42">
        <f t="shared" si="4"/>
        <v>8432.6666666666661</v>
      </c>
      <c r="AH61" s="43">
        <f t="shared" si="5"/>
        <v>4047.6800000000003</v>
      </c>
      <c r="AI61" s="43">
        <f t="shared" si="6"/>
        <v>2529.8000000000002</v>
      </c>
      <c r="AJ61" s="43">
        <f t="shared" si="9"/>
        <v>2529.8000000000002</v>
      </c>
      <c r="AK61" s="43">
        <f t="shared" si="7"/>
        <v>3116.3425626666667</v>
      </c>
      <c r="AL61" s="31">
        <f t="shared" si="8"/>
        <v>20656.289229333335</v>
      </c>
    </row>
    <row r="62" spans="2:38" s="44" customFormat="1" ht="54.75" customHeight="1" x14ac:dyDescent="0.2">
      <c r="B62" s="45">
        <v>56</v>
      </c>
      <c r="C62" s="28" t="s">
        <v>47</v>
      </c>
      <c r="D62" s="29" t="s">
        <v>48</v>
      </c>
      <c r="E62" s="29" t="s">
        <v>49</v>
      </c>
      <c r="F62" s="29" t="s">
        <v>50</v>
      </c>
      <c r="G62" s="29" t="s">
        <v>51</v>
      </c>
      <c r="H62" s="54" t="s">
        <v>194</v>
      </c>
      <c r="I62" s="47" t="s">
        <v>200</v>
      </c>
      <c r="J62" s="48" t="s">
        <v>201</v>
      </c>
      <c r="K62" s="57" t="s">
        <v>54</v>
      </c>
      <c r="L62" s="61">
        <v>40575</v>
      </c>
      <c r="M62" s="33">
        <v>6</v>
      </c>
      <c r="N62" s="34">
        <v>40</v>
      </c>
      <c r="O62" s="34" t="s">
        <v>127</v>
      </c>
      <c r="P62" s="35" t="s">
        <v>197</v>
      </c>
      <c r="Q62" s="46" t="s">
        <v>202</v>
      </c>
      <c r="R62" s="35" t="s">
        <v>66</v>
      </c>
      <c r="S62" s="37">
        <v>4821.1000000000004</v>
      </c>
      <c r="T62" s="40"/>
      <c r="U62" s="39">
        <v>931</v>
      </c>
      <c r="V62" s="52"/>
      <c r="W62" s="53"/>
      <c r="X62" s="40">
        <f t="shared" si="0"/>
        <v>650.84850000000006</v>
      </c>
      <c r="Y62" s="40">
        <f t="shared" si="1"/>
        <v>144.63300000000001</v>
      </c>
      <c r="Z62" s="40">
        <f t="shared" si="2"/>
        <v>584.06421225000008</v>
      </c>
      <c r="AA62" s="41">
        <f t="shared" si="3"/>
        <v>96.422000000000011</v>
      </c>
      <c r="AB62" s="41"/>
      <c r="AC62" s="41"/>
      <c r="AD62" s="41"/>
      <c r="AE62" s="41">
        <v>2500</v>
      </c>
      <c r="AF62" s="41"/>
      <c r="AG62" s="42">
        <f t="shared" si="4"/>
        <v>8035.166666666667</v>
      </c>
      <c r="AH62" s="43">
        <f t="shared" si="5"/>
        <v>3856.88</v>
      </c>
      <c r="AI62" s="43">
        <f t="shared" si="6"/>
        <v>2410.5500000000002</v>
      </c>
      <c r="AJ62" s="43">
        <f t="shared" si="9"/>
        <v>2410.5500000000002</v>
      </c>
      <c r="AK62" s="43">
        <f t="shared" si="7"/>
        <v>2969.4440526666667</v>
      </c>
      <c r="AL62" s="31">
        <f t="shared" si="8"/>
        <v>19682.590719333333</v>
      </c>
    </row>
    <row r="63" spans="2:38" s="44" customFormat="1" ht="54.75" customHeight="1" x14ac:dyDescent="0.2">
      <c r="B63" s="27">
        <v>57</v>
      </c>
      <c r="C63" s="28" t="s">
        <v>47</v>
      </c>
      <c r="D63" s="29" t="s">
        <v>48</v>
      </c>
      <c r="E63" s="29" t="s">
        <v>49</v>
      </c>
      <c r="F63" s="29" t="s">
        <v>50</v>
      </c>
      <c r="G63" s="29" t="s">
        <v>51</v>
      </c>
      <c r="H63" s="54" t="s">
        <v>203</v>
      </c>
      <c r="I63" s="31" t="s">
        <v>313</v>
      </c>
      <c r="J63" s="31"/>
      <c r="K63" s="31" t="s">
        <v>72</v>
      </c>
      <c r="L63" s="32">
        <v>42380</v>
      </c>
      <c r="M63" s="33">
        <v>5</v>
      </c>
      <c r="N63" s="34">
        <v>40</v>
      </c>
      <c r="O63" s="34" t="s">
        <v>127</v>
      </c>
      <c r="P63" s="35" t="s">
        <v>204</v>
      </c>
      <c r="Q63" s="46" t="s">
        <v>198</v>
      </c>
      <c r="R63" s="35" t="s">
        <v>66</v>
      </c>
      <c r="S63" s="37">
        <v>4821.1000000000004</v>
      </c>
      <c r="T63" s="40"/>
      <c r="U63" s="39">
        <v>931</v>
      </c>
      <c r="V63" s="52"/>
      <c r="W63" s="53"/>
      <c r="X63" s="40">
        <f t="shared" si="0"/>
        <v>650.84850000000006</v>
      </c>
      <c r="Y63" s="40">
        <f t="shared" si="1"/>
        <v>144.63300000000001</v>
      </c>
      <c r="Z63" s="40">
        <f t="shared" si="2"/>
        <v>584.06421225000008</v>
      </c>
      <c r="AA63" s="41">
        <f t="shared" si="3"/>
        <v>96.422000000000011</v>
      </c>
      <c r="AB63" s="41"/>
      <c r="AC63" s="41"/>
      <c r="AD63" s="41">
        <v>1085</v>
      </c>
      <c r="AE63" s="41">
        <v>2500</v>
      </c>
      <c r="AF63" s="41"/>
      <c r="AG63" s="42">
        <f t="shared" si="4"/>
        <v>8035.166666666667</v>
      </c>
      <c r="AH63" s="43">
        <f t="shared" si="5"/>
        <v>3856.88</v>
      </c>
      <c r="AI63" s="43">
        <f t="shared" si="6"/>
        <v>2410.5500000000002</v>
      </c>
      <c r="AJ63" s="43">
        <f t="shared" si="9"/>
        <v>2410.5500000000002</v>
      </c>
      <c r="AK63" s="43">
        <f t="shared" si="7"/>
        <v>2969.4440526666667</v>
      </c>
      <c r="AL63" s="31">
        <f t="shared" si="8"/>
        <v>19682.590719333333</v>
      </c>
    </row>
    <row r="64" spans="2:38" s="44" customFormat="1" ht="54.75" customHeight="1" x14ac:dyDescent="0.2">
      <c r="B64" s="45">
        <v>58</v>
      </c>
      <c r="C64" s="28" t="s">
        <v>47</v>
      </c>
      <c r="D64" s="29" t="s">
        <v>48</v>
      </c>
      <c r="E64" s="29" t="s">
        <v>49</v>
      </c>
      <c r="F64" s="29" t="s">
        <v>50</v>
      </c>
      <c r="G64" s="29" t="s">
        <v>51</v>
      </c>
      <c r="H64" s="54" t="s">
        <v>203</v>
      </c>
      <c r="I64" s="47" t="s">
        <v>205</v>
      </c>
      <c r="J64" s="48" t="s">
        <v>206</v>
      </c>
      <c r="K64" s="57" t="s">
        <v>72</v>
      </c>
      <c r="L64" s="61">
        <v>40413</v>
      </c>
      <c r="M64" s="33">
        <v>5</v>
      </c>
      <c r="N64" s="34">
        <v>40</v>
      </c>
      <c r="O64" s="34" t="s">
        <v>127</v>
      </c>
      <c r="P64" s="35" t="s">
        <v>204</v>
      </c>
      <c r="Q64" s="46" t="s">
        <v>207</v>
      </c>
      <c r="R64" s="35" t="s">
        <v>66</v>
      </c>
      <c r="S64" s="37">
        <v>4821.1000000000004</v>
      </c>
      <c r="T64" s="40"/>
      <c r="U64" s="39">
        <v>931</v>
      </c>
      <c r="V64" s="52"/>
      <c r="W64" s="53">
        <f>((S64/100)*1.9)*1</f>
        <v>91.60090000000001</v>
      </c>
      <c r="X64" s="40">
        <f t="shared" si="0"/>
        <v>650.84850000000006</v>
      </c>
      <c r="Y64" s="40">
        <f t="shared" si="1"/>
        <v>144.63300000000001</v>
      </c>
      <c r="Z64" s="40">
        <f t="shared" si="2"/>
        <v>584.06421225000008</v>
      </c>
      <c r="AA64" s="41">
        <f t="shared" si="3"/>
        <v>96.422000000000011</v>
      </c>
      <c r="AB64" s="41"/>
      <c r="AC64" s="41"/>
      <c r="AD64" s="41"/>
      <c r="AE64" s="41">
        <v>2500</v>
      </c>
      <c r="AF64" s="41"/>
      <c r="AG64" s="42">
        <f t="shared" si="4"/>
        <v>8035.166666666667</v>
      </c>
      <c r="AH64" s="43">
        <f t="shared" si="5"/>
        <v>3856.88</v>
      </c>
      <c r="AI64" s="43">
        <f t="shared" si="6"/>
        <v>2410.5500000000002</v>
      </c>
      <c r="AJ64" s="43">
        <f t="shared" si="9"/>
        <v>2410.5500000000002</v>
      </c>
      <c r="AK64" s="43">
        <f t="shared" si="7"/>
        <v>2969.4440526666667</v>
      </c>
      <c r="AL64" s="31">
        <f t="shared" si="8"/>
        <v>19682.590719333333</v>
      </c>
    </row>
    <row r="65" spans="2:38" s="44" customFormat="1" ht="54.75" customHeight="1" x14ac:dyDescent="0.2">
      <c r="B65" s="27">
        <v>59</v>
      </c>
      <c r="C65" s="28" t="s">
        <v>47</v>
      </c>
      <c r="D65" s="29" t="s">
        <v>48</v>
      </c>
      <c r="E65" s="29" t="s">
        <v>49</v>
      </c>
      <c r="F65" s="29" t="s">
        <v>50</v>
      </c>
      <c r="G65" s="29" t="s">
        <v>51</v>
      </c>
      <c r="H65" s="54" t="s">
        <v>203</v>
      </c>
      <c r="I65" s="47" t="s">
        <v>208</v>
      </c>
      <c r="J65" s="48" t="s">
        <v>209</v>
      </c>
      <c r="K65" s="57" t="s">
        <v>72</v>
      </c>
      <c r="L65" s="61">
        <v>41170</v>
      </c>
      <c r="M65" s="33">
        <v>5</v>
      </c>
      <c r="N65" s="34">
        <v>40</v>
      </c>
      <c r="O65" s="34" t="s">
        <v>127</v>
      </c>
      <c r="P65" s="35" t="s">
        <v>204</v>
      </c>
      <c r="Q65" s="46" t="s">
        <v>210</v>
      </c>
      <c r="R65" s="35" t="s">
        <v>66</v>
      </c>
      <c r="S65" s="37">
        <v>4821.1000000000004</v>
      </c>
      <c r="T65" s="40"/>
      <c r="U65" s="39">
        <v>931</v>
      </c>
      <c r="V65" s="52"/>
      <c r="W65" s="53"/>
      <c r="X65" s="40">
        <f t="shared" si="0"/>
        <v>650.84850000000006</v>
      </c>
      <c r="Y65" s="40">
        <f t="shared" si="1"/>
        <v>144.63300000000001</v>
      </c>
      <c r="Z65" s="40">
        <f t="shared" si="2"/>
        <v>584.06421225000008</v>
      </c>
      <c r="AA65" s="41">
        <f t="shared" si="3"/>
        <v>96.422000000000011</v>
      </c>
      <c r="AB65" s="41"/>
      <c r="AC65" s="41"/>
      <c r="AD65" s="41"/>
      <c r="AE65" s="41">
        <v>2500</v>
      </c>
      <c r="AF65" s="41"/>
      <c r="AG65" s="42">
        <f t="shared" si="4"/>
        <v>8035.166666666667</v>
      </c>
      <c r="AH65" s="43">
        <f t="shared" si="5"/>
        <v>3856.88</v>
      </c>
      <c r="AI65" s="43">
        <f t="shared" si="6"/>
        <v>2410.5500000000002</v>
      </c>
      <c r="AJ65" s="43">
        <f t="shared" si="9"/>
        <v>2410.5500000000002</v>
      </c>
      <c r="AK65" s="43">
        <f t="shared" si="7"/>
        <v>2969.4440526666667</v>
      </c>
      <c r="AL65" s="31">
        <f t="shared" si="8"/>
        <v>19682.590719333333</v>
      </c>
    </row>
    <row r="66" spans="2:38" s="44" customFormat="1" ht="54.75" customHeight="1" x14ac:dyDescent="0.2">
      <c r="B66" s="45">
        <v>60</v>
      </c>
      <c r="C66" s="28" t="s">
        <v>47</v>
      </c>
      <c r="D66" s="29" t="s">
        <v>48</v>
      </c>
      <c r="E66" s="29" t="s">
        <v>49</v>
      </c>
      <c r="F66" s="29" t="s">
        <v>50</v>
      </c>
      <c r="G66" s="29" t="s">
        <v>51</v>
      </c>
      <c r="H66" s="54" t="s">
        <v>203</v>
      </c>
      <c r="I66" s="47" t="s">
        <v>211</v>
      </c>
      <c r="J66" s="48" t="s">
        <v>212</v>
      </c>
      <c r="K66" s="57" t="s">
        <v>54</v>
      </c>
      <c r="L66" s="61">
        <v>42248</v>
      </c>
      <c r="M66" s="33">
        <v>5</v>
      </c>
      <c r="N66" s="34">
        <v>40</v>
      </c>
      <c r="O66" s="34" t="s">
        <v>127</v>
      </c>
      <c r="P66" s="35" t="s">
        <v>204</v>
      </c>
      <c r="Q66" s="46" t="s">
        <v>213</v>
      </c>
      <c r="R66" s="35" t="s">
        <v>66</v>
      </c>
      <c r="S66" s="37">
        <v>4821.1000000000004</v>
      </c>
      <c r="T66" s="40"/>
      <c r="U66" s="39">
        <v>931</v>
      </c>
      <c r="V66" s="52"/>
      <c r="W66" s="53"/>
      <c r="X66" s="40">
        <f t="shared" si="0"/>
        <v>650.84850000000006</v>
      </c>
      <c r="Y66" s="40">
        <f t="shared" si="1"/>
        <v>144.63300000000001</v>
      </c>
      <c r="Z66" s="40">
        <f t="shared" si="2"/>
        <v>584.06421225000008</v>
      </c>
      <c r="AA66" s="41">
        <f t="shared" si="3"/>
        <v>96.422000000000011</v>
      </c>
      <c r="AB66" s="41"/>
      <c r="AC66" s="41"/>
      <c r="AD66" s="41"/>
      <c r="AE66" s="41">
        <v>2500</v>
      </c>
      <c r="AF66" s="41"/>
      <c r="AG66" s="42">
        <f t="shared" si="4"/>
        <v>8035.166666666667</v>
      </c>
      <c r="AH66" s="43">
        <f t="shared" si="5"/>
        <v>3856.88</v>
      </c>
      <c r="AI66" s="43">
        <f t="shared" si="6"/>
        <v>2410.5500000000002</v>
      </c>
      <c r="AJ66" s="43">
        <f t="shared" si="9"/>
        <v>2410.5500000000002</v>
      </c>
      <c r="AK66" s="43">
        <f t="shared" si="7"/>
        <v>2969.4440526666667</v>
      </c>
      <c r="AL66" s="31">
        <f t="shared" si="8"/>
        <v>19682.590719333333</v>
      </c>
    </row>
    <row r="67" spans="2:38" s="44" customFormat="1" ht="54.75" customHeight="1" x14ac:dyDescent="0.2">
      <c r="B67" s="27">
        <v>61</v>
      </c>
      <c r="C67" s="28" t="s">
        <v>47</v>
      </c>
      <c r="D67" s="29" t="s">
        <v>48</v>
      </c>
      <c r="E67" s="29" t="s">
        <v>49</v>
      </c>
      <c r="F67" s="29" t="s">
        <v>50</v>
      </c>
      <c r="G67" s="29" t="s">
        <v>51</v>
      </c>
      <c r="H67" s="54" t="s">
        <v>203</v>
      </c>
      <c r="I67" s="47" t="s">
        <v>214</v>
      </c>
      <c r="J67" s="48"/>
      <c r="K67" s="57" t="s">
        <v>72</v>
      </c>
      <c r="L67" s="61">
        <v>42064</v>
      </c>
      <c r="M67" s="33">
        <v>5</v>
      </c>
      <c r="N67" s="34">
        <v>40</v>
      </c>
      <c r="O67" s="34" t="s">
        <v>127</v>
      </c>
      <c r="P67" s="35" t="s">
        <v>204</v>
      </c>
      <c r="Q67" s="46" t="s">
        <v>198</v>
      </c>
      <c r="R67" s="35" t="s">
        <v>66</v>
      </c>
      <c r="S67" s="37">
        <v>4594.8500000000004</v>
      </c>
      <c r="T67" s="40"/>
      <c r="U67" s="39">
        <v>931</v>
      </c>
      <c r="V67" s="52"/>
      <c r="W67" s="53"/>
      <c r="X67" s="40">
        <f t="shared" si="0"/>
        <v>620.30475000000013</v>
      </c>
      <c r="Y67" s="40">
        <f t="shared" si="1"/>
        <v>137.84550000000002</v>
      </c>
      <c r="Z67" s="40">
        <f t="shared" si="2"/>
        <v>556.65459037500011</v>
      </c>
      <c r="AA67" s="41">
        <f t="shared" si="3"/>
        <v>91.897000000000006</v>
      </c>
      <c r="AB67" s="41"/>
      <c r="AC67" s="41"/>
      <c r="AD67" s="41"/>
      <c r="AE67" s="41">
        <v>2500</v>
      </c>
      <c r="AF67" s="41"/>
      <c r="AG67" s="42">
        <f t="shared" si="4"/>
        <v>7658.0833333333348</v>
      </c>
      <c r="AH67" s="43">
        <f t="shared" si="5"/>
        <v>3675.8800000000006</v>
      </c>
      <c r="AI67" s="43">
        <f t="shared" si="6"/>
        <v>2297.4250000000002</v>
      </c>
      <c r="AJ67" s="43">
        <f t="shared" si="9"/>
        <v>2297.4250000000002</v>
      </c>
      <c r="AK67" s="43">
        <f t="shared" si="7"/>
        <v>2830.0906443333338</v>
      </c>
      <c r="AL67" s="31">
        <f t="shared" si="8"/>
        <v>18758.903977666669</v>
      </c>
    </row>
    <row r="68" spans="2:38" s="44" customFormat="1" ht="54.75" customHeight="1" x14ac:dyDescent="0.2">
      <c r="B68" s="45">
        <v>62</v>
      </c>
      <c r="C68" s="28" t="s">
        <v>47</v>
      </c>
      <c r="D68" s="29" t="s">
        <v>48</v>
      </c>
      <c r="E68" s="29" t="s">
        <v>49</v>
      </c>
      <c r="F68" s="29" t="s">
        <v>50</v>
      </c>
      <c r="G68" s="29" t="s">
        <v>51</v>
      </c>
      <c r="H68" s="54" t="s">
        <v>215</v>
      </c>
      <c r="I68" s="47" t="s">
        <v>216</v>
      </c>
      <c r="J68" s="64" t="s">
        <v>217</v>
      </c>
      <c r="K68" s="57" t="s">
        <v>72</v>
      </c>
      <c r="L68" s="32">
        <v>42278</v>
      </c>
      <c r="M68" s="33">
        <v>4</v>
      </c>
      <c r="N68" s="34">
        <v>40</v>
      </c>
      <c r="O68" s="34" t="s">
        <v>127</v>
      </c>
      <c r="P68" s="35" t="s">
        <v>218</v>
      </c>
      <c r="Q68" s="46" t="s">
        <v>151</v>
      </c>
      <c r="R68" s="35" t="s">
        <v>66</v>
      </c>
      <c r="S68" s="37">
        <v>4594.8500000000004</v>
      </c>
      <c r="T68" s="40"/>
      <c r="U68" s="39">
        <v>931</v>
      </c>
      <c r="V68" s="52"/>
      <c r="W68" s="53"/>
      <c r="X68" s="40">
        <f t="shared" si="0"/>
        <v>620.30475000000013</v>
      </c>
      <c r="Y68" s="40">
        <f t="shared" si="1"/>
        <v>137.84550000000002</v>
      </c>
      <c r="Z68" s="40">
        <f t="shared" si="2"/>
        <v>556.65459037500011</v>
      </c>
      <c r="AA68" s="41">
        <f t="shared" si="3"/>
        <v>91.897000000000006</v>
      </c>
      <c r="AB68" s="41"/>
      <c r="AC68" s="41"/>
      <c r="AD68" s="41">
        <v>1085</v>
      </c>
      <c r="AE68" s="41">
        <v>2500</v>
      </c>
      <c r="AF68" s="41"/>
      <c r="AG68" s="42">
        <f t="shared" si="4"/>
        <v>7658.0833333333348</v>
      </c>
      <c r="AH68" s="43">
        <f t="shared" si="5"/>
        <v>3675.8800000000006</v>
      </c>
      <c r="AI68" s="43">
        <f t="shared" si="6"/>
        <v>2297.4250000000002</v>
      </c>
      <c r="AJ68" s="43">
        <f t="shared" si="9"/>
        <v>2297.4250000000002</v>
      </c>
      <c r="AK68" s="43">
        <f t="shared" si="7"/>
        <v>2830.0906443333338</v>
      </c>
      <c r="AL68" s="31">
        <f t="shared" si="8"/>
        <v>18758.903977666669</v>
      </c>
    </row>
    <row r="69" spans="2:38" s="44" customFormat="1" ht="54.75" customHeight="1" x14ac:dyDescent="0.2">
      <c r="B69" s="27">
        <v>63</v>
      </c>
      <c r="C69" s="28" t="s">
        <v>47</v>
      </c>
      <c r="D69" s="29" t="s">
        <v>48</v>
      </c>
      <c r="E69" s="29" t="s">
        <v>49</v>
      </c>
      <c r="F69" s="29" t="s">
        <v>50</v>
      </c>
      <c r="G69" s="29" t="s">
        <v>51</v>
      </c>
      <c r="H69" s="54" t="s">
        <v>215</v>
      </c>
      <c r="I69" s="47" t="s">
        <v>219</v>
      </c>
      <c r="J69" s="48" t="s">
        <v>220</v>
      </c>
      <c r="K69" s="57" t="s">
        <v>72</v>
      </c>
      <c r="L69" s="61">
        <v>40725</v>
      </c>
      <c r="M69" s="33">
        <v>4</v>
      </c>
      <c r="N69" s="34">
        <v>40</v>
      </c>
      <c r="O69" s="34" t="s">
        <v>127</v>
      </c>
      <c r="P69" s="58" t="s">
        <v>218</v>
      </c>
      <c r="Q69" s="46" t="s">
        <v>151</v>
      </c>
      <c r="R69" s="35" t="s">
        <v>66</v>
      </c>
      <c r="S69" s="37">
        <v>4594.8500000000004</v>
      </c>
      <c r="T69" s="40"/>
      <c r="U69" s="39">
        <v>931</v>
      </c>
      <c r="V69" s="52"/>
      <c r="W69" s="53"/>
      <c r="X69" s="40">
        <f t="shared" si="0"/>
        <v>620.30475000000013</v>
      </c>
      <c r="Y69" s="40">
        <f t="shared" si="1"/>
        <v>137.84550000000002</v>
      </c>
      <c r="Z69" s="40">
        <f t="shared" si="2"/>
        <v>556.65459037500011</v>
      </c>
      <c r="AA69" s="41">
        <f t="shared" si="3"/>
        <v>91.897000000000006</v>
      </c>
      <c r="AB69" s="41"/>
      <c r="AC69" s="41"/>
      <c r="AD69" s="41">
        <v>1085</v>
      </c>
      <c r="AE69" s="41">
        <v>2500</v>
      </c>
      <c r="AF69" s="41"/>
      <c r="AG69" s="42">
        <f t="shared" si="4"/>
        <v>7658.0833333333348</v>
      </c>
      <c r="AH69" s="43">
        <f t="shared" si="5"/>
        <v>3675.8800000000006</v>
      </c>
      <c r="AI69" s="43">
        <f t="shared" si="6"/>
        <v>2297.4250000000002</v>
      </c>
      <c r="AJ69" s="43">
        <f t="shared" si="9"/>
        <v>2297.4250000000002</v>
      </c>
      <c r="AK69" s="43">
        <f t="shared" si="7"/>
        <v>2830.0906443333338</v>
      </c>
      <c r="AL69" s="31">
        <f t="shared" si="8"/>
        <v>18758.903977666669</v>
      </c>
    </row>
    <row r="70" spans="2:38" s="44" customFormat="1" ht="54.75" customHeight="1" x14ac:dyDescent="0.2">
      <c r="B70" s="45">
        <v>64</v>
      </c>
      <c r="C70" s="28" t="s">
        <v>47</v>
      </c>
      <c r="D70" s="29" t="s">
        <v>48</v>
      </c>
      <c r="E70" s="29" t="s">
        <v>49</v>
      </c>
      <c r="F70" s="29" t="s">
        <v>50</v>
      </c>
      <c r="G70" s="29" t="s">
        <v>51</v>
      </c>
      <c r="H70" s="54" t="s">
        <v>221</v>
      </c>
      <c r="I70" s="47" t="s">
        <v>222</v>
      </c>
      <c r="J70" s="48" t="s">
        <v>223</v>
      </c>
      <c r="K70" s="57" t="s">
        <v>54</v>
      </c>
      <c r="L70" s="61">
        <v>40771</v>
      </c>
      <c r="M70" s="33">
        <v>4</v>
      </c>
      <c r="N70" s="34">
        <v>40</v>
      </c>
      <c r="O70" s="34" t="s">
        <v>127</v>
      </c>
      <c r="P70" s="46" t="s">
        <v>224</v>
      </c>
      <c r="Q70" s="46" t="s">
        <v>103</v>
      </c>
      <c r="R70" s="35" t="s">
        <v>160</v>
      </c>
      <c r="S70" s="37">
        <v>4594.8500000000004</v>
      </c>
      <c r="T70" s="40"/>
      <c r="U70" s="39">
        <v>931</v>
      </c>
      <c r="V70" s="52"/>
      <c r="W70" s="53"/>
      <c r="X70" s="40">
        <f t="shared" si="0"/>
        <v>620.30475000000013</v>
      </c>
      <c r="Y70" s="40">
        <f t="shared" si="1"/>
        <v>137.84550000000002</v>
      </c>
      <c r="Z70" s="40">
        <f t="shared" si="2"/>
        <v>556.65459037500011</v>
      </c>
      <c r="AA70" s="41">
        <f t="shared" si="3"/>
        <v>91.897000000000006</v>
      </c>
      <c r="AB70" s="41"/>
      <c r="AC70" s="41"/>
      <c r="AD70" s="41">
        <v>1085</v>
      </c>
      <c r="AE70" s="41">
        <v>2500</v>
      </c>
      <c r="AF70" s="41"/>
      <c r="AG70" s="42">
        <f t="shared" si="4"/>
        <v>7658.0833333333348</v>
      </c>
      <c r="AH70" s="43">
        <f t="shared" si="5"/>
        <v>3675.8800000000006</v>
      </c>
      <c r="AI70" s="43">
        <f t="shared" si="6"/>
        <v>2297.4250000000002</v>
      </c>
      <c r="AJ70" s="43">
        <f t="shared" si="9"/>
        <v>2297.4250000000002</v>
      </c>
      <c r="AK70" s="43">
        <f t="shared" si="7"/>
        <v>2830.0906443333338</v>
      </c>
      <c r="AL70" s="31">
        <f t="shared" si="8"/>
        <v>18758.903977666669</v>
      </c>
    </row>
    <row r="71" spans="2:38" s="44" customFormat="1" ht="54.75" customHeight="1" x14ac:dyDescent="0.2">
      <c r="B71" s="27">
        <v>65</v>
      </c>
      <c r="C71" s="28" t="s">
        <v>47</v>
      </c>
      <c r="D71" s="29" t="s">
        <v>48</v>
      </c>
      <c r="E71" s="29" t="s">
        <v>49</v>
      </c>
      <c r="F71" s="29" t="s">
        <v>50</v>
      </c>
      <c r="G71" s="29" t="s">
        <v>51</v>
      </c>
      <c r="H71" s="54" t="s">
        <v>221</v>
      </c>
      <c r="I71" s="47" t="s">
        <v>225</v>
      </c>
      <c r="J71" s="48" t="s">
        <v>226</v>
      </c>
      <c r="K71" s="57" t="s">
        <v>54</v>
      </c>
      <c r="L71" s="61">
        <v>40924</v>
      </c>
      <c r="M71" s="33">
        <v>4</v>
      </c>
      <c r="N71" s="34">
        <v>40</v>
      </c>
      <c r="O71" s="34" t="s">
        <v>127</v>
      </c>
      <c r="P71" s="46" t="s">
        <v>224</v>
      </c>
      <c r="Q71" s="46" t="s">
        <v>103</v>
      </c>
      <c r="R71" s="35" t="s">
        <v>160</v>
      </c>
      <c r="S71" s="37">
        <v>4594.8500000000004</v>
      </c>
      <c r="T71" s="40"/>
      <c r="U71" s="39">
        <v>931</v>
      </c>
      <c r="V71" s="52"/>
      <c r="W71" s="53"/>
      <c r="X71" s="40">
        <f t="shared" si="0"/>
        <v>620.30475000000013</v>
      </c>
      <c r="Y71" s="40">
        <f t="shared" si="1"/>
        <v>137.84550000000002</v>
      </c>
      <c r="Z71" s="40">
        <f t="shared" si="2"/>
        <v>556.65459037500011</v>
      </c>
      <c r="AA71" s="41">
        <f t="shared" si="3"/>
        <v>91.897000000000006</v>
      </c>
      <c r="AB71" s="41"/>
      <c r="AC71" s="41"/>
      <c r="AD71" s="41">
        <v>1085</v>
      </c>
      <c r="AE71" s="41">
        <v>2500</v>
      </c>
      <c r="AF71" s="41"/>
      <c r="AG71" s="42">
        <f t="shared" si="4"/>
        <v>7658.0833333333348</v>
      </c>
      <c r="AH71" s="43">
        <f t="shared" si="5"/>
        <v>3675.8800000000006</v>
      </c>
      <c r="AI71" s="43">
        <f t="shared" si="6"/>
        <v>2297.4250000000002</v>
      </c>
      <c r="AJ71" s="43">
        <f t="shared" si="9"/>
        <v>2297.4250000000002</v>
      </c>
      <c r="AK71" s="43">
        <f t="shared" si="7"/>
        <v>2830.0906443333338</v>
      </c>
      <c r="AL71" s="31">
        <f t="shared" si="8"/>
        <v>18758.903977666669</v>
      </c>
    </row>
    <row r="72" spans="2:38" s="44" customFormat="1" ht="54.75" customHeight="1" x14ac:dyDescent="0.2">
      <c r="B72" s="45">
        <v>66</v>
      </c>
      <c r="C72" s="28" t="s">
        <v>47</v>
      </c>
      <c r="D72" s="29" t="s">
        <v>48</v>
      </c>
      <c r="E72" s="29" t="s">
        <v>49</v>
      </c>
      <c r="F72" s="29" t="s">
        <v>50</v>
      </c>
      <c r="G72" s="29" t="s">
        <v>51</v>
      </c>
      <c r="H72" s="54" t="s">
        <v>221</v>
      </c>
      <c r="I72" s="47" t="s">
        <v>227</v>
      </c>
      <c r="J72" s="48" t="s">
        <v>228</v>
      </c>
      <c r="K72" s="57" t="s">
        <v>54</v>
      </c>
      <c r="L72" s="61">
        <v>39843</v>
      </c>
      <c r="M72" s="33">
        <v>4</v>
      </c>
      <c r="N72" s="34">
        <v>40</v>
      </c>
      <c r="O72" s="34" t="s">
        <v>127</v>
      </c>
      <c r="P72" s="46" t="s">
        <v>224</v>
      </c>
      <c r="Q72" s="46" t="s">
        <v>103</v>
      </c>
      <c r="R72" s="35" t="s">
        <v>160</v>
      </c>
      <c r="S72" s="37">
        <v>4594.8500000000004</v>
      </c>
      <c r="T72" s="40"/>
      <c r="U72" s="39">
        <v>931</v>
      </c>
      <c r="V72" s="52"/>
      <c r="W72" s="53">
        <f>((S72/100)*1.9)*1</f>
        <v>87.302149999999997</v>
      </c>
      <c r="X72" s="40">
        <f t="shared" si="0"/>
        <v>620.30475000000013</v>
      </c>
      <c r="Y72" s="40">
        <f t="shared" si="1"/>
        <v>137.84550000000002</v>
      </c>
      <c r="Z72" s="40">
        <f t="shared" si="2"/>
        <v>556.65459037500011</v>
      </c>
      <c r="AA72" s="41">
        <f t="shared" si="3"/>
        <v>91.897000000000006</v>
      </c>
      <c r="AB72" s="41"/>
      <c r="AC72" s="41"/>
      <c r="AD72" s="41">
        <v>1085</v>
      </c>
      <c r="AE72" s="41">
        <v>2500</v>
      </c>
      <c r="AF72" s="41"/>
      <c r="AG72" s="42">
        <f t="shared" si="4"/>
        <v>7658.0833333333348</v>
      </c>
      <c r="AH72" s="43">
        <f t="shared" si="5"/>
        <v>3675.8800000000006</v>
      </c>
      <c r="AI72" s="43">
        <f t="shared" si="6"/>
        <v>2297.4250000000002</v>
      </c>
      <c r="AJ72" s="43">
        <f t="shared" si="9"/>
        <v>2297.4250000000002</v>
      </c>
      <c r="AK72" s="43">
        <f t="shared" si="7"/>
        <v>2830.0906443333338</v>
      </c>
      <c r="AL72" s="31">
        <f t="shared" si="8"/>
        <v>18758.903977666669</v>
      </c>
    </row>
    <row r="73" spans="2:38" s="44" customFormat="1" ht="54.75" customHeight="1" x14ac:dyDescent="0.2">
      <c r="B73" s="27">
        <v>67</v>
      </c>
      <c r="C73" s="28" t="s">
        <v>47</v>
      </c>
      <c r="D73" s="29" t="s">
        <v>48</v>
      </c>
      <c r="E73" s="29" t="s">
        <v>49</v>
      </c>
      <c r="F73" s="29" t="s">
        <v>50</v>
      </c>
      <c r="G73" s="29" t="s">
        <v>51</v>
      </c>
      <c r="H73" s="54" t="s">
        <v>221</v>
      </c>
      <c r="I73" s="47" t="s">
        <v>229</v>
      </c>
      <c r="J73" s="48"/>
      <c r="K73" s="57" t="s">
        <v>54</v>
      </c>
      <c r="L73" s="61">
        <v>41864</v>
      </c>
      <c r="M73" s="33">
        <v>4</v>
      </c>
      <c r="N73" s="34">
        <v>40</v>
      </c>
      <c r="O73" s="34" t="s">
        <v>127</v>
      </c>
      <c r="P73" s="46" t="s">
        <v>224</v>
      </c>
      <c r="Q73" s="46" t="s">
        <v>103</v>
      </c>
      <c r="R73" s="35" t="s">
        <v>160</v>
      </c>
      <c r="S73" s="37">
        <v>4391.8500000000004</v>
      </c>
      <c r="T73" s="40"/>
      <c r="U73" s="39">
        <v>931</v>
      </c>
      <c r="V73" s="52"/>
      <c r="W73" s="53"/>
      <c r="X73" s="40">
        <f t="shared" si="0"/>
        <v>592.89975000000004</v>
      </c>
      <c r="Y73" s="40">
        <f t="shared" si="1"/>
        <v>131.75550000000001</v>
      </c>
      <c r="Z73" s="40">
        <f t="shared" si="2"/>
        <v>532.06164787500006</v>
      </c>
      <c r="AA73" s="41">
        <f t="shared" si="3"/>
        <v>87.837000000000003</v>
      </c>
      <c r="AB73" s="41"/>
      <c r="AC73" s="41"/>
      <c r="AD73" s="41"/>
      <c r="AE73" s="41">
        <v>2500</v>
      </c>
      <c r="AF73" s="41"/>
      <c r="AG73" s="42">
        <f t="shared" si="4"/>
        <v>7319.7500000000009</v>
      </c>
      <c r="AH73" s="43">
        <f t="shared" si="5"/>
        <v>3513.4800000000005</v>
      </c>
      <c r="AI73" s="43">
        <f t="shared" si="6"/>
        <v>2195.9250000000002</v>
      </c>
      <c r="AJ73" s="43">
        <f t="shared" si="9"/>
        <v>2195.9250000000002</v>
      </c>
      <c r="AK73" s="43">
        <f t="shared" si="7"/>
        <v>2705.0575310000004</v>
      </c>
      <c r="AL73" s="31">
        <f t="shared" si="8"/>
        <v>17930.137531</v>
      </c>
    </row>
    <row r="74" spans="2:38" s="44" customFormat="1" ht="54.75" customHeight="1" x14ac:dyDescent="0.2">
      <c r="B74" s="45">
        <v>68</v>
      </c>
      <c r="C74" s="28" t="s">
        <v>47</v>
      </c>
      <c r="D74" s="29" t="s">
        <v>48</v>
      </c>
      <c r="E74" s="29" t="s">
        <v>49</v>
      </c>
      <c r="F74" s="29" t="s">
        <v>50</v>
      </c>
      <c r="G74" s="29" t="s">
        <v>51</v>
      </c>
      <c r="H74" s="54" t="s">
        <v>230</v>
      </c>
      <c r="I74" s="65" t="s">
        <v>231</v>
      </c>
      <c r="J74" s="48"/>
      <c r="K74" s="57" t="s">
        <v>54</v>
      </c>
      <c r="L74" s="61">
        <v>42324</v>
      </c>
      <c r="M74" s="33">
        <v>3</v>
      </c>
      <c r="N74" s="34">
        <v>40</v>
      </c>
      <c r="O74" s="34" t="s">
        <v>127</v>
      </c>
      <c r="P74" s="35" t="s">
        <v>232</v>
      </c>
      <c r="Q74" s="46" t="s">
        <v>103</v>
      </c>
      <c r="R74" s="35" t="s">
        <v>160</v>
      </c>
      <c r="S74" s="37">
        <v>4391.8500000000004</v>
      </c>
      <c r="T74" s="40"/>
      <c r="U74" s="39">
        <v>931</v>
      </c>
      <c r="V74" s="52"/>
      <c r="W74" s="53"/>
      <c r="X74" s="40">
        <f t="shared" si="0"/>
        <v>592.89975000000004</v>
      </c>
      <c r="Y74" s="40">
        <f t="shared" si="1"/>
        <v>131.75550000000001</v>
      </c>
      <c r="Z74" s="40">
        <f t="shared" si="2"/>
        <v>532.06164787500006</v>
      </c>
      <c r="AA74" s="41">
        <f t="shared" si="3"/>
        <v>87.837000000000003</v>
      </c>
      <c r="AB74" s="41"/>
      <c r="AC74" s="41"/>
      <c r="AD74" s="41">
        <v>1085</v>
      </c>
      <c r="AE74" s="41">
        <v>2500</v>
      </c>
      <c r="AF74" s="41"/>
      <c r="AG74" s="42">
        <f t="shared" si="4"/>
        <v>7319.7500000000009</v>
      </c>
      <c r="AH74" s="43">
        <f t="shared" si="5"/>
        <v>3513.4800000000005</v>
      </c>
      <c r="AI74" s="43">
        <f t="shared" si="6"/>
        <v>2195.9250000000002</v>
      </c>
      <c r="AJ74" s="43">
        <f t="shared" si="9"/>
        <v>2195.9250000000002</v>
      </c>
      <c r="AK74" s="43">
        <f t="shared" si="7"/>
        <v>2705.0575310000004</v>
      </c>
      <c r="AL74" s="31">
        <f t="shared" si="8"/>
        <v>17930.137531</v>
      </c>
    </row>
    <row r="75" spans="2:38" s="44" customFormat="1" ht="54.75" customHeight="1" x14ac:dyDescent="0.2">
      <c r="B75" s="27">
        <v>69</v>
      </c>
      <c r="C75" s="28" t="s">
        <v>47</v>
      </c>
      <c r="D75" s="29" t="s">
        <v>48</v>
      </c>
      <c r="E75" s="29" t="s">
        <v>49</v>
      </c>
      <c r="F75" s="29" t="s">
        <v>50</v>
      </c>
      <c r="G75" s="29" t="s">
        <v>51</v>
      </c>
      <c r="H75" s="54" t="s">
        <v>233</v>
      </c>
      <c r="I75" s="47" t="s">
        <v>234</v>
      </c>
      <c r="J75" s="48"/>
      <c r="K75" s="57" t="s">
        <v>54</v>
      </c>
      <c r="L75" s="61" t="s">
        <v>235</v>
      </c>
      <c r="M75" s="33">
        <v>3</v>
      </c>
      <c r="N75" s="34">
        <v>40</v>
      </c>
      <c r="O75" s="34" t="s">
        <v>127</v>
      </c>
      <c r="P75" s="58" t="s">
        <v>236</v>
      </c>
      <c r="Q75" s="46" t="s">
        <v>103</v>
      </c>
      <c r="R75" s="35" t="s">
        <v>160</v>
      </c>
      <c r="S75" s="37">
        <v>4391.8500000000004</v>
      </c>
      <c r="T75" s="40"/>
      <c r="U75" s="39">
        <v>931</v>
      </c>
      <c r="V75" s="52"/>
      <c r="W75" s="53"/>
      <c r="X75" s="40">
        <f t="shared" si="0"/>
        <v>592.89975000000004</v>
      </c>
      <c r="Y75" s="40">
        <f t="shared" si="1"/>
        <v>131.75550000000001</v>
      </c>
      <c r="Z75" s="40">
        <f t="shared" si="2"/>
        <v>532.06164787500006</v>
      </c>
      <c r="AA75" s="41">
        <f t="shared" si="3"/>
        <v>87.837000000000003</v>
      </c>
      <c r="AB75" s="41"/>
      <c r="AC75" s="41"/>
      <c r="AD75" s="41">
        <v>1085</v>
      </c>
      <c r="AE75" s="41">
        <v>2500</v>
      </c>
      <c r="AF75" s="41"/>
      <c r="AG75" s="42">
        <f t="shared" si="4"/>
        <v>7319.7500000000009</v>
      </c>
      <c r="AH75" s="43">
        <f t="shared" si="5"/>
        <v>3513.4800000000005</v>
      </c>
      <c r="AI75" s="43">
        <f t="shared" si="6"/>
        <v>2195.9250000000002</v>
      </c>
      <c r="AJ75" s="43">
        <f t="shared" si="9"/>
        <v>2195.9250000000002</v>
      </c>
      <c r="AK75" s="43">
        <f t="shared" si="7"/>
        <v>2705.0575310000004</v>
      </c>
      <c r="AL75" s="31">
        <f t="shared" si="8"/>
        <v>17930.137531</v>
      </c>
    </row>
    <row r="76" spans="2:38" s="44" customFormat="1" ht="54.75" customHeight="1" x14ac:dyDescent="0.2">
      <c r="B76" s="45">
        <v>70</v>
      </c>
      <c r="C76" s="28" t="s">
        <v>47</v>
      </c>
      <c r="D76" s="29" t="s">
        <v>48</v>
      </c>
      <c r="E76" s="29" t="s">
        <v>49</v>
      </c>
      <c r="F76" s="29" t="s">
        <v>50</v>
      </c>
      <c r="G76" s="29" t="s">
        <v>51</v>
      </c>
      <c r="H76" s="54" t="s">
        <v>233</v>
      </c>
      <c r="I76" s="63" t="s">
        <v>130</v>
      </c>
      <c r="J76" s="31"/>
      <c r="K76" s="31"/>
      <c r="L76" s="31"/>
      <c r="M76" s="33">
        <v>3</v>
      </c>
      <c r="N76" s="34">
        <v>40</v>
      </c>
      <c r="O76" s="34" t="s">
        <v>127</v>
      </c>
      <c r="P76" s="35" t="s">
        <v>236</v>
      </c>
      <c r="Q76" s="46" t="s">
        <v>103</v>
      </c>
      <c r="R76" s="35" t="s">
        <v>160</v>
      </c>
      <c r="S76" s="37">
        <v>4391.8500000000004</v>
      </c>
      <c r="T76" s="40"/>
      <c r="U76" s="39">
        <v>931</v>
      </c>
      <c r="V76" s="52"/>
      <c r="W76" s="53"/>
      <c r="X76" s="40">
        <f t="shared" ref="X76:X86" si="10">S76*13.5%</f>
        <v>592.89975000000004</v>
      </c>
      <c r="Y76" s="40">
        <f t="shared" ref="Y76:Y88" si="11">S76*3%</f>
        <v>131.75550000000001</v>
      </c>
      <c r="Z76" s="40">
        <f t="shared" ref="Z76:Z88" si="12">S76*12.11475%</f>
        <v>532.06164787500006</v>
      </c>
      <c r="AA76" s="41">
        <f t="shared" ref="AA76:AA88" si="13">S76*2%</f>
        <v>87.837000000000003</v>
      </c>
      <c r="AB76" s="41"/>
      <c r="AC76" s="41"/>
      <c r="AD76" s="41">
        <v>1085</v>
      </c>
      <c r="AE76" s="41">
        <v>2500</v>
      </c>
      <c r="AF76" s="41"/>
      <c r="AG76" s="42">
        <f t="shared" ref="AG76:AG88" si="14">(S76/30)*50</f>
        <v>7319.7500000000009</v>
      </c>
      <c r="AH76" s="43">
        <f t="shared" ref="AH76:AH88" si="15">(S76/30)*24</f>
        <v>3513.4800000000005</v>
      </c>
      <c r="AI76" s="43">
        <f t="shared" ref="AI76:AI88" si="16">(S76/30)*15</f>
        <v>2195.9250000000002</v>
      </c>
      <c r="AJ76" s="43">
        <f t="shared" si="9"/>
        <v>2195.9250000000002</v>
      </c>
      <c r="AK76" s="43">
        <f t="shared" ref="AK76:AK87" si="17">(AG76+AH76)*0.2497</f>
        <v>2705.0575310000004</v>
      </c>
      <c r="AL76" s="31">
        <f t="shared" ref="AL76:AL87" si="18">SUM(AG76:AK76)</f>
        <v>17930.137531</v>
      </c>
    </row>
    <row r="77" spans="2:38" s="44" customFormat="1" ht="54.75" customHeight="1" x14ac:dyDescent="0.2">
      <c r="B77" s="27">
        <v>71</v>
      </c>
      <c r="C77" s="28" t="s">
        <v>47</v>
      </c>
      <c r="D77" s="29" t="s">
        <v>48</v>
      </c>
      <c r="E77" s="29" t="s">
        <v>49</v>
      </c>
      <c r="F77" s="29" t="s">
        <v>50</v>
      </c>
      <c r="G77" s="29" t="s">
        <v>51</v>
      </c>
      <c r="H77" s="54" t="s">
        <v>233</v>
      </c>
      <c r="I77" s="47" t="s">
        <v>239</v>
      </c>
      <c r="J77" s="48" t="s">
        <v>240</v>
      </c>
      <c r="K77" s="57" t="s">
        <v>54</v>
      </c>
      <c r="L77" s="61">
        <v>40313</v>
      </c>
      <c r="M77" s="33">
        <v>3</v>
      </c>
      <c r="N77" s="34">
        <v>40</v>
      </c>
      <c r="O77" s="34" t="s">
        <v>127</v>
      </c>
      <c r="P77" s="35" t="s">
        <v>236</v>
      </c>
      <c r="Q77" s="46" t="s">
        <v>103</v>
      </c>
      <c r="R77" s="35" t="s">
        <v>160</v>
      </c>
      <c r="S77" s="37">
        <v>4391.8500000000004</v>
      </c>
      <c r="T77" s="40"/>
      <c r="U77" s="39">
        <v>931</v>
      </c>
      <c r="V77" s="52"/>
      <c r="W77" s="53">
        <f>((S77/100)*1.9)*1</f>
        <v>83.445149999999998</v>
      </c>
      <c r="X77" s="40">
        <f t="shared" si="10"/>
        <v>592.89975000000004</v>
      </c>
      <c r="Y77" s="40">
        <f t="shared" si="11"/>
        <v>131.75550000000001</v>
      </c>
      <c r="Z77" s="40">
        <f t="shared" si="12"/>
        <v>532.06164787500006</v>
      </c>
      <c r="AA77" s="41">
        <f t="shared" si="13"/>
        <v>87.837000000000003</v>
      </c>
      <c r="AB77" s="41"/>
      <c r="AC77" s="41"/>
      <c r="AD77" s="41"/>
      <c r="AE77" s="41">
        <v>2500</v>
      </c>
      <c r="AF77" s="41"/>
      <c r="AG77" s="42">
        <f t="shared" si="14"/>
        <v>7319.7500000000009</v>
      </c>
      <c r="AH77" s="43">
        <f t="shared" si="15"/>
        <v>3513.4800000000005</v>
      </c>
      <c r="AI77" s="43">
        <f t="shared" si="16"/>
        <v>2195.9250000000002</v>
      </c>
      <c r="AJ77" s="43">
        <f t="shared" si="9"/>
        <v>2195.9250000000002</v>
      </c>
      <c r="AK77" s="43">
        <f t="shared" si="17"/>
        <v>2705.0575310000004</v>
      </c>
      <c r="AL77" s="31">
        <f t="shared" si="18"/>
        <v>17930.137531</v>
      </c>
    </row>
    <row r="78" spans="2:38" s="44" customFormat="1" ht="54.75" customHeight="1" x14ac:dyDescent="0.2">
      <c r="B78" s="45">
        <v>72</v>
      </c>
      <c r="C78" s="28" t="s">
        <v>47</v>
      </c>
      <c r="D78" s="29" t="s">
        <v>48</v>
      </c>
      <c r="E78" s="29" t="s">
        <v>49</v>
      </c>
      <c r="F78" s="29" t="s">
        <v>50</v>
      </c>
      <c r="G78" s="29" t="s">
        <v>51</v>
      </c>
      <c r="H78" s="54" t="s">
        <v>233</v>
      </c>
      <c r="I78" s="47" t="s">
        <v>241</v>
      </c>
      <c r="J78" s="48"/>
      <c r="K78" s="57" t="s">
        <v>54</v>
      </c>
      <c r="L78" s="61">
        <v>41928</v>
      </c>
      <c r="M78" s="33">
        <v>3</v>
      </c>
      <c r="N78" s="34">
        <v>40</v>
      </c>
      <c r="O78" s="34" t="s">
        <v>127</v>
      </c>
      <c r="P78" s="35" t="s">
        <v>236</v>
      </c>
      <c r="Q78" s="46" t="s">
        <v>103</v>
      </c>
      <c r="R78" s="35" t="s">
        <v>66</v>
      </c>
      <c r="S78" s="37">
        <v>4391.8500000000004</v>
      </c>
      <c r="T78" s="40"/>
      <c r="U78" s="39">
        <v>931</v>
      </c>
      <c r="V78" s="52"/>
      <c r="W78" s="53"/>
      <c r="X78" s="40">
        <f t="shared" si="10"/>
        <v>592.89975000000004</v>
      </c>
      <c r="Y78" s="40">
        <f t="shared" si="11"/>
        <v>131.75550000000001</v>
      </c>
      <c r="Z78" s="40">
        <f t="shared" si="12"/>
        <v>532.06164787500006</v>
      </c>
      <c r="AA78" s="41">
        <f t="shared" si="13"/>
        <v>87.837000000000003</v>
      </c>
      <c r="AB78" s="41"/>
      <c r="AC78" s="41"/>
      <c r="AD78" s="41"/>
      <c r="AE78" s="41">
        <v>2500</v>
      </c>
      <c r="AF78" s="41"/>
      <c r="AG78" s="42">
        <f t="shared" si="14"/>
        <v>7319.7500000000009</v>
      </c>
      <c r="AH78" s="43">
        <f t="shared" si="15"/>
        <v>3513.4800000000005</v>
      </c>
      <c r="AI78" s="43">
        <f t="shared" si="16"/>
        <v>2195.9250000000002</v>
      </c>
      <c r="AJ78" s="43">
        <f t="shared" si="9"/>
        <v>2195.9250000000002</v>
      </c>
      <c r="AK78" s="43">
        <f t="shared" si="17"/>
        <v>2705.0575310000004</v>
      </c>
      <c r="AL78" s="31">
        <f t="shared" si="18"/>
        <v>17930.137531</v>
      </c>
    </row>
    <row r="79" spans="2:38" s="44" customFormat="1" ht="54.75" customHeight="1" x14ac:dyDescent="0.2">
      <c r="B79" s="27">
        <v>73</v>
      </c>
      <c r="C79" s="28" t="s">
        <v>47</v>
      </c>
      <c r="D79" s="29" t="s">
        <v>48</v>
      </c>
      <c r="E79" s="29" t="s">
        <v>49</v>
      </c>
      <c r="F79" s="29" t="s">
        <v>50</v>
      </c>
      <c r="G79" s="29" t="s">
        <v>51</v>
      </c>
      <c r="H79" s="54" t="s">
        <v>233</v>
      </c>
      <c r="I79" s="47" t="s">
        <v>242</v>
      </c>
      <c r="J79" s="48" t="s">
        <v>243</v>
      </c>
      <c r="K79" s="57" t="s">
        <v>54</v>
      </c>
      <c r="L79" s="61">
        <v>41563</v>
      </c>
      <c r="M79" s="33">
        <v>3</v>
      </c>
      <c r="N79" s="34">
        <v>40</v>
      </c>
      <c r="O79" s="34" t="s">
        <v>127</v>
      </c>
      <c r="P79" s="35" t="s">
        <v>236</v>
      </c>
      <c r="Q79" s="46" t="s">
        <v>103</v>
      </c>
      <c r="R79" s="35" t="s">
        <v>160</v>
      </c>
      <c r="S79" s="37">
        <v>4391.8500000000004</v>
      </c>
      <c r="T79" s="40"/>
      <c r="U79" s="39">
        <v>931</v>
      </c>
      <c r="V79" s="52"/>
      <c r="W79" s="53"/>
      <c r="X79" s="40">
        <f t="shared" si="10"/>
        <v>592.89975000000004</v>
      </c>
      <c r="Y79" s="40">
        <f t="shared" si="11"/>
        <v>131.75550000000001</v>
      </c>
      <c r="Z79" s="40">
        <f t="shared" si="12"/>
        <v>532.06164787500006</v>
      </c>
      <c r="AA79" s="41">
        <f t="shared" si="13"/>
        <v>87.837000000000003</v>
      </c>
      <c r="AB79" s="41"/>
      <c r="AC79" s="41"/>
      <c r="AD79" s="41"/>
      <c r="AE79" s="41">
        <v>2500</v>
      </c>
      <c r="AF79" s="41"/>
      <c r="AG79" s="42">
        <f t="shared" si="14"/>
        <v>7319.7500000000009</v>
      </c>
      <c r="AH79" s="43">
        <f t="shared" si="15"/>
        <v>3513.4800000000005</v>
      </c>
      <c r="AI79" s="43">
        <f t="shared" si="16"/>
        <v>2195.9250000000002</v>
      </c>
      <c r="AJ79" s="43">
        <f t="shared" si="9"/>
        <v>2195.9250000000002</v>
      </c>
      <c r="AK79" s="43">
        <f t="shared" si="17"/>
        <v>2705.0575310000004</v>
      </c>
      <c r="AL79" s="31">
        <f t="shared" si="18"/>
        <v>17930.137531</v>
      </c>
    </row>
    <row r="80" spans="2:38" s="44" customFormat="1" ht="54.75" customHeight="1" x14ac:dyDescent="0.2">
      <c r="B80" s="45">
        <v>74</v>
      </c>
      <c r="C80" s="28" t="s">
        <v>47</v>
      </c>
      <c r="D80" s="29" t="s">
        <v>48</v>
      </c>
      <c r="E80" s="29" t="s">
        <v>49</v>
      </c>
      <c r="F80" s="29" t="s">
        <v>50</v>
      </c>
      <c r="G80" s="29" t="s">
        <v>51</v>
      </c>
      <c r="H80" s="54" t="s">
        <v>233</v>
      </c>
      <c r="I80" s="63" t="s">
        <v>320</v>
      </c>
      <c r="J80" s="63"/>
      <c r="K80" s="63" t="s">
        <v>72</v>
      </c>
      <c r="L80" s="98">
        <v>42390</v>
      </c>
      <c r="M80" s="33">
        <v>3</v>
      </c>
      <c r="N80" s="34">
        <v>40</v>
      </c>
      <c r="O80" s="34" t="s">
        <v>127</v>
      </c>
      <c r="P80" s="58" t="s">
        <v>236</v>
      </c>
      <c r="Q80" s="46" t="s">
        <v>103</v>
      </c>
      <c r="R80" s="35" t="s">
        <v>160</v>
      </c>
      <c r="S80" s="37">
        <v>4391.8500000000004</v>
      </c>
      <c r="T80" s="40"/>
      <c r="U80" s="39">
        <v>931</v>
      </c>
      <c r="V80" s="52"/>
      <c r="W80" s="53"/>
      <c r="X80" s="40">
        <f t="shared" si="10"/>
        <v>592.89975000000004</v>
      </c>
      <c r="Y80" s="40">
        <f t="shared" si="11"/>
        <v>131.75550000000001</v>
      </c>
      <c r="Z80" s="40">
        <f t="shared" si="12"/>
        <v>532.06164787500006</v>
      </c>
      <c r="AA80" s="41">
        <f t="shared" si="13"/>
        <v>87.837000000000003</v>
      </c>
      <c r="AB80" s="41"/>
      <c r="AC80" s="41"/>
      <c r="AD80" s="41"/>
      <c r="AE80" s="41">
        <v>2500</v>
      </c>
      <c r="AF80" s="41"/>
      <c r="AG80" s="42">
        <f t="shared" si="14"/>
        <v>7319.7500000000009</v>
      </c>
      <c r="AH80" s="43">
        <f t="shared" si="15"/>
        <v>3513.4800000000005</v>
      </c>
      <c r="AI80" s="43">
        <f t="shared" si="16"/>
        <v>2195.9250000000002</v>
      </c>
      <c r="AJ80" s="43">
        <f t="shared" si="9"/>
        <v>2195.9250000000002</v>
      </c>
      <c r="AK80" s="43">
        <f t="shared" si="17"/>
        <v>2705.0575310000004</v>
      </c>
      <c r="AL80" s="31">
        <f t="shared" si="18"/>
        <v>17930.137531</v>
      </c>
    </row>
    <row r="81" spans="2:38" s="44" customFormat="1" ht="54.75" customHeight="1" x14ac:dyDescent="0.2">
      <c r="B81" s="27">
        <v>75</v>
      </c>
      <c r="C81" s="28" t="s">
        <v>47</v>
      </c>
      <c r="D81" s="29" t="s">
        <v>48</v>
      </c>
      <c r="E81" s="29" t="s">
        <v>49</v>
      </c>
      <c r="F81" s="29" t="s">
        <v>50</v>
      </c>
      <c r="G81" s="29" t="s">
        <v>51</v>
      </c>
      <c r="H81" s="54" t="s">
        <v>233</v>
      </c>
      <c r="I81" s="60" t="s">
        <v>245</v>
      </c>
      <c r="J81" s="48" t="s">
        <v>246</v>
      </c>
      <c r="K81" s="57" t="s">
        <v>54</v>
      </c>
      <c r="L81" s="61">
        <v>41380</v>
      </c>
      <c r="M81" s="33">
        <v>3</v>
      </c>
      <c r="N81" s="34">
        <v>40</v>
      </c>
      <c r="O81" s="34" t="s">
        <v>127</v>
      </c>
      <c r="P81" s="58" t="s">
        <v>236</v>
      </c>
      <c r="Q81" s="46" t="s">
        <v>103</v>
      </c>
      <c r="R81" s="35" t="s">
        <v>160</v>
      </c>
      <c r="S81" s="37">
        <v>4075.05</v>
      </c>
      <c r="T81" s="40"/>
      <c r="U81" s="39">
        <v>931</v>
      </c>
      <c r="V81" s="52"/>
      <c r="W81" s="53"/>
      <c r="X81" s="40">
        <f t="shared" si="10"/>
        <v>550.13175000000001</v>
      </c>
      <c r="Y81" s="40">
        <f t="shared" si="11"/>
        <v>122.25150000000001</v>
      </c>
      <c r="Z81" s="40">
        <f t="shared" si="12"/>
        <v>493.68211987500007</v>
      </c>
      <c r="AA81" s="41">
        <f t="shared" si="13"/>
        <v>81.501000000000005</v>
      </c>
      <c r="AB81" s="41"/>
      <c r="AC81" s="41"/>
      <c r="AD81" s="41"/>
      <c r="AE81" s="41">
        <v>2500</v>
      </c>
      <c r="AF81" s="41"/>
      <c r="AG81" s="42">
        <f t="shared" si="14"/>
        <v>6791.75</v>
      </c>
      <c r="AH81" s="43">
        <f t="shared" si="15"/>
        <v>3260.04</v>
      </c>
      <c r="AI81" s="43">
        <f t="shared" si="16"/>
        <v>2037.5250000000001</v>
      </c>
      <c r="AJ81" s="43">
        <f t="shared" si="9"/>
        <v>2037.5250000000001</v>
      </c>
      <c r="AK81" s="43">
        <f t="shared" si="17"/>
        <v>2509.9319630000005</v>
      </c>
      <c r="AL81" s="31">
        <f t="shared" si="18"/>
        <v>16636.771962999999</v>
      </c>
    </row>
    <row r="82" spans="2:38" s="44" customFormat="1" ht="54.75" customHeight="1" x14ac:dyDescent="0.2">
      <c r="B82" s="45">
        <v>76</v>
      </c>
      <c r="C82" s="28" t="s">
        <v>47</v>
      </c>
      <c r="D82" s="29" t="s">
        <v>48</v>
      </c>
      <c r="E82" s="29" t="s">
        <v>49</v>
      </c>
      <c r="F82" s="29" t="s">
        <v>50</v>
      </c>
      <c r="G82" s="29" t="s">
        <v>51</v>
      </c>
      <c r="H82" s="54" t="s">
        <v>247</v>
      </c>
      <c r="I82" s="31" t="s">
        <v>314</v>
      </c>
      <c r="J82" s="48"/>
      <c r="K82" s="57" t="s">
        <v>54</v>
      </c>
      <c r="L82" s="61">
        <v>42381</v>
      </c>
      <c r="M82" s="33">
        <v>1</v>
      </c>
      <c r="N82" s="34">
        <v>40</v>
      </c>
      <c r="O82" s="34" t="s">
        <v>127</v>
      </c>
      <c r="P82" s="35" t="s">
        <v>248</v>
      </c>
      <c r="Q82" s="46" t="s">
        <v>116</v>
      </c>
      <c r="R82" s="35" t="s">
        <v>160</v>
      </c>
      <c r="S82" s="37">
        <v>4075.05</v>
      </c>
      <c r="T82" s="40"/>
      <c r="U82" s="39">
        <v>931</v>
      </c>
      <c r="V82" s="52"/>
      <c r="W82" s="53"/>
      <c r="X82" s="40">
        <f t="shared" si="10"/>
        <v>550.13175000000001</v>
      </c>
      <c r="Y82" s="40">
        <f t="shared" si="11"/>
        <v>122.25150000000001</v>
      </c>
      <c r="Z82" s="40">
        <f t="shared" si="12"/>
        <v>493.68211987500007</v>
      </c>
      <c r="AA82" s="41">
        <f t="shared" si="13"/>
        <v>81.501000000000005</v>
      </c>
      <c r="AB82" s="41"/>
      <c r="AC82" s="41"/>
      <c r="AD82" s="41">
        <v>1085</v>
      </c>
      <c r="AE82" s="41">
        <v>2500</v>
      </c>
      <c r="AF82" s="41"/>
      <c r="AG82" s="42">
        <f t="shared" si="14"/>
        <v>6791.75</v>
      </c>
      <c r="AH82" s="43">
        <f t="shared" si="15"/>
        <v>3260.04</v>
      </c>
      <c r="AI82" s="43">
        <f t="shared" si="16"/>
        <v>2037.5250000000001</v>
      </c>
      <c r="AJ82" s="43">
        <f t="shared" si="9"/>
        <v>2037.5250000000001</v>
      </c>
      <c r="AK82" s="43">
        <f t="shared" si="17"/>
        <v>2509.9319630000005</v>
      </c>
      <c r="AL82" s="31">
        <f t="shared" si="18"/>
        <v>16636.771962999999</v>
      </c>
    </row>
    <row r="83" spans="2:38" s="44" customFormat="1" ht="54.75" customHeight="1" x14ac:dyDescent="0.2">
      <c r="B83" s="27">
        <v>77</v>
      </c>
      <c r="C83" s="28" t="s">
        <v>47</v>
      </c>
      <c r="D83" s="29" t="s">
        <v>48</v>
      </c>
      <c r="E83" s="29" t="s">
        <v>49</v>
      </c>
      <c r="F83" s="29" t="s">
        <v>50</v>
      </c>
      <c r="G83" s="29" t="s">
        <v>51</v>
      </c>
      <c r="H83" s="54" t="s">
        <v>247</v>
      </c>
      <c r="I83" s="60" t="s">
        <v>249</v>
      </c>
      <c r="J83" s="48"/>
      <c r="K83" s="57" t="s">
        <v>54</v>
      </c>
      <c r="L83" s="61">
        <v>42059</v>
      </c>
      <c r="M83" s="33">
        <v>1</v>
      </c>
      <c r="N83" s="34">
        <v>40</v>
      </c>
      <c r="O83" s="34" t="s">
        <v>127</v>
      </c>
      <c r="P83" s="35" t="s">
        <v>248</v>
      </c>
      <c r="Q83" s="59" t="s">
        <v>114</v>
      </c>
      <c r="R83" s="35" t="s">
        <v>66</v>
      </c>
      <c r="S83" s="37">
        <v>4075.05</v>
      </c>
      <c r="T83" s="40"/>
      <c r="U83" s="39">
        <v>931</v>
      </c>
      <c r="V83" s="52"/>
      <c r="W83" s="53"/>
      <c r="X83" s="40">
        <f t="shared" si="10"/>
        <v>550.13175000000001</v>
      </c>
      <c r="Y83" s="40">
        <f t="shared" si="11"/>
        <v>122.25150000000001</v>
      </c>
      <c r="Z83" s="40">
        <f t="shared" si="12"/>
        <v>493.68211987500007</v>
      </c>
      <c r="AA83" s="41">
        <f t="shared" si="13"/>
        <v>81.501000000000005</v>
      </c>
      <c r="AB83" s="41"/>
      <c r="AC83" s="41"/>
      <c r="AD83" s="41"/>
      <c r="AE83" s="41">
        <v>2500</v>
      </c>
      <c r="AF83" s="41"/>
      <c r="AG83" s="42">
        <f t="shared" si="14"/>
        <v>6791.75</v>
      </c>
      <c r="AH83" s="43">
        <f t="shared" si="15"/>
        <v>3260.04</v>
      </c>
      <c r="AI83" s="43">
        <f t="shared" si="16"/>
        <v>2037.5250000000001</v>
      </c>
      <c r="AJ83" s="43">
        <f t="shared" si="9"/>
        <v>2037.5250000000001</v>
      </c>
      <c r="AK83" s="43">
        <f t="shared" si="17"/>
        <v>2509.9319630000005</v>
      </c>
      <c r="AL83" s="31">
        <f t="shared" si="18"/>
        <v>16636.771962999999</v>
      </c>
    </row>
    <row r="84" spans="2:38" s="44" customFormat="1" ht="54.75" customHeight="1" x14ac:dyDescent="0.2">
      <c r="B84" s="45">
        <v>78</v>
      </c>
      <c r="C84" s="28" t="s">
        <v>47</v>
      </c>
      <c r="D84" s="29" t="s">
        <v>48</v>
      </c>
      <c r="E84" s="29" t="s">
        <v>49</v>
      </c>
      <c r="F84" s="29" t="s">
        <v>50</v>
      </c>
      <c r="G84" s="29" t="s">
        <v>51</v>
      </c>
      <c r="H84" s="54" t="s">
        <v>247</v>
      </c>
      <c r="I84" s="60" t="s">
        <v>250</v>
      </c>
      <c r="J84" s="48"/>
      <c r="K84" s="57" t="s">
        <v>54</v>
      </c>
      <c r="L84" s="61">
        <v>42110</v>
      </c>
      <c r="M84" s="33">
        <v>1</v>
      </c>
      <c r="N84" s="34">
        <v>40</v>
      </c>
      <c r="O84" s="34" t="s">
        <v>127</v>
      </c>
      <c r="P84" s="35" t="s">
        <v>248</v>
      </c>
      <c r="Q84" s="46" t="s">
        <v>103</v>
      </c>
      <c r="R84" s="35" t="s">
        <v>160</v>
      </c>
      <c r="S84" s="37">
        <v>4075.05</v>
      </c>
      <c r="T84" s="40"/>
      <c r="U84" s="39">
        <v>931</v>
      </c>
      <c r="V84" s="52"/>
      <c r="W84" s="53"/>
      <c r="X84" s="40">
        <f t="shared" si="10"/>
        <v>550.13175000000001</v>
      </c>
      <c r="Y84" s="40">
        <f t="shared" si="11"/>
        <v>122.25150000000001</v>
      </c>
      <c r="Z84" s="40">
        <f t="shared" si="12"/>
        <v>493.68211987500007</v>
      </c>
      <c r="AA84" s="41">
        <f t="shared" si="13"/>
        <v>81.501000000000005</v>
      </c>
      <c r="AB84" s="41"/>
      <c r="AC84" s="41"/>
      <c r="AD84" s="41"/>
      <c r="AE84" s="41">
        <v>2500</v>
      </c>
      <c r="AF84" s="41"/>
      <c r="AG84" s="42">
        <f t="shared" si="14"/>
        <v>6791.75</v>
      </c>
      <c r="AH84" s="43">
        <f t="shared" si="15"/>
        <v>3260.04</v>
      </c>
      <c r="AI84" s="43">
        <f t="shared" si="16"/>
        <v>2037.5250000000001</v>
      </c>
      <c r="AJ84" s="43">
        <f t="shared" si="9"/>
        <v>2037.5250000000001</v>
      </c>
      <c r="AK84" s="43">
        <f t="shared" si="17"/>
        <v>2509.9319630000005</v>
      </c>
      <c r="AL84" s="31">
        <f t="shared" si="18"/>
        <v>16636.771962999999</v>
      </c>
    </row>
    <row r="85" spans="2:38" s="44" customFormat="1" ht="54.75" customHeight="1" x14ac:dyDescent="0.2">
      <c r="B85" s="27">
        <v>79</v>
      </c>
      <c r="C85" s="28" t="s">
        <v>47</v>
      </c>
      <c r="D85" s="29" t="s">
        <v>48</v>
      </c>
      <c r="E85" s="29" t="s">
        <v>49</v>
      </c>
      <c r="F85" s="29" t="s">
        <v>50</v>
      </c>
      <c r="G85" s="29" t="s">
        <v>51</v>
      </c>
      <c r="H85" s="54" t="s">
        <v>247</v>
      </c>
      <c r="I85" s="31" t="s">
        <v>251</v>
      </c>
      <c r="J85" s="31"/>
      <c r="K85" s="31" t="s">
        <v>54</v>
      </c>
      <c r="L85" s="32">
        <v>42339</v>
      </c>
      <c r="M85" s="33">
        <v>1</v>
      </c>
      <c r="N85" s="34">
        <v>40</v>
      </c>
      <c r="O85" s="34" t="s">
        <v>127</v>
      </c>
      <c r="P85" s="35" t="s">
        <v>248</v>
      </c>
      <c r="Q85" s="46" t="s">
        <v>252</v>
      </c>
      <c r="R85" s="35" t="s">
        <v>160</v>
      </c>
      <c r="S85" s="37">
        <v>4075.05</v>
      </c>
      <c r="T85" s="40"/>
      <c r="U85" s="39">
        <v>931</v>
      </c>
      <c r="V85" s="52"/>
      <c r="W85" s="53"/>
      <c r="X85" s="40">
        <f t="shared" si="10"/>
        <v>550.13175000000001</v>
      </c>
      <c r="Y85" s="40">
        <f t="shared" si="11"/>
        <v>122.25150000000001</v>
      </c>
      <c r="Z85" s="40">
        <f t="shared" si="12"/>
        <v>493.68211987500007</v>
      </c>
      <c r="AA85" s="41">
        <f t="shared" si="13"/>
        <v>81.501000000000005</v>
      </c>
      <c r="AB85" s="41"/>
      <c r="AC85" s="41"/>
      <c r="AD85" s="41">
        <v>1085</v>
      </c>
      <c r="AE85" s="41">
        <v>2500</v>
      </c>
      <c r="AF85" s="41"/>
      <c r="AG85" s="42">
        <f t="shared" si="14"/>
        <v>6791.75</v>
      </c>
      <c r="AH85" s="43">
        <f t="shared" si="15"/>
        <v>3260.04</v>
      </c>
      <c r="AI85" s="43">
        <f t="shared" si="16"/>
        <v>2037.5250000000001</v>
      </c>
      <c r="AJ85" s="43">
        <f t="shared" si="9"/>
        <v>2037.5250000000001</v>
      </c>
      <c r="AK85" s="43">
        <f t="shared" si="17"/>
        <v>2509.9319630000005</v>
      </c>
      <c r="AL85" s="31">
        <f t="shared" si="18"/>
        <v>16636.771962999999</v>
      </c>
    </row>
    <row r="86" spans="2:38" s="44" customFormat="1" ht="54.75" customHeight="1" x14ac:dyDescent="0.2">
      <c r="B86" s="45">
        <v>80</v>
      </c>
      <c r="C86" s="28" t="s">
        <v>47</v>
      </c>
      <c r="D86" s="29" t="s">
        <v>48</v>
      </c>
      <c r="E86" s="29" t="s">
        <v>49</v>
      </c>
      <c r="F86" s="29" t="s">
        <v>50</v>
      </c>
      <c r="G86" s="29" t="s">
        <v>51</v>
      </c>
      <c r="H86" s="54" t="s">
        <v>247</v>
      </c>
      <c r="I86" s="47" t="s">
        <v>253</v>
      </c>
      <c r="J86" s="48" t="s">
        <v>254</v>
      </c>
      <c r="K86" s="57" t="s">
        <v>72</v>
      </c>
      <c r="L86" s="61">
        <v>41675</v>
      </c>
      <c r="M86" s="33">
        <v>1</v>
      </c>
      <c r="N86" s="34">
        <v>40</v>
      </c>
      <c r="O86" s="34" t="s">
        <v>127</v>
      </c>
      <c r="P86" s="35" t="s">
        <v>248</v>
      </c>
      <c r="Q86" s="46" t="s">
        <v>103</v>
      </c>
      <c r="R86" s="35" t="s">
        <v>160</v>
      </c>
      <c r="S86" s="37">
        <v>4075.05</v>
      </c>
      <c r="T86" s="40"/>
      <c r="U86" s="39">
        <v>931</v>
      </c>
      <c r="V86" s="52"/>
      <c r="W86" s="53"/>
      <c r="X86" s="40">
        <f t="shared" si="10"/>
        <v>550.13175000000001</v>
      </c>
      <c r="Y86" s="40">
        <f t="shared" si="11"/>
        <v>122.25150000000001</v>
      </c>
      <c r="Z86" s="40">
        <f t="shared" si="12"/>
        <v>493.68211987500007</v>
      </c>
      <c r="AA86" s="41">
        <f t="shared" si="13"/>
        <v>81.501000000000005</v>
      </c>
      <c r="AB86" s="41"/>
      <c r="AC86" s="41"/>
      <c r="AD86" s="41">
        <v>1085</v>
      </c>
      <c r="AE86" s="41">
        <v>2500</v>
      </c>
      <c r="AF86" s="41"/>
      <c r="AG86" s="42">
        <f t="shared" si="14"/>
        <v>6791.75</v>
      </c>
      <c r="AH86" s="43">
        <f t="shared" si="15"/>
        <v>3260.04</v>
      </c>
      <c r="AI86" s="43">
        <f t="shared" si="16"/>
        <v>2037.5250000000001</v>
      </c>
      <c r="AJ86" s="43">
        <f t="shared" si="9"/>
        <v>2037.5250000000001</v>
      </c>
      <c r="AK86" s="43">
        <f t="shared" si="17"/>
        <v>2509.9319630000005</v>
      </c>
      <c r="AL86" s="31">
        <f t="shared" si="18"/>
        <v>16636.771962999999</v>
      </c>
    </row>
    <row r="87" spans="2:38" s="44" customFormat="1" ht="54.75" customHeight="1" x14ac:dyDescent="0.2">
      <c r="B87" s="27">
        <v>81</v>
      </c>
      <c r="C87" s="28" t="s">
        <v>47</v>
      </c>
      <c r="D87" s="29" t="s">
        <v>48</v>
      </c>
      <c r="E87" s="29" t="s">
        <v>49</v>
      </c>
      <c r="F87" s="29" t="s">
        <v>50</v>
      </c>
      <c r="G87" s="29" t="s">
        <v>51</v>
      </c>
      <c r="H87" s="54" t="s">
        <v>247</v>
      </c>
      <c r="I87" s="62" t="s">
        <v>321</v>
      </c>
      <c r="J87" s="48"/>
      <c r="K87" s="57" t="s">
        <v>54</v>
      </c>
      <c r="L87" s="61" t="s">
        <v>322</v>
      </c>
      <c r="M87" s="33">
        <v>1</v>
      </c>
      <c r="N87" s="34">
        <v>40</v>
      </c>
      <c r="O87" s="34" t="s">
        <v>127</v>
      </c>
      <c r="P87" s="35" t="s">
        <v>248</v>
      </c>
      <c r="Q87" s="46" t="s">
        <v>103</v>
      </c>
      <c r="R87" s="35" t="s">
        <v>160</v>
      </c>
      <c r="S87" s="37">
        <v>4075.05</v>
      </c>
      <c r="T87" s="40"/>
      <c r="U87" s="39">
        <v>931</v>
      </c>
      <c r="V87" s="52"/>
      <c r="W87" s="53"/>
      <c r="X87" s="40">
        <f>S87*13.5%</f>
        <v>550.13175000000001</v>
      </c>
      <c r="Y87" s="40">
        <f t="shared" si="11"/>
        <v>122.25150000000001</v>
      </c>
      <c r="Z87" s="40">
        <f t="shared" si="12"/>
        <v>493.68211987500007</v>
      </c>
      <c r="AA87" s="41">
        <f t="shared" si="13"/>
        <v>81.501000000000005</v>
      </c>
      <c r="AB87" s="41"/>
      <c r="AC87" s="41"/>
      <c r="AD87" s="41"/>
      <c r="AE87" s="41">
        <v>2500</v>
      </c>
      <c r="AF87" s="41"/>
      <c r="AG87" s="42">
        <f t="shared" si="14"/>
        <v>6791.75</v>
      </c>
      <c r="AH87" s="43">
        <f t="shared" si="15"/>
        <v>3260.04</v>
      </c>
      <c r="AI87" s="43">
        <f t="shared" si="16"/>
        <v>2037.5250000000001</v>
      </c>
      <c r="AJ87" s="43">
        <f t="shared" si="9"/>
        <v>2037.5250000000001</v>
      </c>
      <c r="AK87" s="43">
        <f t="shared" si="17"/>
        <v>2509.9319630000005</v>
      </c>
      <c r="AL87" s="31">
        <f t="shared" si="18"/>
        <v>16636.771962999999</v>
      </c>
    </row>
    <row r="88" spans="2:38" s="44" customFormat="1" ht="54.75" customHeight="1" x14ac:dyDescent="0.2">
      <c r="B88" s="45">
        <v>82</v>
      </c>
      <c r="C88" s="28" t="s">
        <v>47</v>
      </c>
      <c r="D88" s="29" t="s">
        <v>48</v>
      </c>
      <c r="E88" s="29" t="s">
        <v>49</v>
      </c>
      <c r="F88" s="29" t="s">
        <v>50</v>
      </c>
      <c r="G88" s="29" t="s">
        <v>51</v>
      </c>
      <c r="H88" s="54" t="s">
        <v>247</v>
      </c>
      <c r="I88" s="60" t="s">
        <v>255</v>
      </c>
      <c r="J88" s="48" t="s">
        <v>256</v>
      </c>
      <c r="K88" s="57" t="s">
        <v>72</v>
      </c>
      <c r="L88" s="61">
        <v>41380</v>
      </c>
      <c r="M88" s="33">
        <v>1</v>
      </c>
      <c r="N88" s="34">
        <v>40</v>
      </c>
      <c r="O88" s="34" t="s">
        <v>127</v>
      </c>
      <c r="P88" s="35" t="s">
        <v>248</v>
      </c>
      <c r="Q88" s="59" t="s">
        <v>114</v>
      </c>
      <c r="R88" s="35" t="s">
        <v>160</v>
      </c>
      <c r="S88">
        <v>3941.05</v>
      </c>
      <c r="T88" s="40"/>
      <c r="U88" s="39">
        <v>931</v>
      </c>
      <c r="V88" s="52"/>
      <c r="W88" s="53"/>
      <c r="X88" s="40">
        <f t="shared" ref="X88" si="19">S88*13.5%</f>
        <v>532.04175000000009</v>
      </c>
      <c r="Y88" s="40">
        <f t="shared" si="11"/>
        <v>118.2315</v>
      </c>
      <c r="Z88" s="40">
        <f t="shared" si="12"/>
        <v>477.44835487500006</v>
      </c>
      <c r="AA88" s="41">
        <f t="shared" si="13"/>
        <v>78.821000000000012</v>
      </c>
      <c r="AB88" s="41"/>
      <c r="AC88" s="41"/>
      <c r="AD88" s="41">
        <v>800</v>
      </c>
      <c r="AE88" s="41">
        <v>2000</v>
      </c>
      <c r="AF88" s="41"/>
      <c r="AG88" s="42">
        <f t="shared" si="14"/>
        <v>6568.416666666667</v>
      </c>
      <c r="AH88" s="43">
        <f t="shared" si="15"/>
        <v>3152.84</v>
      </c>
      <c r="AI88" s="43">
        <f t="shared" si="16"/>
        <v>1970.5250000000001</v>
      </c>
      <c r="AJ88" s="43">
        <f t="shared" ref="AJ88" si="20">(AG88+AH88)*0.2497</f>
        <v>2427.397789666667</v>
      </c>
      <c r="AK88" s="31">
        <f t="shared" ref="AK88" si="21">SUM(AG88:AJ88)</f>
        <v>14119.179456333335</v>
      </c>
    </row>
    <row r="89" spans="2:38" s="44" customFormat="1" ht="24" customHeight="1" x14ac:dyDescent="0.2">
      <c r="B89" s="68">
        <f>COUNT(B7:B88)</f>
        <v>82</v>
      </c>
      <c r="C89" s="105" t="s">
        <v>257</v>
      </c>
      <c r="D89" s="105"/>
      <c r="E89" s="105"/>
      <c r="F89" s="105"/>
      <c r="G89" s="106"/>
      <c r="H89" s="69"/>
      <c r="I89" s="70"/>
      <c r="J89" s="70"/>
      <c r="K89" s="70"/>
      <c r="L89" s="70"/>
      <c r="M89" s="71"/>
      <c r="N89" s="71"/>
      <c r="O89" s="72"/>
      <c r="P89" s="73"/>
      <c r="Q89" s="74" t="s">
        <v>258</v>
      </c>
      <c r="R89" s="74"/>
      <c r="S89" s="75">
        <f t="shared" ref="S89:AE89" si="22">SUM(S7:S88)</f>
        <v>881604.89999999991</v>
      </c>
      <c r="T89" s="75">
        <f t="shared" si="22"/>
        <v>0</v>
      </c>
      <c r="U89" s="75">
        <f t="shared" si="22"/>
        <v>77699</v>
      </c>
      <c r="V89" s="75">
        <f t="shared" si="22"/>
        <v>1617</v>
      </c>
      <c r="W89" s="75">
        <f t="shared" si="22"/>
        <v>3536.5288999999998</v>
      </c>
      <c r="X89" s="75">
        <f t="shared" si="22"/>
        <v>119016.66149999993</v>
      </c>
      <c r="Y89" s="75">
        <f t="shared" si="22"/>
        <v>26448.146999999972</v>
      </c>
      <c r="Z89" s="75">
        <f t="shared" si="22"/>
        <v>106804.22962274995</v>
      </c>
      <c r="AA89" s="75">
        <f t="shared" si="22"/>
        <v>17632.098000000013</v>
      </c>
      <c r="AB89" s="75">
        <f t="shared" si="22"/>
        <v>0</v>
      </c>
      <c r="AC89" s="75">
        <f t="shared" si="22"/>
        <v>0</v>
      </c>
      <c r="AD89" s="75">
        <f t="shared" si="22"/>
        <v>27925</v>
      </c>
      <c r="AE89" s="75">
        <f t="shared" si="22"/>
        <v>142000</v>
      </c>
      <c r="AF89" s="75"/>
      <c r="AG89" s="75">
        <f>SUM(AG7:AG88)</f>
        <v>1469341.5000000014</v>
      </c>
      <c r="AH89" s="75">
        <f>SUM(AH7:AH88)</f>
        <v>705283.91999999993</v>
      </c>
      <c r="AI89" s="75">
        <f>SUM(AI7:AI88)</f>
        <v>440802.44999999995</v>
      </c>
      <c r="AJ89" s="75">
        <f>SUM(AJ7:AJ88)</f>
        <v>155839.47278966664</v>
      </c>
      <c r="AK89" s="75">
        <f>SUM(AK7:AK88)</f>
        <v>554695.74904066685</v>
      </c>
    </row>
    <row r="90" spans="2:38" ht="27" customHeight="1" x14ac:dyDescent="0.2">
      <c r="H90" s="76"/>
      <c r="I90" s="8"/>
      <c r="J90" s="8"/>
      <c r="K90" s="8"/>
      <c r="L90" s="8"/>
      <c r="M90" s="9"/>
      <c r="N90" s="9"/>
      <c r="O90" s="9"/>
      <c r="P90" s="77"/>
      <c r="Q90" s="77" t="s">
        <v>259</v>
      </c>
      <c r="R90" s="77"/>
      <c r="S90" s="78">
        <f t="shared" ref="S90:AB90" si="23">S89*12</f>
        <v>10579258.799999999</v>
      </c>
      <c r="T90" s="78">
        <f t="shared" si="23"/>
        <v>0</v>
      </c>
      <c r="U90" s="78">
        <f t="shared" si="23"/>
        <v>932388</v>
      </c>
      <c r="V90" s="78">
        <f t="shared" si="23"/>
        <v>19404</v>
      </c>
      <c r="W90" s="78">
        <f t="shared" si="23"/>
        <v>42438.346799999999</v>
      </c>
      <c r="X90" s="78">
        <f t="shared" si="23"/>
        <v>1428199.9379999992</v>
      </c>
      <c r="Y90" s="78">
        <f t="shared" si="23"/>
        <v>317377.76399999968</v>
      </c>
      <c r="Z90" s="78">
        <f t="shared" si="23"/>
        <v>1281650.7554729993</v>
      </c>
      <c r="AA90" s="78">
        <f t="shared" si="23"/>
        <v>211585.17600000015</v>
      </c>
      <c r="AB90" s="78">
        <f t="shared" si="23"/>
        <v>0</v>
      </c>
      <c r="AC90" s="8"/>
      <c r="AD90" s="8"/>
      <c r="AE90" s="8"/>
      <c r="AF90" s="8"/>
    </row>
    <row r="91" spans="2:38" ht="27" customHeight="1" x14ac:dyDescent="0.2">
      <c r="B91" s="79"/>
      <c r="C91" s="80"/>
      <c r="D91" s="81"/>
      <c r="E91" s="80"/>
      <c r="F91" s="80"/>
      <c r="H91" s="76"/>
      <c r="I91" s="8"/>
      <c r="J91" s="8"/>
      <c r="K91" s="8"/>
      <c r="L91" s="8"/>
      <c r="M91" s="9"/>
      <c r="N91" s="9"/>
      <c r="O91" s="9"/>
      <c r="P91" s="82"/>
      <c r="Q91" s="82"/>
      <c r="R91" s="82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"/>
      <c r="AD91" s="8"/>
      <c r="AE91" s="8"/>
      <c r="AF91" s="84"/>
    </row>
    <row r="92" spans="2:38" s="4" customFormat="1" ht="15" x14ac:dyDescent="0.2">
      <c r="B92" s="3" t="s">
        <v>257</v>
      </c>
      <c r="C92" s="80"/>
      <c r="D92" s="80"/>
      <c r="E92" s="17"/>
      <c r="F92" s="17"/>
      <c r="G92" s="1"/>
      <c r="H92" s="1"/>
      <c r="I92" s="1"/>
      <c r="O92" s="1"/>
      <c r="P92" s="1"/>
      <c r="Q92" s="1"/>
      <c r="R92" s="1"/>
      <c r="S92" s="10"/>
      <c r="T92" s="11"/>
      <c r="U92" s="11"/>
      <c r="V92" s="11"/>
      <c r="W92" s="11"/>
      <c r="X92" s="11"/>
      <c r="Y92" s="11"/>
      <c r="Z92" s="11"/>
      <c r="AA92" s="1"/>
      <c r="AB92" s="1"/>
      <c r="AC92" s="1"/>
      <c r="AD92" s="1"/>
      <c r="AE92" s="1"/>
      <c r="AF92" s="2"/>
      <c r="AG92" s="1"/>
      <c r="AH92" s="10"/>
      <c r="AI92" s="10"/>
      <c r="AJ92" s="10"/>
    </row>
    <row r="93" spans="2:38" s="4" customFormat="1" x14ac:dyDescent="0.2">
      <c r="B93" s="85" t="s">
        <v>260</v>
      </c>
      <c r="C93" s="7"/>
      <c r="D93" s="6"/>
      <c r="E93" s="5"/>
      <c r="F93" s="5"/>
      <c r="G93" s="7"/>
      <c r="H93" s="7"/>
      <c r="I93" s="7"/>
      <c r="J93" s="6"/>
      <c r="K93" s="6"/>
      <c r="L93" s="6"/>
      <c r="M93" s="6"/>
      <c r="N93" s="6"/>
      <c r="O93" s="1"/>
      <c r="P93" s="1"/>
      <c r="Q93" s="1"/>
      <c r="R93" s="1"/>
      <c r="S93" s="10"/>
      <c r="T93" s="11"/>
      <c r="U93" s="11"/>
      <c r="V93" s="11"/>
      <c r="W93" s="11"/>
      <c r="X93" s="11"/>
      <c r="Y93" s="11">
        <f>X89+Y89</f>
        <v>145464.8084999999</v>
      </c>
      <c r="Z93" s="11"/>
      <c r="AA93" s="1"/>
      <c r="AB93" s="1"/>
      <c r="AC93" s="1"/>
      <c r="AD93" s="1"/>
      <c r="AE93" s="1"/>
      <c r="AF93" s="1"/>
      <c r="AG93" s="1"/>
      <c r="AH93" s="10"/>
      <c r="AI93" s="10"/>
      <c r="AJ93" s="10"/>
    </row>
    <row r="94" spans="2:38" s="4" customFormat="1" x14ac:dyDescent="0.2">
      <c r="B94" s="86" t="s">
        <v>261</v>
      </c>
      <c r="C94" s="87"/>
      <c r="D94" s="9"/>
      <c r="E94" s="76"/>
      <c r="F94" s="76"/>
      <c r="G94" s="8"/>
      <c r="H94" s="8"/>
      <c r="I94" s="8"/>
      <c r="J94" s="9"/>
      <c r="K94" s="9"/>
      <c r="L94" s="9"/>
      <c r="M94" s="9"/>
      <c r="N94" s="9"/>
      <c r="O94" s="1"/>
      <c r="P94" s="1"/>
      <c r="Q94" s="1"/>
      <c r="R94" s="1"/>
      <c r="S94" s="10"/>
      <c r="T94" s="11"/>
      <c r="U94" s="11"/>
      <c r="V94" s="11"/>
      <c r="W94" s="11"/>
      <c r="X94" s="11"/>
      <c r="Y94" s="11"/>
      <c r="Z94" s="11"/>
      <c r="AA94" s="1"/>
      <c r="AB94" s="1"/>
      <c r="AC94" s="1"/>
      <c r="AD94" s="1"/>
      <c r="AE94" s="1"/>
      <c r="AF94" s="88"/>
      <c r="AG94" s="1"/>
      <c r="AH94" s="10"/>
      <c r="AI94" s="10"/>
      <c r="AJ94" s="10"/>
    </row>
    <row r="95" spans="2:38" s="4" customFormat="1" x14ac:dyDescent="0.2">
      <c r="B95" s="89" t="s">
        <v>12</v>
      </c>
      <c r="C95" s="89"/>
      <c r="D95" s="89"/>
      <c r="E95" s="90"/>
      <c r="F95" s="90"/>
      <c r="G95" s="89" t="s">
        <v>3</v>
      </c>
      <c r="H95" s="91"/>
      <c r="I95" s="91"/>
      <c r="O95" s="1"/>
      <c r="P95" s="1"/>
      <c r="Q95" s="1"/>
      <c r="R95" s="1"/>
      <c r="S95" s="10"/>
      <c r="T95" s="11"/>
      <c r="U95" s="11"/>
      <c r="V95" s="11"/>
      <c r="W95" s="11"/>
      <c r="X95" s="11"/>
      <c r="Y95" s="11">
        <f>Y93+'[1]PLANTILLA DOC 30 SEPT 2015'!Y106</f>
        <v>244523.3933999998</v>
      </c>
      <c r="Z95" s="11">
        <f>Y95/2</f>
        <v>122261.6966999999</v>
      </c>
      <c r="AA95" s="1"/>
      <c r="AB95" s="1"/>
      <c r="AC95" s="1"/>
      <c r="AD95" s="1"/>
      <c r="AE95" s="1"/>
      <c r="AF95" s="1"/>
      <c r="AG95" s="1"/>
      <c r="AH95" s="10"/>
      <c r="AI95" s="10"/>
      <c r="AJ95" s="10"/>
    </row>
    <row r="96" spans="2:38" s="4" customFormat="1" x14ac:dyDescent="0.2">
      <c r="B96" s="89" t="s">
        <v>262</v>
      </c>
      <c r="C96" s="89"/>
      <c r="D96" s="89"/>
      <c r="E96" s="90"/>
      <c r="F96" s="90"/>
      <c r="G96" s="89" t="s">
        <v>263</v>
      </c>
      <c r="H96" s="91"/>
      <c r="I96" s="91"/>
      <c r="O96" s="1"/>
      <c r="P96" s="1"/>
      <c r="Q96" s="1"/>
      <c r="R96" s="1"/>
      <c r="S96" s="10"/>
      <c r="T96" s="11"/>
      <c r="U96" s="11"/>
      <c r="V96" s="11"/>
      <c r="W96" s="11"/>
      <c r="X96" s="11"/>
      <c r="Y96" s="11"/>
      <c r="Z96" s="11"/>
      <c r="AA96" s="1"/>
      <c r="AB96" s="1"/>
      <c r="AC96" s="1"/>
      <c r="AD96" s="1"/>
      <c r="AE96" s="1"/>
      <c r="AF96" s="1"/>
      <c r="AG96" s="1"/>
      <c r="AH96" s="10"/>
      <c r="AI96" s="10"/>
      <c r="AJ96" s="10"/>
    </row>
    <row r="97" spans="2:36" s="4" customFormat="1" x14ac:dyDescent="0.2">
      <c r="B97" s="89" t="s">
        <v>14</v>
      </c>
      <c r="C97" s="89"/>
      <c r="D97" s="89"/>
      <c r="E97" s="90"/>
      <c r="F97" s="90"/>
      <c r="G97" s="89" t="s">
        <v>264</v>
      </c>
      <c r="H97" s="91"/>
      <c r="I97" s="91"/>
      <c r="O97" s="1"/>
      <c r="P97" s="1"/>
      <c r="Q97" s="1"/>
      <c r="R97" s="1"/>
      <c r="S97" s="10"/>
      <c r="T97" s="11"/>
      <c r="U97" s="11"/>
      <c r="V97" s="11"/>
      <c r="W97" s="11"/>
      <c r="X97" s="11"/>
      <c r="Y97" s="11"/>
      <c r="Z97" s="11"/>
      <c r="AA97" s="1"/>
      <c r="AB97" s="1"/>
      <c r="AC97" s="1"/>
      <c r="AD97" s="1"/>
      <c r="AE97" s="1"/>
      <c r="AF97" s="1"/>
      <c r="AG97" s="1"/>
      <c r="AH97" s="10"/>
      <c r="AI97" s="10"/>
      <c r="AJ97" s="10"/>
    </row>
    <row r="98" spans="2:36" s="4" customFormat="1" x14ac:dyDescent="0.2">
      <c r="B98" s="89" t="s">
        <v>15</v>
      </c>
      <c r="C98" s="89"/>
      <c r="D98" s="89"/>
      <c r="E98" s="90"/>
      <c r="F98" s="90"/>
      <c r="G98" s="89" t="s">
        <v>265</v>
      </c>
      <c r="H98" s="91"/>
      <c r="I98" s="91"/>
      <c r="O98" s="1"/>
      <c r="P98" s="1"/>
      <c r="Q98" s="1"/>
      <c r="R98" s="1"/>
      <c r="S98" s="10"/>
      <c r="T98" s="11"/>
      <c r="U98" s="11"/>
      <c r="V98" s="11"/>
      <c r="W98" s="11"/>
      <c r="X98" s="11"/>
      <c r="Y98" s="11"/>
      <c r="Z98" s="11"/>
      <c r="AA98" s="1"/>
      <c r="AB98" s="1"/>
      <c r="AC98" s="1"/>
      <c r="AD98" s="1"/>
      <c r="AE98" s="1"/>
      <c r="AF98" s="1"/>
      <c r="AG98" s="1"/>
      <c r="AH98" s="10"/>
      <c r="AI98" s="10"/>
      <c r="AJ98" s="10"/>
    </row>
    <row r="99" spans="2:36" s="4" customFormat="1" x14ac:dyDescent="0.2">
      <c r="B99" s="89" t="s">
        <v>16</v>
      </c>
      <c r="C99" s="89"/>
      <c r="D99" s="89"/>
      <c r="E99" s="90"/>
      <c r="F99" s="90"/>
      <c r="G99" s="89" t="s">
        <v>266</v>
      </c>
      <c r="H99" s="91"/>
      <c r="I99" s="91"/>
      <c r="O99" s="1"/>
      <c r="P99" s="1"/>
      <c r="Q99" s="1"/>
      <c r="R99" s="1"/>
      <c r="S99" s="10"/>
      <c r="T99" s="11"/>
      <c r="U99" s="11"/>
      <c r="V99" s="11"/>
      <c r="W99" s="11"/>
      <c r="X99" s="11"/>
      <c r="Y99" s="11"/>
      <c r="Z99" s="11"/>
      <c r="AA99" s="1"/>
      <c r="AB99" s="1"/>
      <c r="AC99" s="1"/>
      <c r="AD99" s="1"/>
      <c r="AE99" s="1"/>
      <c r="AF99" s="1"/>
      <c r="AG99" s="1"/>
      <c r="AH99" s="10"/>
      <c r="AI99" s="10"/>
      <c r="AJ99" s="10"/>
    </row>
    <row r="100" spans="2:36" s="4" customFormat="1" x14ac:dyDescent="0.2">
      <c r="B100" s="92" t="s">
        <v>267</v>
      </c>
      <c r="C100" s="89"/>
      <c r="D100" s="89"/>
      <c r="E100" s="90"/>
      <c r="F100" s="90"/>
      <c r="G100" s="89" t="s">
        <v>268</v>
      </c>
      <c r="H100" s="91"/>
      <c r="I100" s="91"/>
      <c r="O100" s="1"/>
      <c r="P100" s="1"/>
      <c r="Q100" s="1"/>
      <c r="R100" s="1"/>
      <c r="S100" s="10"/>
      <c r="T100" s="11"/>
      <c r="U100" s="11"/>
      <c r="V100" s="11"/>
      <c r="W100" s="11"/>
      <c r="X100" s="11"/>
      <c r="Y100" s="11"/>
      <c r="Z100" s="11"/>
      <c r="AA100" s="1"/>
      <c r="AB100" s="1"/>
      <c r="AC100" s="1"/>
      <c r="AD100" s="1"/>
      <c r="AE100" s="1"/>
      <c r="AF100" s="1"/>
      <c r="AG100" s="1"/>
      <c r="AH100" s="10"/>
      <c r="AI100" s="10"/>
      <c r="AJ100" s="10"/>
    </row>
    <row r="101" spans="2:36" s="4" customFormat="1" x14ac:dyDescent="0.2">
      <c r="B101" s="89" t="s">
        <v>18</v>
      </c>
      <c r="C101" s="89"/>
      <c r="D101" s="89"/>
      <c r="E101" s="90"/>
      <c r="F101" s="90"/>
      <c r="G101" s="89" t="s">
        <v>269</v>
      </c>
      <c r="H101" s="91"/>
      <c r="I101" s="91"/>
      <c r="O101" s="1"/>
      <c r="P101" s="1"/>
      <c r="Q101" s="1"/>
      <c r="R101" s="1"/>
      <c r="S101" s="10"/>
      <c r="T101" s="11"/>
      <c r="U101" s="11"/>
      <c r="V101" s="11"/>
      <c r="W101" s="11"/>
      <c r="X101" s="11"/>
      <c r="Y101" s="11"/>
      <c r="Z101" s="11"/>
      <c r="AA101" s="1"/>
      <c r="AB101" s="1"/>
      <c r="AC101" s="1"/>
      <c r="AD101" s="1"/>
      <c r="AE101" s="1"/>
      <c r="AF101" s="1"/>
      <c r="AG101" s="1"/>
      <c r="AH101" s="10"/>
      <c r="AI101" s="10"/>
      <c r="AJ101" s="10"/>
    </row>
    <row r="102" spans="2:36" s="4" customFormat="1" x14ac:dyDescent="0.2">
      <c r="B102" s="89" t="s">
        <v>19</v>
      </c>
      <c r="C102" s="89"/>
      <c r="D102" s="89"/>
      <c r="E102" s="90"/>
      <c r="F102" s="90"/>
      <c r="G102" s="89" t="s">
        <v>270</v>
      </c>
      <c r="H102" s="89"/>
      <c r="I102" s="89"/>
      <c r="J102" s="93"/>
      <c r="K102" s="93"/>
      <c r="O102" s="1"/>
      <c r="P102" s="1"/>
      <c r="Q102" s="1"/>
      <c r="R102" s="1"/>
      <c r="S102" s="10"/>
      <c r="T102" s="11"/>
      <c r="U102" s="11"/>
      <c r="V102" s="11"/>
      <c r="W102" s="11"/>
      <c r="X102" s="11"/>
      <c r="Y102" s="11"/>
      <c r="Z102" s="11"/>
      <c r="AA102" s="1"/>
      <c r="AB102" s="1"/>
      <c r="AC102" s="1"/>
      <c r="AD102" s="1"/>
      <c r="AE102" s="1"/>
      <c r="AF102" s="1"/>
      <c r="AG102" s="1"/>
      <c r="AH102" s="10"/>
      <c r="AI102" s="10"/>
      <c r="AJ102" s="10"/>
    </row>
    <row r="103" spans="2:36" s="4" customFormat="1" x14ac:dyDescent="0.2">
      <c r="B103" s="86" t="s">
        <v>20</v>
      </c>
      <c r="C103" s="86"/>
      <c r="D103" s="89"/>
      <c r="E103" s="90"/>
      <c r="F103" s="90"/>
      <c r="G103" s="89" t="s">
        <v>271</v>
      </c>
      <c r="H103" s="89"/>
      <c r="I103" s="89"/>
      <c r="J103" s="93"/>
      <c r="K103" s="93"/>
      <c r="O103" s="1"/>
      <c r="P103" s="1"/>
      <c r="Q103" s="1"/>
      <c r="R103" s="1"/>
      <c r="S103" s="10"/>
      <c r="T103" s="11"/>
      <c r="U103" s="11"/>
      <c r="V103" s="11"/>
      <c r="W103" s="11"/>
      <c r="X103" s="11"/>
      <c r="Y103" s="11"/>
      <c r="Z103" s="11"/>
      <c r="AA103" s="1"/>
      <c r="AB103" s="1"/>
      <c r="AC103" s="1"/>
      <c r="AD103" s="1"/>
      <c r="AE103" s="1"/>
      <c r="AF103" s="1"/>
      <c r="AG103" s="1"/>
      <c r="AH103" s="10"/>
      <c r="AI103" s="10"/>
      <c r="AJ103" s="10"/>
    </row>
    <row r="104" spans="2:36" s="4" customFormat="1" x14ac:dyDescent="0.2">
      <c r="B104" s="89" t="s">
        <v>272</v>
      </c>
      <c r="C104" s="89"/>
      <c r="D104" s="89"/>
      <c r="E104" s="90"/>
      <c r="F104" s="90"/>
      <c r="G104" s="89" t="s">
        <v>273</v>
      </c>
      <c r="H104" s="89"/>
      <c r="I104" s="89"/>
      <c r="J104" s="93"/>
      <c r="K104" s="93"/>
      <c r="O104" s="1"/>
      <c r="P104" s="1"/>
      <c r="Q104" s="1"/>
      <c r="R104" s="1"/>
      <c r="S104" s="10"/>
      <c r="T104" s="11"/>
      <c r="U104" s="11"/>
      <c r="V104" s="11"/>
      <c r="W104" s="11"/>
      <c r="X104" s="11"/>
      <c r="Y104" s="11"/>
      <c r="Z104" s="11"/>
      <c r="AA104" s="1"/>
      <c r="AB104" s="1"/>
      <c r="AC104" s="1"/>
      <c r="AD104" s="1"/>
      <c r="AE104" s="1"/>
      <c r="AF104" s="1"/>
      <c r="AG104" s="1"/>
      <c r="AH104" s="10"/>
      <c r="AI104" s="10"/>
      <c r="AJ104" s="10"/>
    </row>
    <row r="105" spans="2:36" s="4" customFormat="1" x14ac:dyDescent="0.2">
      <c r="B105" s="89" t="s">
        <v>22</v>
      </c>
      <c r="C105" s="89"/>
      <c r="D105" s="89"/>
      <c r="E105" s="90"/>
      <c r="F105" s="90"/>
      <c r="G105" s="89" t="s">
        <v>274</v>
      </c>
      <c r="H105" s="89"/>
      <c r="I105" s="89"/>
      <c r="J105" s="93"/>
      <c r="K105" s="93"/>
      <c r="O105" s="1"/>
      <c r="P105" s="1"/>
      <c r="Q105" s="1"/>
      <c r="R105" s="1"/>
      <c r="S105" s="10"/>
      <c r="T105" s="11"/>
      <c r="U105" s="11"/>
      <c r="V105" s="11"/>
      <c r="W105" s="11"/>
      <c r="X105" s="11"/>
      <c r="Y105" s="11"/>
      <c r="Z105" s="11"/>
      <c r="AA105" s="1"/>
      <c r="AB105" s="1"/>
      <c r="AC105" s="1"/>
      <c r="AD105" s="1"/>
      <c r="AE105" s="1"/>
      <c r="AF105" s="1"/>
      <c r="AG105" s="1"/>
      <c r="AH105" s="10"/>
      <c r="AI105" s="10"/>
      <c r="AJ105" s="10"/>
    </row>
    <row r="106" spans="2:36" s="4" customFormat="1" x14ac:dyDescent="0.2">
      <c r="B106" s="89" t="s">
        <v>275</v>
      </c>
      <c r="C106" s="89"/>
      <c r="D106" s="89"/>
      <c r="E106" s="90"/>
      <c r="F106" s="90"/>
      <c r="G106" s="89" t="s">
        <v>276</v>
      </c>
      <c r="H106" s="89"/>
      <c r="I106" s="89"/>
      <c r="J106" s="93"/>
      <c r="K106" s="93"/>
      <c r="O106" s="1"/>
      <c r="P106" s="1"/>
      <c r="Q106" s="1"/>
      <c r="R106" s="1"/>
      <c r="S106" s="10"/>
      <c r="T106" s="11"/>
      <c r="U106" s="11"/>
      <c r="V106" s="11"/>
      <c r="W106" s="11"/>
      <c r="X106" s="11"/>
      <c r="Y106" s="11"/>
      <c r="Z106" s="11"/>
      <c r="AA106" s="1"/>
      <c r="AB106" s="1"/>
      <c r="AC106" s="1"/>
      <c r="AD106" s="1"/>
      <c r="AE106" s="1"/>
      <c r="AF106" s="1"/>
      <c r="AG106" s="1"/>
      <c r="AH106" s="10"/>
      <c r="AI106" s="10"/>
      <c r="AJ106" s="10"/>
    </row>
    <row r="107" spans="2:36" s="4" customFormat="1" x14ac:dyDescent="0.2">
      <c r="B107" s="89" t="s">
        <v>277</v>
      </c>
      <c r="C107" s="89"/>
      <c r="D107" s="89"/>
      <c r="E107" s="90"/>
      <c r="F107" s="90"/>
      <c r="G107" s="89" t="s">
        <v>278</v>
      </c>
      <c r="H107" s="89"/>
      <c r="I107" s="89"/>
      <c r="J107" s="93"/>
      <c r="K107" s="93"/>
      <c r="O107" s="1"/>
      <c r="P107" s="1"/>
      <c r="Q107" s="1"/>
      <c r="R107" s="1"/>
      <c r="S107" s="10"/>
      <c r="T107" s="11"/>
      <c r="U107" s="11"/>
      <c r="V107" s="11"/>
      <c r="W107" s="11"/>
      <c r="X107" s="11"/>
      <c r="Y107" s="11"/>
      <c r="Z107" s="11"/>
      <c r="AA107" s="1"/>
      <c r="AB107" s="1"/>
      <c r="AC107" s="1"/>
      <c r="AD107" s="1"/>
      <c r="AE107" s="1"/>
      <c r="AF107" s="1"/>
      <c r="AG107" s="1"/>
      <c r="AH107" s="10"/>
      <c r="AI107" s="10"/>
      <c r="AJ107" s="10"/>
    </row>
    <row r="108" spans="2:36" s="4" customFormat="1" x14ac:dyDescent="0.2">
      <c r="B108" s="89" t="s">
        <v>25</v>
      </c>
      <c r="C108" s="89"/>
      <c r="D108" s="89"/>
      <c r="E108" s="90"/>
      <c r="F108" s="90"/>
      <c r="G108" s="89" t="s">
        <v>279</v>
      </c>
      <c r="H108" s="89"/>
      <c r="I108" s="89"/>
      <c r="J108" s="93"/>
      <c r="K108" s="93"/>
      <c r="O108" s="1"/>
      <c r="P108" s="1"/>
      <c r="Q108" s="1"/>
      <c r="R108" s="1"/>
      <c r="S108" s="10"/>
      <c r="T108" s="11"/>
      <c r="U108" s="11"/>
      <c r="V108" s="11"/>
      <c r="W108" s="11"/>
      <c r="X108" s="11"/>
      <c r="Y108" s="11"/>
      <c r="Z108" s="11"/>
      <c r="AA108" s="1"/>
      <c r="AB108" s="1"/>
      <c r="AC108" s="1"/>
      <c r="AD108" s="1"/>
      <c r="AE108" s="1"/>
      <c r="AF108" s="1"/>
      <c r="AG108" s="1"/>
      <c r="AH108" s="10"/>
      <c r="AI108" s="10"/>
      <c r="AJ108" s="10"/>
    </row>
    <row r="109" spans="2:36" s="4" customFormat="1" x14ac:dyDescent="0.2">
      <c r="B109" s="107" t="s">
        <v>280</v>
      </c>
      <c r="C109" s="107"/>
      <c r="D109" s="107"/>
      <c r="E109" s="107"/>
      <c r="F109" s="107"/>
      <c r="G109" s="89" t="s">
        <v>281</v>
      </c>
      <c r="H109" s="89"/>
      <c r="I109" s="89"/>
      <c r="J109" s="93"/>
      <c r="K109" s="93"/>
      <c r="O109" s="1"/>
      <c r="P109" s="1"/>
      <c r="Q109" s="1"/>
      <c r="R109" s="1"/>
      <c r="S109" s="10"/>
      <c r="T109" s="11"/>
      <c r="U109" s="11"/>
      <c r="V109" s="11"/>
      <c r="W109" s="11"/>
      <c r="X109" s="11"/>
      <c r="Y109" s="11"/>
      <c r="Z109" s="11"/>
      <c r="AA109" s="1"/>
      <c r="AB109" s="1"/>
      <c r="AC109" s="1"/>
      <c r="AD109" s="1"/>
      <c r="AE109" s="1"/>
      <c r="AF109" s="1"/>
      <c r="AG109" s="1"/>
      <c r="AH109" s="10"/>
      <c r="AI109" s="10"/>
      <c r="AJ109" s="10"/>
    </row>
    <row r="110" spans="2:36" s="4" customFormat="1" x14ac:dyDescent="0.2">
      <c r="B110" s="108" t="s">
        <v>282</v>
      </c>
      <c r="C110" s="108"/>
      <c r="D110" s="108"/>
      <c r="E110" s="108"/>
      <c r="F110" s="108"/>
      <c r="G110" s="89" t="s">
        <v>283</v>
      </c>
      <c r="H110" s="89"/>
      <c r="I110" s="89"/>
      <c r="J110" s="93"/>
      <c r="K110" s="93"/>
      <c r="O110" s="1"/>
      <c r="P110" s="1"/>
      <c r="Q110" s="1"/>
      <c r="R110" s="1"/>
      <c r="S110" s="10"/>
      <c r="T110" s="11"/>
      <c r="U110" s="11"/>
      <c r="V110" s="11"/>
      <c r="W110" s="11"/>
      <c r="X110" s="11"/>
      <c r="Y110" s="11"/>
      <c r="Z110" s="11"/>
      <c r="AA110" s="1"/>
      <c r="AB110" s="1"/>
      <c r="AC110" s="1"/>
      <c r="AD110" s="1"/>
      <c r="AE110" s="1"/>
      <c r="AF110" s="1"/>
      <c r="AG110" s="1"/>
      <c r="AH110" s="10"/>
      <c r="AI110" s="10"/>
      <c r="AJ110" s="10"/>
    </row>
    <row r="111" spans="2:36" s="4" customFormat="1" x14ac:dyDescent="0.2">
      <c r="B111" s="89" t="s">
        <v>284</v>
      </c>
      <c r="C111" s="89"/>
      <c r="D111" s="89"/>
      <c r="E111" s="90"/>
      <c r="F111" s="90"/>
      <c r="G111" s="89" t="s">
        <v>285</v>
      </c>
      <c r="H111" s="89"/>
      <c r="I111" s="89"/>
      <c r="J111" s="93"/>
      <c r="K111" s="93"/>
      <c r="O111" s="1"/>
      <c r="P111" s="1"/>
      <c r="Q111" s="1"/>
      <c r="R111" s="1"/>
      <c r="S111" s="10"/>
      <c r="T111" s="11"/>
      <c r="U111" s="11"/>
      <c r="V111" s="11"/>
      <c r="W111" s="11"/>
      <c r="X111" s="11"/>
      <c r="Y111" s="11"/>
      <c r="Z111" s="11"/>
      <c r="AA111" s="1"/>
      <c r="AB111" s="1"/>
      <c r="AC111" s="1"/>
      <c r="AD111" s="1"/>
      <c r="AE111" s="1"/>
      <c r="AF111" s="1"/>
      <c r="AG111" s="1"/>
      <c r="AH111" s="10"/>
      <c r="AI111" s="10"/>
      <c r="AJ111" s="10"/>
    </row>
    <row r="112" spans="2:36" s="4" customFormat="1" x14ac:dyDescent="0.2">
      <c r="B112" s="89" t="s">
        <v>286</v>
      </c>
      <c r="C112" s="89"/>
      <c r="D112" s="89"/>
      <c r="E112" s="90"/>
      <c r="F112" s="90"/>
      <c r="G112" s="89" t="s">
        <v>287</v>
      </c>
      <c r="H112" s="89"/>
      <c r="I112" s="89"/>
      <c r="J112" s="93"/>
      <c r="K112" s="93"/>
      <c r="O112" s="1"/>
      <c r="P112" s="1"/>
      <c r="Q112" s="1"/>
      <c r="R112" s="1"/>
      <c r="S112" s="10"/>
      <c r="T112" s="11"/>
      <c r="U112" s="11"/>
      <c r="V112" s="11"/>
      <c r="W112" s="11"/>
      <c r="X112" s="11"/>
      <c r="Y112" s="11"/>
      <c r="Z112" s="11"/>
      <c r="AA112" s="1"/>
      <c r="AB112" s="1"/>
      <c r="AC112" s="1"/>
      <c r="AD112" s="1"/>
      <c r="AE112" s="1"/>
      <c r="AF112" s="1"/>
      <c r="AG112" s="1"/>
      <c r="AH112" s="10"/>
      <c r="AI112" s="10"/>
      <c r="AJ112" s="10"/>
    </row>
    <row r="113" spans="2:36" s="4" customFormat="1" x14ac:dyDescent="0.2">
      <c r="B113" s="89" t="s">
        <v>288</v>
      </c>
      <c r="C113" s="89"/>
      <c r="D113" s="89"/>
      <c r="E113" s="90"/>
      <c r="F113" s="90"/>
      <c r="G113" s="89" t="s">
        <v>289</v>
      </c>
      <c r="H113" s="89"/>
      <c r="I113" s="89"/>
      <c r="J113" s="93"/>
      <c r="K113" s="93"/>
      <c r="O113" s="1"/>
      <c r="P113" s="1"/>
      <c r="Q113" s="1"/>
      <c r="R113" s="1"/>
      <c r="S113" s="10"/>
      <c r="T113" s="11"/>
      <c r="U113" s="11"/>
      <c r="V113" s="11"/>
      <c r="W113" s="11"/>
      <c r="X113" s="11"/>
      <c r="Y113" s="11"/>
      <c r="Z113" s="11"/>
      <c r="AA113" s="1"/>
      <c r="AB113" s="1"/>
      <c r="AC113" s="1"/>
      <c r="AD113" s="1"/>
      <c r="AE113" s="1"/>
      <c r="AF113" s="1"/>
      <c r="AG113" s="1"/>
      <c r="AH113" s="10"/>
      <c r="AI113" s="10"/>
      <c r="AJ113" s="10"/>
    </row>
    <row r="114" spans="2:36" s="4" customFormat="1" x14ac:dyDescent="0.2">
      <c r="B114" s="89" t="s">
        <v>290</v>
      </c>
      <c r="C114" s="89"/>
      <c r="D114" s="89"/>
      <c r="E114" s="90"/>
      <c r="F114" s="90"/>
      <c r="G114" s="89" t="s">
        <v>291</v>
      </c>
      <c r="H114" s="89"/>
      <c r="I114" s="89"/>
      <c r="J114" s="93"/>
      <c r="K114" s="93"/>
      <c r="O114" s="1"/>
      <c r="P114" s="1"/>
      <c r="Q114" s="1"/>
      <c r="R114" s="1"/>
      <c r="S114" s="10"/>
      <c r="T114" s="11"/>
      <c r="U114" s="11"/>
      <c r="V114" s="11"/>
      <c r="W114" s="11"/>
      <c r="X114" s="11"/>
      <c r="Y114" s="11"/>
      <c r="Z114" s="11"/>
      <c r="AA114" s="1"/>
      <c r="AB114" s="1"/>
      <c r="AC114" s="1"/>
      <c r="AD114" s="1"/>
      <c r="AE114" s="1"/>
      <c r="AF114" s="1"/>
      <c r="AG114" s="1"/>
      <c r="AH114" s="10"/>
      <c r="AI114" s="10"/>
      <c r="AJ114" s="10"/>
    </row>
    <row r="115" spans="2:36" s="4" customFormat="1" x14ac:dyDescent="0.2">
      <c r="B115" s="89" t="s">
        <v>292</v>
      </c>
      <c r="C115" s="89"/>
      <c r="D115" s="89"/>
      <c r="E115" s="90"/>
      <c r="F115" s="90"/>
      <c r="G115" s="89" t="s">
        <v>293</v>
      </c>
      <c r="H115" s="89"/>
      <c r="I115" s="89"/>
      <c r="J115" s="93"/>
      <c r="K115" s="93"/>
      <c r="O115" s="1"/>
      <c r="P115" s="1"/>
      <c r="Q115" s="1"/>
      <c r="R115" s="1"/>
      <c r="S115" s="10"/>
      <c r="T115" s="11"/>
      <c r="U115" s="11"/>
      <c r="V115" s="11"/>
      <c r="W115" s="11"/>
      <c r="X115" s="11"/>
      <c r="Y115" s="11"/>
      <c r="Z115" s="11"/>
      <c r="AA115" s="1"/>
      <c r="AB115" s="1"/>
      <c r="AC115" s="1"/>
      <c r="AD115" s="1"/>
      <c r="AE115" s="1"/>
      <c r="AF115" s="1"/>
      <c r="AG115" s="1"/>
      <c r="AH115" s="10"/>
      <c r="AI115" s="10"/>
      <c r="AJ115" s="10"/>
    </row>
    <row r="116" spans="2:36" s="4" customFormat="1" x14ac:dyDescent="0.2">
      <c r="B116" s="89" t="s">
        <v>294</v>
      </c>
      <c r="C116" s="89"/>
      <c r="D116" s="89"/>
      <c r="E116" s="90"/>
      <c r="F116" s="90"/>
      <c r="G116" s="89" t="s">
        <v>295</v>
      </c>
      <c r="H116" s="89"/>
      <c r="I116" s="89"/>
      <c r="J116" s="93"/>
      <c r="K116" s="93"/>
      <c r="O116" s="1"/>
      <c r="P116" s="1"/>
      <c r="Q116" s="1"/>
      <c r="R116" s="1"/>
      <c r="S116" s="10"/>
      <c r="T116" s="11"/>
      <c r="U116" s="11"/>
      <c r="V116" s="11"/>
      <c r="W116" s="11"/>
      <c r="X116" s="11"/>
      <c r="Y116" s="11"/>
      <c r="Z116" s="11"/>
      <c r="AA116" s="1"/>
      <c r="AB116" s="1"/>
      <c r="AC116" s="1"/>
      <c r="AD116" s="1"/>
      <c r="AE116" s="1"/>
      <c r="AF116" s="1"/>
      <c r="AG116" s="1"/>
      <c r="AH116" s="10"/>
      <c r="AI116" s="10"/>
      <c r="AJ116" s="10"/>
    </row>
    <row r="117" spans="2:36" s="4" customFormat="1" x14ac:dyDescent="0.2">
      <c r="B117" s="89" t="s">
        <v>296</v>
      </c>
      <c r="C117" s="89"/>
      <c r="D117" s="89"/>
      <c r="E117" s="90"/>
      <c r="F117" s="90"/>
      <c r="G117" s="89" t="s">
        <v>297</v>
      </c>
      <c r="H117" s="89"/>
      <c r="I117" s="89"/>
      <c r="J117" s="93"/>
      <c r="K117" s="93"/>
      <c r="O117" s="1"/>
      <c r="P117" s="1"/>
      <c r="Q117" s="1"/>
      <c r="R117" s="1"/>
      <c r="S117" s="10"/>
      <c r="T117" s="11"/>
      <c r="U117" s="11"/>
      <c r="V117" s="11"/>
      <c r="W117" s="11"/>
      <c r="X117" s="11"/>
      <c r="Y117" s="11"/>
      <c r="Z117" s="11"/>
      <c r="AA117" s="1"/>
      <c r="AB117" s="1"/>
      <c r="AC117" s="1"/>
      <c r="AD117" s="1"/>
      <c r="AE117" s="1"/>
      <c r="AF117" s="1"/>
      <c r="AG117" s="1"/>
      <c r="AH117" s="10"/>
      <c r="AI117" s="10"/>
      <c r="AJ117" s="10"/>
    </row>
    <row r="118" spans="2:36" s="4" customFormat="1" x14ac:dyDescent="0.2">
      <c r="B118" s="89" t="s">
        <v>298</v>
      </c>
      <c r="C118" s="89"/>
      <c r="D118" s="89"/>
      <c r="E118" s="90"/>
      <c r="F118" s="90"/>
      <c r="G118" s="89" t="s">
        <v>299</v>
      </c>
      <c r="H118" s="89"/>
      <c r="I118" s="89"/>
      <c r="J118" s="93"/>
      <c r="K118" s="93"/>
      <c r="O118" s="1"/>
      <c r="P118" s="1"/>
      <c r="Q118" s="1"/>
      <c r="R118" s="1"/>
      <c r="S118" s="10"/>
      <c r="T118" s="11"/>
      <c r="U118" s="11"/>
      <c r="V118" s="11"/>
      <c r="W118" s="11"/>
      <c r="X118" s="11"/>
      <c r="Y118" s="11"/>
      <c r="Z118" s="11"/>
      <c r="AA118" s="1"/>
      <c r="AB118" s="1"/>
      <c r="AC118" s="1"/>
      <c r="AD118" s="1"/>
      <c r="AE118" s="1"/>
      <c r="AF118" s="1"/>
      <c r="AG118" s="1"/>
      <c r="AH118" s="10"/>
      <c r="AI118" s="10"/>
      <c r="AJ118" s="10"/>
    </row>
    <row r="119" spans="2:36" s="4" customFormat="1" x14ac:dyDescent="0.2">
      <c r="B119" s="89" t="s">
        <v>300</v>
      </c>
      <c r="C119" s="89"/>
      <c r="D119" s="89"/>
      <c r="E119" s="90"/>
      <c r="F119" s="90"/>
      <c r="G119" s="89" t="s">
        <v>301</v>
      </c>
      <c r="H119" s="89"/>
      <c r="I119" s="89"/>
      <c r="J119" s="93"/>
      <c r="K119" s="93"/>
      <c r="O119" s="1"/>
      <c r="P119" s="1"/>
      <c r="Q119" s="1"/>
      <c r="R119" s="1"/>
      <c r="S119" s="10"/>
      <c r="T119" s="11"/>
      <c r="U119" s="11"/>
      <c r="V119" s="11"/>
      <c r="W119" s="11"/>
      <c r="X119" s="11"/>
      <c r="Y119" s="11"/>
      <c r="Z119" s="11"/>
      <c r="AA119" s="1"/>
      <c r="AB119" s="1"/>
      <c r="AC119" s="1"/>
      <c r="AD119" s="1"/>
      <c r="AE119" s="1"/>
      <c r="AF119" s="1"/>
      <c r="AG119" s="1"/>
      <c r="AH119" s="10"/>
      <c r="AI119" s="10"/>
      <c r="AJ119" s="10"/>
    </row>
    <row r="120" spans="2:36" s="4" customFormat="1" x14ac:dyDescent="0.2">
      <c r="B120" s="89" t="s">
        <v>302</v>
      </c>
      <c r="C120" s="89"/>
      <c r="D120" s="89"/>
      <c r="E120" s="90"/>
      <c r="F120" s="90"/>
      <c r="G120" s="89" t="s">
        <v>303</v>
      </c>
      <c r="H120" s="89"/>
      <c r="I120" s="89"/>
      <c r="J120" s="93"/>
      <c r="K120" s="93"/>
      <c r="O120" s="1"/>
      <c r="P120" s="1"/>
      <c r="Q120" s="1"/>
      <c r="R120" s="1"/>
      <c r="S120" s="10"/>
      <c r="T120" s="11"/>
      <c r="U120" s="11"/>
      <c r="V120" s="11"/>
      <c r="W120" s="11"/>
      <c r="X120" s="11"/>
      <c r="Y120" s="11"/>
      <c r="Z120" s="11"/>
      <c r="AA120" s="1"/>
      <c r="AB120" s="1"/>
      <c r="AC120" s="1"/>
      <c r="AD120" s="1"/>
      <c r="AE120" s="1"/>
      <c r="AF120" s="1"/>
      <c r="AG120" s="1"/>
      <c r="AH120" s="10"/>
      <c r="AI120" s="10"/>
      <c r="AJ120" s="10"/>
    </row>
    <row r="121" spans="2:36" s="4" customFormat="1" x14ac:dyDescent="0.2">
      <c r="B121" s="89" t="s">
        <v>304</v>
      </c>
      <c r="C121" s="89"/>
      <c r="D121" s="89"/>
      <c r="E121" s="90"/>
      <c r="F121" s="90"/>
      <c r="G121" s="89" t="s">
        <v>305</v>
      </c>
      <c r="H121" s="89"/>
      <c r="I121" s="89"/>
      <c r="J121" s="93"/>
      <c r="K121" s="93"/>
      <c r="O121" s="1"/>
      <c r="P121" s="1"/>
      <c r="Q121" s="1"/>
      <c r="R121" s="1"/>
      <c r="S121" s="10"/>
      <c r="T121" s="11"/>
      <c r="U121" s="11"/>
      <c r="V121" s="11"/>
      <c r="W121" s="11"/>
      <c r="X121" s="11"/>
      <c r="Y121" s="11"/>
      <c r="Z121" s="11"/>
      <c r="AA121" s="1"/>
      <c r="AB121" s="1"/>
      <c r="AC121" s="1"/>
      <c r="AD121" s="1"/>
      <c r="AE121" s="1"/>
      <c r="AF121" s="1"/>
      <c r="AG121" s="1"/>
      <c r="AH121" s="10"/>
      <c r="AI121" s="10"/>
      <c r="AJ121" s="10"/>
    </row>
    <row r="122" spans="2:36" s="4" customFormat="1" x14ac:dyDescent="0.2">
      <c r="B122" s="89" t="s">
        <v>306</v>
      </c>
      <c r="C122" s="89"/>
      <c r="D122" s="89"/>
      <c r="E122" s="90"/>
      <c r="F122" s="90"/>
      <c r="G122" s="89" t="s">
        <v>307</v>
      </c>
      <c r="H122" s="89"/>
      <c r="I122" s="89"/>
      <c r="J122" s="93"/>
      <c r="K122" s="93"/>
      <c r="O122" s="1"/>
      <c r="P122" s="1"/>
      <c r="Q122" s="1"/>
      <c r="R122" s="1"/>
      <c r="S122" s="10"/>
      <c r="T122" s="11"/>
      <c r="U122" s="11"/>
      <c r="V122" s="11"/>
      <c r="W122" s="11"/>
      <c r="X122" s="11"/>
      <c r="Y122" s="11"/>
      <c r="Z122" s="11"/>
      <c r="AA122" s="1"/>
      <c r="AB122" s="1"/>
      <c r="AC122" s="1"/>
      <c r="AD122" s="1"/>
      <c r="AE122" s="1"/>
      <c r="AF122" s="1"/>
      <c r="AG122" s="1"/>
      <c r="AH122" s="10"/>
      <c r="AI122" s="10"/>
      <c r="AJ122" s="10"/>
    </row>
    <row r="123" spans="2:36" s="4" customFormat="1" x14ac:dyDescent="0.2">
      <c r="B123" s="89" t="s">
        <v>308</v>
      </c>
      <c r="C123" s="89"/>
      <c r="D123" s="89"/>
      <c r="E123" s="90"/>
      <c r="F123" s="90"/>
      <c r="G123" s="89" t="s">
        <v>307</v>
      </c>
      <c r="H123" s="89"/>
      <c r="I123" s="89"/>
      <c r="J123" s="93"/>
      <c r="K123" s="93"/>
      <c r="O123" s="1"/>
      <c r="P123" s="1"/>
      <c r="Q123" s="1"/>
      <c r="R123" s="1"/>
      <c r="S123" s="10"/>
      <c r="T123" s="11"/>
      <c r="U123" s="11"/>
      <c r="V123" s="11"/>
      <c r="W123" s="11"/>
      <c r="X123" s="11"/>
      <c r="Y123" s="11"/>
      <c r="Z123" s="11"/>
      <c r="AA123" s="1"/>
      <c r="AB123" s="1"/>
      <c r="AC123" s="1"/>
      <c r="AD123" s="1"/>
      <c r="AE123" s="1"/>
      <c r="AF123" s="1"/>
      <c r="AG123" s="1"/>
      <c r="AH123" s="10"/>
      <c r="AI123" s="10"/>
      <c r="AJ123" s="10"/>
    </row>
    <row r="124" spans="2:36" s="4" customFormat="1" x14ac:dyDescent="0.2">
      <c r="B124" s="89" t="s">
        <v>309</v>
      </c>
      <c r="C124" s="89"/>
      <c r="D124" s="89"/>
      <c r="E124" s="90"/>
      <c r="F124" s="90"/>
      <c r="G124" s="89" t="s">
        <v>310</v>
      </c>
      <c r="H124" s="89"/>
      <c r="I124" s="89"/>
      <c r="J124" s="93"/>
      <c r="K124" s="93"/>
      <c r="O124" s="1"/>
      <c r="P124" s="1"/>
      <c r="Q124" s="1"/>
      <c r="R124" s="1"/>
      <c r="S124" s="10"/>
      <c r="T124" s="11"/>
      <c r="U124" s="11"/>
      <c r="V124" s="11"/>
      <c r="W124" s="11"/>
      <c r="X124" s="11"/>
      <c r="Y124" s="11"/>
      <c r="Z124" s="11"/>
      <c r="AA124" s="1"/>
      <c r="AB124" s="1"/>
      <c r="AC124" s="1"/>
      <c r="AD124" s="1"/>
      <c r="AE124" s="1"/>
      <c r="AF124" s="1"/>
      <c r="AG124" s="1"/>
      <c r="AH124" s="10"/>
      <c r="AI124" s="10"/>
      <c r="AJ124" s="10"/>
    </row>
    <row r="125" spans="2:36" s="4" customFormat="1" x14ac:dyDescent="0.2">
      <c r="B125" s="91" t="s">
        <v>311</v>
      </c>
      <c r="C125" s="91" t="s">
        <v>312</v>
      </c>
      <c r="D125" s="91"/>
      <c r="E125" s="91"/>
      <c r="F125" s="91"/>
      <c r="G125" s="91"/>
      <c r="H125" s="89"/>
      <c r="I125" s="89"/>
      <c r="J125" s="93"/>
      <c r="K125" s="93"/>
      <c r="O125" s="1"/>
      <c r="P125" s="1"/>
      <c r="Q125" s="1"/>
      <c r="R125" s="1"/>
      <c r="S125" s="10"/>
      <c r="T125" s="11"/>
      <c r="U125" s="11"/>
      <c r="V125" s="11"/>
      <c r="W125" s="11"/>
      <c r="X125" s="11"/>
      <c r="Y125" s="11"/>
      <c r="Z125" s="11"/>
      <c r="AA125" s="1"/>
      <c r="AB125" s="1"/>
      <c r="AC125" s="1"/>
      <c r="AD125" s="1"/>
      <c r="AE125" s="1"/>
      <c r="AF125" s="1"/>
      <c r="AG125" s="1"/>
      <c r="AH125" s="10"/>
      <c r="AI125" s="10"/>
      <c r="AJ125" s="10"/>
    </row>
    <row r="126" spans="2:36" s="4" customFormat="1" x14ac:dyDescent="0.2">
      <c r="B126" s="93"/>
      <c r="C126" s="93"/>
      <c r="D126" s="93"/>
      <c r="E126" s="93"/>
      <c r="F126" s="93"/>
      <c r="G126" s="94"/>
      <c r="H126" s="94"/>
      <c r="I126" s="93"/>
      <c r="J126" s="93"/>
      <c r="K126" s="93"/>
      <c r="L126" s="93"/>
      <c r="P126" s="1"/>
      <c r="Q126" s="1"/>
      <c r="R126" s="1"/>
      <c r="S126" s="10"/>
      <c r="T126" s="11"/>
      <c r="U126" s="11"/>
      <c r="V126" s="11"/>
      <c r="W126" s="11"/>
      <c r="X126" s="11"/>
      <c r="Y126" s="11"/>
      <c r="Z126" s="11"/>
      <c r="AA126" s="1"/>
      <c r="AB126" s="1"/>
      <c r="AC126" s="1"/>
      <c r="AD126" s="1"/>
      <c r="AE126" s="1"/>
      <c r="AF126" s="1"/>
      <c r="AG126" s="1"/>
      <c r="AH126" s="10"/>
      <c r="AI126" s="10"/>
      <c r="AJ126" s="10"/>
    </row>
    <row r="127" spans="2:36" s="4" customFormat="1" x14ac:dyDescent="0.2">
      <c r="B127" s="93"/>
      <c r="C127" s="93"/>
      <c r="D127" s="93"/>
      <c r="E127" s="93"/>
      <c r="F127" s="93"/>
      <c r="G127" s="94"/>
      <c r="H127" s="94"/>
      <c r="I127" s="93"/>
      <c r="J127" s="93"/>
      <c r="K127" s="93"/>
      <c r="L127" s="93"/>
      <c r="P127" s="1"/>
      <c r="Q127" s="1"/>
      <c r="R127" s="1"/>
      <c r="S127" s="10"/>
      <c r="T127" s="11"/>
      <c r="U127" s="11"/>
      <c r="V127" s="11"/>
      <c r="W127" s="11"/>
      <c r="X127" s="11"/>
      <c r="Y127" s="11"/>
      <c r="Z127" s="11"/>
      <c r="AA127" s="1"/>
      <c r="AB127" s="1"/>
      <c r="AC127" s="1"/>
      <c r="AD127" s="1"/>
      <c r="AE127" s="1"/>
      <c r="AF127" s="1"/>
      <c r="AG127" s="1"/>
      <c r="AH127" s="10"/>
      <c r="AI127" s="10"/>
      <c r="AJ127" s="10"/>
    </row>
    <row r="128" spans="2:36" s="4" customFormat="1" x14ac:dyDescent="0.2">
      <c r="B128" s="93"/>
      <c r="C128" s="93"/>
      <c r="D128" s="93"/>
      <c r="E128" s="93"/>
      <c r="F128" s="93"/>
      <c r="G128" s="94"/>
      <c r="H128" s="94"/>
      <c r="I128" s="93"/>
      <c r="J128" s="93"/>
      <c r="K128" s="93"/>
      <c r="L128" s="93"/>
      <c r="P128" s="1"/>
      <c r="Q128" s="1"/>
      <c r="R128" s="1"/>
      <c r="S128" s="10"/>
      <c r="T128" s="11"/>
      <c r="U128" s="11"/>
      <c r="V128" s="11"/>
      <c r="W128" s="11"/>
      <c r="X128" s="11"/>
      <c r="Y128" s="11"/>
      <c r="Z128" s="11"/>
      <c r="AA128" s="1"/>
      <c r="AB128" s="1"/>
      <c r="AC128" s="1"/>
      <c r="AD128" s="1"/>
      <c r="AE128" s="1"/>
      <c r="AF128" s="1"/>
      <c r="AG128" s="1"/>
      <c r="AH128" s="10"/>
      <c r="AI128" s="10"/>
      <c r="AJ128" s="10"/>
    </row>
    <row r="129" spans="2:36" s="4" customFormat="1" x14ac:dyDescent="0.2">
      <c r="B129" s="93"/>
      <c r="C129" s="93"/>
      <c r="D129" s="93"/>
      <c r="E129" s="93"/>
      <c r="F129" s="93"/>
      <c r="G129" s="94"/>
      <c r="H129" s="94"/>
      <c r="I129" s="93"/>
      <c r="J129" s="93"/>
      <c r="K129" s="93"/>
      <c r="L129" s="93"/>
      <c r="P129" s="1"/>
      <c r="Q129" s="1"/>
      <c r="R129" s="1"/>
      <c r="S129" s="10"/>
      <c r="T129" s="11"/>
      <c r="U129" s="11"/>
      <c r="V129" s="11"/>
      <c r="W129" s="11"/>
      <c r="X129" s="11"/>
      <c r="Y129" s="11"/>
      <c r="Z129" s="11"/>
      <c r="AA129" s="1"/>
      <c r="AB129" s="1"/>
      <c r="AC129" s="1"/>
      <c r="AD129" s="1"/>
      <c r="AE129" s="1"/>
      <c r="AF129" s="1"/>
      <c r="AG129" s="1"/>
      <c r="AH129" s="10"/>
      <c r="AI129" s="10"/>
      <c r="AJ129" s="10"/>
    </row>
  </sheetData>
  <mergeCells count="10">
    <mergeCell ref="AG5:AJ5"/>
    <mergeCell ref="AK5:AK6"/>
    <mergeCell ref="A7:A8"/>
    <mergeCell ref="C89:G89"/>
    <mergeCell ref="B109:F109"/>
    <mergeCell ref="B110:F110"/>
    <mergeCell ref="B1:AF1"/>
    <mergeCell ref="S5:W5"/>
    <mergeCell ref="X5:AB5"/>
    <mergeCell ref="AC5:AF5"/>
  </mergeCells>
  <printOptions horizontalCentered="1"/>
  <pageMargins left="0.70866141732283472" right="0.31496062992125984" top="0.19685039370078741" bottom="0" header="0.31496062992125984" footer="0.31496062992125984"/>
  <pageSetup paperSize="5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9"/>
  <sheetViews>
    <sheetView tabSelected="1" zoomScale="96" zoomScaleNormal="96" workbookViewId="0">
      <selection activeCell="I5" sqref="I5"/>
    </sheetView>
  </sheetViews>
  <sheetFormatPr baseColWidth="10" defaultColWidth="9.140625" defaultRowHeight="12.75" x14ac:dyDescent="0.2"/>
  <cols>
    <col min="1" max="1" width="5.5703125" style="1" customWidth="1"/>
    <col min="2" max="2" width="8.42578125" style="4" customWidth="1"/>
    <col min="3" max="3" width="4.5703125" style="4" customWidth="1"/>
    <col min="4" max="4" width="5.140625" style="4" customWidth="1"/>
    <col min="5" max="5" width="5.5703125" style="4" customWidth="1"/>
    <col min="6" max="6" width="5.28515625" style="4" customWidth="1"/>
    <col min="7" max="7" width="6.140625" style="17" customWidth="1"/>
    <col min="8" max="8" width="45.42578125" style="17" bestFit="1" customWidth="1"/>
    <col min="9" max="9" width="46.42578125" style="1" bestFit="1" customWidth="1"/>
    <col min="10" max="10" width="43.5703125" style="1" hidden="1" customWidth="1"/>
    <col min="11" max="11" width="2.7109375" style="1" bestFit="1" customWidth="1"/>
    <col min="12" max="12" width="10.5703125" style="1" bestFit="1" customWidth="1"/>
    <col min="13" max="15" width="2.7109375" style="4" bestFit="1" customWidth="1"/>
    <col min="16" max="16" width="20.42578125" style="1" bestFit="1" customWidth="1"/>
    <col min="17" max="17" width="32.7109375" style="1" hidden="1" customWidth="1"/>
    <col min="18" max="18" width="15.85546875" style="1" bestFit="1" customWidth="1"/>
    <col min="19" max="19" width="15.42578125" style="10" bestFit="1" customWidth="1"/>
    <col min="20" max="20" width="7.42578125" style="11" bestFit="1" customWidth="1"/>
    <col min="21" max="21" width="12.85546875" style="11" bestFit="1" customWidth="1"/>
    <col min="22" max="23" width="11.7109375" style="11" bestFit="1" customWidth="1"/>
    <col min="24" max="24" width="14.42578125" style="11" bestFit="1" customWidth="1"/>
    <col min="25" max="25" width="13.28515625" style="11" bestFit="1" customWidth="1"/>
    <col min="26" max="26" width="14.42578125" style="11" bestFit="1" customWidth="1"/>
    <col min="27" max="27" width="12.85546875" style="1" bestFit="1" customWidth="1"/>
    <col min="28" max="28" width="10" style="1" bestFit="1" customWidth="1"/>
    <col min="29" max="29" width="14.28515625" style="1" customWidth="1"/>
    <col min="30" max="30" width="12.7109375" style="1" customWidth="1"/>
    <col min="31" max="31" width="12.85546875" style="1" bestFit="1" customWidth="1"/>
    <col min="32" max="32" width="15.140625" style="1" customWidth="1"/>
    <col min="33" max="33" width="14.5703125" style="1" bestFit="1" customWidth="1"/>
    <col min="34" max="34" width="16.42578125" style="2" customWidth="1"/>
    <col min="35" max="36" width="16" style="2" customWidth="1"/>
    <col min="37" max="37" width="13.85546875" style="1" bestFit="1" customWidth="1"/>
    <col min="38" max="38" width="11.140625" style="1" bestFit="1" customWidth="1"/>
    <col min="39" max="16384" width="9.140625" style="1"/>
  </cols>
  <sheetData>
    <row r="1" spans="1:38" ht="23.25" x14ac:dyDescent="0.2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8" ht="24" customHeight="1" x14ac:dyDescent="0.2">
      <c r="B2" s="3" t="s">
        <v>1</v>
      </c>
      <c r="C2" s="3"/>
      <c r="G2" s="5"/>
      <c r="H2" s="6" t="s">
        <v>2</v>
      </c>
      <c r="I2" s="7"/>
      <c r="J2" s="8"/>
      <c r="K2" s="8"/>
      <c r="L2" s="8"/>
      <c r="M2" s="9"/>
      <c r="N2" s="9"/>
      <c r="O2" s="9"/>
    </row>
    <row r="3" spans="1:38" ht="24" customHeight="1" x14ac:dyDescent="0.2">
      <c r="B3" s="3" t="s">
        <v>3</v>
      </c>
      <c r="C3" s="3"/>
      <c r="F3" s="6"/>
      <c r="G3" s="5"/>
      <c r="H3" s="5"/>
      <c r="I3" s="7"/>
      <c r="J3" s="8"/>
      <c r="K3" s="8"/>
      <c r="L3" s="8"/>
      <c r="M3" s="9"/>
      <c r="N3" s="9"/>
      <c r="O3" s="9"/>
    </row>
    <row r="4" spans="1:38" ht="24" customHeight="1" x14ac:dyDescent="0.2">
      <c r="B4" s="12" t="s">
        <v>4</v>
      </c>
      <c r="C4" s="13"/>
      <c r="E4" s="14"/>
      <c r="F4" s="15"/>
      <c r="G4" s="15"/>
      <c r="H4" s="15"/>
      <c r="I4" s="16"/>
    </row>
    <row r="5" spans="1:38" ht="87.75" customHeight="1" x14ac:dyDescent="0.2">
      <c r="J5" s="3" t="s">
        <v>5</v>
      </c>
      <c r="K5" s="3"/>
      <c r="L5" s="3"/>
      <c r="S5" s="99" t="s">
        <v>6</v>
      </c>
      <c r="T5" s="100"/>
      <c r="U5" s="100"/>
      <c r="V5" s="100"/>
      <c r="W5" s="110"/>
      <c r="X5" s="111" t="s">
        <v>7</v>
      </c>
      <c r="Y5" s="112"/>
      <c r="Z5" s="112"/>
      <c r="AA5" s="112"/>
      <c r="AB5" s="112"/>
      <c r="AC5" s="111" t="s">
        <v>8</v>
      </c>
      <c r="AD5" s="113"/>
      <c r="AE5" s="113"/>
      <c r="AF5" s="114"/>
      <c r="AG5" s="99" t="s">
        <v>9</v>
      </c>
      <c r="AH5" s="100"/>
      <c r="AI5" s="100"/>
      <c r="AJ5" s="100"/>
      <c r="AK5" s="101" t="s">
        <v>10</v>
      </c>
    </row>
    <row r="6" spans="1:38" s="18" customFormat="1" ht="54" customHeight="1" thickBot="1" x14ac:dyDescent="0.25">
      <c r="B6" s="19" t="s">
        <v>11</v>
      </c>
      <c r="C6" s="19" t="s">
        <v>12</v>
      </c>
      <c r="D6" s="19" t="s">
        <v>13</v>
      </c>
      <c r="E6" s="19" t="s">
        <v>14</v>
      </c>
      <c r="F6" s="19" t="s">
        <v>15</v>
      </c>
      <c r="G6" s="19" t="s">
        <v>16</v>
      </c>
      <c r="H6" s="20" t="s">
        <v>17</v>
      </c>
      <c r="I6" s="20" t="s">
        <v>18</v>
      </c>
      <c r="J6" s="20" t="s">
        <v>19</v>
      </c>
      <c r="K6" s="21" t="s">
        <v>20</v>
      </c>
      <c r="L6" s="21" t="s">
        <v>21</v>
      </c>
      <c r="M6" s="21" t="s">
        <v>22</v>
      </c>
      <c r="N6" s="21" t="s">
        <v>23</v>
      </c>
      <c r="O6" s="21" t="s">
        <v>24</v>
      </c>
      <c r="P6" s="20" t="s">
        <v>25</v>
      </c>
      <c r="Q6" s="20" t="s">
        <v>26</v>
      </c>
      <c r="R6" s="20" t="s">
        <v>27</v>
      </c>
      <c r="S6" s="22" t="s">
        <v>28</v>
      </c>
      <c r="T6" s="23" t="s">
        <v>29</v>
      </c>
      <c r="U6" s="23" t="s">
        <v>30</v>
      </c>
      <c r="V6" s="23" t="s">
        <v>31</v>
      </c>
      <c r="W6" s="23" t="s">
        <v>32</v>
      </c>
      <c r="X6" s="23" t="s">
        <v>33</v>
      </c>
      <c r="Y6" s="23" t="s">
        <v>34</v>
      </c>
      <c r="Z6" s="23" t="s">
        <v>35</v>
      </c>
      <c r="AA6" s="24" t="s">
        <v>36</v>
      </c>
      <c r="AB6" s="23" t="s">
        <v>37</v>
      </c>
      <c r="AC6" s="25" t="s">
        <v>38</v>
      </c>
      <c r="AD6" s="25" t="s">
        <v>39</v>
      </c>
      <c r="AE6" s="25" t="s">
        <v>40</v>
      </c>
      <c r="AF6" s="25" t="s">
        <v>41</v>
      </c>
      <c r="AG6" s="23" t="s">
        <v>42</v>
      </c>
      <c r="AH6" s="22" t="s">
        <v>43</v>
      </c>
      <c r="AI6" s="22" t="s">
        <v>44</v>
      </c>
      <c r="AJ6" s="26" t="s">
        <v>45</v>
      </c>
      <c r="AK6" s="102"/>
    </row>
    <row r="7" spans="1:38" s="44" customFormat="1" ht="84" customHeight="1" x14ac:dyDescent="0.2">
      <c r="A7" s="103" t="s">
        <v>46</v>
      </c>
      <c r="B7" s="27">
        <v>1</v>
      </c>
      <c r="C7" s="28" t="s">
        <v>47</v>
      </c>
      <c r="D7" s="29" t="s">
        <v>48</v>
      </c>
      <c r="E7" s="29" t="s">
        <v>49</v>
      </c>
      <c r="F7" s="29" t="s">
        <v>50</v>
      </c>
      <c r="G7" s="29" t="s">
        <v>51</v>
      </c>
      <c r="H7" s="30" t="s">
        <v>52</v>
      </c>
      <c r="I7" s="31" t="s">
        <v>53</v>
      </c>
      <c r="J7" s="31"/>
      <c r="K7" s="31" t="s">
        <v>54</v>
      </c>
      <c r="L7" s="32">
        <v>42036</v>
      </c>
      <c r="M7" s="33"/>
      <c r="N7" s="34">
        <v>40</v>
      </c>
      <c r="O7" s="33" t="s">
        <v>55</v>
      </c>
      <c r="P7" s="35" t="s">
        <v>56</v>
      </c>
      <c r="Q7" s="35" t="s">
        <v>57</v>
      </c>
      <c r="R7" s="36" t="s">
        <v>58</v>
      </c>
      <c r="S7" s="37">
        <v>58759</v>
      </c>
      <c r="T7" s="38"/>
      <c r="U7" s="39">
        <v>2288</v>
      </c>
      <c r="V7" s="39">
        <v>1617</v>
      </c>
      <c r="W7" s="39"/>
      <c r="X7" s="40">
        <f>S7*13.5%</f>
        <v>7932.4650000000001</v>
      </c>
      <c r="Y7" s="40">
        <f>S7*3%</f>
        <v>1762.77</v>
      </c>
      <c r="Z7" s="40">
        <f>S7*12.11475%</f>
        <v>7118.5059525000006</v>
      </c>
      <c r="AA7" s="41">
        <f>S7*2%</f>
        <v>1175.18</v>
      </c>
      <c r="AB7" s="41"/>
      <c r="AC7" s="41"/>
      <c r="AD7" s="41"/>
      <c r="AE7" s="41"/>
      <c r="AF7" s="41"/>
      <c r="AG7" s="42">
        <f>(S7/30)*50</f>
        <v>97931.666666666672</v>
      </c>
      <c r="AH7" s="43">
        <f>(S7/30)*24</f>
        <v>47007.200000000004</v>
      </c>
      <c r="AI7" s="43">
        <f>(S7/30)*15</f>
        <v>29379.5</v>
      </c>
      <c r="AJ7" s="43"/>
      <c r="AK7" s="43">
        <f>(AG7+AH7)*0.2497</f>
        <v>36191.23500666667</v>
      </c>
      <c r="AL7" s="31">
        <f>SUM(AG7:AK7)</f>
        <v>210509.60167333332</v>
      </c>
    </row>
    <row r="8" spans="1:38" s="44" customFormat="1" ht="84" customHeight="1" thickBot="1" x14ac:dyDescent="0.25">
      <c r="A8" s="104"/>
      <c r="B8" s="45">
        <v>2</v>
      </c>
      <c r="C8" s="28" t="s">
        <v>47</v>
      </c>
      <c r="D8" s="29" t="s">
        <v>48</v>
      </c>
      <c r="E8" s="29" t="s">
        <v>49</v>
      </c>
      <c r="F8" s="29" t="s">
        <v>50</v>
      </c>
      <c r="G8" s="29" t="s">
        <v>51</v>
      </c>
      <c r="H8" s="30" t="s">
        <v>59</v>
      </c>
      <c r="I8" s="31" t="s">
        <v>60</v>
      </c>
      <c r="J8" s="31"/>
      <c r="K8" s="31" t="s">
        <v>54</v>
      </c>
      <c r="L8" s="32">
        <v>42317</v>
      </c>
      <c r="M8" s="33"/>
      <c r="N8" s="34">
        <v>40</v>
      </c>
      <c r="O8" s="33" t="s">
        <v>55</v>
      </c>
      <c r="P8" s="35" t="s">
        <v>61</v>
      </c>
      <c r="Q8" s="46" t="s">
        <v>62</v>
      </c>
      <c r="R8" s="36" t="s">
        <v>57</v>
      </c>
      <c r="S8" s="37">
        <v>30258.9</v>
      </c>
      <c r="T8" s="38"/>
      <c r="U8" s="39">
        <v>931</v>
      </c>
      <c r="V8" s="39"/>
      <c r="W8" s="39"/>
      <c r="X8" s="40">
        <f t="shared" ref="X8:X75" si="0">S8*13.5%</f>
        <v>4084.9515000000006</v>
      </c>
      <c r="Y8" s="40">
        <f t="shared" ref="Y8:Y75" si="1">S8*3%</f>
        <v>907.76700000000005</v>
      </c>
      <c r="Z8" s="40">
        <f t="shared" ref="Z8:Z75" si="2">S8*12.11475%</f>
        <v>3665.7900877500001</v>
      </c>
      <c r="AA8" s="41">
        <f t="shared" ref="AA8:AA75" si="3">S8*2%</f>
        <v>605.178</v>
      </c>
      <c r="AB8" s="41"/>
      <c r="AC8" s="41"/>
      <c r="AD8" s="41">
        <v>1085</v>
      </c>
      <c r="AE8" s="41"/>
      <c r="AF8" s="41"/>
      <c r="AG8" s="42">
        <f t="shared" ref="AG8:AG75" si="4">(S8/30)*50</f>
        <v>50431.5</v>
      </c>
      <c r="AH8" s="43">
        <f t="shared" ref="AH8:AH75" si="5">(S8/30)*24</f>
        <v>24207.119999999999</v>
      </c>
      <c r="AI8" s="43">
        <f t="shared" ref="AI8:AI75" si="6">(S8/30)*15</f>
        <v>15129.45</v>
      </c>
      <c r="AJ8" s="43"/>
      <c r="AK8" s="43">
        <f t="shared" ref="AK8:AK75" si="7">(AG8+AH8)*0.2497</f>
        <v>18637.263414000001</v>
      </c>
      <c r="AL8" s="31">
        <f t="shared" ref="AL8:AL75" si="8">SUM(AG8:AK8)</f>
        <v>108405.33341399999</v>
      </c>
    </row>
    <row r="9" spans="1:38" s="44" customFormat="1" ht="54.75" customHeight="1" x14ac:dyDescent="0.2">
      <c r="B9" s="27">
        <v>3</v>
      </c>
      <c r="C9" s="28" t="s">
        <v>47</v>
      </c>
      <c r="D9" s="29" t="s">
        <v>48</v>
      </c>
      <c r="E9" s="29" t="s">
        <v>49</v>
      </c>
      <c r="F9" s="29" t="s">
        <v>50</v>
      </c>
      <c r="G9" s="29" t="s">
        <v>51</v>
      </c>
      <c r="H9" s="30" t="s">
        <v>59</v>
      </c>
      <c r="I9" s="47" t="s">
        <v>63</v>
      </c>
      <c r="J9" s="48" t="s">
        <v>64</v>
      </c>
      <c r="K9" s="49" t="s">
        <v>54</v>
      </c>
      <c r="L9" s="50">
        <v>41520</v>
      </c>
      <c r="M9" s="51"/>
      <c r="N9" s="34">
        <v>40</v>
      </c>
      <c r="O9" s="33" t="s">
        <v>55</v>
      </c>
      <c r="P9" s="35" t="s">
        <v>61</v>
      </c>
      <c r="Q9" s="46" t="s">
        <v>65</v>
      </c>
      <c r="R9" s="35" t="s">
        <v>66</v>
      </c>
      <c r="S9" s="37">
        <v>30258.9</v>
      </c>
      <c r="T9" s="40"/>
      <c r="U9" s="39">
        <v>931</v>
      </c>
      <c r="V9" s="52"/>
      <c r="W9" s="53"/>
      <c r="X9" s="40">
        <f t="shared" si="0"/>
        <v>4084.9515000000006</v>
      </c>
      <c r="Y9" s="40">
        <f t="shared" si="1"/>
        <v>907.76700000000005</v>
      </c>
      <c r="Z9" s="40">
        <f t="shared" si="2"/>
        <v>3665.7900877500001</v>
      </c>
      <c r="AA9" s="41">
        <f t="shared" si="3"/>
        <v>605.178</v>
      </c>
      <c r="AB9" s="41"/>
      <c r="AC9" s="41"/>
      <c r="AD9" s="41"/>
      <c r="AE9" s="41"/>
      <c r="AF9" s="41"/>
      <c r="AG9" s="42">
        <f t="shared" si="4"/>
        <v>50431.5</v>
      </c>
      <c r="AH9" s="43">
        <f t="shared" si="5"/>
        <v>24207.119999999999</v>
      </c>
      <c r="AI9" s="43">
        <f t="shared" si="6"/>
        <v>15129.45</v>
      </c>
      <c r="AJ9" s="43"/>
      <c r="AK9" s="43">
        <f t="shared" si="7"/>
        <v>18637.263414000001</v>
      </c>
      <c r="AL9" s="31">
        <f t="shared" si="8"/>
        <v>108405.33341399999</v>
      </c>
    </row>
    <row r="10" spans="1:38" s="44" customFormat="1" ht="54.75" customHeight="1" x14ac:dyDescent="0.2">
      <c r="B10" s="45">
        <v>4</v>
      </c>
      <c r="C10" s="28" t="s">
        <v>47</v>
      </c>
      <c r="D10" s="29" t="s">
        <v>48</v>
      </c>
      <c r="E10" s="29" t="s">
        <v>49</v>
      </c>
      <c r="F10" s="29" t="s">
        <v>50</v>
      </c>
      <c r="G10" s="29" t="s">
        <v>51</v>
      </c>
      <c r="H10" s="54" t="s">
        <v>67</v>
      </c>
      <c r="I10" s="47" t="s">
        <v>68</v>
      </c>
      <c r="J10" s="48" t="s">
        <v>69</v>
      </c>
      <c r="K10" s="55" t="s">
        <v>54</v>
      </c>
      <c r="L10" s="56">
        <v>39692</v>
      </c>
      <c r="M10" s="51"/>
      <c r="N10" s="34">
        <v>40</v>
      </c>
      <c r="O10" s="33" t="s">
        <v>55</v>
      </c>
      <c r="P10" s="35" t="s">
        <v>70</v>
      </c>
      <c r="Q10" s="46" t="s">
        <v>65</v>
      </c>
      <c r="R10" s="35" t="s">
        <v>66</v>
      </c>
      <c r="S10" s="37">
        <v>27081.1</v>
      </c>
      <c r="T10" s="40"/>
      <c r="U10" s="39">
        <v>931</v>
      </c>
      <c r="V10" s="52"/>
      <c r="W10" s="53">
        <f>((S10/100)*1.9)*1</f>
        <v>514.54089999999997</v>
      </c>
      <c r="X10" s="40">
        <f t="shared" si="0"/>
        <v>3655.9485</v>
      </c>
      <c r="Y10" s="40">
        <f t="shared" si="1"/>
        <v>812.43299999999988</v>
      </c>
      <c r="Z10" s="40">
        <f t="shared" si="2"/>
        <v>3280.80756225</v>
      </c>
      <c r="AA10" s="41">
        <f t="shared" si="3"/>
        <v>541.62199999999996</v>
      </c>
      <c r="AB10" s="41"/>
      <c r="AC10" s="41"/>
      <c r="AD10" s="41"/>
      <c r="AE10" s="41"/>
      <c r="AF10" s="41"/>
      <c r="AG10" s="42">
        <f t="shared" si="4"/>
        <v>45135.166666666664</v>
      </c>
      <c r="AH10" s="43">
        <f t="shared" si="5"/>
        <v>21664.879999999997</v>
      </c>
      <c r="AI10" s="43">
        <f t="shared" si="6"/>
        <v>13540.55</v>
      </c>
      <c r="AJ10" s="43"/>
      <c r="AK10" s="43">
        <f t="shared" si="7"/>
        <v>16679.971652666667</v>
      </c>
      <c r="AL10" s="31">
        <f t="shared" si="8"/>
        <v>97020.568319333339</v>
      </c>
    </row>
    <row r="11" spans="1:38" s="44" customFormat="1" ht="54.75" customHeight="1" x14ac:dyDescent="0.2">
      <c r="B11" s="27">
        <v>5</v>
      </c>
      <c r="C11" s="28" t="s">
        <v>47</v>
      </c>
      <c r="D11" s="29" t="s">
        <v>48</v>
      </c>
      <c r="E11" s="29" t="s">
        <v>49</v>
      </c>
      <c r="F11" s="29" t="s">
        <v>50</v>
      </c>
      <c r="G11" s="29" t="s">
        <v>51</v>
      </c>
      <c r="H11" s="54" t="s">
        <v>67</v>
      </c>
      <c r="I11" s="31" t="s">
        <v>71</v>
      </c>
      <c r="J11" s="31"/>
      <c r="K11" s="31" t="s">
        <v>72</v>
      </c>
      <c r="L11" s="32">
        <v>42079</v>
      </c>
      <c r="M11" s="51"/>
      <c r="N11" s="34">
        <v>40</v>
      </c>
      <c r="O11" s="33" t="s">
        <v>55</v>
      </c>
      <c r="P11" s="35" t="s">
        <v>70</v>
      </c>
      <c r="Q11" s="46" t="s">
        <v>73</v>
      </c>
      <c r="R11" s="36" t="s">
        <v>57</v>
      </c>
      <c r="S11" s="37">
        <v>27081.1</v>
      </c>
      <c r="T11" s="40"/>
      <c r="U11" s="39">
        <v>931</v>
      </c>
      <c r="V11" s="52"/>
      <c r="W11" s="53"/>
      <c r="X11" s="40">
        <f t="shared" si="0"/>
        <v>3655.9485</v>
      </c>
      <c r="Y11" s="40">
        <f t="shared" si="1"/>
        <v>812.43299999999988</v>
      </c>
      <c r="Z11" s="40">
        <f t="shared" si="2"/>
        <v>3280.80756225</v>
      </c>
      <c r="AA11" s="41">
        <f t="shared" si="3"/>
        <v>541.62199999999996</v>
      </c>
      <c r="AB11" s="41"/>
      <c r="AC11" s="41"/>
      <c r="AD11" s="41"/>
      <c r="AE11" s="41"/>
      <c r="AF11" s="41"/>
      <c r="AG11" s="42">
        <f t="shared" si="4"/>
        <v>45135.166666666664</v>
      </c>
      <c r="AH11" s="43">
        <f t="shared" si="5"/>
        <v>21664.879999999997</v>
      </c>
      <c r="AI11" s="43">
        <f t="shared" si="6"/>
        <v>13540.55</v>
      </c>
      <c r="AJ11" s="43"/>
      <c r="AK11" s="43">
        <f t="shared" si="7"/>
        <v>16679.971652666667</v>
      </c>
      <c r="AL11" s="31">
        <f t="shared" si="8"/>
        <v>97020.568319333339</v>
      </c>
    </row>
    <row r="12" spans="1:38" s="44" customFormat="1" ht="54.75" customHeight="1" x14ac:dyDescent="0.2">
      <c r="B12" s="45">
        <v>6</v>
      </c>
      <c r="C12" s="28" t="s">
        <v>47</v>
      </c>
      <c r="D12" s="29" t="s">
        <v>48</v>
      </c>
      <c r="E12" s="29" t="s">
        <v>49</v>
      </c>
      <c r="F12" s="29" t="s">
        <v>50</v>
      </c>
      <c r="G12" s="29" t="s">
        <v>51</v>
      </c>
      <c r="H12" s="54" t="s">
        <v>67</v>
      </c>
      <c r="I12" s="47" t="s">
        <v>74</v>
      </c>
      <c r="J12" s="48"/>
      <c r="K12" s="57" t="s">
        <v>54</v>
      </c>
      <c r="L12" s="50">
        <v>41852</v>
      </c>
      <c r="M12" s="51"/>
      <c r="N12" s="34">
        <v>40</v>
      </c>
      <c r="O12" s="33" t="s">
        <v>55</v>
      </c>
      <c r="P12" s="35" t="s">
        <v>70</v>
      </c>
      <c r="Q12" s="46" t="s">
        <v>75</v>
      </c>
      <c r="R12" s="35" t="s">
        <v>66</v>
      </c>
      <c r="S12" s="37">
        <v>27081.1</v>
      </c>
      <c r="T12" s="40"/>
      <c r="U12" s="39">
        <v>931</v>
      </c>
      <c r="V12" s="52"/>
      <c r="W12" s="53"/>
      <c r="X12" s="40">
        <f t="shared" si="0"/>
        <v>3655.9485</v>
      </c>
      <c r="Y12" s="40">
        <f t="shared" si="1"/>
        <v>812.43299999999988</v>
      </c>
      <c r="Z12" s="40">
        <f t="shared" si="2"/>
        <v>3280.80756225</v>
      </c>
      <c r="AA12" s="41">
        <f t="shared" si="3"/>
        <v>541.62199999999996</v>
      </c>
      <c r="AB12" s="41"/>
      <c r="AC12" s="41"/>
      <c r="AD12" s="41"/>
      <c r="AE12" s="41"/>
      <c r="AF12" s="41"/>
      <c r="AG12" s="42">
        <f t="shared" si="4"/>
        <v>45135.166666666664</v>
      </c>
      <c r="AH12" s="43">
        <f t="shared" si="5"/>
        <v>21664.879999999997</v>
      </c>
      <c r="AI12" s="43">
        <f t="shared" si="6"/>
        <v>13540.55</v>
      </c>
      <c r="AJ12" s="43"/>
      <c r="AK12" s="43">
        <f t="shared" si="7"/>
        <v>16679.971652666667</v>
      </c>
      <c r="AL12" s="31">
        <f t="shared" si="8"/>
        <v>97020.568319333339</v>
      </c>
    </row>
    <row r="13" spans="1:38" s="44" customFormat="1" ht="54.75" customHeight="1" x14ac:dyDescent="0.2">
      <c r="B13" s="27">
        <v>7</v>
      </c>
      <c r="C13" s="28" t="s">
        <v>47</v>
      </c>
      <c r="D13" s="29" t="s">
        <v>48</v>
      </c>
      <c r="E13" s="29" t="s">
        <v>49</v>
      </c>
      <c r="F13" s="29" t="s">
        <v>50</v>
      </c>
      <c r="G13" s="29" t="s">
        <v>51</v>
      </c>
      <c r="H13" s="54" t="s">
        <v>67</v>
      </c>
      <c r="I13" s="47" t="s">
        <v>76</v>
      </c>
      <c r="J13" s="48" t="s">
        <v>77</v>
      </c>
      <c r="K13" s="55" t="s">
        <v>72</v>
      </c>
      <c r="L13" s="50">
        <v>41522</v>
      </c>
      <c r="M13" s="51"/>
      <c r="N13" s="34">
        <v>40</v>
      </c>
      <c r="O13" s="33" t="s">
        <v>55</v>
      </c>
      <c r="P13" s="35" t="s">
        <v>70</v>
      </c>
      <c r="Q13" s="46" t="s">
        <v>78</v>
      </c>
      <c r="R13" s="35" t="s">
        <v>66</v>
      </c>
      <c r="S13" s="37">
        <v>27081.1</v>
      </c>
      <c r="T13" s="40"/>
      <c r="U13" s="39">
        <v>931</v>
      </c>
      <c r="V13" s="52"/>
      <c r="W13" s="53"/>
      <c r="X13" s="40">
        <f t="shared" si="0"/>
        <v>3655.9485</v>
      </c>
      <c r="Y13" s="40">
        <f t="shared" si="1"/>
        <v>812.43299999999988</v>
      </c>
      <c r="Z13" s="40">
        <f t="shared" si="2"/>
        <v>3280.80756225</v>
      </c>
      <c r="AA13" s="41">
        <f t="shared" si="3"/>
        <v>541.62199999999996</v>
      </c>
      <c r="AB13" s="41"/>
      <c r="AC13" s="41"/>
      <c r="AD13" s="41"/>
      <c r="AE13" s="41"/>
      <c r="AF13" s="41"/>
      <c r="AG13" s="42">
        <f t="shared" si="4"/>
        <v>45135.166666666664</v>
      </c>
      <c r="AH13" s="43">
        <f t="shared" si="5"/>
        <v>21664.879999999997</v>
      </c>
      <c r="AI13" s="43">
        <f t="shared" si="6"/>
        <v>13540.55</v>
      </c>
      <c r="AJ13" s="43"/>
      <c r="AK13" s="43">
        <f t="shared" si="7"/>
        <v>16679.971652666667</v>
      </c>
      <c r="AL13" s="31">
        <f t="shared" si="8"/>
        <v>97020.568319333339</v>
      </c>
    </row>
    <row r="14" spans="1:38" s="44" customFormat="1" ht="54.75" customHeight="1" x14ac:dyDescent="0.2">
      <c r="B14" s="45">
        <v>8</v>
      </c>
      <c r="C14" s="28" t="s">
        <v>47</v>
      </c>
      <c r="D14" s="29" t="s">
        <v>48</v>
      </c>
      <c r="E14" s="29" t="s">
        <v>49</v>
      </c>
      <c r="F14" s="29" t="s">
        <v>50</v>
      </c>
      <c r="G14" s="29" t="s">
        <v>51</v>
      </c>
      <c r="H14" s="54" t="s">
        <v>67</v>
      </c>
      <c r="I14" s="47" t="s">
        <v>79</v>
      </c>
      <c r="J14" s="48" t="s">
        <v>80</v>
      </c>
      <c r="K14" s="57" t="s">
        <v>54</v>
      </c>
      <c r="L14" s="56">
        <v>41507</v>
      </c>
      <c r="M14" s="33"/>
      <c r="N14" s="34">
        <v>40</v>
      </c>
      <c r="O14" s="33" t="s">
        <v>55</v>
      </c>
      <c r="P14" s="35" t="s">
        <v>70</v>
      </c>
      <c r="Q14" s="46" t="s">
        <v>81</v>
      </c>
      <c r="R14" s="35" t="s">
        <v>66</v>
      </c>
      <c r="S14" s="37">
        <v>27081.1</v>
      </c>
      <c r="T14" s="40"/>
      <c r="U14" s="39">
        <v>931</v>
      </c>
      <c r="V14" s="52"/>
      <c r="W14" s="53"/>
      <c r="X14" s="40">
        <f t="shared" si="0"/>
        <v>3655.9485</v>
      </c>
      <c r="Y14" s="40">
        <f t="shared" si="1"/>
        <v>812.43299999999988</v>
      </c>
      <c r="Z14" s="40">
        <f t="shared" si="2"/>
        <v>3280.80756225</v>
      </c>
      <c r="AA14" s="41">
        <f t="shared" si="3"/>
        <v>541.62199999999996</v>
      </c>
      <c r="AB14" s="41"/>
      <c r="AC14" s="41"/>
      <c r="AD14" s="41"/>
      <c r="AE14" s="41"/>
      <c r="AF14" s="41"/>
      <c r="AG14" s="42">
        <f t="shared" si="4"/>
        <v>45135.166666666664</v>
      </c>
      <c r="AH14" s="43">
        <f t="shared" si="5"/>
        <v>21664.879999999997</v>
      </c>
      <c r="AI14" s="43">
        <f t="shared" si="6"/>
        <v>13540.55</v>
      </c>
      <c r="AJ14" s="43"/>
      <c r="AK14" s="43">
        <f t="shared" si="7"/>
        <v>16679.971652666667</v>
      </c>
      <c r="AL14" s="31">
        <f t="shared" si="8"/>
        <v>97020.568319333339</v>
      </c>
    </row>
    <row r="15" spans="1:38" s="44" customFormat="1" ht="54.75" customHeight="1" x14ac:dyDescent="0.2">
      <c r="B15" s="27">
        <v>9</v>
      </c>
      <c r="C15" s="28" t="s">
        <v>47</v>
      </c>
      <c r="D15" s="29" t="s">
        <v>48</v>
      </c>
      <c r="E15" s="29" t="s">
        <v>49</v>
      </c>
      <c r="F15" s="29" t="s">
        <v>50</v>
      </c>
      <c r="G15" s="29" t="s">
        <v>51</v>
      </c>
      <c r="H15" s="54" t="s">
        <v>82</v>
      </c>
      <c r="I15" s="47" t="s">
        <v>83</v>
      </c>
      <c r="J15" s="48" t="s">
        <v>84</v>
      </c>
      <c r="K15" s="57" t="s">
        <v>54</v>
      </c>
      <c r="L15" s="50">
        <v>40283</v>
      </c>
      <c r="M15" s="33"/>
      <c r="N15" s="34">
        <v>40</v>
      </c>
      <c r="O15" s="33" t="s">
        <v>55</v>
      </c>
      <c r="P15" s="35" t="s">
        <v>85</v>
      </c>
      <c r="Q15" s="46" t="s">
        <v>86</v>
      </c>
      <c r="R15" s="35" t="s">
        <v>66</v>
      </c>
      <c r="S15" s="37">
        <v>23406</v>
      </c>
      <c r="T15" s="40"/>
      <c r="U15" s="39">
        <v>931</v>
      </c>
      <c r="V15" s="52"/>
      <c r="W15" s="53">
        <f>((S15/100)*1.9)*1</f>
        <v>444.714</v>
      </c>
      <c r="X15" s="40">
        <f t="shared" si="0"/>
        <v>3159.8100000000004</v>
      </c>
      <c r="Y15" s="40">
        <f t="shared" si="1"/>
        <v>702.18</v>
      </c>
      <c r="Z15" s="40">
        <f t="shared" si="2"/>
        <v>2835.5783850000003</v>
      </c>
      <c r="AA15" s="41">
        <f t="shared" si="3"/>
        <v>468.12</v>
      </c>
      <c r="AB15" s="41"/>
      <c r="AC15" s="41"/>
      <c r="AD15" s="41"/>
      <c r="AE15" s="41"/>
      <c r="AF15" s="41"/>
      <c r="AG15" s="42">
        <f t="shared" si="4"/>
        <v>39010</v>
      </c>
      <c r="AH15" s="43">
        <f t="shared" si="5"/>
        <v>18724.800000000003</v>
      </c>
      <c r="AI15" s="43">
        <f t="shared" si="6"/>
        <v>11703</v>
      </c>
      <c r="AJ15" s="43"/>
      <c r="AK15" s="43">
        <f t="shared" si="7"/>
        <v>14416.379560000001</v>
      </c>
      <c r="AL15" s="31">
        <f t="shared" si="8"/>
        <v>83854.179560000004</v>
      </c>
    </row>
    <row r="16" spans="1:38" s="44" customFormat="1" ht="54.75" customHeight="1" x14ac:dyDescent="0.2">
      <c r="B16" s="45">
        <v>10</v>
      </c>
      <c r="C16" s="28" t="s">
        <v>47</v>
      </c>
      <c r="D16" s="29" t="s">
        <v>48</v>
      </c>
      <c r="E16" s="29" t="s">
        <v>49</v>
      </c>
      <c r="F16" s="29" t="s">
        <v>50</v>
      </c>
      <c r="G16" s="29" t="s">
        <v>51</v>
      </c>
      <c r="H16" s="54" t="s">
        <v>82</v>
      </c>
      <c r="I16" s="47" t="s">
        <v>87</v>
      </c>
      <c r="J16" s="48" t="s">
        <v>88</v>
      </c>
      <c r="K16" s="57" t="s">
        <v>54</v>
      </c>
      <c r="L16" s="50">
        <v>41655</v>
      </c>
      <c r="M16" s="33"/>
      <c r="N16" s="34">
        <v>40</v>
      </c>
      <c r="O16" s="33" t="s">
        <v>55</v>
      </c>
      <c r="P16" s="35" t="s">
        <v>85</v>
      </c>
      <c r="Q16" s="46" t="s">
        <v>86</v>
      </c>
      <c r="R16" s="35" t="s">
        <v>66</v>
      </c>
      <c r="S16" s="37">
        <v>23406</v>
      </c>
      <c r="T16" s="40"/>
      <c r="U16" s="39">
        <v>931</v>
      </c>
      <c r="V16" s="52"/>
      <c r="W16" s="53"/>
      <c r="X16" s="40">
        <f t="shared" si="0"/>
        <v>3159.8100000000004</v>
      </c>
      <c r="Y16" s="40">
        <f t="shared" si="1"/>
        <v>702.18</v>
      </c>
      <c r="Z16" s="40">
        <f t="shared" si="2"/>
        <v>2835.5783850000003</v>
      </c>
      <c r="AA16" s="41">
        <f t="shared" si="3"/>
        <v>468.12</v>
      </c>
      <c r="AB16" s="41"/>
      <c r="AC16" s="41"/>
      <c r="AD16" s="41"/>
      <c r="AE16" s="41"/>
      <c r="AF16" s="41"/>
      <c r="AG16" s="42">
        <f t="shared" si="4"/>
        <v>39010</v>
      </c>
      <c r="AH16" s="43">
        <f t="shared" si="5"/>
        <v>18724.800000000003</v>
      </c>
      <c r="AI16" s="43">
        <f t="shared" si="6"/>
        <v>11703</v>
      </c>
      <c r="AJ16" s="43"/>
      <c r="AK16" s="43">
        <f t="shared" si="7"/>
        <v>14416.379560000001</v>
      </c>
      <c r="AL16" s="31">
        <f t="shared" si="8"/>
        <v>83854.179560000004</v>
      </c>
    </row>
    <row r="17" spans="2:38" s="44" customFormat="1" ht="54.75" customHeight="1" x14ac:dyDescent="0.2">
      <c r="B17" s="27">
        <v>11</v>
      </c>
      <c r="C17" s="28" t="s">
        <v>47</v>
      </c>
      <c r="D17" s="29" t="s">
        <v>48</v>
      </c>
      <c r="E17" s="29" t="s">
        <v>49</v>
      </c>
      <c r="F17" s="29" t="s">
        <v>50</v>
      </c>
      <c r="G17" s="29" t="s">
        <v>51</v>
      </c>
      <c r="H17" s="54" t="s">
        <v>82</v>
      </c>
      <c r="I17" s="47" t="s">
        <v>89</v>
      </c>
      <c r="J17" s="48" t="s">
        <v>90</v>
      </c>
      <c r="K17" s="57" t="s">
        <v>54</v>
      </c>
      <c r="L17" s="50">
        <v>41548</v>
      </c>
      <c r="M17" s="33"/>
      <c r="N17" s="34">
        <v>40</v>
      </c>
      <c r="O17" s="33" t="s">
        <v>55</v>
      </c>
      <c r="P17" s="35" t="s">
        <v>85</v>
      </c>
      <c r="Q17" s="46" t="s">
        <v>86</v>
      </c>
      <c r="R17" s="35" t="s">
        <v>66</v>
      </c>
      <c r="S17" s="37">
        <v>23406</v>
      </c>
      <c r="T17" s="40"/>
      <c r="U17" s="39">
        <v>931</v>
      </c>
      <c r="V17" s="52"/>
      <c r="W17" s="53"/>
      <c r="X17" s="40">
        <f t="shared" si="0"/>
        <v>3159.8100000000004</v>
      </c>
      <c r="Y17" s="40">
        <f t="shared" si="1"/>
        <v>702.18</v>
      </c>
      <c r="Z17" s="40">
        <f t="shared" si="2"/>
        <v>2835.5783850000003</v>
      </c>
      <c r="AA17" s="41">
        <f t="shared" si="3"/>
        <v>468.12</v>
      </c>
      <c r="AB17" s="41"/>
      <c r="AC17" s="41"/>
      <c r="AD17" s="41"/>
      <c r="AE17" s="41"/>
      <c r="AF17" s="41"/>
      <c r="AG17" s="42">
        <f t="shared" si="4"/>
        <v>39010</v>
      </c>
      <c r="AH17" s="43">
        <f t="shared" si="5"/>
        <v>18724.800000000003</v>
      </c>
      <c r="AI17" s="43">
        <f t="shared" si="6"/>
        <v>11703</v>
      </c>
      <c r="AJ17" s="43"/>
      <c r="AK17" s="43">
        <f t="shared" si="7"/>
        <v>14416.379560000001</v>
      </c>
      <c r="AL17" s="31">
        <f t="shared" si="8"/>
        <v>83854.179560000004</v>
      </c>
    </row>
    <row r="18" spans="2:38" s="44" customFormat="1" ht="54.75" customHeight="1" x14ac:dyDescent="0.2">
      <c r="B18" s="45">
        <v>12</v>
      </c>
      <c r="C18" s="28" t="s">
        <v>47</v>
      </c>
      <c r="D18" s="29" t="s">
        <v>48</v>
      </c>
      <c r="E18" s="29" t="s">
        <v>49</v>
      </c>
      <c r="F18" s="29" t="s">
        <v>50</v>
      </c>
      <c r="G18" s="29" t="s">
        <v>51</v>
      </c>
      <c r="H18" s="54" t="s">
        <v>82</v>
      </c>
      <c r="I18" s="47" t="s">
        <v>91</v>
      </c>
      <c r="J18" s="48" t="s">
        <v>92</v>
      </c>
      <c r="K18" s="57" t="s">
        <v>72</v>
      </c>
      <c r="L18" s="56">
        <v>39692</v>
      </c>
      <c r="M18" s="33"/>
      <c r="N18" s="34">
        <v>40</v>
      </c>
      <c r="O18" s="33" t="s">
        <v>55</v>
      </c>
      <c r="P18" s="35" t="s">
        <v>85</v>
      </c>
      <c r="Q18" s="46" t="s">
        <v>86</v>
      </c>
      <c r="R18" s="35" t="s">
        <v>66</v>
      </c>
      <c r="S18" s="37">
        <v>23406</v>
      </c>
      <c r="T18" s="40"/>
      <c r="U18" s="39">
        <v>931</v>
      </c>
      <c r="V18" s="52"/>
      <c r="W18" s="53">
        <f>((S18/100)*1.9)*1</f>
        <v>444.714</v>
      </c>
      <c r="X18" s="40">
        <f t="shared" si="0"/>
        <v>3159.8100000000004</v>
      </c>
      <c r="Y18" s="40">
        <f t="shared" si="1"/>
        <v>702.18</v>
      </c>
      <c r="Z18" s="40">
        <f t="shared" si="2"/>
        <v>2835.5783850000003</v>
      </c>
      <c r="AA18" s="41">
        <f t="shared" si="3"/>
        <v>468.12</v>
      </c>
      <c r="AB18" s="41"/>
      <c r="AC18" s="41"/>
      <c r="AD18" s="41"/>
      <c r="AE18" s="41"/>
      <c r="AF18" s="41"/>
      <c r="AG18" s="42">
        <f t="shared" si="4"/>
        <v>39010</v>
      </c>
      <c r="AH18" s="43">
        <f t="shared" si="5"/>
        <v>18724.800000000003</v>
      </c>
      <c r="AI18" s="43">
        <f t="shared" si="6"/>
        <v>11703</v>
      </c>
      <c r="AJ18" s="43"/>
      <c r="AK18" s="43">
        <f t="shared" si="7"/>
        <v>14416.379560000001</v>
      </c>
      <c r="AL18" s="31">
        <f t="shared" si="8"/>
        <v>83854.179560000004</v>
      </c>
    </row>
    <row r="19" spans="2:38" s="44" customFormat="1" ht="54.75" customHeight="1" x14ac:dyDescent="0.2">
      <c r="B19" s="27">
        <v>13</v>
      </c>
      <c r="C19" s="28" t="s">
        <v>47</v>
      </c>
      <c r="D19" s="29" t="s">
        <v>48</v>
      </c>
      <c r="E19" s="29" t="s">
        <v>49</v>
      </c>
      <c r="F19" s="29" t="s">
        <v>50</v>
      </c>
      <c r="G19" s="29" t="s">
        <v>51</v>
      </c>
      <c r="H19" s="54" t="s">
        <v>82</v>
      </c>
      <c r="I19" s="47" t="s">
        <v>93</v>
      </c>
      <c r="J19" s="48"/>
      <c r="K19" s="57" t="s">
        <v>72</v>
      </c>
      <c r="L19" s="50">
        <v>42142</v>
      </c>
      <c r="M19" s="33"/>
      <c r="N19" s="34">
        <v>40</v>
      </c>
      <c r="O19" s="33" t="s">
        <v>55</v>
      </c>
      <c r="P19" s="35" t="s">
        <v>85</v>
      </c>
      <c r="Q19" s="46" t="s">
        <v>86</v>
      </c>
      <c r="R19" s="35" t="s">
        <v>66</v>
      </c>
      <c r="S19" s="37">
        <v>23406</v>
      </c>
      <c r="T19" s="40"/>
      <c r="U19" s="39">
        <v>931</v>
      </c>
      <c r="V19" s="52"/>
      <c r="W19" s="53"/>
      <c r="X19" s="40">
        <f t="shared" si="0"/>
        <v>3159.8100000000004</v>
      </c>
      <c r="Y19" s="40">
        <f t="shared" si="1"/>
        <v>702.18</v>
      </c>
      <c r="Z19" s="40">
        <f t="shared" si="2"/>
        <v>2835.5783850000003</v>
      </c>
      <c r="AA19" s="41">
        <f t="shared" si="3"/>
        <v>468.12</v>
      </c>
      <c r="AB19" s="41"/>
      <c r="AC19" s="41"/>
      <c r="AD19" s="41"/>
      <c r="AE19" s="41"/>
      <c r="AF19" s="41"/>
      <c r="AG19" s="42">
        <f t="shared" si="4"/>
        <v>39010</v>
      </c>
      <c r="AH19" s="43">
        <f t="shared" si="5"/>
        <v>18724.800000000003</v>
      </c>
      <c r="AI19" s="43">
        <f t="shared" si="6"/>
        <v>11703</v>
      </c>
      <c r="AJ19" s="43"/>
      <c r="AK19" s="43">
        <f t="shared" si="7"/>
        <v>14416.379560000001</v>
      </c>
      <c r="AL19" s="31">
        <f t="shared" si="8"/>
        <v>83854.179560000004</v>
      </c>
    </row>
    <row r="20" spans="2:38" s="44" customFormat="1" ht="54.75" customHeight="1" x14ac:dyDescent="0.2">
      <c r="B20" s="45">
        <v>14</v>
      </c>
      <c r="C20" s="28" t="s">
        <v>47</v>
      </c>
      <c r="D20" s="29" t="s">
        <v>48</v>
      </c>
      <c r="E20" s="29" t="s">
        <v>49</v>
      </c>
      <c r="F20" s="29" t="s">
        <v>50</v>
      </c>
      <c r="G20" s="29" t="s">
        <v>51</v>
      </c>
      <c r="H20" s="54" t="s">
        <v>94</v>
      </c>
      <c r="I20" s="47" t="s">
        <v>95</v>
      </c>
      <c r="J20" s="48" t="s">
        <v>96</v>
      </c>
      <c r="K20" s="57" t="s">
        <v>72</v>
      </c>
      <c r="L20" s="50">
        <v>40422</v>
      </c>
      <c r="M20" s="33"/>
      <c r="N20" s="34">
        <v>40</v>
      </c>
      <c r="O20" s="33" t="s">
        <v>55</v>
      </c>
      <c r="P20" s="58" t="s">
        <v>97</v>
      </c>
      <c r="Q20" s="46" t="s">
        <v>86</v>
      </c>
      <c r="R20" s="35" t="s">
        <v>66</v>
      </c>
      <c r="S20" s="37">
        <v>16593.95</v>
      </c>
      <c r="T20" s="40"/>
      <c r="U20" s="39">
        <v>931</v>
      </c>
      <c r="V20" s="52"/>
      <c r="W20" s="53">
        <f>((S20/100)*1.9)*1</f>
        <v>315.28505000000001</v>
      </c>
      <c r="X20" s="40">
        <f t="shared" si="0"/>
        <v>2240.18325</v>
      </c>
      <c r="Y20" s="40">
        <f t="shared" si="1"/>
        <v>497.81850000000003</v>
      </c>
      <c r="Z20" s="40">
        <f t="shared" si="2"/>
        <v>2010.3155576250001</v>
      </c>
      <c r="AA20" s="41">
        <f t="shared" si="3"/>
        <v>331.87900000000002</v>
      </c>
      <c r="AB20" s="41"/>
      <c r="AC20" s="41"/>
      <c r="AD20" s="41"/>
      <c r="AE20" s="41"/>
      <c r="AF20" s="41"/>
      <c r="AG20" s="42">
        <f t="shared" si="4"/>
        <v>27656.583333333332</v>
      </c>
      <c r="AH20" s="43">
        <f t="shared" si="5"/>
        <v>13275.16</v>
      </c>
      <c r="AI20" s="43">
        <f t="shared" si="6"/>
        <v>8296.9750000000004</v>
      </c>
      <c r="AJ20" s="43"/>
      <c r="AK20" s="43">
        <f t="shared" si="7"/>
        <v>10220.656310333334</v>
      </c>
      <c r="AL20" s="31">
        <f t="shared" si="8"/>
        <v>59449.374643666662</v>
      </c>
    </row>
    <row r="21" spans="2:38" s="44" customFormat="1" ht="54.75" customHeight="1" x14ac:dyDescent="0.2">
      <c r="B21" s="27">
        <v>15</v>
      </c>
      <c r="C21" s="28" t="s">
        <v>47</v>
      </c>
      <c r="D21" s="29" t="s">
        <v>48</v>
      </c>
      <c r="E21" s="29" t="s">
        <v>49</v>
      </c>
      <c r="F21" s="29" t="s">
        <v>50</v>
      </c>
      <c r="G21" s="29" t="s">
        <v>51</v>
      </c>
      <c r="H21" s="54" t="s">
        <v>94</v>
      </c>
      <c r="I21" s="47" t="s">
        <v>98</v>
      </c>
      <c r="J21" s="48" t="s">
        <v>99</v>
      </c>
      <c r="K21" s="57" t="s">
        <v>54</v>
      </c>
      <c r="L21" s="50">
        <v>41579</v>
      </c>
      <c r="M21" s="33"/>
      <c r="N21" s="34">
        <v>40</v>
      </c>
      <c r="O21" s="33" t="s">
        <v>55</v>
      </c>
      <c r="P21" s="58" t="s">
        <v>100</v>
      </c>
      <c r="Q21" s="46" t="s">
        <v>86</v>
      </c>
      <c r="R21" s="35" t="s">
        <v>66</v>
      </c>
      <c r="S21" s="37">
        <v>16593.95</v>
      </c>
      <c r="T21" s="40"/>
      <c r="U21" s="39">
        <v>931</v>
      </c>
      <c r="V21" s="52"/>
      <c r="W21" s="53"/>
      <c r="X21" s="40">
        <f t="shared" si="0"/>
        <v>2240.18325</v>
      </c>
      <c r="Y21" s="40">
        <f t="shared" si="1"/>
        <v>497.81850000000003</v>
      </c>
      <c r="Z21" s="40">
        <f t="shared" si="2"/>
        <v>2010.3155576250001</v>
      </c>
      <c r="AA21" s="41">
        <f t="shared" si="3"/>
        <v>331.87900000000002</v>
      </c>
      <c r="AB21" s="41"/>
      <c r="AC21" s="41"/>
      <c r="AD21" s="41"/>
      <c r="AE21" s="41"/>
      <c r="AF21" s="41"/>
      <c r="AG21" s="42">
        <f t="shared" si="4"/>
        <v>27656.583333333332</v>
      </c>
      <c r="AH21" s="43">
        <f t="shared" si="5"/>
        <v>13275.16</v>
      </c>
      <c r="AI21" s="43">
        <f t="shared" si="6"/>
        <v>8296.9750000000004</v>
      </c>
      <c r="AJ21" s="43"/>
      <c r="AK21" s="43">
        <f t="shared" si="7"/>
        <v>10220.656310333334</v>
      </c>
      <c r="AL21" s="31">
        <f t="shared" si="8"/>
        <v>59449.374643666662</v>
      </c>
    </row>
    <row r="22" spans="2:38" s="44" customFormat="1" ht="54.75" customHeight="1" x14ac:dyDescent="0.2">
      <c r="B22" s="45">
        <v>16</v>
      </c>
      <c r="C22" s="28" t="s">
        <v>47</v>
      </c>
      <c r="D22" s="29" t="s">
        <v>48</v>
      </c>
      <c r="E22" s="29" t="s">
        <v>49</v>
      </c>
      <c r="F22" s="29" t="s">
        <v>50</v>
      </c>
      <c r="G22" s="29" t="s">
        <v>51</v>
      </c>
      <c r="H22" s="54" t="s">
        <v>94</v>
      </c>
      <c r="I22" s="47" t="s">
        <v>101</v>
      </c>
      <c r="J22" s="48" t="s">
        <v>102</v>
      </c>
      <c r="K22" s="57" t="s">
        <v>72</v>
      </c>
      <c r="L22" s="50">
        <v>39887</v>
      </c>
      <c r="M22" s="33"/>
      <c r="N22" s="34">
        <v>40</v>
      </c>
      <c r="O22" s="33" t="s">
        <v>55</v>
      </c>
      <c r="P22" s="58" t="s">
        <v>97</v>
      </c>
      <c r="Q22" s="46" t="s">
        <v>103</v>
      </c>
      <c r="R22" s="36" t="s">
        <v>57</v>
      </c>
      <c r="S22" s="37">
        <v>16593.95</v>
      </c>
      <c r="T22" s="40"/>
      <c r="U22" s="39">
        <v>931</v>
      </c>
      <c r="V22" s="52"/>
      <c r="W22" s="53">
        <f>((S22/100)*1.9)*1</f>
        <v>315.28505000000001</v>
      </c>
      <c r="X22" s="40">
        <f t="shared" si="0"/>
        <v>2240.18325</v>
      </c>
      <c r="Y22" s="40">
        <f t="shared" si="1"/>
        <v>497.81850000000003</v>
      </c>
      <c r="Z22" s="40">
        <f t="shared" si="2"/>
        <v>2010.3155576250001</v>
      </c>
      <c r="AA22" s="41">
        <f t="shared" si="3"/>
        <v>331.87900000000002</v>
      </c>
      <c r="AB22" s="41"/>
      <c r="AC22" s="41"/>
      <c r="AD22" s="41"/>
      <c r="AE22" s="41"/>
      <c r="AF22" s="41"/>
      <c r="AG22" s="42">
        <f t="shared" si="4"/>
        <v>27656.583333333332</v>
      </c>
      <c r="AH22" s="43">
        <f t="shared" si="5"/>
        <v>13275.16</v>
      </c>
      <c r="AI22" s="43">
        <f t="shared" si="6"/>
        <v>8296.9750000000004</v>
      </c>
      <c r="AJ22" s="43"/>
      <c r="AK22" s="43">
        <f t="shared" si="7"/>
        <v>10220.656310333334</v>
      </c>
      <c r="AL22" s="31">
        <f t="shared" si="8"/>
        <v>59449.374643666662</v>
      </c>
    </row>
    <row r="23" spans="2:38" s="44" customFormat="1" ht="54.75" customHeight="1" x14ac:dyDescent="0.2">
      <c r="B23" s="27">
        <v>17</v>
      </c>
      <c r="C23" s="28" t="s">
        <v>47</v>
      </c>
      <c r="D23" s="29" t="s">
        <v>48</v>
      </c>
      <c r="E23" s="29" t="s">
        <v>49</v>
      </c>
      <c r="F23" s="29" t="s">
        <v>50</v>
      </c>
      <c r="G23" s="29" t="s">
        <v>51</v>
      </c>
      <c r="H23" s="54" t="s">
        <v>94</v>
      </c>
      <c r="I23" s="47" t="s">
        <v>104</v>
      </c>
      <c r="J23" s="48" t="s">
        <v>105</v>
      </c>
      <c r="K23" s="57" t="s">
        <v>54</v>
      </c>
      <c r="L23" s="50">
        <v>41821</v>
      </c>
      <c r="M23" s="33"/>
      <c r="N23" s="34">
        <v>40</v>
      </c>
      <c r="O23" s="33" t="s">
        <v>55</v>
      </c>
      <c r="P23" s="58" t="s">
        <v>97</v>
      </c>
      <c r="Q23" s="46" t="s">
        <v>86</v>
      </c>
      <c r="R23" s="35" t="s">
        <v>66</v>
      </c>
      <c r="S23" s="37">
        <v>16593.95</v>
      </c>
      <c r="T23" s="40"/>
      <c r="U23" s="39">
        <v>931</v>
      </c>
      <c r="V23" s="52"/>
      <c r="W23" s="53"/>
      <c r="X23" s="40">
        <f t="shared" si="0"/>
        <v>2240.18325</v>
      </c>
      <c r="Y23" s="40">
        <f t="shared" si="1"/>
        <v>497.81850000000003</v>
      </c>
      <c r="Z23" s="40">
        <f t="shared" si="2"/>
        <v>2010.3155576250001</v>
      </c>
      <c r="AA23" s="41">
        <f t="shared" si="3"/>
        <v>331.87900000000002</v>
      </c>
      <c r="AB23" s="41"/>
      <c r="AC23" s="41"/>
      <c r="AD23" s="41"/>
      <c r="AE23" s="41"/>
      <c r="AF23" s="41"/>
      <c r="AG23" s="42">
        <f t="shared" si="4"/>
        <v>27656.583333333332</v>
      </c>
      <c r="AH23" s="43">
        <f t="shared" si="5"/>
        <v>13275.16</v>
      </c>
      <c r="AI23" s="43">
        <f t="shared" si="6"/>
        <v>8296.9750000000004</v>
      </c>
      <c r="AJ23" s="43"/>
      <c r="AK23" s="43">
        <f t="shared" si="7"/>
        <v>10220.656310333334</v>
      </c>
      <c r="AL23" s="31">
        <f t="shared" si="8"/>
        <v>59449.374643666662</v>
      </c>
    </row>
    <row r="24" spans="2:38" s="44" customFormat="1" ht="54.75" customHeight="1" x14ac:dyDescent="0.2">
      <c r="B24" s="45">
        <v>18</v>
      </c>
      <c r="C24" s="28" t="s">
        <v>47</v>
      </c>
      <c r="D24" s="29" t="s">
        <v>48</v>
      </c>
      <c r="E24" s="29" t="s">
        <v>49</v>
      </c>
      <c r="F24" s="29" t="s">
        <v>50</v>
      </c>
      <c r="G24" s="29" t="s">
        <v>51</v>
      </c>
      <c r="H24" s="54" t="s">
        <v>94</v>
      </c>
      <c r="I24" s="47" t="s">
        <v>106</v>
      </c>
      <c r="J24" s="48" t="s">
        <v>107</v>
      </c>
      <c r="K24" s="57" t="s">
        <v>54</v>
      </c>
      <c r="L24" s="56">
        <v>40664</v>
      </c>
      <c r="M24" s="33"/>
      <c r="N24" s="34">
        <v>40</v>
      </c>
      <c r="O24" s="33" t="s">
        <v>55</v>
      </c>
      <c r="P24" s="58" t="s">
        <v>97</v>
      </c>
      <c r="Q24" s="46" t="s">
        <v>86</v>
      </c>
      <c r="R24" s="35" t="s">
        <v>66</v>
      </c>
      <c r="S24" s="37">
        <v>16593.95</v>
      </c>
      <c r="T24" s="40"/>
      <c r="U24" s="39">
        <v>931</v>
      </c>
      <c r="V24" s="52"/>
      <c r="W24" s="53"/>
      <c r="X24" s="40">
        <f t="shared" si="0"/>
        <v>2240.18325</v>
      </c>
      <c r="Y24" s="40">
        <f t="shared" si="1"/>
        <v>497.81850000000003</v>
      </c>
      <c r="Z24" s="40">
        <f t="shared" si="2"/>
        <v>2010.3155576250001</v>
      </c>
      <c r="AA24" s="41">
        <f t="shared" si="3"/>
        <v>331.87900000000002</v>
      </c>
      <c r="AB24" s="41"/>
      <c r="AC24" s="41"/>
      <c r="AD24" s="41"/>
      <c r="AE24" s="41"/>
      <c r="AF24" s="41"/>
      <c r="AG24" s="42">
        <f t="shared" si="4"/>
        <v>27656.583333333332</v>
      </c>
      <c r="AH24" s="43">
        <f t="shared" si="5"/>
        <v>13275.16</v>
      </c>
      <c r="AI24" s="43">
        <f t="shared" si="6"/>
        <v>8296.9750000000004</v>
      </c>
      <c r="AJ24" s="43"/>
      <c r="AK24" s="43">
        <f t="shared" si="7"/>
        <v>10220.656310333334</v>
      </c>
      <c r="AL24" s="31">
        <f t="shared" si="8"/>
        <v>59449.374643666662</v>
      </c>
    </row>
    <row r="25" spans="2:38" s="44" customFormat="1" ht="54.75" customHeight="1" x14ac:dyDescent="0.2">
      <c r="B25" s="27">
        <v>19</v>
      </c>
      <c r="C25" s="28" t="s">
        <v>47</v>
      </c>
      <c r="D25" s="29" t="s">
        <v>48</v>
      </c>
      <c r="E25" s="29" t="s">
        <v>49</v>
      </c>
      <c r="F25" s="29" t="s">
        <v>50</v>
      </c>
      <c r="G25" s="29" t="s">
        <v>51</v>
      </c>
      <c r="H25" s="54" t="s">
        <v>94</v>
      </c>
      <c r="I25" s="47" t="s">
        <v>108</v>
      </c>
      <c r="J25" s="48" t="s">
        <v>109</v>
      </c>
      <c r="K25" s="57" t="s">
        <v>72</v>
      </c>
      <c r="L25" s="56">
        <v>39783</v>
      </c>
      <c r="M25" s="33"/>
      <c r="N25" s="34">
        <v>40</v>
      </c>
      <c r="O25" s="33" t="s">
        <v>55</v>
      </c>
      <c r="P25" s="58" t="s">
        <v>97</v>
      </c>
      <c r="Q25" s="46" t="s">
        <v>78</v>
      </c>
      <c r="R25" s="35" t="s">
        <v>66</v>
      </c>
      <c r="S25" s="37">
        <v>16593.95</v>
      </c>
      <c r="T25" s="40"/>
      <c r="U25" s="39">
        <v>931</v>
      </c>
      <c r="V25" s="52"/>
      <c r="W25" s="53">
        <f>((S25/100)*1.9)*1</f>
        <v>315.28505000000001</v>
      </c>
      <c r="X25" s="40">
        <f t="shared" si="0"/>
        <v>2240.18325</v>
      </c>
      <c r="Y25" s="40">
        <f t="shared" si="1"/>
        <v>497.81850000000003</v>
      </c>
      <c r="Z25" s="40">
        <f t="shared" si="2"/>
        <v>2010.3155576250001</v>
      </c>
      <c r="AA25" s="41">
        <f t="shared" si="3"/>
        <v>331.87900000000002</v>
      </c>
      <c r="AB25" s="41"/>
      <c r="AC25" s="41"/>
      <c r="AD25" s="41"/>
      <c r="AE25" s="41"/>
      <c r="AF25" s="41"/>
      <c r="AG25" s="42">
        <f t="shared" si="4"/>
        <v>27656.583333333332</v>
      </c>
      <c r="AH25" s="43">
        <f t="shared" si="5"/>
        <v>13275.16</v>
      </c>
      <c r="AI25" s="43">
        <f t="shared" si="6"/>
        <v>8296.9750000000004</v>
      </c>
      <c r="AJ25" s="43"/>
      <c r="AK25" s="43">
        <f t="shared" si="7"/>
        <v>10220.656310333334</v>
      </c>
      <c r="AL25" s="31">
        <f t="shared" si="8"/>
        <v>59449.374643666662</v>
      </c>
    </row>
    <row r="26" spans="2:38" s="44" customFormat="1" ht="54.75" customHeight="1" x14ac:dyDescent="0.2">
      <c r="B26" s="45">
        <v>20</v>
      </c>
      <c r="C26" s="28" t="s">
        <v>47</v>
      </c>
      <c r="D26" s="29" t="s">
        <v>48</v>
      </c>
      <c r="E26" s="29" t="s">
        <v>49</v>
      </c>
      <c r="F26" s="29" t="s">
        <v>50</v>
      </c>
      <c r="G26" s="29" t="s">
        <v>51</v>
      </c>
      <c r="H26" s="54" t="s">
        <v>94</v>
      </c>
      <c r="I26" s="47" t="s">
        <v>110</v>
      </c>
      <c r="J26" s="48" t="s">
        <v>111</v>
      </c>
      <c r="K26" s="57" t="s">
        <v>54</v>
      </c>
      <c r="L26" s="50">
        <v>41518</v>
      </c>
      <c r="M26" s="33"/>
      <c r="N26" s="34">
        <v>40</v>
      </c>
      <c r="O26" s="33" t="s">
        <v>55</v>
      </c>
      <c r="P26" s="58" t="s">
        <v>97</v>
      </c>
      <c r="Q26" s="59" t="s">
        <v>103</v>
      </c>
      <c r="R26" s="36" t="s">
        <v>57</v>
      </c>
      <c r="S26" s="37">
        <v>16593.95</v>
      </c>
      <c r="T26" s="40"/>
      <c r="U26" s="39">
        <v>931</v>
      </c>
      <c r="V26" s="52"/>
      <c r="W26" s="53"/>
      <c r="X26" s="40">
        <f t="shared" si="0"/>
        <v>2240.18325</v>
      </c>
      <c r="Y26" s="40">
        <f t="shared" si="1"/>
        <v>497.81850000000003</v>
      </c>
      <c r="Z26" s="40">
        <f t="shared" si="2"/>
        <v>2010.3155576250001</v>
      </c>
      <c r="AA26" s="41">
        <f t="shared" si="3"/>
        <v>331.87900000000002</v>
      </c>
      <c r="AB26" s="41"/>
      <c r="AC26" s="41"/>
      <c r="AD26" s="41"/>
      <c r="AE26" s="41"/>
      <c r="AF26" s="41"/>
      <c r="AG26" s="42">
        <f t="shared" si="4"/>
        <v>27656.583333333332</v>
      </c>
      <c r="AH26" s="43">
        <f t="shared" si="5"/>
        <v>13275.16</v>
      </c>
      <c r="AI26" s="43">
        <f t="shared" si="6"/>
        <v>8296.9750000000004</v>
      </c>
      <c r="AJ26" s="43"/>
      <c r="AK26" s="43">
        <f t="shared" si="7"/>
        <v>10220.656310333334</v>
      </c>
      <c r="AL26" s="31">
        <f t="shared" si="8"/>
        <v>59449.374643666662</v>
      </c>
    </row>
    <row r="27" spans="2:38" s="44" customFormat="1" ht="54.75" customHeight="1" x14ac:dyDescent="0.2">
      <c r="B27" s="27">
        <v>21</v>
      </c>
      <c r="C27" s="28" t="s">
        <v>47</v>
      </c>
      <c r="D27" s="29" t="s">
        <v>48</v>
      </c>
      <c r="E27" s="29" t="s">
        <v>49</v>
      </c>
      <c r="F27" s="29" t="s">
        <v>50</v>
      </c>
      <c r="G27" s="29" t="s">
        <v>51</v>
      </c>
      <c r="H27" s="54" t="s">
        <v>94</v>
      </c>
      <c r="I27" s="60" t="s">
        <v>112</v>
      </c>
      <c r="J27" s="48" t="s">
        <v>113</v>
      </c>
      <c r="K27" s="57" t="s">
        <v>72</v>
      </c>
      <c r="L27" s="50">
        <v>41395</v>
      </c>
      <c r="M27" s="33"/>
      <c r="N27" s="34">
        <v>40</v>
      </c>
      <c r="O27" s="33" t="s">
        <v>55</v>
      </c>
      <c r="P27" s="58" t="s">
        <v>97</v>
      </c>
      <c r="Q27" s="46" t="s">
        <v>114</v>
      </c>
      <c r="R27" s="36" t="s">
        <v>57</v>
      </c>
      <c r="S27" s="37">
        <v>16593.95</v>
      </c>
      <c r="T27" s="40"/>
      <c r="U27" s="39">
        <v>931</v>
      </c>
      <c r="V27" s="52"/>
      <c r="W27" s="53"/>
      <c r="X27" s="40">
        <f t="shared" si="0"/>
        <v>2240.18325</v>
      </c>
      <c r="Y27" s="40">
        <f t="shared" si="1"/>
        <v>497.81850000000003</v>
      </c>
      <c r="Z27" s="40">
        <f t="shared" si="2"/>
        <v>2010.3155576250001</v>
      </c>
      <c r="AA27" s="41">
        <f t="shared" si="3"/>
        <v>331.87900000000002</v>
      </c>
      <c r="AB27" s="41"/>
      <c r="AC27" s="41"/>
      <c r="AD27" s="41"/>
      <c r="AE27" s="41"/>
      <c r="AF27" s="41"/>
      <c r="AG27" s="42">
        <f t="shared" si="4"/>
        <v>27656.583333333332</v>
      </c>
      <c r="AH27" s="43">
        <f t="shared" si="5"/>
        <v>13275.16</v>
      </c>
      <c r="AI27" s="43">
        <f t="shared" si="6"/>
        <v>8296.9750000000004</v>
      </c>
      <c r="AJ27" s="43"/>
      <c r="AK27" s="43">
        <f t="shared" si="7"/>
        <v>10220.656310333334</v>
      </c>
      <c r="AL27" s="31">
        <f t="shared" si="8"/>
        <v>59449.374643666662</v>
      </c>
    </row>
    <row r="28" spans="2:38" s="44" customFormat="1" ht="54.75" customHeight="1" x14ac:dyDescent="0.2">
      <c r="B28" s="45">
        <v>22</v>
      </c>
      <c r="C28" s="28" t="s">
        <v>47</v>
      </c>
      <c r="D28" s="29" t="s">
        <v>48</v>
      </c>
      <c r="E28" s="29" t="s">
        <v>49</v>
      </c>
      <c r="F28" s="29" t="s">
        <v>50</v>
      </c>
      <c r="G28" s="29" t="s">
        <v>51</v>
      </c>
      <c r="H28" s="54" t="s">
        <v>94</v>
      </c>
      <c r="I28" s="60" t="s">
        <v>115</v>
      </c>
      <c r="J28" s="48"/>
      <c r="K28" s="57" t="s">
        <v>72</v>
      </c>
      <c r="L28" s="56">
        <v>42079</v>
      </c>
      <c r="M28" s="33"/>
      <c r="N28" s="34">
        <v>40</v>
      </c>
      <c r="O28" s="33" t="s">
        <v>55</v>
      </c>
      <c r="P28" s="58" t="s">
        <v>97</v>
      </c>
      <c r="Q28" s="46" t="s">
        <v>116</v>
      </c>
      <c r="R28" s="35" t="s">
        <v>66</v>
      </c>
      <c r="S28" s="37">
        <v>16593.95</v>
      </c>
      <c r="T28" s="40"/>
      <c r="U28" s="39">
        <v>931</v>
      </c>
      <c r="V28" s="52"/>
      <c r="W28" s="53"/>
      <c r="X28" s="40">
        <f t="shared" si="0"/>
        <v>2240.18325</v>
      </c>
      <c r="Y28" s="40">
        <f t="shared" si="1"/>
        <v>497.81850000000003</v>
      </c>
      <c r="Z28" s="40">
        <f t="shared" si="2"/>
        <v>2010.3155576250001</v>
      </c>
      <c r="AA28" s="41">
        <f t="shared" si="3"/>
        <v>331.87900000000002</v>
      </c>
      <c r="AB28" s="41"/>
      <c r="AC28" s="41"/>
      <c r="AD28" s="41"/>
      <c r="AE28" s="41"/>
      <c r="AF28" s="41"/>
      <c r="AG28" s="42">
        <f t="shared" si="4"/>
        <v>27656.583333333332</v>
      </c>
      <c r="AH28" s="43">
        <f t="shared" si="5"/>
        <v>13275.16</v>
      </c>
      <c r="AI28" s="43">
        <f t="shared" si="6"/>
        <v>8296.9750000000004</v>
      </c>
      <c r="AJ28" s="43"/>
      <c r="AK28" s="43">
        <f t="shared" si="7"/>
        <v>10220.656310333334</v>
      </c>
      <c r="AL28" s="31">
        <f t="shared" si="8"/>
        <v>59449.374643666662</v>
      </c>
    </row>
    <row r="29" spans="2:38" s="44" customFormat="1" ht="54.75" customHeight="1" x14ac:dyDescent="0.2">
      <c r="B29" s="27">
        <v>23</v>
      </c>
      <c r="C29" s="28" t="s">
        <v>47</v>
      </c>
      <c r="D29" s="29" t="s">
        <v>48</v>
      </c>
      <c r="E29" s="29" t="s">
        <v>49</v>
      </c>
      <c r="F29" s="29" t="s">
        <v>50</v>
      </c>
      <c r="G29" s="29" t="s">
        <v>51</v>
      </c>
      <c r="H29" s="54" t="s">
        <v>94</v>
      </c>
      <c r="I29" s="47" t="s">
        <v>117</v>
      </c>
      <c r="J29" s="48" t="s">
        <v>118</v>
      </c>
      <c r="K29" s="57" t="s">
        <v>72</v>
      </c>
      <c r="L29" s="61">
        <v>41655</v>
      </c>
      <c r="M29" s="33"/>
      <c r="N29" s="34">
        <v>40</v>
      </c>
      <c r="O29" s="33" t="s">
        <v>55</v>
      </c>
      <c r="P29" s="58" t="s">
        <v>97</v>
      </c>
      <c r="Q29" s="59" t="s">
        <v>119</v>
      </c>
      <c r="R29" s="36" t="s">
        <v>57</v>
      </c>
      <c r="S29" s="37">
        <v>16593.95</v>
      </c>
      <c r="T29" s="40"/>
      <c r="U29" s="39">
        <v>931</v>
      </c>
      <c r="V29" s="52"/>
      <c r="W29" s="53"/>
      <c r="X29" s="40">
        <f t="shared" si="0"/>
        <v>2240.18325</v>
      </c>
      <c r="Y29" s="40">
        <f t="shared" si="1"/>
        <v>497.81850000000003</v>
      </c>
      <c r="Z29" s="40">
        <f t="shared" si="2"/>
        <v>2010.3155576250001</v>
      </c>
      <c r="AA29" s="41">
        <f t="shared" si="3"/>
        <v>331.87900000000002</v>
      </c>
      <c r="AB29" s="41"/>
      <c r="AC29" s="41"/>
      <c r="AD29" s="41"/>
      <c r="AE29" s="41"/>
      <c r="AF29" s="41"/>
      <c r="AG29" s="42">
        <f t="shared" si="4"/>
        <v>27656.583333333332</v>
      </c>
      <c r="AH29" s="43">
        <f t="shared" si="5"/>
        <v>13275.16</v>
      </c>
      <c r="AI29" s="43">
        <f t="shared" si="6"/>
        <v>8296.9750000000004</v>
      </c>
      <c r="AJ29" s="43"/>
      <c r="AK29" s="43">
        <f t="shared" si="7"/>
        <v>10220.656310333334</v>
      </c>
      <c r="AL29" s="31">
        <f t="shared" si="8"/>
        <v>59449.374643666662</v>
      </c>
    </row>
    <row r="30" spans="2:38" s="44" customFormat="1" ht="54.75" customHeight="1" x14ac:dyDescent="0.2">
      <c r="B30" s="45">
        <v>24</v>
      </c>
      <c r="C30" s="28" t="s">
        <v>47</v>
      </c>
      <c r="D30" s="29" t="s">
        <v>48</v>
      </c>
      <c r="E30" s="29" t="s">
        <v>49</v>
      </c>
      <c r="F30" s="29" t="s">
        <v>50</v>
      </c>
      <c r="G30" s="29" t="s">
        <v>51</v>
      </c>
      <c r="H30" s="54" t="s">
        <v>94</v>
      </c>
      <c r="I30" s="47" t="s">
        <v>120</v>
      </c>
      <c r="J30" s="48"/>
      <c r="K30" s="49" t="s">
        <v>72</v>
      </c>
      <c r="L30" s="50">
        <v>39692</v>
      </c>
      <c r="M30" s="33"/>
      <c r="N30" s="34">
        <v>40</v>
      </c>
      <c r="O30" s="33" t="s">
        <v>55</v>
      </c>
      <c r="P30" s="58" t="s">
        <v>97</v>
      </c>
      <c r="Q30" s="46" t="s">
        <v>121</v>
      </c>
      <c r="R30" s="35" t="s">
        <v>66</v>
      </c>
      <c r="S30" s="37">
        <v>16593.95</v>
      </c>
      <c r="T30" s="40"/>
      <c r="U30" s="39">
        <v>931</v>
      </c>
      <c r="V30" s="52"/>
      <c r="W30" s="53"/>
      <c r="X30" s="40">
        <f t="shared" si="0"/>
        <v>2240.18325</v>
      </c>
      <c r="Y30" s="40">
        <f t="shared" si="1"/>
        <v>497.81850000000003</v>
      </c>
      <c r="Z30" s="40">
        <f t="shared" si="2"/>
        <v>2010.3155576250001</v>
      </c>
      <c r="AA30" s="41">
        <f t="shared" si="3"/>
        <v>331.87900000000002</v>
      </c>
      <c r="AB30" s="41"/>
      <c r="AC30" s="41"/>
      <c r="AD30" s="41"/>
      <c r="AE30" s="41"/>
      <c r="AF30" s="41"/>
      <c r="AG30" s="42">
        <f t="shared" si="4"/>
        <v>27656.583333333332</v>
      </c>
      <c r="AH30" s="43">
        <f t="shared" si="5"/>
        <v>13275.16</v>
      </c>
      <c r="AI30" s="43">
        <f t="shared" si="6"/>
        <v>8296.9750000000004</v>
      </c>
      <c r="AJ30" s="43"/>
      <c r="AK30" s="43">
        <f t="shared" si="7"/>
        <v>10220.656310333334</v>
      </c>
      <c r="AL30" s="31">
        <f t="shared" si="8"/>
        <v>59449.374643666662</v>
      </c>
    </row>
    <row r="31" spans="2:38" s="44" customFormat="1" ht="54.75" customHeight="1" x14ac:dyDescent="0.2">
      <c r="B31" s="27">
        <v>25</v>
      </c>
      <c r="C31" s="28" t="s">
        <v>47</v>
      </c>
      <c r="D31" s="29" t="s">
        <v>48</v>
      </c>
      <c r="E31" s="29" t="s">
        <v>49</v>
      </c>
      <c r="F31" s="29" t="s">
        <v>50</v>
      </c>
      <c r="G31" s="29" t="s">
        <v>51</v>
      </c>
      <c r="H31" s="54" t="s">
        <v>94</v>
      </c>
      <c r="I31" s="31" t="s">
        <v>122</v>
      </c>
      <c r="J31" s="31"/>
      <c r="K31" s="31" t="s">
        <v>72</v>
      </c>
      <c r="L31" s="32">
        <v>42310</v>
      </c>
      <c r="M31" s="33"/>
      <c r="N31" s="34">
        <v>40</v>
      </c>
      <c r="O31" s="33" t="s">
        <v>55</v>
      </c>
      <c r="P31" s="58" t="s">
        <v>97</v>
      </c>
      <c r="Q31" s="46" t="s">
        <v>123</v>
      </c>
      <c r="R31" s="35" t="s">
        <v>66</v>
      </c>
      <c r="S31" s="37">
        <v>16593.95</v>
      </c>
      <c r="T31" s="40"/>
      <c r="U31" s="39">
        <v>931</v>
      </c>
      <c r="V31" s="52"/>
      <c r="W31" s="53"/>
      <c r="X31" s="40">
        <f t="shared" si="0"/>
        <v>2240.18325</v>
      </c>
      <c r="Y31" s="40">
        <f t="shared" si="1"/>
        <v>497.81850000000003</v>
      </c>
      <c r="Z31" s="40">
        <f t="shared" si="2"/>
        <v>2010.3155576250001</v>
      </c>
      <c r="AA31" s="41">
        <f t="shared" si="3"/>
        <v>331.87900000000002</v>
      </c>
      <c r="AB31" s="41"/>
      <c r="AC31" s="41"/>
      <c r="AD31" s="41"/>
      <c r="AE31" s="41"/>
      <c r="AF31" s="41"/>
      <c r="AG31" s="42">
        <f t="shared" si="4"/>
        <v>27656.583333333332</v>
      </c>
      <c r="AH31" s="43">
        <f t="shared" si="5"/>
        <v>13275.16</v>
      </c>
      <c r="AI31" s="43">
        <f t="shared" si="6"/>
        <v>8296.9750000000004</v>
      </c>
      <c r="AJ31" s="43"/>
      <c r="AK31" s="43">
        <f t="shared" si="7"/>
        <v>10220.656310333334</v>
      </c>
      <c r="AL31" s="31">
        <f t="shared" si="8"/>
        <v>59449.374643666662</v>
      </c>
    </row>
    <row r="32" spans="2:38" s="44" customFormat="1" ht="54.75" customHeight="1" x14ac:dyDescent="0.2">
      <c r="B32" s="45">
        <v>26</v>
      </c>
      <c r="C32" s="28" t="s">
        <v>47</v>
      </c>
      <c r="D32" s="29" t="s">
        <v>48</v>
      </c>
      <c r="E32" s="29" t="s">
        <v>49</v>
      </c>
      <c r="F32" s="29" t="s">
        <v>50</v>
      </c>
      <c r="G32" s="29" t="s">
        <v>51</v>
      </c>
      <c r="H32" s="54" t="s">
        <v>124</v>
      </c>
      <c r="I32" s="47" t="s">
        <v>125</v>
      </c>
      <c r="J32" s="48" t="s">
        <v>126</v>
      </c>
      <c r="K32" s="57" t="s">
        <v>72</v>
      </c>
      <c r="L32" s="61">
        <v>40360</v>
      </c>
      <c r="M32" s="33">
        <v>16</v>
      </c>
      <c r="N32" s="34">
        <v>40</v>
      </c>
      <c r="O32" s="34" t="s">
        <v>127</v>
      </c>
      <c r="P32" s="35" t="s">
        <v>128</v>
      </c>
      <c r="Q32" s="46" t="s">
        <v>129</v>
      </c>
      <c r="R32" s="36" t="s">
        <v>57</v>
      </c>
      <c r="S32" s="37">
        <v>8293.5499999999993</v>
      </c>
      <c r="T32" s="40"/>
      <c r="U32" s="39">
        <v>931</v>
      </c>
      <c r="V32" s="52"/>
      <c r="W32" s="53">
        <f>((S32/100)*1.9)*1</f>
        <v>157.57744999999997</v>
      </c>
      <c r="X32" s="40">
        <f t="shared" si="0"/>
        <v>1119.62925</v>
      </c>
      <c r="Y32" s="40">
        <f t="shared" si="1"/>
        <v>248.80649999999997</v>
      </c>
      <c r="Z32" s="40">
        <f t="shared" si="2"/>
        <v>1004.742848625</v>
      </c>
      <c r="AA32" s="41">
        <f t="shared" si="3"/>
        <v>165.87099999999998</v>
      </c>
      <c r="AB32" s="41"/>
      <c r="AC32" s="41"/>
      <c r="AD32" s="41"/>
      <c r="AE32" s="41">
        <v>2500</v>
      </c>
      <c r="AF32" s="41"/>
      <c r="AG32" s="42">
        <f t="shared" si="4"/>
        <v>13822.583333333332</v>
      </c>
      <c r="AH32" s="43">
        <f t="shared" si="5"/>
        <v>6634.84</v>
      </c>
      <c r="AI32" s="43">
        <f t="shared" si="6"/>
        <v>4146.7749999999996</v>
      </c>
      <c r="AJ32" s="43">
        <f t="shared" ref="AJ32:AJ87" si="9">(S32/30)*15</f>
        <v>4146.7749999999996</v>
      </c>
      <c r="AK32" s="43">
        <f t="shared" si="7"/>
        <v>5108.2186063333329</v>
      </c>
      <c r="AL32" s="31">
        <f t="shared" si="8"/>
        <v>33859.191939666671</v>
      </c>
    </row>
    <row r="33" spans="2:38" s="44" customFormat="1" ht="54.75" customHeight="1" x14ac:dyDescent="0.2">
      <c r="B33" s="27">
        <v>27</v>
      </c>
      <c r="C33" s="28" t="s">
        <v>47</v>
      </c>
      <c r="D33" s="29" t="s">
        <v>48</v>
      </c>
      <c r="E33" s="29" t="s">
        <v>49</v>
      </c>
      <c r="F33" s="29" t="s">
        <v>50</v>
      </c>
      <c r="G33" s="29" t="s">
        <v>51</v>
      </c>
      <c r="H33" s="54" t="s">
        <v>124</v>
      </c>
      <c r="I33" s="47" t="s">
        <v>143</v>
      </c>
      <c r="J33" s="47" t="s">
        <v>144</v>
      </c>
      <c r="K33" s="57" t="s">
        <v>72</v>
      </c>
      <c r="L33" s="56">
        <v>39783</v>
      </c>
      <c r="M33" s="33">
        <v>16</v>
      </c>
      <c r="N33" s="34">
        <v>40</v>
      </c>
      <c r="O33" s="34" t="s">
        <v>127</v>
      </c>
      <c r="P33" s="35" t="s">
        <v>128</v>
      </c>
      <c r="Q33" s="46" t="s">
        <v>129</v>
      </c>
      <c r="R33" s="36" t="s">
        <v>57</v>
      </c>
      <c r="S33" s="37">
        <v>8293.5499999999993</v>
      </c>
      <c r="T33" s="40"/>
      <c r="U33" s="39">
        <v>931</v>
      </c>
      <c r="V33" s="52"/>
      <c r="W33" s="53"/>
      <c r="X33" s="40">
        <f t="shared" si="0"/>
        <v>1119.62925</v>
      </c>
      <c r="Y33" s="40">
        <f t="shared" si="1"/>
        <v>248.80649999999997</v>
      </c>
      <c r="Z33" s="40">
        <f t="shared" si="2"/>
        <v>1004.742848625</v>
      </c>
      <c r="AA33" s="41">
        <f t="shared" si="3"/>
        <v>165.87099999999998</v>
      </c>
      <c r="AB33" s="41"/>
      <c r="AC33" s="41"/>
      <c r="AD33" s="41"/>
      <c r="AE33" s="41">
        <v>2500</v>
      </c>
      <c r="AF33" s="41"/>
      <c r="AG33" s="42">
        <f t="shared" si="4"/>
        <v>13822.583333333332</v>
      </c>
      <c r="AH33" s="43">
        <f t="shared" si="5"/>
        <v>6634.84</v>
      </c>
      <c r="AI33" s="43">
        <f t="shared" si="6"/>
        <v>4146.7749999999996</v>
      </c>
      <c r="AJ33" s="43">
        <f t="shared" si="9"/>
        <v>4146.7749999999996</v>
      </c>
      <c r="AK33" s="43">
        <f t="shared" si="7"/>
        <v>5108.2186063333329</v>
      </c>
      <c r="AL33" s="31">
        <f t="shared" si="8"/>
        <v>33859.191939666671</v>
      </c>
    </row>
    <row r="34" spans="2:38" s="44" customFormat="1" ht="54.75" customHeight="1" x14ac:dyDescent="0.2">
      <c r="B34" s="45">
        <v>28</v>
      </c>
      <c r="C34" s="28" t="s">
        <v>47</v>
      </c>
      <c r="D34" s="29" t="s">
        <v>48</v>
      </c>
      <c r="E34" s="29" t="s">
        <v>49</v>
      </c>
      <c r="F34" s="29" t="s">
        <v>50</v>
      </c>
      <c r="G34" s="29" t="s">
        <v>51</v>
      </c>
      <c r="H34" s="54" t="s">
        <v>131</v>
      </c>
      <c r="I34" s="47" t="s">
        <v>132</v>
      </c>
      <c r="J34" s="48" t="s">
        <v>133</v>
      </c>
      <c r="K34" s="57" t="s">
        <v>54</v>
      </c>
      <c r="L34" s="50">
        <v>40427</v>
      </c>
      <c r="M34" s="33">
        <v>14</v>
      </c>
      <c r="N34" s="34">
        <v>40</v>
      </c>
      <c r="O34" s="34" t="s">
        <v>127</v>
      </c>
      <c r="P34" s="35" t="s">
        <v>134</v>
      </c>
      <c r="Q34" s="46" t="s">
        <v>135</v>
      </c>
      <c r="R34" s="36" t="s">
        <v>57</v>
      </c>
      <c r="S34" s="37">
        <v>7509.8</v>
      </c>
      <c r="T34" s="40"/>
      <c r="U34" s="39">
        <v>931</v>
      </c>
      <c r="V34" s="52"/>
      <c r="W34" s="53">
        <f>((S34/100)*1.9)*1</f>
        <v>142.68619999999999</v>
      </c>
      <c r="X34" s="40">
        <f t="shared" si="0"/>
        <v>1013.8230000000001</v>
      </c>
      <c r="Y34" s="40">
        <f t="shared" si="1"/>
        <v>225.29400000000001</v>
      </c>
      <c r="Z34" s="40">
        <f t="shared" si="2"/>
        <v>909.79349550000006</v>
      </c>
      <c r="AA34" s="41">
        <f t="shared" si="3"/>
        <v>150.196</v>
      </c>
      <c r="AB34" s="41"/>
      <c r="AC34" s="41"/>
      <c r="AD34" s="41">
        <v>1085</v>
      </c>
      <c r="AE34" s="41">
        <v>2500</v>
      </c>
      <c r="AF34" s="41"/>
      <c r="AG34" s="42">
        <f t="shared" si="4"/>
        <v>12516.333333333334</v>
      </c>
      <c r="AH34" s="43">
        <f t="shared" si="5"/>
        <v>6007.84</v>
      </c>
      <c r="AI34" s="43">
        <f t="shared" si="6"/>
        <v>3754.9</v>
      </c>
      <c r="AJ34" s="43">
        <f t="shared" si="9"/>
        <v>3754.9</v>
      </c>
      <c r="AK34" s="43">
        <f t="shared" si="7"/>
        <v>4625.4860813333335</v>
      </c>
      <c r="AL34" s="31">
        <f t="shared" si="8"/>
        <v>30659.459414666668</v>
      </c>
    </row>
    <row r="35" spans="2:38" s="44" customFormat="1" ht="54.75" customHeight="1" x14ac:dyDescent="0.2">
      <c r="B35" s="27">
        <v>29</v>
      </c>
      <c r="C35" s="28" t="s">
        <v>47</v>
      </c>
      <c r="D35" s="29" t="s">
        <v>48</v>
      </c>
      <c r="E35" s="29" t="s">
        <v>49</v>
      </c>
      <c r="F35" s="29" t="s">
        <v>50</v>
      </c>
      <c r="G35" s="29" t="s">
        <v>51</v>
      </c>
      <c r="H35" s="54" t="s">
        <v>131</v>
      </c>
      <c r="I35" s="47" t="s">
        <v>136</v>
      </c>
      <c r="J35" s="48" t="s">
        <v>137</v>
      </c>
      <c r="K35" s="57" t="s">
        <v>54</v>
      </c>
      <c r="L35" s="50">
        <v>41541</v>
      </c>
      <c r="M35" s="33">
        <v>14</v>
      </c>
      <c r="N35" s="34">
        <v>40</v>
      </c>
      <c r="O35" s="34" t="s">
        <v>127</v>
      </c>
      <c r="P35" s="35" t="s">
        <v>134</v>
      </c>
      <c r="Q35" s="46" t="s">
        <v>116</v>
      </c>
      <c r="R35" s="36" t="s">
        <v>57</v>
      </c>
      <c r="S35" s="37">
        <v>7509.8</v>
      </c>
      <c r="T35" s="40"/>
      <c r="U35" s="39">
        <v>931</v>
      </c>
      <c r="V35" s="52"/>
      <c r="W35" s="53"/>
      <c r="X35" s="40">
        <f t="shared" si="0"/>
        <v>1013.8230000000001</v>
      </c>
      <c r="Y35" s="40">
        <f t="shared" si="1"/>
        <v>225.29400000000001</v>
      </c>
      <c r="Z35" s="40">
        <f t="shared" si="2"/>
        <v>909.79349550000006</v>
      </c>
      <c r="AA35" s="41">
        <f t="shared" si="3"/>
        <v>150.196</v>
      </c>
      <c r="AB35" s="41"/>
      <c r="AC35" s="41"/>
      <c r="AD35" s="41">
        <v>1085</v>
      </c>
      <c r="AE35" s="41">
        <v>2500</v>
      </c>
      <c r="AF35" s="41"/>
      <c r="AG35" s="42">
        <f t="shared" si="4"/>
        <v>12516.333333333334</v>
      </c>
      <c r="AH35" s="43">
        <f t="shared" si="5"/>
        <v>6007.84</v>
      </c>
      <c r="AI35" s="43">
        <f t="shared" si="6"/>
        <v>3754.9</v>
      </c>
      <c r="AJ35" s="43">
        <f t="shared" si="9"/>
        <v>3754.9</v>
      </c>
      <c r="AK35" s="43">
        <f t="shared" si="7"/>
        <v>4625.4860813333335</v>
      </c>
      <c r="AL35" s="31">
        <f t="shared" si="8"/>
        <v>30659.459414666668</v>
      </c>
    </row>
    <row r="36" spans="2:38" s="44" customFormat="1" ht="54.75" customHeight="1" x14ac:dyDescent="0.2">
      <c r="B36" s="45">
        <v>30</v>
      </c>
      <c r="C36" s="28"/>
      <c r="D36" s="29" t="s">
        <v>48</v>
      </c>
      <c r="E36" s="29" t="s">
        <v>49</v>
      </c>
      <c r="F36" s="29" t="s">
        <v>50</v>
      </c>
      <c r="G36" s="29" t="s">
        <v>51</v>
      </c>
      <c r="H36" s="54" t="s">
        <v>131</v>
      </c>
      <c r="I36" s="47" t="s">
        <v>138</v>
      </c>
      <c r="J36" s="48"/>
      <c r="K36" s="57" t="s">
        <v>54</v>
      </c>
      <c r="L36" s="50">
        <v>42339</v>
      </c>
      <c r="M36" s="33">
        <v>14</v>
      </c>
      <c r="N36" s="34">
        <v>40</v>
      </c>
      <c r="O36" s="34" t="s">
        <v>127</v>
      </c>
      <c r="P36" s="35" t="s">
        <v>134</v>
      </c>
      <c r="Q36" s="46"/>
      <c r="R36" s="36" t="s">
        <v>57</v>
      </c>
      <c r="S36" s="37">
        <v>7509.8</v>
      </c>
      <c r="T36" s="40"/>
      <c r="U36" s="39">
        <v>931</v>
      </c>
      <c r="V36" s="52"/>
      <c r="W36" s="53"/>
      <c r="X36" s="40">
        <f t="shared" si="0"/>
        <v>1013.8230000000001</v>
      </c>
      <c r="Y36" s="40">
        <f t="shared" si="1"/>
        <v>225.29400000000001</v>
      </c>
      <c r="Z36" s="40">
        <f t="shared" si="2"/>
        <v>909.79349550000006</v>
      </c>
      <c r="AA36" s="41">
        <f t="shared" si="3"/>
        <v>150.196</v>
      </c>
      <c r="AB36" s="41"/>
      <c r="AC36" s="41"/>
      <c r="AD36" s="41"/>
      <c r="AE36" s="41">
        <v>2500</v>
      </c>
      <c r="AF36" s="41"/>
      <c r="AG36" s="42">
        <f t="shared" si="4"/>
        <v>12516.333333333334</v>
      </c>
      <c r="AH36" s="43">
        <f t="shared" si="5"/>
        <v>6007.84</v>
      </c>
      <c r="AI36" s="43">
        <f t="shared" si="6"/>
        <v>3754.9</v>
      </c>
      <c r="AJ36" s="43">
        <f t="shared" si="9"/>
        <v>3754.9</v>
      </c>
      <c r="AK36" s="43">
        <f t="shared" si="7"/>
        <v>4625.4860813333335</v>
      </c>
      <c r="AL36" s="31">
        <f t="shared" si="8"/>
        <v>30659.459414666668</v>
      </c>
    </row>
    <row r="37" spans="2:38" s="44" customFormat="1" ht="54.75" customHeight="1" x14ac:dyDescent="0.2">
      <c r="B37" s="27">
        <v>31</v>
      </c>
      <c r="C37" s="28" t="s">
        <v>47</v>
      </c>
      <c r="D37" s="29" t="s">
        <v>48</v>
      </c>
      <c r="E37" s="29" t="s">
        <v>49</v>
      </c>
      <c r="F37" s="29" t="s">
        <v>50</v>
      </c>
      <c r="G37" s="29" t="s">
        <v>51</v>
      </c>
      <c r="H37" s="54" t="s">
        <v>139</v>
      </c>
      <c r="I37" s="31" t="s">
        <v>140</v>
      </c>
      <c r="J37" s="48" t="s">
        <v>141</v>
      </c>
      <c r="K37" s="57" t="s">
        <v>54</v>
      </c>
      <c r="L37" s="61">
        <v>41594</v>
      </c>
      <c r="M37" s="33">
        <v>13</v>
      </c>
      <c r="N37" s="34">
        <v>40</v>
      </c>
      <c r="O37" s="34" t="s">
        <v>127</v>
      </c>
      <c r="P37" s="35" t="s">
        <v>142</v>
      </c>
      <c r="Q37" s="46" t="s">
        <v>135</v>
      </c>
      <c r="R37" s="36" t="s">
        <v>57</v>
      </c>
      <c r="S37" s="37">
        <v>7145.45</v>
      </c>
      <c r="T37" s="40"/>
      <c r="U37" s="39">
        <v>931</v>
      </c>
      <c r="V37" s="52"/>
      <c r="W37" s="53"/>
      <c r="X37" s="40">
        <f t="shared" si="0"/>
        <v>964.63575000000003</v>
      </c>
      <c r="Y37" s="40">
        <f t="shared" si="1"/>
        <v>214.36349999999999</v>
      </c>
      <c r="Z37" s="40">
        <f t="shared" si="2"/>
        <v>865.65340387499998</v>
      </c>
      <c r="AA37" s="41">
        <f t="shared" si="3"/>
        <v>142.90899999999999</v>
      </c>
      <c r="AB37" s="41"/>
      <c r="AC37" s="41"/>
      <c r="AD37" s="41"/>
      <c r="AE37" s="41">
        <v>2500</v>
      </c>
      <c r="AF37" s="41"/>
      <c r="AG37" s="42">
        <f t="shared" si="4"/>
        <v>11909.083333333334</v>
      </c>
      <c r="AH37" s="43">
        <f t="shared" si="5"/>
        <v>5716.3600000000006</v>
      </c>
      <c r="AI37" s="43">
        <f t="shared" si="6"/>
        <v>3572.7249999999999</v>
      </c>
      <c r="AJ37" s="43">
        <f t="shared" si="9"/>
        <v>3572.7249999999999</v>
      </c>
      <c r="AK37" s="43">
        <f t="shared" si="7"/>
        <v>4401.0732003333342</v>
      </c>
      <c r="AL37" s="31">
        <f t="shared" si="8"/>
        <v>29171.966533666666</v>
      </c>
    </row>
    <row r="38" spans="2:38" s="44" customFormat="1" ht="54.75" customHeight="1" x14ac:dyDescent="0.2">
      <c r="B38" s="45">
        <v>32</v>
      </c>
      <c r="C38" s="28" t="s">
        <v>47</v>
      </c>
      <c r="D38" s="29" t="s">
        <v>48</v>
      </c>
      <c r="E38" s="29" t="s">
        <v>49</v>
      </c>
      <c r="F38" s="29" t="s">
        <v>50</v>
      </c>
      <c r="G38" s="29" t="s">
        <v>51</v>
      </c>
      <c r="H38" s="54" t="s">
        <v>139</v>
      </c>
      <c r="I38" s="44" t="s">
        <v>315</v>
      </c>
      <c r="K38" s="44" t="s">
        <v>72</v>
      </c>
      <c r="L38" s="96">
        <v>42382</v>
      </c>
      <c r="M38" s="33">
        <v>13</v>
      </c>
      <c r="N38" s="34">
        <v>40</v>
      </c>
      <c r="O38" s="34" t="s">
        <v>127</v>
      </c>
      <c r="P38" s="58" t="s">
        <v>142</v>
      </c>
      <c r="Q38" s="46" t="s">
        <v>116</v>
      </c>
      <c r="R38" s="36" t="s">
        <v>57</v>
      </c>
      <c r="S38" s="37">
        <v>7145.45</v>
      </c>
      <c r="T38" s="40"/>
      <c r="U38" s="39">
        <v>931</v>
      </c>
      <c r="V38" s="52"/>
      <c r="W38" s="53">
        <f>((S38/100)*1.9)*1</f>
        <v>135.76354999999998</v>
      </c>
      <c r="X38" s="40">
        <f t="shared" si="0"/>
        <v>964.63575000000003</v>
      </c>
      <c r="Y38" s="40">
        <f t="shared" si="1"/>
        <v>214.36349999999999</v>
      </c>
      <c r="Z38" s="40">
        <f t="shared" si="2"/>
        <v>865.65340387499998</v>
      </c>
      <c r="AA38" s="41">
        <f t="shared" si="3"/>
        <v>142.90899999999999</v>
      </c>
      <c r="AB38" s="41"/>
      <c r="AC38" s="41"/>
      <c r="AD38" s="41">
        <v>1085</v>
      </c>
      <c r="AE38" s="41">
        <v>2500</v>
      </c>
      <c r="AF38" s="41"/>
      <c r="AG38" s="42">
        <f t="shared" si="4"/>
        <v>11909.083333333334</v>
      </c>
      <c r="AH38" s="43">
        <f t="shared" si="5"/>
        <v>5716.3600000000006</v>
      </c>
      <c r="AI38" s="43">
        <f t="shared" si="6"/>
        <v>3572.7249999999999</v>
      </c>
      <c r="AJ38" s="43">
        <f t="shared" si="9"/>
        <v>3572.7249999999999</v>
      </c>
      <c r="AK38" s="43">
        <f t="shared" si="7"/>
        <v>4401.0732003333342</v>
      </c>
      <c r="AL38" s="31">
        <f t="shared" si="8"/>
        <v>29171.966533666666</v>
      </c>
    </row>
    <row r="39" spans="2:38" s="44" customFormat="1" ht="54.75" customHeight="1" x14ac:dyDescent="0.2">
      <c r="B39" s="27">
        <v>33</v>
      </c>
      <c r="C39" s="28" t="s">
        <v>47</v>
      </c>
      <c r="D39" s="29" t="s">
        <v>48</v>
      </c>
      <c r="E39" s="29" t="s">
        <v>49</v>
      </c>
      <c r="F39" s="29" t="s">
        <v>50</v>
      </c>
      <c r="G39" s="29" t="s">
        <v>51</v>
      </c>
      <c r="H39" s="54" t="s">
        <v>145</v>
      </c>
      <c r="I39" s="47" t="s">
        <v>146</v>
      </c>
      <c r="J39" s="48"/>
      <c r="K39" s="57" t="s">
        <v>72</v>
      </c>
      <c r="L39" s="61">
        <v>41913</v>
      </c>
      <c r="M39" s="33">
        <v>13</v>
      </c>
      <c r="N39" s="34">
        <v>40</v>
      </c>
      <c r="O39" s="34" t="s">
        <v>127</v>
      </c>
      <c r="P39" s="35" t="s">
        <v>147</v>
      </c>
      <c r="Q39" s="46" t="s">
        <v>129</v>
      </c>
      <c r="R39" s="36" t="s">
        <v>57</v>
      </c>
      <c r="S39" s="37">
        <v>7145.45</v>
      </c>
      <c r="T39" s="40"/>
      <c r="U39" s="39">
        <v>931</v>
      </c>
      <c r="V39" s="52"/>
      <c r="W39" s="53"/>
      <c r="X39" s="40">
        <f t="shared" si="0"/>
        <v>964.63575000000003</v>
      </c>
      <c r="Y39" s="40">
        <f t="shared" si="1"/>
        <v>214.36349999999999</v>
      </c>
      <c r="Z39" s="40">
        <f t="shared" si="2"/>
        <v>865.65340387499998</v>
      </c>
      <c r="AA39" s="41">
        <f t="shared" si="3"/>
        <v>142.90899999999999</v>
      </c>
      <c r="AB39" s="41"/>
      <c r="AC39" s="41"/>
      <c r="AD39" s="41">
        <v>1085</v>
      </c>
      <c r="AE39" s="41">
        <v>2500</v>
      </c>
      <c r="AF39" s="41"/>
      <c r="AG39" s="42">
        <f t="shared" si="4"/>
        <v>11909.083333333334</v>
      </c>
      <c r="AH39" s="43">
        <f t="shared" si="5"/>
        <v>5716.3600000000006</v>
      </c>
      <c r="AI39" s="43">
        <f t="shared" si="6"/>
        <v>3572.7249999999999</v>
      </c>
      <c r="AJ39" s="43">
        <f t="shared" si="9"/>
        <v>3572.7249999999999</v>
      </c>
      <c r="AK39" s="43">
        <f t="shared" si="7"/>
        <v>4401.0732003333342</v>
      </c>
      <c r="AL39" s="31">
        <f t="shared" si="8"/>
        <v>29171.966533666666</v>
      </c>
    </row>
    <row r="40" spans="2:38" s="44" customFormat="1" ht="54.75" customHeight="1" x14ac:dyDescent="0.2">
      <c r="B40" s="45">
        <v>34</v>
      </c>
      <c r="C40" s="28" t="s">
        <v>47</v>
      </c>
      <c r="D40" s="29" t="s">
        <v>48</v>
      </c>
      <c r="E40" s="29" t="s">
        <v>49</v>
      </c>
      <c r="F40" s="29" t="s">
        <v>50</v>
      </c>
      <c r="G40" s="29" t="s">
        <v>51</v>
      </c>
      <c r="H40" s="54" t="s">
        <v>145</v>
      </c>
      <c r="I40" s="31" t="s">
        <v>148</v>
      </c>
      <c r="J40" s="31"/>
      <c r="K40" s="31" t="s">
        <v>72</v>
      </c>
      <c r="L40" s="32">
        <v>42240</v>
      </c>
      <c r="M40" s="33">
        <v>13</v>
      </c>
      <c r="N40" s="34">
        <v>40</v>
      </c>
      <c r="O40" s="34" t="s">
        <v>127</v>
      </c>
      <c r="P40" s="35" t="s">
        <v>147</v>
      </c>
      <c r="Q40" s="46" t="s">
        <v>129</v>
      </c>
      <c r="R40" s="36" t="s">
        <v>57</v>
      </c>
      <c r="S40" s="37">
        <v>7145.45</v>
      </c>
      <c r="T40" s="40"/>
      <c r="U40" s="39">
        <v>931</v>
      </c>
      <c r="V40" s="52"/>
      <c r="W40" s="53"/>
      <c r="X40" s="40">
        <f t="shared" si="0"/>
        <v>964.63575000000003</v>
      </c>
      <c r="Y40" s="40">
        <f t="shared" si="1"/>
        <v>214.36349999999999</v>
      </c>
      <c r="Z40" s="40">
        <f t="shared" si="2"/>
        <v>865.65340387499998</v>
      </c>
      <c r="AA40" s="41">
        <f t="shared" si="3"/>
        <v>142.90899999999999</v>
      </c>
      <c r="AB40" s="41"/>
      <c r="AC40" s="41"/>
      <c r="AD40" s="41"/>
      <c r="AE40" s="41">
        <v>2500</v>
      </c>
      <c r="AF40" s="41"/>
      <c r="AG40" s="42">
        <f t="shared" si="4"/>
        <v>11909.083333333334</v>
      </c>
      <c r="AH40" s="43">
        <f t="shared" si="5"/>
        <v>5716.3600000000006</v>
      </c>
      <c r="AI40" s="43">
        <f t="shared" si="6"/>
        <v>3572.7249999999999</v>
      </c>
      <c r="AJ40" s="43">
        <f t="shared" si="9"/>
        <v>3572.7249999999999</v>
      </c>
      <c r="AK40" s="43">
        <f t="shared" si="7"/>
        <v>4401.0732003333342</v>
      </c>
      <c r="AL40" s="31">
        <f t="shared" si="8"/>
        <v>29171.966533666666</v>
      </c>
    </row>
    <row r="41" spans="2:38" s="44" customFormat="1" ht="54.75" customHeight="1" x14ac:dyDescent="0.2">
      <c r="B41" s="27">
        <v>35</v>
      </c>
      <c r="C41" s="28" t="s">
        <v>47</v>
      </c>
      <c r="D41" s="29" t="s">
        <v>48</v>
      </c>
      <c r="E41" s="29" t="s">
        <v>49</v>
      </c>
      <c r="F41" s="29" t="s">
        <v>50</v>
      </c>
      <c r="G41" s="29" t="s">
        <v>51</v>
      </c>
      <c r="H41" s="54" t="s">
        <v>149</v>
      </c>
      <c r="I41" s="63" t="s">
        <v>130</v>
      </c>
      <c r="J41" s="48"/>
      <c r="K41" s="55"/>
      <c r="L41" s="56"/>
      <c r="M41" s="33">
        <v>13</v>
      </c>
      <c r="N41" s="34">
        <v>40</v>
      </c>
      <c r="O41" s="34" t="s">
        <v>127</v>
      </c>
      <c r="P41" s="35" t="s">
        <v>150</v>
      </c>
      <c r="Q41" s="46" t="s">
        <v>151</v>
      </c>
      <c r="R41" s="35" t="s">
        <v>66</v>
      </c>
      <c r="S41" s="37">
        <v>7145.45</v>
      </c>
      <c r="T41" s="40"/>
      <c r="U41" s="39">
        <v>931</v>
      </c>
      <c r="V41" s="52"/>
      <c r="W41" s="53">
        <f>((S41/100)*1.9)*1</f>
        <v>135.76354999999998</v>
      </c>
      <c r="X41" s="40">
        <f t="shared" si="0"/>
        <v>964.63575000000003</v>
      </c>
      <c r="Y41" s="40">
        <f t="shared" si="1"/>
        <v>214.36349999999999</v>
      </c>
      <c r="Z41" s="40">
        <f t="shared" si="2"/>
        <v>865.65340387499998</v>
      </c>
      <c r="AA41" s="41">
        <f t="shared" si="3"/>
        <v>142.90899999999999</v>
      </c>
      <c r="AB41" s="41"/>
      <c r="AC41" s="41"/>
      <c r="AD41" s="41"/>
      <c r="AE41" s="41">
        <v>2500</v>
      </c>
      <c r="AF41" s="41"/>
      <c r="AG41" s="42">
        <f t="shared" si="4"/>
        <v>11909.083333333334</v>
      </c>
      <c r="AH41" s="43">
        <f t="shared" si="5"/>
        <v>5716.3600000000006</v>
      </c>
      <c r="AI41" s="43">
        <f t="shared" si="6"/>
        <v>3572.7249999999999</v>
      </c>
      <c r="AJ41" s="43">
        <f t="shared" si="9"/>
        <v>3572.7249999999999</v>
      </c>
      <c r="AK41" s="43">
        <f t="shared" si="7"/>
        <v>4401.0732003333342</v>
      </c>
      <c r="AL41" s="31">
        <f t="shared" si="8"/>
        <v>29171.966533666666</v>
      </c>
    </row>
    <row r="42" spans="2:38" s="44" customFormat="1" ht="54.75" customHeight="1" x14ac:dyDescent="0.2">
      <c r="B42" s="45">
        <v>36</v>
      </c>
      <c r="C42" s="28" t="s">
        <v>47</v>
      </c>
      <c r="D42" s="29" t="s">
        <v>48</v>
      </c>
      <c r="E42" s="29" t="s">
        <v>49</v>
      </c>
      <c r="F42" s="29" t="s">
        <v>50</v>
      </c>
      <c r="G42" s="29" t="s">
        <v>51</v>
      </c>
      <c r="H42" s="54" t="s">
        <v>152</v>
      </c>
      <c r="I42" s="47" t="s">
        <v>153</v>
      </c>
      <c r="J42" s="48" t="s">
        <v>154</v>
      </c>
      <c r="K42" s="57" t="s">
        <v>72</v>
      </c>
      <c r="L42" s="61">
        <v>40283</v>
      </c>
      <c r="M42" s="33">
        <v>12</v>
      </c>
      <c r="N42" s="34">
        <v>40</v>
      </c>
      <c r="O42" s="34" t="s">
        <v>127</v>
      </c>
      <c r="P42" s="35" t="s">
        <v>155</v>
      </c>
      <c r="Q42" s="46" t="s">
        <v>86</v>
      </c>
      <c r="R42" s="35" t="s">
        <v>66</v>
      </c>
      <c r="S42" s="37">
        <v>6800.5</v>
      </c>
      <c r="T42" s="40"/>
      <c r="U42" s="39">
        <v>931</v>
      </c>
      <c r="V42" s="52"/>
      <c r="W42" s="53">
        <f>((S42/100)*1.9)*1</f>
        <v>129.20949999999999</v>
      </c>
      <c r="X42" s="40">
        <f t="shared" si="0"/>
        <v>918.06750000000011</v>
      </c>
      <c r="Y42" s="40">
        <f t="shared" si="1"/>
        <v>204.01499999999999</v>
      </c>
      <c r="Z42" s="40">
        <f t="shared" si="2"/>
        <v>823.86357375</v>
      </c>
      <c r="AA42" s="41">
        <f t="shared" si="3"/>
        <v>136.01</v>
      </c>
      <c r="AB42" s="41"/>
      <c r="AC42" s="41"/>
      <c r="AD42" s="41">
        <v>1085</v>
      </c>
      <c r="AE42" s="41">
        <v>2500</v>
      </c>
      <c r="AF42" s="41"/>
      <c r="AG42" s="42">
        <f t="shared" si="4"/>
        <v>11334.166666666666</v>
      </c>
      <c r="AH42" s="43">
        <f t="shared" si="5"/>
        <v>5440.4</v>
      </c>
      <c r="AI42" s="43">
        <f t="shared" si="6"/>
        <v>3400.25</v>
      </c>
      <c r="AJ42" s="43">
        <f t="shared" si="9"/>
        <v>3400.25</v>
      </c>
      <c r="AK42" s="43">
        <f t="shared" si="7"/>
        <v>4188.6092966666665</v>
      </c>
      <c r="AL42" s="31">
        <f t="shared" si="8"/>
        <v>27763.675963333331</v>
      </c>
    </row>
    <row r="43" spans="2:38" s="44" customFormat="1" ht="54.75" customHeight="1" x14ac:dyDescent="0.2">
      <c r="B43" s="27">
        <v>37</v>
      </c>
      <c r="C43" s="28" t="s">
        <v>47</v>
      </c>
      <c r="D43" s="29" t="s">
        <v>48</v>
      </c>
      <c r="E43" s="29" t="s">
        <v>49</v>
      </c>
      <c r="F43" s="29" t="s">
        <v>50</v>
      </c>
      <c r="G43" s="29" t="s">
        <v>51</v>
      </c>
      <c r="H43" s="54" t="s">
        <v>156</v>
      </c>
      <c r="I43" s="47" t="s">
        <v>157</v>
      </c>
      <c r="J43" s="48" t="s">
        <v>158</v>
      </c>
      <c r="K43" s="57" t="s">
        <v>72</v>
      </c>
      <c r="L43" s="61">
        <v>40924</v>
      </c>
      <c r="M43" s="33">
        <v>12</v>
      </c>
      <c r="N43" s="34">
        <v>40</v>
      </c>
      <c r="O43" s="34" t="s">
        <v>127</v>
      </c>
      <c r="P43" s="35" t="s">
        <v>159</v>
      </c>
      <c r="Q43" s="35" t="s">
        <v>160</v>
      </c>
      <c r="R43" s="36" t="s">
        <v>57</v>
      </c>
      <c r="S43" s="37">
        <v>6800.5</v>
      </c>
      <c r="T43" s="40"/>
      <c r="U43" s="39">
        <v>931</v>
      </c>
      <c r="V43" s="52"/>
      <c r="W43" s="53"/>
      <c r="X43" s="40">
        <f t="shared" si="0"/>
        <v>918.06750000000011</v>
      </c>
      <c r="Y43" s="40">
        <f t="shared" si="1"/>
        <v>204.01499999999999</v>
      </c>
      <c r="Z43" s="40">
        <f t="shared" si="2"/>
        <v>823.86357375</v>
      </c>
      <c r="AA43" s="41">
        <f t="shared" si="3"/>
        <v>136.01</v>
      </c>
      <c r="AB43" s="41"/>
      <c r="AC43" s="41"/>
      <c r="AD43" s="41"/>
      <c r="AE43" s="41">
        <v>2500</v>
      </c>
      <c r="AF43" s="41"/>
      <c r="AG43" s="42">
        <f t="shared" si="4"/>
        <v>11334.166666666666</v>
      </c>
      <c r="AH43" s="43">
        <f t="shared" si="5"/>
        <v>5440.4</v>
      </c>
      <c r="AI43" s="43">
        <f t="shared" si="6"/>
        <v>3400.25</v>
      </c>
      <c r="AJ43" s="43">
        <f t="shared" si="9"/>
        <v>3400.25</v>
      </c>
      <c r="AK43" s="43">
        <f t="shared" si="7"/>
        <v>4188.6092966666665</v>
      </c>
      <c r="AL43" s="31">
        <f t="shared" si="8"/>
        <v>27763.675963333331</v>
      </c>
    </row>
    <row r="44" spans="2:38" s="44" customFormat="1" ht="54.75" customHeight="1" x14ac:dyDescent="0.2">
      <c r="B44" s="45">
        <v>38</v>
      </c>
      <c r="C44" s="28" t="s">
        <v>47</v>
      </c>
      <c r="D44" s="29" t="s">
        <v>48</v>
      </c>
      <c r="E44" s="29" t="s">
        <v>49</v>
      </c>
      <c r="F44" s="29" t="s">
        <v>50</v>
      </c>
      <c r="G44" s="29" t="s">
        <v>51</v>
      </c>
      <c r="H44" s="54" t="s">
        <v>156</v>
      </c>
      <c r="I44" s="47" t="s">
        <v>161</v>
      </c>
      <c r="J44" s="48" t="s">
        <v>162</v>
      </c>
      <c r="K44" s="57" t="s">
        <v>72</v>
      </c>
      <c r="L44" s="61">
        <v>41512</v>
      </c>
      <c r="M44" s="33">
        <v>12</v>
      </c>
      <c r="N44" s="34">
        <v>40</v>
      </c>
      <c r="O44" s="34" t="s">
        <v>127</v>
      </c>
      <c r="P44" s="35" t="s">
        <v>159</v>
      </c>
      <c r="Q44" s="35" t="s">
        <v>160</v>
      </c>
      <c r="R44" s="36" t="s">
        <v>57</v>
      </c>
      <c r="S44" s="37">
        <v>6800.5</v>
      </c>
      <c r="T44" s="40"/>
      <c r="U44" s="39">
        <v>931</v>
      </c>
      <c r="V44" s="52"/>
      <c r="W44" s="53"/>
      <c r="X44" s="40">
        <f t="shared" si="0"/>
        <v>918.06750000000011</v>
      </c>
      <c r="Y44" s="40">
        <f t="shared" si="1"/>
        <v>204.01499999999999</v>
      </c>
      <c r="Z44" s="40">
        <f t="shared" si="2"/>
        <v>823.86357375</v>
      </c>
      <c r="AA44" s="41">
        <f t="shared" si="3"/>
        <v>136.01</v>
      </c>
      <c r="AB44" s="41"/>
      <c r="AC44" s="41"/>
      <c r="AD44" s="41"/>
      <c r="AE44" s="41">
        <v>2500</v>
      </c>
      <c r="AF44" s="41"/>
      <c r="AG44" s="42">
        <f t="shared" si="4"/>
        <v>11334.166666666666</v>
      </c>
      <c r="AH44" s="43">
        <f t="shared" si="5"/>
        <v>5440.4</v>
      </c>
      <c r="AI44" s="43">
        <f t="shared" si="6"/>
        <v>3400.25</v>
      </c>
      <c r="AJ44" s="43">
        <f t="shared" si="9"/>
        <v>3400.25</v>
      </c>
      <c r="AK44" s="43">
        <f t="shared" si="7"/>
        <v>4188.6092966666665</v>
      </c>
      <c r="AL44" s="31">
        <f t="shared" si="8"/>
        <v>27763.675963333331</v>
      </c>
    </row>
    <row r="45" spans="2:38" s="44" customFormat="1" ht="54.75" customHeight="1" x14ac:dyDescent="0.2">
      <c r="B45" s="27">
        <v>39</v>
      </c>
      <c r="C45" s="28" t="s">
        <v>47</v>
      </c>
      <c r="D45" s="29" t="s">
        <v>48</v>
      </c>
      <c r="E45" s="29" t="s">
        <v>49</v>
      </c>
      <c r="F45" s="29" t="s">
        <v>50</v>
      </c>
      <c r="G45" s="29" t="s">
        <v>51</v>
      </c>
      <c r="H45" s="54" t="s">
        <v>163</v>
      </c>
      <c r="I45" s="31" t="s">
        <v>164</v>
      </c>
      <c r="J45" s="48" t="s">
        <v>165</v>
      </c>
      <c r="K45" s="57" t="s">
        <v>54</v>
      </c>
      <c r="L45" s="61">
        <v>41076</v>
      </c>
      <c r="M45" s="33">
        <v>12</v>
      </c>
      <c r="N45" s="34">
        <v>40</v>
      </c>
      <c r="O45" s="34" t="s">
        <v>127</v>
      </c>
      <c r="P45" s="58" t="s">
        <v>166</v>
      </c>
      <c r="Q45" s="46" t="s">
        <v>167</v>
      </c>
      <c r="R45" s="36" t="s">
        <v>57</v>
      </c>
      <c r="S45" s="37">
        <v>6800.5</v>
      </c>
      <c r="T45" s="40"/>
      <c r="U45" s="39">
        <v>931</v>
      </c>
      <c r="V45" s="52"/>
      <c r="W45" s="53"/>
      <c r="X45" s="40">
        <f t="shared" si="0"/>
        <v>918.06750000000011</v>
      </c>
      <c r="Y45" s="40">
        <f t="shared" si="1"/>
        <v>204.01499999999999</v>
      </c>
      <c r="Z45" s="40">
        <f t="shared" si="2"/>
        <v>823.86357375</v>
      </c>
      <c r="AA45" s="41">
        <f t="shared" si="3"/>
        <v>136.01</v>
      </c>
      <c r="AB45" s="41"/>
      <c r="AC45" s="41"/>
      <c r="AD45" s="41"/>
      <c r="AE45" s="41">
        <v>2500</v>
      </c>
      <c r="AF45" s="41"/>
      <c r="AG45" s="42">
        <f t="shared" si="4"/>
        <v>11334.166666666666</v>
      </c>
      <c r="AH45" s="43">
        <f t="shared" si="5"/>
        <v>5440.4</v>
      </c>
      <c r="AI45" s="43">
        <f t="shared" si="6"/>
        <v>3400.25</v>
      </c>
      <c r="AJ45" s="43">
        <f t="shared" si="9"/>
        <v>3400.25</v>
      </c>
      <c r="AK45" s="43">
        <f t="shared" si="7"/>
        <v>4188.6092966666665</v>
      </c>
      <c r="AL45" s="31">
        <f t="shared" si="8"/>
        <v>27763.675963333331</v>
      </c>
    </row>
    <row r="46" spans="2:38" s="44" customFormat="1" ht="54.75" customHeight="1" x14ac:dyDescent="0.2">
      <c r="B46" s="45">
        <v>40</v>
      </c>
      <c r="C46" s="28" t="s">
        <v>47</v>
      </c>
      <c r="D46" s="29" t="s">
        <v>48</v>
      </c>
      <c r="E46" s="29" t="s">
        <v>49</v>
      </c>
      <c r="F46" s="29" t="s">
        <v>50</v>
      </c>
      <c r="G46" s="29" t="s">
        <v>51</v>
      </c>
      <c r="H46" s="54" t="s">
        <v>168</v>
      </c>
      <c r="I46" s="31" t="s">
        <v>192</v>
      </c>
      <c r="J46" s="31"/>
      <c r="K46" s="31" t="s">
        <v>54</v>
      </c>
      <c r="L46" s="32">
        <v>42038</v>
      </c>
      <c r="M46" s="33"/>
      <c r="N46" s="34"/>
      <c r="O46" s="34"/>
      <c r="P46" s="58" t="s">
        <v>169</v>
      </c>
      <c r="Q46" s="46"/>
      <c r="R46" s="36" t="s">
        <v>57</v>
      </c>
      <c r="S46" s="37">
        <v>6475.5</v>
      </c>
      <c r="T46" s="40"/>
      <c r="U46" s="39">
        <v>931</v>
      </c>
      <c r="V46" s="52"/>
      <c r="W46" s="53"/>
      <c r="X46" s="40">
        <f>S46*13.5%</f>
        <v>874.19250000000011</v>
      </c>
      <c r="Y46" s="40">
        <f>S46*3%</f>
        <v>194.26499999999999</v>
      </c>
      <c r="Z46" s="40">
        <f t="shared" si="2"/>
        <v>784.49063625000008</v>
      </c>
      <c r="AA46" s="41">
        <f t="shared" si="3"/>
        <v>129.51</v>
      </c>
      <c r="AB46" s="41"/>
      <c r="AC46" s="41"/>
      <c r="AD46" s="41"/>
      <c r="AE46" s="41">
        <v>2500</v>
      </c>
      <c r="AF46" s="41"/>
      <c r="AG46" s="42">
        <f t="shared" si="4"/>
        <v>10792.5</v>
      </c>
      <c r="AH46" s="43">
        <f t="shared" si="5"/>
        <v>5180.3999999999996</v>
      </c>
      <c r="AI46" s="43">
        <f t="shared" si="6"/>
        <v>3237.75</v>
      </c>
      <c r="AJ46" s="43">
        <f t="shared" si="9"/>
        <v>3237.75</v>
      </c>
      <c r="AK46" s="43">
        <f t="shared" si="7"/>
        <v>3988.4331299999999</v>
      </c>
      <c r="AL46" s="31">
        <f t="shared" si="8"/>
        <v>26436.833130000003</v>
      </c>
    </row>
    <row r="47" spans="2:38" s="44" customFormat="1" ht="54.75" customHeight="1" x14ac:dyDescent="0.2">
      <c r="B47" s="27">
        <v>41</v>
      </c>
      <c r="C47" s="28" t="s">
        <v>47</v>
      </c>
      <c r="D47" s="29" t="s">
        <v>48</v>
      </c>
      <c r="E47" s="29" t="s">
        <v>49</v>
      </c>
      <c r="F47" s="29" t="s">
        <v>50</v>
      </c>
      <c r="G47" s="29" t="s">
        <v>51</v>
      </c>
      <c r="H47" s="54" t="s">
        <v>168</v>
      </c>
      <c r="I47" s="47" t="s">
        <v>190</v>
      </c>
      <c r="J47" s="48"/>
      <c r="K47" s="57" t="s">
        <v>72</v>
      </c>
      <c r="L47" s="61">
        <v>42310</v>
      </c>
      <c r="M47" s="33"/>
      <c r="N47" s="34"/>
      <c r="O47" s="34"/>
      <c r="P47" s="58" t="s">
        <v>169</v>
      </c>
      <c r="Q47" s="46"/>
      <c r="R47" s="36" t="s">
        <v>57</v>
      </c>
      <c r="S47" s="37">
        <v>6475.5</v>
      </c>
      <c r="T47" s="40"/>
      <c r="U47" s="39">
        <v>931</v>
      </c>
      <c r="V47" s="52"/>
      <c r="W47" s="53"/>
      <c r="X47" s="40">
        <f t="shared" si="0"/>
        <v>874.19250000000011</v>
      </c>
      <c r="Y47" s="40">
        <f t="shared" si="1"/>
        <v>194.26499999999999</v>
      </c>
      <c r="Z47" s="40">
        <f t="shared" si="2"/>
        <v>784.49063625000008</v>
      </c>
      <c r="AA47" s="41">
        <f t="shared" si="3"/>
        <v>129.51</v>
      </c>
      <c r="AB47" s="41"/>
      <c r="AC47" s="41"/>
      <c r="AD47" s="41"/>
      <c r="AE47" s="41">
        <v>2500</v>
      </c>
      <c r="AF47" s="41"/>
      <c r="AG47" s="42">
        <f t="shared" si="4"/>
        <v>10792.5</v>
      </c>
      <c r="AH47" s="43">
        <f t="shared" si="5"/>
        <v>5180.3999999999996</v>
      </c>
      <c r="AI47" s="43">
        <f t="shared" si="6"/>
        <v>3237.75</v>
      </c>
      <c r="AJ47" s="43">
        <f t="shared" si="9"/>
        <v>3237.75</v>
      </c>
      <c r="AK47" s="43">
        <f t="shared" si="7"/>
        <v>3988.4331299999999</v>
      </c>
      <c r="AL47" s="31">
        <f t="shared" si="8"/>
        <v>26436.833130000003</v>
      </c>
    </row>
    <row r="48" spans="2:38" s="44" customFormat="1" ht="54.75" customHeight="1" x14ac:dyDescent="0.2">
      <c r="B48" s="45">
        <v>42</v>
      </c>
      <c r="C48" s="28" t="s">
        <v>47</v>
      </c>
      <c r="D48" s="29" t="s">
        <v>48</v>
      </c>
      <c r="E48" s="29" t="s">
        <v>49</v>
      </c>
      <c r="F48" s="29" t="s">
        <v>50</v>
      </c>
      <c r="G48" s="29" t="s">
        <v>51</v>
      </c>
      <c r="H48" s="54" t="s">
        <v>170</v>
      </c>
      <c r="I48" s="47" t="s">
        <v>171</v>
      </c>
      <c r="J48" s="48" t="s">
        <v>172</v>
      </c>
      <c r="K48" s="57" t="s">
        <v>54</v>
      </c>
      <c r="L48" s="61">
        <v>41030</v>
      </c>
      <c r="M48" s="33">
        <v>10</v>
      </c>
      <c r="N48" s="34">
        <v>40</v>
      </c>
      <c r="O48" s="34" t="s">
        <v>127</v>
      </c>
      <c r="P48" s="35" t="s">
        <v>173</v>
      </c>
      <c r="Q48" s="46" t="s">
        <v>174</v>
      </c>
      <c r="R48" s="36" t="s">
        <v>57</v>
      </c>
      <c r="S48" s="37">
        <v>6168.3</v>
      </c>
      <c r="T48" s="40"/>
      <c r="U48" s="39">
        <v>931</v>
      </c>
      <c r="V48" s="52"/>
      <c r="W48" s="53"/>
      <c r="X48" s="40">
        <f t="shared" si="0"/>
        <v>832.72050000000013</v>
      </c>
      <c r="Y48" s="40">
        <f t="shared" si="1"/>
        <v>185.04900000000001</v>
      </c>
      <c r="Z48" s="40">
        <f t="shared" si="2"/>
        <v>747.27412425</v>
      </c>
      <c r="AA48" s="41">
        <f t="shared" si="3"/>
        <v>123.366</v>
      </c>
      <c r="AB48" s="41"/>
      <c r="AC48" s="41"/>
      <c r="AD48" s="41">
        <v>1085</v>
      </c>
      <c r="AE48" s="41">
        <v>2500</v>
      </c>
      <c r="AF48" s="41"/>
      <c r="AG48" s="42">
        <f t="shared" si="4"/>
        <v>10280.5</v>
      </c>
      <c r="AH48" s="43">
        <f t="shared" si="5"/>
        <v>4934.6400000000003</v>
      </c>
      <c r="AI48" s="43">
        <f t="shared" si="6"/>
        <v>3084.15</v>
      </c>
      <c r="AJ48" s="43">
        <f t="shared" si="9"/>
        <v>3084.15</v>
      </c>
      <c r="AK48" s="43">
        <f t="shared" si="7"/>
        <v>3799.2204579999998</v>
      </c>
      <c r="AL48" s="31">
        <f t="shared" si="8"/>
        <v>25182.660458000002</v>
      </c>
    </row>
    <row r="49" spans="2:38" s="44" customFormat="1" ht="54.75" customHeight="1" x14ac:dyDescent="0.2">
      <c r="B49" s="27">
        <v>43</v>
      </c>
      <c r="C49" s="28" t="s">
        <v>47</v>
      </c>
      <c r="D49" s="29" t="s">
        <v>48</v>
      </c>
      <c r="E49" s="29" t="s">
        <v>49</v>
      </c>
      <c r="F49" s="29" t="s">
        <v>50</v>
      </c>
      <c r="G49" s="29" t="s">
        <v>51</v>
      </c>
      <c r="H49" s="54" t="s">
        <v>170</v>
      </c>
      <c r="I49" s="47" t="s">
        <v>175</v>
      </c>
      <c r="J49" s="48" t="s">
        <v>176</v>
      </c>
      <c r="K49" s="57" t="s">
        <v>54</v>
      </c>
      <c r="L49" s="61">
        <v>40283</v>
      </c>
      <c r="M49" s="33">
        <v>10</v>
      </c>
      <c r="N49" s="34">
        <v>40</v>
      </c>
      <c r="O49" s="34" t="s">
        <v>127</v>
      </c>
      <c r="P49" s="35" t="s">
        <v>173</v>
      </c>
      <c r="Q49" s="46" t="s">
        <v>174</v>
      </c>
      <c r="R49" s="36" t="s">
        <v>57</v>
      </c>
      <c r="S49" s="37">
        <v>6168.3</v>
      </c>
      <c r="T49" s="40"/>
      <c r="U49" s="39">
        <v>931</v>
      </c>
      <c r="V49" s="52"/>
      <c r="W49" s="53">
        <f>((S49/100)*1.9)*1</f>
        <v>117.1977</v>
      </c>
      <c r="X49" s="40">
        <f t="shared" si="0"/>
        <v>832.72050000000013</v>
      </c>
      <c r="Y49" s="40">
        <f t="shared" si="1"/>
        <v>185.04900000000001</v>
      </c>
      <c r="Z49" s="40">
        <f t="shared" si="2"/>
        <v>747.27412425</v>
      </c>
      <c r="AA49" s="41">
        <f t="shared" si="3"/>
        <v>123.366</v>
      </c>
      <c r="AB49" s="41"/>
      <c r="AC49" s="41"/>
      <c r="AD49" s="41">
        <v>1085</v>
      </c>
      <c r="AE49" s="41">
        <v>2500</v>
      </c>
      <c r="AF49" s="41"/>
      <c r="AG49" s="42">
        <f t="shared" si="4"/>
        <v>10280.5</v>
      </c>
      <c r="AH49" s="43">
        <f t="shared" si="5"/>
        <v>4934.6400000000003</v>
      </c>
      <c r="AI49" s="43">
        <f t="shared" si="6"/>
        <v>3084.15</v>
      </c>
      <c r="AJ49" s="43">
        <f t="shared" si="9"/>
        <v>3084.15</v>
      </c>
      <c r="AK49" s="43">
        <f t="shared" si="7"/>
        <v>3799.2204579999998</v>
      </c>
      <c r="AL49" s="31">
        <f t="shared" si="8"/>
        <v>25182.660458000002</v>
      </c>
    </row>
    <row r="50" spans="2:38" s="44" customFormat="1" ht="54.75" customHeight="1" x14ac:dyDescent="0.2">
      <c r="B50" s="45">
        <v>44</v>
      </c>
      <c r="C50" s="28" t="s">
        <v>47</v>
      </c>
      <c r="D50" s="29" t="s">
        <v>48</v>
      </c>
      <c r="E50" s="29" t="s">
        <v>49</v>
      </c>
      <c r="F50" s="29" t="s">
        <v>50</v>
      </c>
      <c r="G50" s="29" t="s">
        <v>51</v>
      </c>
      <c r="H50" s="54" t="s">
        <v>170</v>
      </c>
      <c r="I50" s="47" t="s">
        <v>177</v>
      </c>
      <c r="J50" s="48" t="s">
        <v>178</v>
      </c>
      <c r="K50" s="57" t="s">
        <v>54</v>
      </c>
      <c r="L50" s="61">
        <v>40802</v>
      </c>
      <c r="M50" s="33">
        <v>10</v>
      </c>
      <c r="N50" s="34">
        <v>40</v>
      </c>
      <c r="O50" s="34" t="s">
        <v>127</v>
      </c>
      <c r="P50" s="35" t="s">
        <v>173</v>
      </c>
      <c r="Q50" s="46" t="s">
        <v>174</v>
      </c>
      <c r="R50" s="36" t="s">
        <v>57</v>
      </c>
      <c r="S50" s="37">
        <v>6168.3</v>
      </c>
      <c r="T50" s="40"/>
      <c r="U50" s="39">
        <v>931</v>
      </c>
      <c r="V50" s="52"/>
      <c r="W50" s="53"/>
      <c r="X50" s="40">
        <f t="shared" si="0"/>
        <v>832.72050000000013</v>
      </c>
      <c r="Y50" s="40">
        <f t="shared" si="1"/>
        <v>185.04900000000001</v>
      </c>
      <c r="Z50" s="40">
        <f t="shared" si="2"/>
        <v>747.27412425</v>
      </c>
      <c r="AA50" s="41">
        <f t="shared" si="3"/>
        <v>123.366</v>
      </c>
      <c r="AB50" s="41"/>
      <c r="AC50" s="41"/>
      <c r="AD50" s="41">
        <v>1085</v>
      </c>
      <c r="AE50" s="41">
        <v>2500</v>
      </c>
      <c r="AF50" s="41"/>
      <c r="AG50" s="42">
        <f t="shared" si="4"/>
        <v>10280.5</v>
      </c>
      <c r="AH50" s="43">
        <f t="shared" si="5"/>
        <v>4934.6400000000003</v>
      </c>
      <c r="AI50" s="43">
        <f t="shared" si="6"/>
        <v>3084.15</v>
      </c>
      <c r="AJ50" s="43">
        <f t="shared" si="9"/>
        <v>3084.15</v>
      </c>
      <c r="AK50" s="43">
        <f t="shared" si="7"/>
        <v>3799.2204579999998</v>
      </c>
      <c r="AL50" s="31">
        <f t="shared" si="8"/>
        <v>25182.660458000002</v>
      </c>
    </row>
    <row r="51" spans="2:38" s="44" customFormat="1" ht="54.75" customHeight="1" x14ac:dyDescent="0.2">
      <c r="B51" s="27">
        <v>45</v>
      </c>
      <c r="C51" s="28" t="s">
        <v>47</v>
      </c>
      <c r="D51" s="29" t="s">
        <v>48</v>
      </c>
      <c r="E51" s="29" t="s">
        <v>49</v>
      </c>
      <c r="F51" s="29" t="s">
        <v>50</v>
      </c>
      <c r="G51" s="29" t="s">
        <v>51</v>
      </c>
      <c r="H51" s="54" t="s">
        <v>179</v>
      </c>
      <c r="I51" s="47" t="s">
        <v>180</v>
      </c>
      <c r="J51" s="48" t="s">
        <v>181</v>
      </c>
      <c r="K51" s="57" t="s">
        <v>72</v>
      </c>
      <c r="L51" s="61">
        <v>40603</v>
      </c>
      <c r="M51" s="33">
        <v>8</v>
      </c>
      <c r="N51" s="34">
        <v>40</v>
      </c>
      <c r="O51" s="34" t="s">
        <v>127</v>
      </c>
      <c r="P51" s="46" t="s">
        <v>182</v>
      </c>
      <c r="Q51" s="35" t="s">
        <v>66</v>
      </c>
      <c r="R51" s="35" t="s">
        <v>66</v>
      </c>
      <c r="S51" s="37">
        <v>5587.3</v>
      </c>
      <c r="T51" s="40"/>
      <c r="U51" s="39">
        <v>931</v>
      </c>
      <c r="V51" s="52"/>
      <c r="W51" s="53"/>
      <c r="X51" s="40">
        <f t="shared" si="0"/>
        <v>754.28550000000007</v>
      </c>
      <c r="Y51" s="40">
        <f t="shared" si="1"/>
        <v>167.619</v>
      </c>
      <c r="Z51" s="40">
        <f t="shared" si="2"/>
        <v>676.88742675000003</v>
      </c>
      <c r="AA51" s="41">
        <f t="shared" si="3"/>
        <v>111.74600000000001</v>
      </c>
      <c r="AB51" s="41"/>
      <c r="AC51" s="41"/>
      <c r="AD51" s="41">
        <v>1085</v>
      </c>
      <c r="AE51" s="41">
        <v>2500</v>
      </c>
      <c r="AF51" s="41"/>
      <c r="AG51" s="42">
        <f t="shared" si="4"/>
        <v>9312.1666666666679</v>
      </c>
      <c r="AH51" s="43">
        <f t="shared" si="5"/>
        <v>4469.84</v>
      </c>
      <c r="AI51" s="43">
        <f t="shared" si="6"/>
        <v>2793.65</v>
      </c>
      <c r="AJ51" s="43">
        <f t="shared" si="9"/>
        <v>2793.65</v>
      </c>
      <c r="AK51" s="43">
        <f t="shared" si="7"/>
        <v>3441.3670646666669</v>
      </c>
      <c r="AL51" s="31">
        <f t="shared" si="8"/>
        <v>22810.673731333336</v>
      </c>
    </row>
    <row r="52" spans="2:38" s="44" customFormat="1" ht="54.75" customHeight="1" x14ac:dyDescent="0.2">
      <c r="B52" s="45">
        <v>46</v>
      </c>
      <c r="C52" s="28" t="s">
        <v>47</v>
      </c>
      <c r="D52" s="29" t="s">
        <v>48</v>
      </c>
      <c r="E52" s="29" t="s">
        <v>49</v>
      </c>
      <c r="F52" s="29" t="s">
        <v>50</v>
      </c>
      <c r="G52" s="29" t="s">
        <v>51</v>
      </c>
      <c r="H52" s="54" t="s">
        <v>179</v>
      </c>
      <c r="I52" s="31" t="s">
        <v>183</v>
      </c>
      <c r="J52" s="48" t="s">
        <v>184</v>
      </c>
      <c r="K52" s="31" t="s">
        <v>72</v>
      </c>
      <c r="L52" s="32">
        <v>40422</v>
      </c>
      <c r="M52" s="33">
        <v>8</v>
      </c>
      <c r="N52" s="34">
        <v>40</v>
      </c>
      <c r="O52" s="34" t="s">
        <v>127</v>
      </c>
      <c r="P52" s="46" t="s">
        <v>182</v>
      </c>
      <c r="Q52" s="46" t="s">
        <v>73</v>
      </c>
      <c r="R52" s="36" t="s">
        <v>57</v>
      </c>
      <c r="S52" s="37">
        <v>5587.3</v>
      </c>
      <c r="T52" s="40"/>
      <c r="U52" s="39">
        <v>931</v>
      </c>
      <c r="V52" s="52"/>
      <c r="W52" s="53">
        <f>((S52/100)*1.9)*1</f>
        <v>106.15870000000001</v>
      </c>
      <c r="X52" s="40">
        <f t="shared" si="0"/>
        <v>754.28550000000007</v>
      </c>
      <c r="Y52" s="40">
        <f t="shared" si="1"/>
        <v>167.619</v>
      </c>
      <c r="Z52" s="40">
        <f t="shared" si="2"/>
        <v>676.88742675000003</v>
      </c>
      <c r="AA52" s="41">
        <f t="shared" si="3"/>
        <v>111.74600000000001</v>
      </c>
      <c r="AB52" s="41"/>
      <c r="AC52" s="41"/>
      <c r="AD52" s="41">
        <v>1085</v>
      </c>
      <c r="AE52" s="41">
        <v>2500</v>
      </c>
      <c r="AF52" s="41"/>
      <c r="AG52" s="42">
        <f t="shared" si="4"/>
        <v>9312.1666666666679</v>
      </c>
      <c r="AH52" s="43">
        <f t="shared" si="5"/>
        <v>4469.84</v>
      </c>
      <c r="AI52" s="43">
        <f t="shared" si="6"/>
        <v>2793.65</v>
      </c>
      <c r="AJ52" s="43">
        <f t="shared" si="9"/>
        <v>2793.65</v>
      </c>
      <c r="AK52" s="43">
        <f t="shared" si="7"/>
        <v>3441.3670646666669</v>
      </c>
      <c r="AL52" s="31">
        <f t="shared" si="8"/>
        <v>22810.673731333336</v>
      </c>
    </row>
    <row r="53" spans="2:38" s="44" customFormat="1" ht="54.75" customHeight="1" x14ac:dyDescent="0.2">
      <c r="B53" s="27">
        <v>47</v>
      </c>
      <c r="C53" s="28" t="s">
        <v>47</v>
      </c>
      <c r="D53" s="29" t="s">
        <v>48</v>
      </c>
      <c r="E53" s="29" t="s">
        <v>49</v>
      </c>
      <c r="F53" s="29" t="s">
        <v>50</v>
      </c>
      <c r="G53" s="29" t="s">
        <v>51</v>
      </c>
      <c r="H53" s="54" t="s">
        <v>185</v>
      </c>
      <c r="I53" s="31" t="s">
        <v>186</v>
      </c>
      <c r="J53" s="31"/>
      <c r="K53" s="31" t="s">
        <v>54</v>
      </c>
      <c r="L53" s="32">
        <v>42186</v>
      </c>
      <c r="M53" s="33">
        <v>7</v>
      </c>
      <c r="N53" s="34">
        <v>40</v>
      </c>
      <c r="O53" s="34" t="s">
        <v>127</v>
      </c>
      <c r="P53" s="35" t="s">
        <v>187</v>
      </c>
      <c r="Q53" s="46" t="s">
        <v>73</v>
      </c>
      <c r="R53" s="36" t="s">
        <v>57</v>
      </c>
      <c r="S53" s="37">
        <v>5314.95</v>
      </c>
      <c r="T53" s="40"/>
      <c r="U53" s="39">
        <v>931</v>
      </c>
      <c r="V53" s="52"/>
      <c r="W53" s="53"/>
      <c r="X53" s="40">
        <f t="shared" si="0"/>
        <v>717.51824999999997</v>
      </c>
      <c r="Y53" s="40">
        <f t="shared" si="1"/>
        <v>159.4485</v>
      </c>
      <c r="Z53" s="40">
        <f t="shared" si="2"/>
        <v>643.89290512499997</v>
      </c>
      <c r="AA53" s="41">
        <f t="shared" si="3"/>
        <v>106.29899999999999</v>
      </c>
      <c r="AB53" s="41"/>
      <c r="AC53" s="41"/>
      <c r="AD53" s="41"/>
      <c r="AE53" s="41">
        <v>2500</v>
      </c>
      <c r="AF53" s="41"/>
      <c r="AG53" s="42">
        <f t="shared" si="4"/>
        <v>8858.25</v>
      </c>
      <c r="AH53" s="43">
        <f t="shared" si="5"/>
        <v>4251.96</v>
      </c>
      <c r="AI53" s="43">
        <f t="shared" si="6"/>
        <v>2657.4749999999999</v>
      </c>
      <c r="AJ53" s="43">
        <f t="shared" si="9"/>
        <v>2657.4749999999999</v>
      </c>
      <c r="AK53" s="43">
        <f t="shared" si="7"/>
        <v>3273.6194369999998</v>
      </c>
      <c r="AL53" s="31">
        <f t="shared" si="8"/>
        <v>21698.779437000001</v>
      </c>
    </row>
    <row r="54" spans="2:38" s="44" customFormat="1" ht="54.75" customHeight="1" x14ac:dyDescent="0.2">
      <c r="B54" s="45">
        <v>48</v>
      </c>
      <c r="C54" s="28" t="s">
        <v>47</v>
      </c>
      <c r="D54" s="29" t="s">
        <v>48</v>
      </c>
      <c r="E54" s="29" t="s">
        <v>49</v>
      </c>
      <c r="F54" s="29" t="s">
        <v>50</v>
      </c>
      <c r="G54" s="29" t="s">
        <v>51</v>
      </c>
      <c r="H54" s="54" t="s">
        <v>185</v>
      </c>
      <c r="I54" s="66" t="s">
        <v>244</v>
      </c>
      <c r="J54" s="48"/>
      <c r="K54" s="57" t="s">
        <v>54</v>
      </c>
      <c r="L54" s="61">
        <v>42142</v>
      </c>
      <c r="M54" s="33">
        <v>7</v>
      </c>
      <c r="N54" s="34">
        <v>40</v>
      </c>
      <c r="O54" s="34" t="s">
        <v>127</v>
      </c>
      <c r="P54" s="35" t="s">
        <v>187</v>
      </c>
      <c r="Q54" s="46" t="s">
        <v>73</v>
      </c>
      <c r="R54" s="36" t="s">
        <v>57</v>
      </c>
      <c r="S54" s="37">
        <v>5314.95</v>
      </c>
      <c r="T54" s="40"/>
      <c r="U54" s="39">
        <v>931</v>
      </c>
      <c r="V54" s="52"/>
      <c r="W54" s="53"/>
      <c r="X54" s="40">
        <f t="shared" si="0"/>
        <v>717.51824999999997</v>
      </c>
      <c r="Y54" s="40">
        <f t="shared" si="1"/>
        <v>159.4485</v>
      </c>
      <c r="Z54" s="40">
        <f t="shared" si="2"/>
        <v>643.89290512499997</v>
      </c>
      <c r="AA54" s="41">
        <f t="shared" si="3"/>
        <v>106.29899999999999</v>
      </c>
      <c r="AB54" s="41"/>
      <c r="AC54" s="41"/>
      <c r="AD54" s="41"/>
      <c r="AE54" s="41">
        <v>2500</v>
      </c>
      <c r="AF54" s="41"/>
      <c r="AG54" s="42">
        <f t="shared" si="4"/>
        <v>8858.25</v>
      </c>
      <c r="AH54" s="43">
        <f t="shared" si="5"/>
        <v>4251.96</v>
      </c>
      <c r="AI54" s="43">
        <f t="shared" si="6"/>
        <v>2657.4749999999999</v>
      </c>
      <c r="AJ54" s="43">
        <f t="shared" si="9"/>
        <v>2657.4749999999999</v>
      </c>
      <c r="AK54" s="43">
        <f t="shared" si="7"/>
        <v>3273.6194369999998</v>
      </c>
      <c r="AL54" s="31">
        <f t="shared" si="8"/>
        <v>21698.779437000001</v>
      </c>
    </row>
    <row r="55" spans="2:38" s="44" customFormat="1" ht="54.75" customHeight="1" x14ac:dyDescent="0.2">
      <c r="B55" s="27">
        <v>49</v>
      </c>
      <c r="C55" s="28" t="s">
        <v>47</v>
      </c>
      <c r="D55" s="29" t="s">
        <v>48</v>
      </c>
      <c r="E55" s="29" t="s">
        <v>49</v>
      </c>
      <c r="F55" s="29" t="s">
        <v>50</v>
      </c>
      <c r="G55" s="29" t="s">
        <v>51</v>
      </c>
      <c r="H55" s="54" t="s">
        <v>185</v>
      </c>
      <c r="I55" s="47" t="s">
        <v>316</v>
      </c>
      <c r="J55" s="48" t="s">
        <v>188</v>
      </c>
      <c r="K55" s="57" t="s">
        <v>54</v>
      </c>
      <c r="L55" s="61">
        <v>41030</v>
      </c>
      <c r="M55" s="33">
        <v>7</v>
      </c>
      <c r="N55" s="34">
        <v>40</v>
      </c>
      <c r="O55" s="34" t="s">
        <v>127</v>
      </c>
      <c r="P55" s="35" t="s">
        <v>187</v>
      </c>
      <c r="Q55" s="46" t="s">
        <v>103</v>
      </c>
      <c r="R55" s="36" t="s">
        <v>57</v>
      </c>
      <c r="S55" s="37">
        <v>5314.95</v>
      </c>
      <c r="T55" s="40"/>
      <c r="U55" s="39">
        <v>931</v>
      </c>
      <c r="V55" s="52"/>
      <c r="W55" s="53"/>
      <c r="X55" s="40">
        <f t="shared" si="0"/>
        <v>717.51824999999997</v>
      </c>
      <c r="Y55" s="40">
        <f t="shared" si="1"/>
        <v>159.4485</v>
      </c>
      <c r="Z55" s="40">
        <f t="shared" si="2"/>
        <v>643.89290512499997</v>
      </c>
      <c r="AA55" s="41">
        <f t="shared" si="3"/>
        <v>106.29899999999999</v>
      </c>
      <c r="AB55" s="41"/>
      <c r="AC55" s="41"/>
      <c r="AD55" s="41"/>
      <c r="AE55" s="41">
        <v>2500</v>
      </c>
      <c r="AF55" s="41"/>
      <c r="AG55" s="42">
        <f t="shared" si="4"/>
        <v>8858.25</v>
      </c>
      <c r="AH55" s="43">
        <f t="shared" si="5"/>
        <v>4251.96</v>
      </c>
      <c r="AI55" s="43">
        <f t="shared" si="6"/>
        <v>2657.4749999999999</v>
      </c>
      <c r="AJ55" s="43">
        <f t="shared" si="9"/>
        <v>2657.4749999999999</v>
      </c>
      <c r="AK55" s="43">
        <f t="shared" si="7"/>
        <v>3273.6194369999998</v>
      </c>
      <c r="AL55" s="31">
        <f t="shared" si="8"/>
        <v>21698.779437000001</v>
      </c>
    </row>
    <row r="56" spans="2:38" s="44" customFormat="1" ht="54.75" customHeight="1" x14ac:dyDescent="0.2">
      <c r="B56" s="45">
        <v>50</v>
      </c>
      <c r="C56" s="28" t="s">
        <v>47</v>
      </c>
      <c r="D56" s="29" t="s">
        <v>48</v>
      </c>
      <c r="E56" s="29" t="s">
        <v>49</v>
      </c>
      <c r="F56" s="29" t="s">
        <v>50</v>
      </c>
      <c r="G56" s="29" t="s">
        <v>51</v>
      </c>
      <c r="H56" s="54" t="s">
        <v>185</v>
      </c>
      <c r="I56" s="47" t="s">
        <v>189</v>
      </c>
      <c r="J56" s="48"/>
      <c r="K56" s="57" t="s">
        <v>54</v>
      </c>
      <c r="L56" s="61">
        <v>42079</v>
      </c>
      <c r="M56" s="33">
        <v>7</v>
      </c>
      <c r="N56" s="34">
        <v>40</v>
      </c>
      <c r="O56" s="34" t="s">
        <v>127</v>
      </c>
      <c r="P56" s="35" t="s">
        <v>187</v>
      </c>
      <c r="Q56" s="46" t="s">
        <v>103</v>
      </c>
      <c r="R56" s="35" t="s">
        <v>66</v>
      </c>
      <c r="S56" s="37">
        <v>5314.95</v>
      </c>
      <c r="T56" s="40"/>
      <c r="U56" s="39">
        <v>931</v>
      </c>
      <c r="V56" s="52"/>
      <c r="W56" s="53"/>
      <c r="X56" s="40">
        <f t="shared" si="0"/>
        <v>717.51824999999997</v>
      </c>
      <c r="Y56" s="40">
        <f t="shared" si="1"/>
        <v>159.4485</v>
      </c>
      <c r="Z56" s="40">
        <f t="shared" si="2"/>
        <v>643.89290512499997</v>
      </c>
      <c r="AA56" s="41">
        <f t="shared" si="3"/>
        <v>106.29899999999999</v>
      </c>
      <c r="AB56" s="41"/>
      <c r="AC56" s="41"/>
      <c r="AD56" s="41"/>
      <c r="AE56" s="41">
        <v>2500</v>
      </c>
      <c r="AF56" s="41"/>
      <c r="AG56" s="42">
        <f t="shared" si="4"/>
        <v>8858.25</v>
      </c>
      <c r="AH56" s="43">
        <f t="shared" si="5"/>
        <v>4251.96</v>
      </c>
      <c r="AI56" s="43">
        <f t="shared" si="6"/>
        <v>2657.4749999999999</v>
      </c>
      <c r="AJ56" s="43">
        <f t="shared" si="9"/>
        <v>2657.4749999999999</v>
      </c>
      <c r="AK56" s="43">
        <f t="shared" si="7"/>
        <v>3273.6194369999998</v>
      </c>
      <c r="AL56" s="31">
        <f t="shared" si="8"/>
        <v>21698.779437000001</v>
      </c>
    </row>
    <row r="57" spans="2:38" s="44" customFormat="1" ht="54.75" customHeight="1" x14ac:dyDescent="0.2">
      <c r="B57" s="27">
        <v>51</v>
      </c>
      <c r="C57" s="28" t="s">
        <v>47</v>
      </c>
      <c r="D57" s="29" t="s">
        <v>48</v>
      </c>
      <c r="E57" s="29" t="s">
        <v>49</v>
      </c>
      <c r="F57" s="29" t="s">
        <v>50</v>
      </c>
      <c r="G57" s="29" t="s">
        <v>51</v>
      </c>
      <c r="H57" s="54" t="s">
        <v>185</v>
      </c>
      <c r="I57" s="95" t="s">
        <v>130</v>
      </c>
      <c r="L57" s="96"/>
      <c r="M57" s="33">
        <v>7</v>
      </c>
      <c r="N57" s="34">
        <v>40</v>
      </c>
      <c r="O57" s="34" t="s">
        <v>127</v>
      </c>
      <c r="P57" s="35" t="s">
        <v>187</v>
      </c>
      <c r="Q57" s="46" t="s">
        <v>103</v>
      </c>
      <c r="R57" s="35" t="s">
        <v>66</v>
      </c>
      <c r="S57" s="37">
        <v>5314.95</v>
      </c>
      <c r="T57" s="40"/>
      <c r="U57" s="39">
        <v>931</v>
      </c>
      <c r="V57" s="52"/>
      <c r="W57" s="53"/>
      <c r="X57" s="40">
        <f t="shared" si="0"/>
        <v>717.51824999999997</v>
      </c>
      <c r="Y57" s="40">
        <f t="shared" si="1"/>
        <v>159.4485</v>
      </c>
      <c r="Z57" s="40">
        <f t="shared" si="2"/>
        <v>643.89290512499997</v>
      </c>
      <c r="AA57" s="41">
        <f t="shared" si="3"/>
        <v>106.29899999999999</v>
      </c>
      <c r="AB57" s="41"/>
      <c r="AC57" s="41"/>
      <c r="AD57" s="41"/>
      <c r="AE57" s="41">
        <v>2500</v>
      </c>
      <c r="AF57" s="41"/>
      <c r="AG57" s="42">
        <f t="shared" si="4"/>
        <v>8858.25</v>
      </c>
      <c r="AH57" s="43">
        <f t="shared" si="5"/>
        <v>4251.96</v>
      </c>
      <c r="AI57" s="43">
        <f t="shared" si="6"/>
        <v>2657.4749999999999</v>
      </c>
      <c r="AJ57" s="43">
        <f t="shared" si="9"/>
        <v>2657.4749999999999</v>
      </c>
      <c r="AK57" s="43">
        <f t="shared" si="7"/>
        <v>3273.6194369999998</v>
      </c>
      <c r="AL57" s="31">
        <f t="shared" si="8"/>
        <v>21698.779437000001</v>
      </c>
    </row>
    <row r="58" spans="2:38" s="44" customFormat="1" ht="54.75" customHeight="1" x14ac:dyDescent="0.2">
      <c r="B58" s="45">
        <v>52</v>
      </c>
      <c r="C58" s="28" t="s">
        <v>47</v>
      </c>
      <c r="D58" s="29" t="s">
        <v>48</v>
      </c>
      <c r="E58" s="29" t="s">
        <v>49</v>
      </c>
      <c r="F58" s="29" t="s">
        <v>50</v>
      </c>
      <c r="G58" s="29" t="s">
        <v>51</v>
      </c>
      <c r="H58" s="54" t="s">
        <v>191</v>
      </c>
      <c r="I58" s="95" t="s">
        <v>130</v>
      </c>
      <c r="M58" s="33">
        <v>7</v>
      </c>
      <c r="N58" s="34">
        <v>40</v>
      </c>
      <c r="O58" s="34" t="s">
        <v>127</v>
      </c>
      <c r="P58" s="35" t="s">
        <v>193</v>
      </c>
      <c r="Q58" s="35" t="s">
        <v>160</v>
      </c>
      <c r="R58" s="35" t="s">
        <v>66</v>
      </c>
      <c r="S58" s="37">
        <v>5059.6000000000004</v>
      </c>
      <c r="T58" s="40"/>
      <c r="U58" s="39">
        <v>931</v>
      </c>
      <c r="V58" s="52"/>
      <c r="W58" s="53"/>
      <c r="X58" s="40">
        <f t="shared" si="0"/>
        <v>683.04600000000005</v>
      </c>
      <c r="Y58" s="40">
        <f t="shared" si="1"/>
        <v>151.78800000000001</v>
      </c>
      <c r="Z58" s="40">
        <f t="shared" si="2"/>
        <v>612.95789100000002</v>
      </c>
      <c r="AA58" s="41">
        <f t="shared" si="3"/>
        <v>101.19200000000001</v>
      </c>
      <c r="AB58" s="41"/>
      <c r="AC58" s="41"/>
      <c r="AD58" s="41"/>
      <c r="AE58" s="41">
        <v>2500</v>
      </c>
      <c r="AF58" s="41"/>
      <c r="AG58" s="42">
        <f t="shared" si="4"/>
        <v>8432.6666666666661</v>
      </c>
      <c r="AH58" s="43">
        <f t="shared" si="5"/>
        <v>4047.6800000000003</v>
      </c>
      <c r="AI58" s="43">
        <f t="shared" si="6"/>
        <v>2529.8000000000002</v>
      </c>
      <c r="AJ58" s="43">
        <f t="shared" si="9"/>
        <v>2529.8000000000002</v>
      </c>
      <c r="AK58" s="43">
        <f t="shared" si="7"/>
        <v>3116.3425626666667</v>
      </c>
      <c r="AL58" s="31">
        <f t="shared" si="8"/>
        <v>20656.289229333335</v>
      </c>
    </row>
    <row r="59" spans="2:38" s="44" customFormat="1" ht="54.75" customHeight="1" x14ac:dyDescent="0.2">
      <c r="B59" s="27">
        <v>53</v>
      </c>
      <c r="C59" s="28" t="s">
        <v>47</v>
      </c>
      <c r="D59" s="29" t="s">
        <v>48</v>
      </c>
      <c r="E59" s="29" t="s">
        <v>49</v>
      </c>
      <c r="F59" s="29" t="s">
        <v>50</v>
      </c>
      <c r="G59" s="29" t="s">
        <v>51</v>
      </c>
      <c r="H59" s="54" t="s">
        <v>194</v>
      </c>
      <c r="I59" s="31" t="s">
        <v>195</v>
      </c>
      <c r="J59" s="48" t="s">
        <v>196</v>
      </c>
      <c r="K59" s="31" t="s">
        <v>72</v>
      </c>
      <c r="L59" s="32">
        <v>41170</v>
      </c>
      <c r="M59" s="33">
        <v>6</v>
      </c>
      <c r="N59" s="34">
        <v>40</v>
      </c>
      <c r="O59" s="34" t="s">
        <v>127</v>
      </c>
      <c r="P59" s="35" t="s">
        <v>197</v>
      </c>
      <c r="Q59" s="46" t="s">
        <v>198</v>
      </c>
      <c r="R59" s="35" t="s">
        <v>66</v>
      </c>
      <c r="S59" s="37">
        <v>5059.6000000000004</v>
      </c>
      <c r="T59" s="40"/>
      <c r="U59" s="39">
        <v>931</v>
      </c>
      <c r="V59" s="52"/>
      <c r="W59" s="53"/>
      <c r="X59" s="40">
        <f t="shared" si="0"/>
        <v>683.04600000000005</v>
      </c>
      <c r="Y59" s="40">
        <f t="shared" si="1"/>
        <v>151.78800000000001</v>
      </c>
      <c r="Z59" s="40">
        <f t="shared" si="2"/>
        <v>612.95789100000002</v>
      </c>
      <c r="AA59" s="41">
        <f t="shared" si="3"/>
        <v>101.19200000000001</v>
      </c>
      <c r="AB59" s="41"/>
      <c r="AC59" s="41"/>
      <c r="AD59" s="41"/>
      <c r="AE59" s="41">
        <v>2500</v>
      </c>
      <c r="AF59" s="41"/>
      <c r="AG59" s="42">
        <f t="shared" si="4"/>
        <v>8432.6666666666661</v>
      </c>
      <c r="AH59" s="43">
        <f t="shared" si="5"/>
        <v>4047.6800000000003</v>
      </c>
      <c r="AI59" s="43">
        <f t="shared" si="6"/>
        <v>2529.8000000000002</v>
      </c>
      <c r="AJ59" s="43">
        <f t="shared" si="9"/>
        <v>2529.8000000000002</v>
      </c>
      <c r="AK59" s="43">
        <f t="shared" si="7"/>
        <v>3116.3425626666667</v>
      </c>
      <c r="AL59" s="31">
        <f t="shared" si="8"/>
        <v>20656.289229333335</v>
      </c>
    </row>
    <row r="60" spans="2:38" s="44" customFormat="1" ht="54.75" customHeight="1" x14ac:dyDescent="0.2">
      <c r="B60" s="45">
        <v>54</v>
      </c>
      <c r="C60" s="28" t="s">
        <v>47</v>
      </c>
      <c r="D60" s="29" t="s">
        <v>48</v>
      </c>
      <c r="E60" s="29" t="s">
        <v>49</v>
      </c>
      <c r="F60" s="29" t="s">
        <v>50</v>
      </c>
      <c r="G60" s="29" t="s">
        <v>51</v>
      </c>
      <c r="H60" s="54" t="s">
        <v>199</v>
      </c>
      <c r="I60" s="63" t="s">
        <v>317</v>
      </c>
      <c r="J60" s="48"/>
      <c r="K60" s="57"/>
      <c r="L60" s="61"/>
      <c r="M60" s="33">
        <v>6</v>
      </c>
      <c r="N60" s="34">
        <v>40</v>
      </c>
      <c r="O60" s="34" t="s">
        <v>127</v>
      </c>
      <c r="P60" s="35" t="s">
        <v>197</v>
      </c>
      <c r="Q60" s="46" t="s">
        <v>114</v>
      </c>
      <c r="R60" s="35" t="s">
        <v>66</v>
      </c>
      <c r="S60" s="37">
        <v>5059.6000000000004</v>
      </c>
      <c r="T60" s="40"/>
      <c r="U60" s="39">
        <v>931</v>
      </c>
      <c r="V60" s="52"/>
      <c r="W60" s="53"/>
      <c r="X60" s="40">
        <f t="shared" si="0"/>
        <v>683.04600000000005</v>
      </c>
      <c r="Y60" s="40">
        <f t="shared" si="1"/>
        <v>151.78800000000001</v>
      </c>
      <c r="Z60" s="40">
        <f t="shared" si="2"/>
        <v>612.95789100000002</v>
      </c>
      <c r="AA60" s="41">
        <f t="shared" si="3"/>
        <v>101.19200000000001</v>
      </c>
      <c r="AB60" s="41"/>
      <c r="AC60" s="41"/>
      <c r="AD60" s="41">
        <v>1085</v>
      </c>
      <c r="AE60" s="41">
        <v>2500</v>
      </c>
      <c r="AF60" s="41"/>
      <c r="AG60" s="42">
        <f t="shared" si="4"/>
        <v>8432.6666666666661</v>
      </c>
      <c r="AH60" s="43">
        <f t="shared" si="5"/>
        <v>4047.6800000000003</v>
      </c>
      <c r="AI60" s="43">
        <f t="shared" si="6"/>
        <v>2529.8000000000002</v>
      </c>
      <c r="AJ60" s="43">
        <f t="shared" si="9"/>
        <v>2529.8000000000002</v>
      </c>
      <c r="AK60" s="43">
        <f t="shared" si="7"/>
        <v>3116.3425626666667</v>
      </c>
      <c r="AL60" s="31">
        <f t="shared" si="8"/>
        <v>20656.289229333335</v>
      </c>
    </row>
    <row r="61" spans="2:38" s="44" customFormat="1" ht="54.75" customHeight="1" x14ac:dyDescent="0.2">
      <c r="B61" s="27">
        <v>55</v>
      </c>
      <c r="C61" s="28" t="s">
        <v>47</v>
      </c>
      <c r="D61" s="29" t="s">
        <v>48</v>
      </c>
      <c r="E61" s="29" t="s">
        <v>49</v>
      </c>
      <c r="F61" s="29" t="s">
        <v>50</v>
      </c>
      <c r="G61" s="29" t="s">
        <v>51</v>
      </c>
      <c r="H61" s="54" t="s">
        <v>194</v>
      </c>
      <c r="I61" s="47" t="s">
        <v>237</v>
      </c>
      <c r="J61" s="48" t="s">
        <v>238</v>
      </c>
      <c r="K61" s="57" t="s">
        <v>72</v>
      </c>
      <c r="L61" s="61">
        <v>42310</v>
      </c>
      <c r="M61" s="33">
        <v>6</v>
      </c>
      <c r="N61" s="34">
        <v>40</v>
      </c>
      <c r="O61" s="34" t="s">
        <v>127</v>
      </c>
      <c r="P61" s="35" t="s">
        <v>197</v>
      </c>
      <c r="Q61" s="46" t="s">
        <v>103</v>
      </c>
      <c r="R61" s="35" t="s">
        <v>66</v>
      </c>
      <c r="S61" s="37">
        <v>5059.6000000000004</v>
      </c>
      <c r="T61" s="40"/>
      <c r="U61" s="39">
        <v>931</v>
      </c>
      <c r="V61" s="52"/>
      <c r="W61" s="53"/>
      <c r="X61" s="40">
        <f t="shared" si="0"/>
        <v>683.04600000000005</v>
      </c>
      <c r="Y61" s="40">
        <f t="shared" si="1"/>
        <v>151.78800000000001</v>
      </c>
      <c r="Z61" s="40">
        <f t="shared" si="2"/>
        <v>612.95789100000002</v>
      </c>
      <c r="AA61" s="41">
        <f t="shared" si="3"/>
        <v>101.19200000000001</v>
      </c>
      <c r="AB61" s="41"/>
      <c r="AC61" s="41"/>
      <c r="AD61" s="41">
        <v>1085</v>
      </c>
      <c r="AE61" s="41">
        <v>2500</v>
      </c>
      <c r="AF61" s="41"/>
      <c r="AG61" s="42">
        <f t="shared" si="4"/>
        <v>8432.6666666666661</v>
      </c>
      <c r="AH61" s="43">
        <f t="shared" si="5"/>
        <v>4047.6800000000003</v>
      </c>
      <c r="AI61" s="43">
        <f t="shared" si="6"/>
        <v>2529.8000000000002</v>
      </c>
      <c r="AJ61" s="43">
        <f t="shared" si="9"/>
        <v>2529.8000000000002</v>
      </c>
      <c r="AK61" s="43">
        <f t="shared" si="7"/>
        <v>3116.3425626666667</v>
      </c>
      <c r="AL61" s="31">
        <f t="shared" si="8"/>
        <v>20656.289229333335</v>
      </c>
    </row>
    <row r="62" spans="2:38" s="44" customFormat="1" ht="54.75" customHeight="1" x14ac:dyDescent="0.2">
      <c r="B62" s="45">
        <v>56</v>
      </c>
      <c r="C62" s="28" t="s">
        <v>47</v>
      </c>
      <c r="D62" s="29" t="s">
        <v>48</v>
      </c>
      <c r="E62" s="29" t="s">
        <v>49</v>
      </c>
      <c r="F62" s="29" t="s">
        <v>50</v>
      </c>
      <c r="G62" s="29" t="s">
        <v>51</v>
      </c>
      <c r="H62" s="54" t="s">
        <v>194</v>
      </c>
      <c r="I62" s="47" t="s">
        <v>200</v>
      </c>
      <c r="J62" s="48" t="s">
        <v>201</v>
      </c>
      <c r="K62" s="57" t="s">
        <v>54</v>
      </c>
      <c r="L62" s="61">
        <v>40575</v>
      </c>
      <c r="M62" s="33">
        <v>6</v>
      </c>
      <c r="N62" s="34">
        <v>40</v>
      </c>
      <c r="O62" s="34" t="s">
        <v>127</v>
      </c>
      <c r="P62" s="35" t="s">
        <v>197</v>
      </c>
      <c r="Q62" s="46" t="s">
        <v>202</v>
      </c>
      <c r="R62" s="35" t="s">
        <v>66</v>
      </c>
      <c r="S62" s="37">
        <v>4821.1000000000004</v>
      </c>
      <c r="T62" s="40"/>
      <c r="U62" s="39">
        <v>931</v>
      </c>
      <c r="V62" s="52"/>
      <c r="W62" s="53"/>
      <c r="X62" s="40">
        <f t="shared" si="0"/>
        <v>650.84850000000006</v>
      </c>
      <c r="Y62" s="40">
        <f t="shared" si="1"/>
        <v>144.63300000000001</v>
      </c>
      <c r="Z62" s="40">
        <f t="shared" si="2"/>
        <v>584.06421225000008</v>
      </c>
      <c r="AA62" s="41">
        <f t="shared" si="3"/>
        <v>96.422000000000011</v>
      </c>
      <c r="AB62" s="41"/>
      <c r="AC62" s="41"/>
      <c r="AD62" s="41"/>
      <c r="AE62" s="41">
        <v>2500</v>
      </c>
      <c r="AF62" s="41"/>
      <c r="AG62" s="42">
        <f t="shared" si="4"/>
        <v>8035.166666666667</v>
      </c>
      <c r="AH62" s="43">
        <f t="shared" si="5"/>
        <v>3856.88</v>
      </c>
      <c r="AI62" s="43">
        <f t="shared" si="6"/>
        <v>2410.5500000000002</v>
      </c>
      <c r="AJ62" s="43">
        <f t="shared" si="9"/>
        <v>2410.5500000000002</v>
      </c>
      <c r="AK62" s="43">
        <f t="shared" si="7"/>
        <v>2969.4440526666667</v>
      </c>
      <c r="AL62" s="31">
        <f t="shared" si="8"/>
        <v>19682.590719333333</v>
      </c>
    </row>
    <row r="63" spans="2:38" s="44" customFormat="1" ht="54.75" customHeight="1" x14ac:dyDescent="0.2">
      <c r="B63" s="27">
        <v>57</v>
      </c>
      <c r="C63" s="28" t="s">
        <v>47</v>
      </c>
      <c r="D63" s="29" t="s">
        <v>48</v>
      </c>
      <c r="E63" s="29" t="s">
        <v>49</v>
      </c>
      <c r="F63" s="29" t="s">
        <v>50</v>
      </c>
      <c r="G63" s="29" t="s">
        <v>51</v>
      </c>
      <c r="H63" s="54" t="s">
        <v>203</v>
      </c>
      <c r="I63" s="31" t="s">
        <v>313</v>
      </c>
      <c r="J63" s="31"/>
      <c r="K63" s="31" t="s">
        <v>72</v>
      </c>
      <c r="L63" s="32">
        <v>42380</v>
      </c>
      <c r="M63" s="33">
        <v>5</v>
      </c>
      <c r="N63" s="34">
        <v>40</v>
      </c>
      <c r="O63" s="34" t="s">
        <v>127</v>
      </c>
      <c r="P63" s="35" t="s">
        <v>204</v>
      </c>
      <c r="Q63" s="46" t="s">
        <v>198</v>
      </c>
      <c r="R63" s="35" t="s">
        <v>66</v>
      </c>
      <c r="S63" s="37">
        <v>4821.1000000000004</v>
      </c>
      <c r="T63" s="40"/>
      <c r="U63" s="39">
        <v>931</v>
      </c>
      <c r="V63" s="52"/>
      <c r="W63" s="53"/>
      <c r="X63" s="40">
        <f t="shared" si="0"/>
        <v>650.84850000000006</v>
      </c>
      <c r="Y63" s="40">
        <f t="shared" si="1"/>
        <v>144.63300000000001</v>
      </c>
      <c r="Z63" s="40">
        <f t="shared" si="2"/>
        <v>584.06421225000008</v>
      </c>
      <c r="AA63" s="41">
        <f t="shared" si="3"/>
        <v>96.422000000000011</v>
      </c>
      <c r="AB63" s="41"/>
      <c r="AC63" s="41"/>
      <c r="AD63" s="41">
        <v>1085</v>
      </c>
      <c r="AE63" s="41">
        <v>2500</v>
      </c>
      <c r="AF63" s="41"/>
      <c r="AG63" s="42">
        <f t="shared" si="4"/>
        <v>8035.166666666667</v>
      </c>
      <c r="AH63" s="43">
        <f t="shared" si="5"/>
        <v>3856.88</v>
      </c>
      <c r="AI63" s="43">
        <f t="shared" si="6"/>
        <v>2410.5500000000002</v>
      </c>
      <c r="AJ63" s="43">
        <f t="shared" si="9"/>
        <v>2410.5500000000002</v>
      </c>
      <c r="AK63" s="43">
        <f t="shared" si="7"/>
        <v>2969.4440526666667</v>
      </c>
      <c r="AL63" s="31">
        <f t="shared" si="8"/>
        <v>19682.590719333333</v>
      </c>
    </row>
    <row r="64" spans="2:38" s="44" customFormat="1" ht="54.75" customHeight="1" x14ac:dyDescent="0.2">
      <c r="B64" s="45">
        <v>58</v>
      </c>
      <c r="C64" s="28" t="s">
        <v>47</v>
      </c>
      <c r="D64" s="29" t="s">
        <v>48</v>
      </c>
      <c r="E64" s="29" t="s">
        <v>49</v>
      </c>
      <c r="F64" s="29" t="s">
        <v>50</v>
      </c>
      <c r="G64" s="29" t="s">
        <v>51</v>
      </c>
      <c r="H64" s="54" t="s">
        <v>203</v>
      </c>
      <c r="I64" s="47" t="s">
        <v>205</v>
      </c>
      <c r="J64" s="48" t="s">
        <v>206</v>
      </c>
      <c r="K64" s="57" t="s">
        <v>72</v>
      </c>
      <c r="L64" s="61">
        <v>40413</v>
      </c>
      <c r="M64" s="33">
        <v>5</v>
      </c>
      <c r="N64" s="34">
        <v>40</v>
      </c>
      <c r="O64" s="34" t="s">
        <v>127</v>
      </c>
      <c r="P64" s="35" t="s">
        <v>204</v>
      </c>
      <c r="Q64" s="46" t="s">
        <v>207</v>
      </c>
      <c r="R64" s="35" t="s">
        <v>66</v>
      </c>
      <c r="S64" s="37">
        <v>4821.1000000000004</v>
      </c>
      <c r="T64" s="40"/>
      <c r="U64" s="39">
        <v>931</v>
      </c>
      <c r="V64" s="52"/>
      <c r="W64" s="53">
        <f>((S64/100)*1.9)*1</f>
        <v>91.60090000000001</v>
      </c>
      <c r="X64" s="40">
        <f t="shared" si="0"/>
        <v>650.84850000000006</v>
      </c>
      <c r="Y64" s="40">
        <f t="shared" si="1"/>
        <v>144.63300000000001</v>
      </c>
      <c r="Z64" s="40">
        <f t="shared" si="2"/>
        <v>584.06421225000008</v>
      </c>
      <c r="AA64" s="41">
        <f t="shared" si="3"/>
        <v>96.422000000000011</v>
      </c>
      <c r="AB64" s="41"/>
      <c r="AC64" s="41"/>
      <c r="AD64" s="41"/>
      <c r="AE64" s="41">
        <v>2500</v>
      </c>
      <c r="AF64" s="41"/>
      <c r="AG64" s="42">
        <f t="shared" si="4"/>
        <v>8035.166666666667</v>
      </c>
      <c r="AH64" s="43">
        <f t="shared" si="5"/>
        <v>3856.88</v>
      </c>
      <c r="AI64" s="43">
        <f t="shared" si="6"/>
        <v>2410.5500000000002</v>
      </c>
      <c r="AJ64" s="43">
        <f t="shared" si="9"/>
        <v>2410.5500000000002</v>
      </c>
      <c r="AK64" s="43">
        <f t="shared" si="7"/>
        <v>2969.4440526666667</v>
      </c>
      <c r="AL64" s="31">
        <f t="shared" si="8"/>
        <v>19682.590719333333</v>
      </c>
    </row>
    <row r="65" spans="2:38" s="44" customFormat="1" ht="54.75" customHeight="1" x14ac:dyDescent="0.2">
      <c r="B65" s="27">
        <v>59</v>
      </c>
      <c r="C65" s="28" t="s">
        <v>47</v>
      </c>
      <c r="D65" s="29" t="s">
        <v>48</v>
      </c>
      <c r="E65" s="29" t="s">
        <v>49</v>
      </c>
      <c r="F65" s="29" t="s">
        <v>50</v>
      </c>
      <c r="G65" s="29" t="s">
        <v>51</v>
      </c>
      <c r="H65" s="54" t="s">
        <v>203</v>
      </c>
      <c r="I65" s="47" t="s">
        <v>208</v>
      </c>
      <c r="J65" s="48" t="s">
        <v>209</v>
      </c>
      <c r="K65" s="57" t="s">
        <v>72</v>
      </c>
      <c r="L65" s="61">
        <v>41170</v>
      </c>
      <c r="M65" s="33">
        <v>5</v>
      </c>
      <c r="N65" s="34">
        <v>40</v>
      </c>
      <c r="O65" s="34" t="s">
        <v>127</v>
      </c>
      <c r="P65" s="35" t="s">
        <v>204</v>
      </c>
      <c r="Q65" s="46" t="s">
        <v>210</v>
      </c>
      <c r="R65" s="35" t="s">
        <v>66</v>
      </c>
      <c r="S65" s="37">
        <v>4821.1000000000004</v>
      </c>
      <c r="T65" s="40"/>
      <c r="U65" s="39">
        <v>931</v>
      </c>
      <c r="V65" s="52"/>
      <c r="W65" s="53"/>
      <c r="X65" s="40">
        <f t="shared" si="0"/>
        <v>650.84850000000006</v>
      </c>
      <c r="Y65" s="40">
        <f t="shared" si="1"/>
        <v>144.63300000000001</v>
      </c>
      <c r="Z65" s="40">
        <f t="shared" si="2"/>
        <v>584.06421225000008</v>
      </c>
      <c r="AA65" s="41">
        <f t="shared" si="3"/>
        <v>96.422000000000011</v>
      </c>
      <c r="AB65" s="41"/>
      <c r="AC65" s="41"/>
      <c r="AD65" s="41"/>
      <c r="AE65" s="41">
        <v>2500</v>
      </c>
      <c r="AF65" s="41"/>
      <c r="AG65" s="42">
        <f t="shared" si="4"/>
        <v>8035.166666666667</v>
      </c>
      <c r="AH65" s="43">
        <f t="shared" si="5"/>
        <v>3856.88</v>
      </c>
      <c r="AI65" s="43">
        <f t="shared" si="6"/>
        <v>2410.5500000000002</v>
      </c>
      <c r="AJ65" s="43">
        <f t="shared" si="9"/>
        <v>2410.5500000000002</v>
      </c>
      <c r="AK65" s="43">
        <f t="shared" si="7"/>
        <v>2969.4440526666667</v>
      </c>
      <c r="AL65" s="31">
        <f t="shared" si="8"/>
        <v>19682.590719333333</v>
      </c>
    </row>
    <row r="66" spans="2:38" s="44" customFormat="1" ht="54.75" customHeight="1" x14ac:dyDescent="0.2">
      <c r="B66" s="45">
        <v>60</v>
      </c>
      <c r="C66" s="28" t="s">
        <v>47</v>
      </c>
      <c r="D66" s="29" t="s">
        <v>48</v>
      </c>
      <c r="E66" s="29" t="s">
        <v>49</v>
      </c>
      <c r="F66" s="29" t="s">
        <v>50</v>
      </c>
      <c r="G66" s="29" t="s">
        <v>51</v>
      </c>
      <c r="H66" s="54" t="s">
        <v>203</v>
      </c>
      <c r="I66" s="47" t="s">
        <v>211</v>
      </c>
      <c r="J66" s="48" t="s">
        <v>212</v>
      </c>
      <c r="K66" s="57" t="s">
        <v>54</v>
      </c>
      <c r="L66" s="61">
        <v>42248</v>
      </c>
      <c r="M66" s="33">
        <v>5</v>
      </c>
      <c r="N66" s="34">
        <v>40</v>
      </c>
      <c r="O66" s="34" t="s">
        <v>127</v>
      </c>
      <c r="P66" s="35" t="s">
        <v>204</v>
      </c>
      <c r="Q66" s="46" t="s">
        <v>213</v>
      </c>
      <c r="R66" s="35" t="s">
        <v>66</v>
      </c>
      <c r="S66" s="37">
        <v>4821.1000000000004</v>
      </c>
      <c r="T66" s="40"/>
      <c r="U66" s="39">
        <v>931</v>
      </c>
      <c r="V66" s="52"/>
      <c r="W66" s="53"/>
      <c r="X66" s="40">
        <f t="shared" si="0"/>
        <v>650.84850000000006</v>
      </c>
      <c r="Y66" s="40">
        <f t="shared" si="1"/>
        <v>144.63300000000001</v>
      </c>
      <c r="Z66" s="40">
        <f t="shared" si="2"/>
        <v>584.06421225000008</v>
      </c>
      <c r="AA66" s="41">
        <f t="shared" si="3"/>
        <v>96.422000000000011</v>
      </c>
      <c r="AB66" s="41"/>
      <c r="AC66" s="41"/>
      <c r="AD66" s="41"/>
      <c r="AE66" s="41">
        <v>2500</v>
      </c>
      <c r="AF66" s="41"/>
      <c r="AG66" s="42">
        <f t="shared" si="4"/>
        <v>8035.166666666667</v>
      </c>
      <c r="AH66" s="43">
        <f t="shared" si="5"/>
        <v>3856.88</v>
      </c>
      <c r="AI66" s="43">
        <f t="shared" si="6"/>
        <v>2410.5500000000002</v>
      </c>
      <c r="AJ66" s="43">
        <f t="shared" si="9"/>
        <v>2410.5500000000002</v>
      </c>
      <c r="AK66" s="43">
        <f t="shared" si="7"/>
        <v>2969.4440526666667</v>
      </c>
      <c r="AL66" s="31">
        <f t="shared" si="8"/>
        <v>19682.590719333333</v>
      </c>
    </row>
    <row r="67" spans="2:38" s="44" customFormat="1" ht="54.75" customHeight="1" x14ac:dyDescent="0.2">
      <c r="B67" s="27">
        <v>61</v>
      </c>
      <c r="C67" s="28" t="s">
        <v>47</v>
      </c>
      <c r="D67" s="29" t="s">
        <v>48</v>
      </c>
      <c r="E67" s="29" t="s">
        <v>49</v>
      </c>
      <c r="F67" s="29" t="s">
        <v>50</v>
      </c>
      <c r="G67" s="29" t="s">
        <v>51</v>
      </c>
      <c r="H67" s="54" t="s">
        <v>203</v>
      </c>
      <c r="I67" s="47" t="s">
        <v>214</v>
      </c>
      <c r="J67" s="48"/>
      <c r="K67" s="57" t="s">
        <v>72</v>
      </c>
      <c r="L67" s="61">
        <v>42064</v>
      </c>
      <c r="M67" s="33">
        <v>5</v>
      </c>
      <c r="N67" s="34">
        <v>40</v>
      </c>
      <c r="O67" s="34" t="s">
        <v>127</v>
      </c>
      <c r="P67" s="35" t="s">
        <v>204</v>
      </c>
      <c r="Q67" s="46" t="s">
        <v>198</v>
      </c>
      <c r="R67" s="35" t="s">
        <v>66</v>
      </c>
      <c r="S67" s="37">
        <v>4594.8500000000004</v>
      </c>
      <c r="T67" s="40"/>
      <c r="U67" s="39">
        <v>931</v>
      </c>
      <c r="V67" s="52"/>
      <c r="W67" s="53"/>
      <c r="X67" s="40">
        <f t="shared" si="0"/>
        <v>620.30475000000013</v>
      </c>
      <c r="Y67" s="40">
        <f t="shared" si="1"/>
        <v>137.84550000000002</v>
      </c>
      <c r="Z67" s="40">
        <f t="shared" si="2"/>
        <v>556.65459037500011</v>
      </c>
      <c r="AA67" s="41">
        <f t="shared" si="3"/>
        <v>91.897000000000006</v>
      </c>
      <c r="AB67" s="41"/>
      <c r="AC67" s="41"/>
      <c r="AD67" s="41"/>
      <c r="AE67" s="41">
        <v>2500</v>
      </c>
      <c r="AF67" s="41"/>
      <c r="AG67" s="42">
        <f t="shared" si="4"/>
        <v>7658.0833333333348</v>
      </c>
      <c r="AH67" s="43">
        <f t="shared" si="5"/>
        <v>3675.8800000000006</v>
      </c>
      <c r="AI67" s="43">
        <f t="shared" si="6"/>
        <v>2297.4250000000002</v>
      </c>
      <c r="AJ67" s="43">
        <f t="shared" si="9"/>
        <v>2297.4250000000002</v>
      </c>
      <c r="AK67" s="43">
        <f t="shared" si="7"/>
        <v>2830.0906443333338</v>
      </c>
      <c r="AL67" s="31">
        <f t="shared" si="8"/>
        <v>18758.903977666669</v>
      </c>
    </row>
    <row r="68" spans="2:38" s="44" customFormat="1" ht="54.75" customHeight="1" x14ac:dyDescent="0.2">
      <c r="B68" s="45">
        <v>62</v>
      </c>
      <c r="C68" s="28" t="s">
        <v>47</v>
      </c>
      <c r="D68" s="29" t="s">
        <v>48</v>
      </c>
      <c r="E68" s="29" t="s">
        <v>49</v>
      </c>
      <c r="F68" s="29" t="s">
        <v>50</v>
      </c>
      <c r="G68" s="29" t="s">
        <v>51</v>
      </c>
      <c r="H68" s="54" t="s">
        <v>215</v>
      </c>
      <c r="I68" s="47" t="s">
        <v>216</v>
      </c>
      <c r="J68" s="64" t="s">
        <v>217</v>
      </c>
      <c r="K68" s="57" t="s">
        <v>72</v>
      </c>
      <c r="L68" s="32">
        <v>42278</v>
      </c>
      <c r="M68" s="33">
        <v>4</v>
      </c>
      <c r="N68" s="34">
        <v>40</v>
      </c>
      <c r="O68" s="34" t="s">
        <v>127</v>
      </c>
      <c r="P68" s="35" t="s">
        <v>218</v>
      </c>
      <c r="Q68" s="46" t="s">
        <v>151</v>
      </c>
      <c r="R68" s="35" t="s">
        <v>66</v>
      </c>
      <c r="S68" s="37">
        <v>4594.8500000000004</v>
      </c>
      <c r="T68" s="40"/>
      <c r="U68" s="39">
        <v>931</v>
      </c>
      <c r="V68" s="52"/>
      <c r="W68" s="53"/>
      <c r="X68" s="40">
        <f t="shared" si="0"/>
        <v>620.30475000000013</v>
      </c>
      <c r="Y68" s="40">
        <f t="shared" si="1"/>
        <v>137.84550000000002</v>
      </c>
      <c r="Z68" s="40">
        <f t="shared" si="2"/>
        <v>556.65459037500011</v>
      </c>
      <c r="AA68" s="41">
        <f t="shared" si="3"/>
        <v>91.897000000000006</v>
      </c>
      <c r="AB68" s="41"/>
      <c r="AC68" s="41"/>
      <c r="AD68" s="41">
        <v>1085</v>
      </c>
      <c r="AE68" s="41">
        <v>2500</v>
      </c>
      <c r="AF68" s="41"/>
      <c r="AG68" s="42">
        <f t="shared" si="4"/>
        <v>7658.0833333333348</v>
      </c>
      <c r="AH68" s="43">
        <f t="shared" si="5"/>
        <v>3675.8800000000006</v>
      </c>
      <c r="AI68" s="43">
        <f t="shared" si="6"/>
        <v>2297.4250000000002</v>
      </c>
      <c r="AJ68" s="43">
        <f t="shared" si="9"/>
        <v>2297.4250000000002</v>
      </c>
      <c r="AK68" s="43">
        <f t="shared" si="7"/>
        <v>2830.0906443333338</v>
      </c>
      <c r="AL68" s="31">
        <f t="shared" si="8"/>
        <v>18758.903977666669</v>
      </c>
    </row>
    <row r="69" spans="2:38" s="44" customFormat="1" ht="54.75" customHeight="1" x14ac:dyDescent="0.2">
      <c r="B69" s="27">
        <v>63</v>
      </c>
      <c r="C69" s="28" t="s">
        <v>47</v>
      </c>
      <c r="D69" s="29" t="s">
        <v>48</v>
      </c>
      <c r="E69" s="29" t="s">
        <v>49</v>
      </c>
      <c r="F69" s="29" t="s">
        <v>50</v>
      </c>
      <c r="G69" s="29" t="s">
        <v>51</v>
      </c>
      <c r="H69" s="54" t="s">
        <v>215</v>
      </c>
      <c r="I69" s="47" t="s">
        <v>219</v>
      </c>
      <c r="J69" s="48" t="s">
        <v>220</v>
      </c>
      <c r="K69" s="57" t="s">
        <v>72</v>
      </c>
      <c r="L69" s="61">
        <v>40725</v>
      </c>
      <c r="M69" s="33">
        <v>4</v>
      </c>
      <c r="N69" s="34">
        <v>40</v>
      </c>
      <c r="O69" s="34" t="s">
        <v>127</v>
      </c>
      <c r="P69" s="58" t="s">
        <v>218</v>
      </c>
      <c r="Q69" s="46" t="s">
        <v>151</v>
      </c>
      <c r="R69" s="35" t="s">
        <v>66</v>
      </c>
      <c r="S69" s="37">
        <v>4594.8500000000004</v>
      </c>
      <c r="T69" s="40"/>
      <c r="U69" s="39">
        <v>931</v>
      </c>
      <c r="V69" s="52"/>
      <c r="W69" s="53"/>
      <c r="X69" s="40">
        <f t="shared" si="0"/>
        <v>620.30475000000013</v>
      </c>
      <c r="Y69" s="40">
        <f t="shared" si="1"/>
        <v>137.84550000000002</v>
      </c>
      <c r="Z69" s="40">
        <f t="shared" si="2"/>
        <v>556.65459037500011</v>
      </c>
      <c r="AA69" s="41">
        <f t="shared" si="3"/>
        <v>91.897000000000006</v>
      </c>
      <c r="AB69" s="41"/>
      <c r="AC69" s="41"/>
      <c r="AD69" s="41">
        <v>1085</v>
      </c>
      <c r="AE69" s="41">
        <v>2500</v>
      </c>
      <c r="AF69" s="41"/>
      <c r="AG69" s="42">
        <f t="shared" si="4"/>
        <v>7658.0833333333348</v>
      </c>
      <c r="AH69" s="43">
        <f t="shared" si="5"/>
        <v>3675.8800000000006</v>
      </c>
      <c r="AI69" s="43">
        <f t="shared" si="6"/>
        <v>2297.4250000000002</v>
      </c>
      <c r="AJ69" s="43">
        <f t="shared" si="9"/>
        <v>2297.4250000000002</v>
      </c>
      <c r="AK69" s="43">
        <f t="shared" si="7"/>
        <v>2830.0906443333338</v>
      </c>
      <c r="AL69" s="31">
        <f t="shared" si="8"/>
        <v>18758.903977666669</v>
      </c>
    </row>
    <row r="70" spans="2:38" s="44" customFormat="1" ht="54.75" customHeight="1" x14ac:dyDescent="0.2">
      <c r="B70" s="45">
        <v>64</v>
      </c>
      <c r="C70" s="28" t="s">
        <v>47</v>
      </c>
      <c r="D70" s="29" t="s">
        <v>48</v>
      </c>
      <c r="E70" s="29" t="s">
        <v>49</v>
      </c>
      <c r="F70" s="29" t="s">
        <v>50</v>
      </c>
      <c r="G70" s="29" t="s">
        <v>51</v>
      </c>
      <c r="H70" s="54" t="s">
        <v>221</v>
      </c>
      <c r="I70" s="47" t="s">
        <v>222</v>
      </c>
      <c r="J70" s="48" t="s">
        <v>223</v>
      </c>
      <c r="K70" s="57" t="s">
        <v>54</v>
      </c>
      <c r="L70" s="61">
        <v>40771</v>
      </c>
      <c r="M70" s="33">
        <v>4</v>
      </c>
      <c r="N70" s="34">
        <v>40</v>
      </c>
      <c r="O70" s="34" t="s">
        <v>127</v>
      </c>
      <c r="P70" s="46" t="s">
        <v>224</v>
      </c>
      <c r="Q70" s="46" t="s">
        <v>103</v>
      </c>
      <c r="R70" s="35" t="s">
        <v>160</v>
      </c>
      <c r="S70" s="37">
        <v>4594.8500000000004</v>
      </c>
      <c r="T70" s="40"/>
      <c r="U70" s="39">
        <v>931</v>
      </c>
      <c r="V70" s="52"/>
      <c r="W70" s="53"/>
      <c r="X70" s="40">
        <f t="shared" si="0"/>
        <v>620.30475000000013</v>
      </c>
      <c r="Y70" s="40">
        <f t="shared" si="1"/>
        <v>137.84550000000002</v>
      </c>
      <c r="Z70" s="40">
        <f t="shared" si="2"/>
        <v>556.65459037500011</v>
      </c>
      <c r="AA70" s="41">
        <f t="shared" si="3"/>
        <v>91.897000000000006</v>
      </c>
      <c r="AB70" s="41"/>
      <c r="AC70" s="41"/>
      <c r="AD70" s="41">
        <v>1085</v>
      </c>
      <c r="AE70" s="41">
        <v>2500</v>
      </c>
      <c r="AF70" s="41"/>
      <c r="AG70" s="42">
        <f t="shared" si="4"/>
        <v>7658.0833333333348</v>
      </c>
      <c r="AH70" s="43">
        <f t="shared" si="5"/>
        <v>3675.8800000000006</v>
      </c>
      <c r="AI70" s="43">
        <f t="shared" si="6"/>
        <v>2297.4250000000002</v>
      </c>
      <c r="AJ70" s="43">
        <f t="shared" si="9"/>
        <v>2297.4250000000002</v>
      </c>
      <c r="AK70" s="43">
        <f t="shared" si="7"/>
        <v>2830.0906443333338</v>
      </c>
      <c r="AL70" s="31">
        <f t="shared" si="8"/>
        <v>18758.903977666669</v>
      </c>
    </row>
    <row r="71" spans="2:38" s="44" customFormat="1" ht="54.75" customHeight="1" x14ac:dyDescent="0.2">
      <c r="B71" s="27">
        <v>65</v>
      </c>
      <c r="C71" s="28" t="s">
        <v>47</v>
      </c>
      <c r="D71" s="29" t="s">
        <v>48</v>
      </c>
      <c r="E71" s="29" t="s">
        <v>49</v>
      </c>
      <c r="F71" s="29" t="s">
        <v>50</v>
      </c>
      <c r="G71" s="29" t="s">
        <v>51</v>
      </c>
      <c r="H71" s="54" t="s">
        <v>221</v>
      </c>
      <c r="I71" s="47" t="s">
        <v>225</v>
      </c>
      <c r="J71" s="48" t="s">
        <v>226</v>
      </c>
      <c r="K71" s="57" t="s">
        <v>54</v>
      </c>
      <c r="L71" s="61">
        <v>40924</v>
      </c>
      <c r="M71" s="33">
        <v>4</v>
      </c>
      <c r="N71" s="34">
        <v>40</v>
      </c>
      <c r="O71" s="34" t="s">
        <v>127</v>
      </c>
      <c r="P71" s="46" t="s">
        <v>224</v>
      </c>
      <c r="Q71" s="46" t="s">
        <v>103</v>
      </c>
      <c r="R71" s="35" t="s">
        <v>160</v>
      </c>
      <c r="S71" s="37">
        <v>4594.8500000000004</v>
      </c>
      <c r="T71" s="40"/>
      <c r="U71" s="39">
        <v>931</v>
      </c>
      <c r="V71" s="52"/>
      <c r="W71" s="53"/>
      <c r="X71" s="40">
        <f t="shared" si="0"/>
        <v>620.30475000000013</v>
      </c>
      <c r="Y71" s="40">
        <f t="shared" si="1"/>
        <v>137.84550000000002</v>
      </c>
      <c r="Z71" s="40">
        <f t="shared" si="2"/>
        <v>556.65459037500011</v>
      </c>
      <c r="AA71" s="41">
        <f t="shared" si="3"/>
        <v>91.897000000000006</v>
      </c>
      <c r="AB71" s="41"/>
      <c r="AC71" s="41"/>
      <c r="AD71" s="41">
        <v>1085</v>
      </c>
      <c r="AE71" s="41">
        <v>2500</v>
      </c>
      <c r="AF71" s="41"/>
      <c r="AG71" s="42">
        <f t="shared" si="4"/>
        <v>7658.0833333333348</v>
      </c>
      <c r="AH71" s="43">
        <f t="shared" si="5"/>
        <v>3675.8800000000006</v>
      </c>
      <c r="AI71" s="43">
        <f t="shared" si="6"/>
        <v>2297.4250000000002</v>
      </c>
      <c r="AJ71" s="43">
        <f t="shared" si="9"/>
        <v>2297.4250000000002</v>
      </c>
      <c r="AK71" s="43">
        <f t="shared" si="7"/>
        <v>2830.0906443333338</v>
      </c>
      <c r="AL71" s="31">
        <f t="shared" si="8"/>
        <v>18758.903977666669</v>
      </c>
    </row>
    <row r="72" spans="2:38" s="44" customFormat="1" ht="54.75" customHeight="1" x14ac:dyDescent="0.2">
      <c r="B72" s="45">
        <v>66</v>
      </c>
      <c r="C72" s="28" t="s">
        <v>47</v>
      </c>
      <c r="D72" s="29" t="s">
        <v>48</v>
      </c>
      <c r="E72" s="29" t="s">
        <v>49</v>
      </c>
      <c r="F72" s="29" t="s">
        <v>50</v>
      </c>
      <c r="G72" s="29" t="s">
        <v>51</v>
      </c>
      <c r="H72" s="54" t="s">
        <v>221</v>
      </c>
      <c r="I72" s="47" t="s">
        <v>227</v>
      </c>
      <c r="J72" s="48" t="s">
        <v>228</v>
      </c>
      <c r="K72" s="57" t="s">
        <v>54</v>
      </c>
      <c r="L72" s="61">
        <v>39843</v>
      </c>
      <c r="M72" s="33">
        <v>4</v>
      </c>
      <c r="N72" s="34">
        <v>40</v>
      </c>
      <c r="O72" s="34" t="s">
        <v>127</v>
      </c>
      <c r="P72" s="46" t="s">
        <v>224</v>
      </c>
      <c r="Q72" s="46" t="s">
        <v>103</v>
      </c>
      <c r="R72" s="35" t="s">
        <v>160</v>
      </c>
      <c r="S72" s="37">
        <v>4594.8500000000004</v>
      </c>
      <c r="T72" s="40"/>
      <c r="U72" s="39">
        <v>931</v>
      </c>
      <c r="V72" s="52"/>
      <c r="W72" s="53">
        <f>((S72/100)*1.9)*1</f>
        <v>87.302149999999997</v>
      </c>
      <c r="X72" s="40">
        <f t="shared" si="0"/>
        <v>620.30475000000013</v>
      </c>
      <c r="Y72" s="40">
        <f t="shared" si="1"/>
        <v>137.84550000000002</v>
      </c>
      <c r="Z72" s="40">
        <f t="shared" si="2"/>
        <v>556.65459037500011</v>
      </c>
      <c r="AA72" s="41">
        <f t="shared" si="3"/>
        <v>91.897000000000006</v>
      </c>
      <c r="AB72" s="41"/>
      <c r="AC72" s="41"/>
      <c r="AD72" s="41">
        <v>1085</v>
      </c>
      <c r="AE72" s="41">
        <v>2500</v>
      </c>
      <c r="AF72" s="41"/>
      <c r="AG72" s="42">
        <f t="shared" si="4"/>
        <v>7658.0833333333348</v>
      </c>
      <c r="AH72" s="43">
        <f t="shared" si="5"/>
        <v>3675.8800000000006</v>
      </c>
      <c r="AI72" s="43">
        <f t="shared" si="6"/>
        <v>2297.4250000000002</v>
      </c>
      <c r="AJ72" s="43">
        <f t="shared" si="9"/>
        <v>2297.4250000000002</v>
      </c>
      <c r="AK72" s="43">
        <f t="shared" si="7"/>
        <v>2830.0906443333338</v>
      </c>
      <c r="AL72" s="31">
        <f t="shared" si="8"/>
        <v>18758.903977666669</v>
      </c>
    </row>
    <row r="73" spans="2:38" s="44" customFormat="1" ht="54.75" customHeight="1" x14ac:dyDescent="0.2">
      <c r="B73" s="27">
        <v>67</v>
      </c>
      <c r="C73" s="28" t="s">
        <v>47</v>
      </c>
      <c r="D73" s="29" t="s">
        <v>48</v>
      </c>
      <c r="E73" s="29" t="s">
        <v>49</v>
      </c>
      <c r="F73" s="29" t="s">
        <v>50</v>
      </c>
      <c r="G73" s="29" t="s">
        <v>51</v>
      </c>
      <c r="H73" s="54" t="s">
        <v>221</v>
      </c>
      <c r="I73" s="47" t="s">
        <v>229</v>
      </c>
      <c r="J73" s="48"/>
      <c r="K73" s="57" t="s">
        <v>54</v>
      </c>
      <c r="L73" s="61">
        <v>41864</v>
      </c>
      <c r="M73" s="33">
        <v>4</v>
      </c>
      <c r="N73" s="34">
        <v>40</v>
      </c>
      <c r="O73" s="34" t="s">
        <v>127</v>
      </c>
      <c r="P73" s="46" t="s">
        <v>224</v>
      </c>
      <c r="Q73" s="46" t="s">
        <v>103</v>
      </c>
      <c r="R73" s="35" t="s">
        <v>160</v>
      </c>
      <c r="S73" s="37">
        <v>4391.8500000000004</v>
      </c>
      <c r="T73" s="40"/>
      <c r="U73" s="39">
        <v>931</v>
      </c>
      <c r="V73" s="52"/>
      <c r="W73" s="53"/>
      <c r="X73" s="40">
        <f t="shared" si="0"/>
        <v>592.89975000000004</v>
      </c>
      <c r="Y73" s="40">
        <f t="shared" si="1"/>
        <v>131.75550000000001</v>
      </c>
      <c r="Z73" s="40">
        <f t="shared" si="2"/>
        <v>532.06164787500006</v>
      </c>
      <c r="AA73" s="41">
        <f t="shared" si="3"/>
        <v>87.837000000000003</v>
      </c>
      <c r="AB73" s="41"/>
      <c r="AC73" s="41"/>
      <c r="AD73" s="41"/>
      <c r="AE73" s="41">
        <v>2500</v>
      </c>
      <c r="AF73" s="41"/>
      <c r="AG73" s="42">
        <f t="shared" si="4"/>
        <v>7319.7500000000009</v>
      </c>
      <c r="AH73" s="43">
        <f t="shared" si="5"/>
        <v>3513.4800000000005</v>
      </c>
      <c r="AI73" s="43">
        <f t="shared" si="6"/>
        <v>2195.9250000000002</v>
      </c>
      <c r="AJ73" s="43">
        <f t="shared" si="9"/>
        <v>2195.9250000000002</v>
      </c>
      <c r="AK73" s="43">
        <f t="shared" si="7"/>
        <v>2705.0575310000004</v>
      </c>
      <c r="AL73" s="31">
        <f t="shared" si="8"/>
        <v>17930.137531</v>
      </c>
    </row>
    <row r="74" spans="2:38" s="44" customFormat="1" ht="54.75" customHeight="1" x14ac:dyDescent="0.2">
      <c r="B74" s="45">
        <v>68</v>
      </c>
      <c r="C74" s="28" t="s">
        <v>47</v>
      </c>
      <c r="D74" s="29" t="s">
        <v>48</v>
      </c>
      <c r="E74" s="29" t="s">
        <v>49</v>
      </c>
      <c r="F74" s="29" t="s">
        <v>50</v>
      </c>
      <c r="G74" s="29" t="s">
        <v>51</v>
      </c>
      <c r="H74" s="54" t="s">
        <v>230</v>
      </c>
      <c r="I74" s="65" t="s">
        <v>231</v>
      </c>
      <c r="J74" s="48"/>
      <c r="K74" s="57" t="s">
        <v>54</v>
      </c>
      <c r="L74" s="61">
        <v>42324</v>
      </c>
      <c r="M74" s="33">
        <v>3</v>
      </c>
      <c r="N74" s="34">
        <v>40</v>
      </c>
      <c r="O74" s="34" t="s">
        <v>127</v>
      </c>
      <c r="P74" s="35" t="s">
        <v>232</v>
      </c>
      <c r="Q74" s="46" t="s">
        <v>103</v>
      </c>
      <c r="R74" s="35" t="s">
        <v>160</v>
      </c>
      <c r="S74" s="37">
        <v>4391.8500000000004</v>
      </c>
      <c r="T74" s="40"/>
      <c r="U74" s="39">
        <v>931</v>
      </c>
      <c r="V74" s="52"/>
      <c r="W74" s="53"/>
      <c r="X74" s="40">
        <f t="shared" si="0"/>
        <v>592.89975000000004</v>
      </c>
      <c r="Y74" s="40">
        <f t="shared" si="1"/>
        <v>131.75550000000001</v>
      </c>
      <c r="Z74" s="40">
        <f t="shared" si="2"/>
        <v>532.06164787500006</v>
      </c>
      <c r="AA74" s="41">
        <f t="shared" si="3"/>
        <v>87.837000000000003</v>
      </c>
      <c r="AB74" s="41"/>
      <c r="AC74" s="41"/>
      <c r="AD74" s="41">
        <v>1085</v>
      </c>
      <c r="AE74" s="41">
        <v>2500</v>
      </c>
      <c r="AF74" s="41"/>
      <c r="AG74" s="42">
        <f t="shared" si="4"/>
        <v>7319.7500000000009</v>
      </c>
      <c r="AH74" s="43">
        <f t="shared" si="5"/>
        <v>3513.4800000000005</v>
      </c>
      <c r="AI74" s="43">
        <f t="shared" si="6"/>
        <v>2195.9250000000002</v>
      </c>
      <c r="AJ74" s="43">
        <f t="shared" si="9"/>
        <v>2195.9250000000002</v>
      </c>
      <c r="AK74" s="43">
        <f t="shared" si="7"/>
        <v>2705.0575310000004</v>
      </c>
      <c r="AL74" s="31">
        <f t="shared" si="8"/>
        <v>17930.137531</v>
      </c>
    </row>
    <row r="75" spans="2:38" s="44" customFormat="1" ht="54.75" customHeight="1" x14ac:dyDescent="0.2">
      <c r="B75" s="27">
        <v>69</v>
      </c>
      <c r="C75" s="28" t="s">
        <v>47</v>
      </c>
      <c r="D75" s="29" t="s">
        <v>48</v>
      </c>
      <c r="E75" s="29" t="s">
        <v>49</v>
      </c>
      <c r="F75" s="29" t="s">
        <v>50</v>
      </c>
      <c r="G75" s="29" t="s">
        <v>51</v>
      </c>
      <c r="H75" s="54" t="s">
        <v>233</v>
      </c>
      <c r="I75" s="47" t="s">
        <v>234</v>
      </c>
      <c r="J75" s="48"/>
      <c r="K75" s="57" t="s">
        <v>54</v>
      </c>
      <c r="L75" s="61" t="s">
        <v>235</v>
      </c>
      <c r="M75" s="33">
        <v>3</v>
      </c>
      <c r="N75" s="34">
        <v>40</v>
      </c>
      <c r="O75" s="34" t="s">
        <v>127</v>
      </c>
      <c r="P75" s="58" t="s">
        <v>236</v>
      </c>
      <c r="Q75" s="46" t="s">
        <v>103</v>
      </c>
      <c r="R75" s="35" t="s">
        <v>160</v>
      </c>
      <c r="S75" s="37">
        <v>4391.8500000000004</v>
      </c>
      <c r="T75" s="40"/>
      <c r="U75" s="39">
        <v>931</v>
      </c>
      <c r="V75" s="52"/>
      <c r="W75" s="53"/>
      <c r="X75" s="40">
        <f t="shared" si="0"/>
        <v>592.89975000000004</v>
      </c>
      <c r="Y75" s="40">
        <f t="shared" si="1"/>
        <v>131.75550000000001</v>
      </c>
      <c r="Z75" s="40">
        <f t="shared" si="2"/>
        <v>532.06164787500006</v>
      </c>
      <c r="AA75" s="41">
        <f t="shared" si="3"/>
        <v>87.837000000000003</v>
      </c>
      <c r="AB75" s="41"/>
      <c r="AC75" s="41"/>
      <c r="AD75" s="41">
        <v>1085</v>
      </c>
      <c r="AE75" s="41">
        <v>2500</v>
      </c>
      <c r="AF75" s="41"/>
      <c r="AG75" s="42">
        <f t="shared" si="4"/>
        <v>7319.7500000000009</v>
      </c>
      <c r="AH75" s="43">
        <f t="shared" si="5"/>
        <v>3513.4800000000005</v>
      </c>
      <c r="AI75" s="43">
        <f t="shared" si="6"/>
        <v>2195.9250000000002</v>
      </c>
      <c r="AJ75" s="43">
        <f t="shared" si="9"/>
        <v>2195.9250000000002</v>
      </c>
      <c r="AK75" s="43">
        <f t="shared" si="7"/>
        <v>2705.0575310000004</v>
      </c>
      <c r="AL75" s="31">
        <f t="shared" si="8"/>
        <v>17930.137531</v>
      </c>
    </row>
    <row r="76" spans="2:38" s="44" customFormat="1" ht="54.75" customHeight="1" x14ac:dyDescent="0.2">
      <c r="B76" s="45">
        <v>70</v>
      </c>
      <c r="C76" s="28" t="s">
        <v>47</v>
      </c>
      <c r="D76" s="29" t="s">
        <v>48</v>
      </c>
      <c r="E76" s="29" t="s">
        <v>49</v>
      </c>
      <c r="F76" s="29" t="s">
        <v>50</v>
      </c>
      <c r="G76" s="29" t="s">
        <v>51</v>
      </c>
      <c r="H76" s="54" t="s">
        <v>233</v>
      </c>
      <c r="I76" s="63" t="s">
        <v>323</v>
      </c>
      <c r="J76" s="31"/>
      <c r="K76" s="31" t="s">
        <v>54</v>
      </c>
      <c r="L76" s="31">
        <v>42408</v>
      </c>
      <c r="M76" s="33">
        <v>3</v>
      </c>
      <c r="N76" s="34">
        <v>40</v>
      </c>
      <c r="O76" s="34" t="s">
        <v>127</v>
      </c>
      <c r="P76" s="35" t="s">
        <v>236</v>
      </c>
      <c r="Q76" s="46" t="s">
        <v>103</v>
      </c>
      <c r="R76" s="35" t="s">
        <v>160</v>
      </c>
      <c r="S76" s="37">
        <v>4391.8500000000004</v>
      </c>
      <c r="T76" s="40"/>
      <c r="U76" s="39">
        <v>931</v>
      </c>
      <c r="V76" s="52"/>
      <c r="W76" s="53"/>
      <c r="X76" s="40">
        <f t="shared" ref="X76:X86" si="10">S76*13.5%</f>
        <v>592.89975000000004</v>
      </c>
      <c r="Y76" s="40">
        <f t="shared" ref="Y76:Y88" si="11">S76*3%</f>
        <v>131.75550000000001</v>
      </c>
      <c r="Z76" s="40">
        <f t="shared" ref="Z76:Z88" si="12">S76*12.11475%</f>
        <v>532.06164787500006</v>
      </c>
      <c r="AA76" s="41">
        <f t="shared" ref="AA76:AA88" si="13">S76*2%</f>
        <v>87.837000000000003</v>
      </c>
      <c r="AB76" s="41"/>
      <c r="AC76" s="41"/>
      <c r="AD76" s="41">
        <v>1085</v>
      </c>
      <c r="AE76" s="41">
        <v>2500</v>
      </c>
      <c r="AF76" s="41"/>
      <c r="AG76" s="42">
        <f t="shared" ref="AG76:AG88" si="14">(S76/30)*50</f>
        <v>7319.7500000000009</v>
      </c>
      <c r="AH76" s="43">
        <f t="shared" ref="AH76:AH88" si="15">(S76/30)*24</f>
        <v>3513.4800000000005</v>
      </c>
      <c r="AI76" s="43">
        <f t="shared" ref="AI76:AI88" si="16">(S76/30)*15</f>
        <v>2195.9250000000002</v>
      </c>
      <c r="AJ76" s="43">
        <f t="shared" si="9"/>
        <v>2195.9250000000002</v>
      </c>
      <c r="AK76" s="43">
        <f t="shared" ref="AK76:AK87" si="17">(AG76+AH76)*0.2497</f>
        <v>2705.0575310000004</v>
      </c>
      <c r="AL76" s="31">
        <f t="shared" ref="AL76:AL87" si="18">SUM(AG76:AK76)</f>
        <v>17930.137531</v>
      </c>
    </row>
    <row r="77" spans="2:38" s="44" customFormat="1" ht="54.75" customHeight="1" x14ac:dyDescent="0.2">
      <c r="B77" s="27">
        <v>71</v>
      </c>
      <c r="C77" s="28" t="s">
        <v>47</v>
      </c>
      <c r="D77" s="29" t="s">
        <v>48</v>
      </c>
      <c r="E77" s="29" t="s">
        <v>49</v>
      </c>
      <c r="F77" s="29" t="s">
        <v>50</v>
      </c>
      <c r="G77" s="29" t="s">
        <v>51</v>
      </c>
      <c r="H77" s="54" t="s">
        <v>233</v>
      </c>
      <c r="I77" s="47" t="s">
        <v>239</v>
      </c>
      <c r="J77" s="48" t="s">
        <v>240</v>
      </c>
      <c r="K77" s="57" t="s">
        <v>54</v>
      </c>
      <c r="L77" s="61">
        <v>40313</v>
      </c>
      <c r="M77" s="33">
        <v>3</v>
      </c>
      <c r="N77" s="34">
        <v>40</v>
      </c>
      <c r="O77" s="34" t="s">
        <v>127</v>
      </c>
      <c r="P77" s="35" t="s">
        <v>236</v>
      </c>
      <c r="Q77" s="46" t="s">
        <v>103</v>
      </c>
      <c r="R77" s="35" t="s">
        <v>160</v>
      </c>
      <c r="S77" s="37">
        <v>4391.8500000000004</v>
      </c>
      <c r="T77" s="40"/>
      <c r="U77" s="39">
        <v>931</v>
      </c>
      <c r="V77" s="52"/>
      <c r="W77" s="53">
        <f>((S77/100)*1.9)*1</f>
        <v>83.445149999999998</v>
      </c>
      <c r="X77" s="40">
        <f t="shared" si="10"/>
        <v>592.89975000000004</v>
      </c>
      <c r="Y77" s="40">
        <f t="shared" si="11"/>
        <v>131.75550000000001</v>
      </c>
      <c r="Z77" s="40">
        <f t="shared" si="12"/>
        <v>532.06164787500006</v>
      </c>
      <c r="AA77" s="41">
        <f t="shared" si="13"/>
        <v>87.837000000000003</v>
      </c>
      <c r="AB77" s="41"/>
      <c r="AC77" s="41"/>
      <c r="AD77" s="41"/>
      <c r="AE77" s="41">
        <v>2500</v>
      </c>
      <c r="AF77" s="41"/>
      <c r="AG77" s="42">
        <f t="shared" si="14"/>
        <v>7319.7500000000009</v>
      </c>
      <c r="AH77" s="43">
        <f t="shared" si="15"/>
        <v>3513.4800000000005</v>
      </c>
      <c r="AI77" s="43">
        <f t="shared" si="16"/>
        <v>2195.9250000000002</v>
      </c>
      <c r="AJ77" s="43">
        <f t="shared" si="9"/>
        <v>2195.9250000000002</v>
      </c>
      <c r="AK77" s="43">
        <f t="shared" si="17"/>
        <v>2705.0575310000004</v>
      </c>
      <c r="AL77" s="31">
        <f t="shared" si="18"/>
        <v>17930.137531</v>
      </c>
    </row>
    <row r="78" spans="2:38" s="44" customFormat="1" ht="54.75" customHeight="1" x14ac:dyDescent="0.2">
      <c r="B78" s="45">
        <v>72</v>
      </c>
      <c r="C78" s="28" t="s">
        <v>47</v>
      </c>
      <c r="D78" s="29" t="s">
        <v>48</v>
      </c>
      <c r="E78" s="29" t="s">
        <v>49</v>
      </c>
      <c r="F78" s="29" t="s">
        <v>50</v>
      </c>
      <c r="G78" s="29" t="s">
        <v>51</v>
      </c>
      <c r="H78" s="54" t="s">
        <v>233</v>
      </c>
      <c r="I78" s="47" t="s">
        <v>241</v>
      </c>
      <c r="J78" s="48"/>
      <c r="K78" s="57" t="s">
        <v>54</v>
      </c>
      <c r="L78" s="61">
        <v>41928</v>
      </c>
      <c r="M78" s="33">
        <v>3</v>
      </c>
      <c r="N78" s="34">
        <v>40</v>
      </c>
      <c r="O78" s="34" t="s">
        <v>127</v>
      </c>
      <c r="P78" s="35" t="s">
        <v>236</v>
      </c>
      <c r="Q78" s="46" t="s">
        <v>103</v>
      </c>
      <c r="R78" s="35" t="s">
        <v>66</v>
      </c>
      <c r="S78" s="37">
        <v>4391.8500000000004</v>
      </c>
      <c r="T78" s="40"/>
      <c r="U78" s="39">
        <v>931</v>
      </c>
      <c r="V78" s="52"/>
      <c r="W78" s="53"/>
      <c r="X78" s="40">
        <f t="shared" si="10"/>
        <v>592.89975000000004</v>
      </c>
      <c r="Y78" s="40">
        <f t="shared" si="11"/>
        <v>131.75550000000001</v>
      </c>
      <c r="Z78" s="40">
        <f t="shared" si="12"/>
        <v>532.06164787500006</v>
      </c>
      <c r="AA78" s="41">
        <f t="shared" si="13"/>
        <v>87.837000000000003</v>
      </c>
      <c r="AB78" s="41"/>
      <c r="AC78" s="41"/>
      <c r="AD78" s="41"/>
      <c r="AE78" s="41">
        <v>2500</v>
      </c>
      <c r="AF78" s="41"/>
      <c r="AG78" s="42">
        <f t="shared" si="14"/>
        <v>7319.7500000000009</v>
      </c>
      <c r="AH78" s="43">
        <f t="shared" si="15"/>
        <v>3513.4800000000005</v>
      </c>
      <c r="AI78" s="43">
        <f t="shared" si="16"/>
        <v>2195.9250000000002</v>
      </c>
      <c r="AJ78" s="43">
        <f t="shared" si="9"/>
        <v>2195.9250000000002</v>
      </c>
      <c r="AK78" s="43">
        <f t="shared" si="17"/>
        <v>2705.0575310000004</v>
      </c>
      <c r="AL78" s="31">
        <f t="shared" si="18"/>
        <v>17930.137531</v>
      </c>
    </row>
    <row r="79" spans="2:38" s="44" customFormat="1" ht="54.75" customHeight="1" x14ac:dyDescent="0.2">
      <c r="B79" s="27">
        <v>73</v>
      </c>
      <c r="C79" s="28" t="s">
        <v>47</v>
      </c>
      <c r="D79" s="29" t="s">
        <v>48</v>
      </c>
      <c r="E79" s="29" t="s">
        <v>49</v>
      </c>
      <c r="F79" s="29" t="s">
        <v>50</v>
      </c>
      <c r="G79" s="29" t="s">
        <v>51</v>
      </c>
      <c r="H79" s="54" t="s">
        <v>233</v>
      </c>
      <c r="I79" s="47" t="s">
        <v>242</v>
      </c>
      <c r="J79" s="48" t="s">
        <v>243</v>
      </c>
      <c r="K79" s="57" t="s">
        <v>54</v>
      </c>
      <c r="L79" s="61">
        <v>41563</v>
      </c>
      <c r="M79" s="33">
        <v>3</v>
      </c>
      <c r="N79" s="34">
        <v>40</v>
      </c>
      <c r="O79" s="34" t="s">
        <v>127</v>
      </c>
      <c r="P79" s="35" t="s">
        <v>236</v>
      </c>
      <c r="Q79" s="46" t="s">
        <v>103</v>
      </c>
      <c r="R79" s="35" t="s">
        <v>160</v>
      </c>
      <c r="S79" s="37">
        <v>4391.8500000000004</v>
      </c>
      <c r="T79" s="40"/>
      <c r="U79" s="39">
        <v>931</v>
      </c>
      <c r="V79" s="52"/>
      <c r="W79" s="53"/>
      <c r="X79" s="40">
        <f t="shared" si="10"/>
        <v>592.89975000000004</v>
      </c>
      <c r="Y79" s="40">
        <f t="shared" si="11"/>
        <v>131.75550000000001</v>
      </c>
      <c r="Z79" s="40">
        <f t="shared" si="12"/>
        <v>532.06164787500006</v>
      </c>
      <c r="AA79" s="41">
        <f t="shared" si="13"/>
        <v>87.837000000000003</v>
      </c>
      <c r="AB79" s="41"/>
      <c r="AC79" s="41"/>
      <c r="AD79" s="41"/>
      <c r="AE79" s="41">
        <v>2500</v>
      </c>
      <c r="AF79" s="41"/>
      <c r="AG79" s="42">
        <f t="shared" si="14"/>
        <v>7319.7500000000009</v>
      </c>
      <c r="AH79" s="43">
        <f t="shared" si="15"/>
        <v>3513.4800000000005</v>
      </c>
      <c r="AI79" s="43">
        <f t="shared" si="16"/>
        <v>2195.9250000000002</v>
      </c>
      <c r="AJ79" s="43">
        <f t="shared" si="9"/>
        <v>2195.9250000000002</v>
      </c>
      <c r="AK79" s="43">
        <f t="shared" si="17"/>
        <v>2705.0575310000004</v>
      </c>
      <c r="AL79" s="31">
        <f t="shared" si="18"/>
        <v>17930.137531</v>
      </c>
    </row>
    <row r="80" spans="2:38" s="44" customFormat="1" ht="54.75" customHeight="1" x14ac:dyDescent="0.2">
      <c r="B80" s="45">
        <v>74</v>
      </c>
      <c r="C80" s="28" t="s">
        <v>47</v>
      </c>
      <c r="D80" s="29" t="s">
        <v>48</v>
      </c>
      <c r="E80" s="29" t="s">
        <v>49</v>
      </c>
      <c r="F80" s="29" t="s">
        <v>50</v>
      </c>
      <c r="G80" s="29" t="s">
        <v>51</v>
      </c>
      <c r="H80" s="54" t="s">
        <v>233</v>
      </c>
      <c r="I80" s="31" t="s">
        <v>320</v>
      </c>
      <c r="J80" s="31"/>
      <c r="K80" s="31" t="s">
        <v>72</v>
      </c>
      <c r="L80" s="32">
        <v>42390</v>
      </c>
      <c r="M80" s="33">
        <v>3</v>
      </c>
      <c r="N80" s="34">
        <v>40</v>
      </c>
      <c r="O80" s="34" t="s">
        <v>127</v>
      </c>
      <c r="P80" s="58" t="s">
        <v>236</v>
      </c>
      <c r="Q80" s="46" t="s">
        <v>103</v>
      </c>
      <c r="R80" s="35" t="s">
        <v>160</v>
      </c>
      <c r="S80" s="37">
        <v>4391.8500000000004</v>
      </c>
      <c r="T80" s="40"/>
      <c r="U80" s="39">
        <v>931</v>
      </c>
      <c r="V80" s="52"/>
      <c r="W80" s="53"/>
      <c r="X80" s="40">
        <f t="shared" si="10"/>
        <v>592.89975000000004</v>
      </c>
      <c r="Y80" s="40">
        <f t="shared" si="11"/>
        <v>131.75550000000001</v>
      </c>
      <c r="Z80" s="40">
        <f t="shared" si="12"/>
        <v>532.06164787500006</v>
      </c>
      <c r="AA80" s="41">
        <f t="shared" si="13"/>
        <v>87.837000000000003</v>
      </c>
      <c r="AB80" s="41"/>
      <c r="AC80" s="41"/>
      <c r="AD80" s="41"/>
      <c r="AE80" s="41">
        <v>2500</v>
      </c>
      <c r="AF80" s="41"/>
      <c r="AG80" s="42">
        <f t="shared" si="14"/>
        <v>7319.7500000000009</v>
      </c>
      <c r="AH80" s="43">
        <f t="shared" si="15"/>
        <v>3513.4800000000005</v>
      </c>
      <c r="AI80" s="43">
        <f t="shared" si="16"/>
        <v>2195.9250000000002</v>
      </c>
      <c r="AJ80" s="43">
        <f t="shared" si="9"/>
        <v>2195.9250000000002</v>
      </c>
      <c r="AK80" s="43">
        <f t="shared" si="17"/>
        <v>2705.0575310000004</v>
      </c>
      <c r="AL80" s="31">
        <f t="shared" si="18"/>
        <v>17930.137531</v>
      </c>
    </row>
    <row r="81" spans="2:38" s="44" customFormat="1" ht="54.75" customHeight="1" x14ac:dyDescent="0.2">
      <c r="B81" s="27">
        <v>75</v>
      </c>
      <c r="C81" s="28" t="s">
        <v>47</v>
      </c>
      <c r="D81" s="29" t="s">
        <v>48</v>
      </c>
      <c r="E81" s="29" t="s">
        <v>49</v>
      </c>
      <c r="F81" s="29" t="s">
        <v>50</v>
      </c>
      <c r="G81" s="29" t="s">
        <v>51</v>
      </c>
      <c r="H81" s="54" t="s">
        <v>233</v>
      </c>
      <c r="I81" s="60" t="s">
        <v>245</v>
      </c>
      <c r="J81" s="48" t="s">
        <v>246</v>
      </c>
      <c r="K81" s="57" t="s">
        <v>54</v>
      </c>
      <c r="L81" s="61">
        <v>41380</v>
      </c>
      <c r="M81" s="33">
        <v>3</v>
      </c>
      <c r="N81" s="34">
        <v>40</v>
      </c>
      <c r="O81" s="34" t="s">
        <v>127</v>
      </c>
      <c r="P81" s="58" t="s">
        <v>236</v>
      </c>
      <c r="Q81" s="46" t="s">
        <v>103</v>
      </c>
      <c r="R81" s="35" t="s">
        <v>160</v>
      </c>
      <c r="S81" s="37">
        <v>4075.05</v>
      </c>
      <c r="T81" s="40"/>
      <c r="U81" s="39">
        <v>931</v>
      </c>
      <c r="V81" s="52"/>
      <c r="W81" s="53"/>
      <c r="X81" s="40">
        <f t="shared" si="10"/>
        <v>550.13175000000001</v>
      </c>
      <c r="Y81" s="40">
        <f t="shared" si="11"/>
        <v>122.25150000000001</v>
      </c>
      <c r="Z81" s="40">
        <f t="shared" si="12"/>
        <v>493.68211987500007</v>
      </c>
      <c r="AA81" s="41">
        <f t="shared" si="13"/>
        <v>81.501000000000005</v>
      </c>
      <c r="AB81" s="41"/>
      <c r="AC81" s="41"/>
      <c r="AD81" s="41"/>
      <c r="AE81" s="41">
        <v>2500</v>
      </c>
      <c r="AF81" s="41"/>
      <c r="AG81" s="42">
        <f t="shared" si="14"/>
        <v>6791.75</v>
      </c>
      <c r="AH81" s="43">
        <f t="shared" si="15"/>
        <v>3260.04</v>
      </c>
      <c r="AI81" s="43">
        <f t="shared" si="16"/>
        <v>2037.5250000000001</v>
      </c>
      <c r="AJ81" s="43">
        <f t="shared" si="9"/>
        <v>2037.5250000000001</v>
      </c>
      <c r="AK81" s="43">
        <f t="shared" si="17"/>
        <v>2509.9319630000005</v>
      </c>
      <c r="AL81" s="31">
        <f t="shared" si="18"/>
        <v>16636.771962999999</v>
      </c>
    </row>
    <row r="82" spans="2:38" s="44" customFormat="1" ht="54.75" customHeight="1" x14ac:dyDescent="0.2">
      <c r="B82" s="45">
        <v>76</v>
      </c>
      <c r="C82" s="28" t="s">
        <v>47</v>
      </c>
      <c r="D82" s="29" t="s">
        <v>48</v>
      </c>
      <c r="E82" s="29" t="s">
        <v>49</v>
      </c>
      <c r="F82" s="29" t="s">
        <v>50</v>
      </c>
      <c r="G82" s="29" t="s">
        <v>51</v>
      </c>
      <c r="H82" s="54" t="s">
        <v>247</v>
      </c>
      <c r="I82" s="31" t="s">
        <v>314</v>
      </c>
      <c r="J82" s="48"/>
      <c r="K82" s="57" t="s">
        <v>54</v>
      </c>
      <c r="L82" s="61">
        <v>42381</v>
      </c>
      <c r="M82" s="33">
        <v>1</v>
      </c>
      <c r="N82" s="34">
        <v>40</v>
      </c>
      <c r="O82" s="34" t="s">
        <v>127</v>
      </c>
      <c r="P82" s="35" t="s">
        <v>248</v>
      </c>
      <c r="Q82" s="46" t="s">
        <v>116</v>
      </c>
      <c r="R82" s="35" t="s">
        <v>160</v>
      </c>
      <c r="S82" s="37">
        <v>4075.05</v>
      </c>
      <c r="T82" s="40"/>
      <c r="U82" s="39">
        <v>931</v>
      </c>
      <c r="V82" s="52"/>
      <c r="W82" s="53"/>
      <c r="X82" s="40">
        <f t="shared" si="10"/>
        <v>550.13175000000001</v>
      </c>
      <c r="Y82" s="40">
        <f t="shared" si="11"/>
        <v>122.25150000000001</v>
      </c>
      <c r="Z82" s="40">
        <f t="shared" si="12"/>
        <v>493.68211987500007</v>
      </c>
      <c r="AA82" s="41">
        <f t="shared" si="13"/>
        <v>81.501000000000005</v>
      </c>
      <c r="AB82" s="41"/>
      <c r="AC82" s="41"/>
      <c r="AD82" s="41">
        <v>1085</v>
      </c>
      <c r="AE82" s="41">
        <v>2500</v>
      </c>
      <c r="AF82" s="41"/>
      <c r="AG82" s="42">
        <f t="shared" si="14"/>
        <v>6791.75</v>
      </c>
      <c r="AH82" s="43">
        <f t="shared" si="15"/>
        <v>3260.04</v>
      </c>
      <c r="AI82" s="43">
        <f t="shared" si="16"/>
        <v>2037.5250000000001</v>
      </c>
      <c r="AJ82" s="43">
        <f t="shared" si="9"/>
        <v>2037.5250000000001</v>
      </c>
      <c r="AK82" s="43">
        <f t="shared" si="17"/>
        <v>2509.9319630000005</v>
      </c>
      <c r="AL82" s="31">
        <f t="shared" si="18"/>
        <v>16636.771962999999</v>
      </c>
    </row>
    <row r="83" spans="2:38" s="44" customFormat="1" ht="54.75" customHeight="1" x14ac:dyDescent="0.2">
      <c r="B83" s="27">
        <v>77</v>
      </c>
      <c r="C83" s="28" t="s">
        <v>47</v>
      </c>
      <c r="D83" s="29" t="s">
        <v>48</v>
      </c>
      <c r="E83" s="29" t="s">
        <v>49</v>
      </c>
      <c r="F83" s="29" t="s">
        <v>50</v>
      </c>
      <c r="G83" s="29" t="s">
        <v>51</v>
      </c>
      <c r="H83" s="54" t="s">
        <v>247</v>
      </c>
      <c r="I83" s="60" t="s">
        <v>249</v>
      </c>
      <c r="J83" s="48"/>
      <c r="K83" s="57" t="s">
        <v>54</v>
      </c>
      <c r="L83" s="61">
        <v>42059</v>
      </c>
      <c r="M83" s="33">
        <v>1</v>
      </c>
      <c r="N83" s="34">
        <v>40</v>
      </c>
      <c r="O83" s="34" t="s">
        <v>127</v>
      </c>
      <c r="P83" s="35" t="s">
        <v>248</v>
      </c>
      <c r="Q83" s="59" t="s">
        <v>114</v>
      </c>
      <c r="R83" s="35" t="s">
        <v>66</v>
      </c>
      <c r="S83" s="37">
        <v>4075.05</v>
      </c>
      <c r="T83" s="40"/>
      <c r="U83" s="39">
        <v>931</v>
      </c>
      <c r="V83" s="52"/>
      <c r="W83" s="53"/>
      <c r="X83" s="40">
        <f t="shared" si="10"/>
        <v>550.13175000000001</v>
      </c>
      <c r="Y83" s="40">
        <f t="shared" si="11"/>
        <v>122.25150000000001</v>
      </c>
      <c r="Z83" s="40">
        <f t="shared" si="12"/>
        <v>493.68211987500007</v>
      </c>
      <c r="AA83" s="41">
        <f t="shared" si="13"/>
        <v>81.501000000000005</v>
      </c>
      <c r="AB83" s="41"/>
      <c r="AC83" s="41"/>
      <c r="AD83" s="41"/>
      <c r="AE83" s="41">
        <v>2500</v>
      </c>
      <c r="AF83" s="41"/>
      <c r="AG83" s="42">
        <f t="shared" si="14"/>
        <v>6791.75</v>
      </c>
      <c r="AH83" s="43">
        <f t="shared" si="15"/>
        <v>3260.04</v>
      </c>
      <c r="AI83" s="43">
        <f t="shared" si="16"/>
        <v>2037.5250000000001</v>
      </c>
      <c r="AJ83" s="43">
        <f t="shared" si="9"/>
        <v>2037.5250000000001</v>
      </c>
      <c r="AK83" s="43">
        <f t="shared" si="17"/>
        <v>2509.9319630000005</v>
      </c>
      <c r="AL83" s="31">
        <f t="shared" si="18"/>
        <v>16636.771962999999</v>
      </c>
    </row>
    <row r="84" spans="2:38" s="44" customFormat="1" ht="54.75" customHeight="1" x14ac:dyDescent="0.2">
      <c r="B84" s="45">
        <v>78</v>
      </c>
      <c r="C84" s="28" t="s">
        <v>47</v>
      </c>
      <c r="D84" s="29" t="s">
        <v>48</v>
      </c>
      <c r="E84" s="29" t="s">
        <v>49</v>
      </c>
      <c r="F84" s="29" t="s">
        <v>50</v>
      </c>
      <c r="G84" s="29" t="s">
        <v>51</v>
      </c>
      <c r="H84" s="54" t="s">
        <v>247</v>
      </c>
      <c r="I84" s="60" t="s">
        <v>250</v>
      </c>
      <c r="J84" s="48"/>
      <c r="K84" s="57" t="s">
        <v>54</v>
      </c>
      <c r="L84" s="61">
        <v>42110</v>
      </c>
      <c r="M84" s="33">
        <v>1</v>
      </c>
      <c r="N84" s="34">
        <v>40</v>
      </c>
      <c r="O84" s="34" t="s">
        <v>127</v>
      </c>
      <c r="P84" s="35" t="s">
        <v>248</v>
      </c>
      <c r="Q84" s="46" t="s">
        <v>103</v>
      </c>
      <c r="R84" s="35" t="s">
        <v>160</v>
      </c>
      <c r="S84" s="37">
        <v>4075.05</v>
      </c>
      <c r="T84" s="40"/>
      <c r="U84" s="39">
        <v>931</v>
      </c>
      <c r="V84" s="52"/>
      <c r="W84" s="53"/>
      <c r="X84" s="40">
        <f t="shared" si="10"/>
        <v>550.13175000000001</v>
      </c>
      <c r="Y84" s="40">
        <f t="shared" si="11"/>
        <v>122.25150000000001</v>
      </c>
      <c r="Z84" s="40">
        <f t="shared" si="12"/>
        <v>493.68211987500007</v>
      </c>
      <c r="AA84" s="41">
        <f t="shared" si="13"/>
        <v>81.501000000000005</v>
      </c>
      <c r="AB84" s="41"/>
      <c r="AC84" s="41"/>
      <c r="AD84" s="41"/>
      <c r="AE84" s="41">
        <v>2500</v>
      </c>
      <c r="AF84" s="41"/>
      <c r="AG84" s="42">
        <f t="shared" si="14"/>
        <v>6791.75</v>
      </c>
      <c r="AH84" s="43">
        <f t="shared" si="15"/>
        <v>3260.04</v>
      </c>
      <c r="AI84" s="43">
        <f t="shared" si="16"/>
        <v>2037.5250000000001</v>
      </c>
      <c r="AJ84" s="43">
        <f t="shared" si="9"/>
        <v>2037.5250000000001</v>
      </c>
      <c r="AK84" s="43">
        <f t="shared" si="17"/>
        <v>2509.9319630000005</v>
      </c>
      <c r="AL84" s="31">
        <f t="shared" si="18"/>
        <v>16636.771962999999</v>
      </c>
    </row>
    <row r="85" spans="2:38" s="44" customFormat="1" ht="54.75" customHeight="1" x14ac:dyDescent="0.2">
      <c r="B85" s="27">
        <v>79</v>
      </c>
      <c r="C85" s="28" t="s">
        <v>47</v>
      </c>
      <c r="D85" s="29" t="s">
        <v>48</v>
      </c>
      <c r="E85" s="29" t="s">
        <v>49</v>
      </c>
      <c r="F85" s="29" t="s">
        <v>50</v>
      </c>
      <c r="G85" s="29" t="s">
        <v>51</v>
      </c>
      <c r="H85" s="54" t="s">
        <v>247</v>
      </c>
      <c r="I85" s="31" t="s">
        <v>251</v>
      </c>
      <c r="J85" s="31"/>
      <c r="K85" s="31" t="s">
        <v>54</v>
      </c>
      <c r="L85" s="32">
        <v>42339</v>
      </c>
      <c r="M85" s="33">
        <v>1</v>
      </c>
      <c r="N85" s="34">
        <v>40</v>
      </c>
      <c r="O85" s="34" t="s">
        <v>127</v>
      </c>
      <c r="P85" s="35" t="s">
        <v>248</v>
      </c>
      <c r="Q85" s="46" t="s">
        <v>252</v>
      </c>
      <c r="R85" s="35" t="s">
        <v>160</v>
      </c>
      <c r="S85" s="37">
        <v>4075.05</v>
      </c>
      <c r="T85" s="40"/>
      <c r="U85" s="39">
        <v>931</v>
      </c>
      <c r="V85" s="52"/>
      <c r="W85" s="53"/>
      <c r="X85" s="40">
        <f t="shared" si="10"/>
        <v>550.13175000000001</v>
      </c>
      <c r="Y85" s="40">
        <f t="shared" si="11"/>
        <v>122.25150000000001</v>
      </c>
      <c r="Z85" s="40">
        <f t="shared" si="12"/>
        <v>493.68211987500007</v>
      </c>
      <c r="AA85" s="41">
        <f t="shared" si="13"/>
        <v>81.501000000000005</v>
      </c>
      <c r="AB85" s="41"/>
      <c r="AC85" s="41"/>
      <c r="AD85" s="41">
        <v>1085</v>
      </c>
      <c r="AE85" s="41">
        <v>2500</v>
      </c>
      <c r="AF85" s="41"/>
      <c r="AG85" s="42">
        <f t="shared" si="14"/>
        <v>6791.75</v>
      </c>
      <c r="AH85" s="43">
        <f t="shared" si="15"/>
        <v>3260.04</v>
      </c>
      <c r="AI85" s="43">
        <f t="shared" si="16"/>
        <v>2037.5250000000001</v>
      </c>
      <c r="AJ85" s="43">
        <f t="shared" si="9"/>
        <v>2037.5250000000001</v>
      </c>
      <c r="AK85" s="43">
        <f t="shared" si="17"/>
        <v>2509.9319630000005</v>
      </c>
      <c r="AL85" s="31">
        <f t="shared" si="18"/>
        <v>16636.771962999999</v>
      </c>
    </row>
    <row r="86" spans="2:38" s="44" customFormat="1" ht="54.75" customHeight="1" x14ac:dyDescent="0.2">
      <c r="B86" s="45">
        <v>80</v>
      </c>
      <c r="C86" s="28" t="s">
        <v>47</v>
      </c>
      <c r="D86" s="29" t="s">
        <v>48</v>
      </c>
      <c r="E86" s="29" t="s">
        <v>49</v>
      </c>
      <c r="F86" s="29" t="s">
        <v>50</v>
      </c>
      <c r="G86" s="29" t="s">
        <v>51</v>
      </c>
      <c r="H86" s="54" t="s">
        <v>247</v>
      </c>
      <c r="I86" s="47" t="s">
        <v>253</v>
      </c>
      <c r="J86" s="48" t="s">
        <v>254</v>
      </c>
      <c r="K86" s="57" t="s">
        <v>72</v>
      </c>
      <c r="L86" s="61">
        <v>41675</v>
      </c>
      <c r="M86" s="33">
        <v>1</v>
      </c>
      <c r="N86" s="34">
        <v>40</v>
      </c>
      <c r="O86" s="34" t="s">
        <v>127</v>
      </c>
      <c r="P86" s="35" t="s">
        <v>248</v>
      </c>
      <c r="Q86" s="46" t="s">
        <v>103</v>
      </c>
      <c r="R86" s="35" t="s">
        <v>160</v>
      </c>
      <c r="S86" s="37">
        <v>4075.05</v>
      </c>
      <c r="T86" s="40"/>
      <c r="U86" s="39">
        <v>931</v>
      </c>
      <c r="V86" s="52"/>
      <c r="W86" s="53"/>
      <c r="X86" s="40">
        <f t="shared" si="10"/>
        <v>550.13175000000001</v>
      </c>
      <c r="Y86" s="40">
        <f t="shared" si="11"/>
        <v>122.25150000000001</v>
      </c>
      <c r="Z86" s="40">
        <f t="shared" si="12"/>
        <v>493.68211987500007</v>
      </c>
      <c r="AA86" s="41">
        <f t="shared" si="13"/>
        <v>81.501000000000005</v>
      </c>
      <c r="AB86" s="41"/>
      <c r="AC86" s="41"/>
      <c r="AD86" s="41">
        <v>1085</v>
      </c>
      <c r="AE86" s="41">
        <v>2500</v>
      </c>
      <c r="AF86" s="41"/>
      <c r="AG86" s="42">
        <f t="shared" si="14"/>
        <v>6791.75</v>
      </c>
      <c r="AH86" s="43">
        <f t="shared" si="15"/>
        <v>3260.04</v>
      </c>
      <c r="AI86" s="43">
        <f t="shared" si="16"/>
        <v>2037.5250000000001</v>
      </c>
      <c r="AJ86" s="43">
        <f t="shared" si="9"/>
        <v>2037.5250000000001</v>
      </c>
      <c r="AK86" s="43">
        <f t="shared" si="17"/>
        <v>2509.9319630000005</v>
      </c>
      <c r="AL86" s="31">
        <f t="shared" si="18"/>
        <v>16636.771962999999</v>
      </c>
    </row>
    <row r="87" spans="2:38" s="44" customFormat="1" ht="54.75" customHeight="1" x14ac:dyDescent="0.2">
      <c r="B87" s="27">
        <v>81</v>
      </c>
      <c r="C87" s="28" t="s">
        <v>47</v>
      </c>
      <c r="D87" s="29" t="s">
        <v>48</v>
      </c>
      <c r="E87" s="29" t="s">
        <v>49</v>
      </c>
      <c r="F87" s="29" t="s">
        <v>50</v>
      </c>
      <c r="G87" s="29" t="s">
        <v>51</v>
      </c>
      <c r="H87" s="54" t="s">
        <v>247</v>
      </c>
      <c r="I87" s="47" t="s">
        <v>321</v>
      </c>
      <c r="J87" s="64"/>
      <c r="K87" s="57" t="s">
        <v>54</v>
      </c>
      <c r="L87" s="61" t="s">
        <v>322</v>
      </c>
      <c r="M87" s="33">
        <v>1</v>
      </c>
      <c r="N87" s="34">
        <v>40</v>
      </c>
      <c r="O87" s="34" t="s">
        <v>127</v>
      </c>
      <c r="P87" s="35" t="s">
        <v>248</v>
      </c>
      <c r="Q87" s="46" t="s">
        <v>103</v>
      </c>
      <c r="R87" s="35" t="s">
        <v>160</v>
      </c>
      <c r="S87" s="37">
        <v>4075.05</v>
      </c>
      <c r="T87" s="40"/>
      <c r="U87" s="39">
        <v>931</v>
      </c>
      <c r="V87" s="52"/>
      <c r="W87" s="53"/>
      <c r="X87" s="40">
        <f>S87*13.5%</f>
        <v>550.13175000000001</v>
      </c>
      <c r="Y87" s="40">
        <f t="shared" si="11"/>
        <v>122.25150000000001</v>
      </c>
      <c r="Z87" s="40">
        <f t="shared" si="12"/>
        <v>493.68211987500007</v>
      </c>
      <c r="AA87" s="41">
        <f t="shared" si="13"/>
        <v>81.501000000000005</v>
      </c>
      <c r="AB87" s="41"/>
      <c r="AC87" s="41"/>
      <c r="AD87" s="41"/>
      <c r="AE87" s="41">
        <v>2500</v>
      </c>
      <c r="AF87" s="41"/>
      <c r="AG87" s="42">
        <f t="shared" si="14"/>
        <v>6791.75</v>
      </c>
      <c r="AH87" s="43">
        <f t="shared" si="15"/>
        <v>3260.04</v>
      </c>
      <c r="AI87" s="43">
        <f t="shared" si="16"/>
        <v>2037.5250000000001</v>
      </c>
      <c r="AJ87" s="43">
        <f t="shared" si="9"/>
        <v>2037.5250000000001</v>
      </c>
      <c r="AK87" s="43">
        <f t="shared" si="17"/>
        <v>2509.9319630000005</v>
      </c>
      <c r="AL87" s="31">
        <f t="shared" si="18"/>
        <v>16636.771962999999</v>
      </c>
    </row>
    <row r="88" spans="2:38" s="44" customFormat="1" ht="54.75" customHeight="1" x14ac:dyDescent="0.2">
      <c r="B88" s="45">
        <v>82</v>
      </c>
      <c r="C88" s="28" t="s">
        <v>47</v>
      </c>
      <c r="D88" s="29" t="s">
        <v>48</v>
      </c>
      <c r="E88" s="29" t="s">
        <v>49</v>
      </c>
      <c r="F88" s="29" t="s">
        <v>50</v>
      </c>
      <c r="G88" s="29" t="s">
        <v>51</v>
      </c>
      <c r="H88" s="54" t="s">
        <v>247</v>
      </c>
      <c r="I88" s="60" t="s">
        <v>255</v>
      </c>
      <c r="J88" s="48" t="s">
        <v>256</v>
      </c>
      <c r="K88" s="57" t="s">
        <v>72</v>
      </c>
      <c r="L88" s="61">
        <v>41380</v>
      </c>
      <c r="M88" s="33">
        <v>1</v>
      </c>
      <c r="N88" s="34">
        <v>40</v>
      </c>
      <c r="O88" s="34" t="s">
        <v>127</v>
      </c>
      <c r="P88" s="35" t="s">
        <v>248</v>
      </c>
      <c r="Q88" s="59" t="s">
        <v>114</v>
      </c>
      <c r="R88" s="35" t="s">
        <v>160</v>
      </c>
      <c r="S88">
        <v>3941.05</v>
      </c>
      <c r="T88" s="40"/>
      <c r="U88" s="39">
        <v>931</v>
      </c>
      <c r="V88" s="52"/>
      <c r="W88" s="53"/>
      <c r="X88" s="40">
        <f t="shared" ref="X88" si="19">S88*13.5%</f>
        <v>532.04175000000009</v>
      </c>
      <c r="Y88" s="40">
        <f t="shared" si="11"/>
        <v>118.2315</v>
      </c>
      <c r="Z88" s="40">
        <f t="shared" si="12"/>
        <v>477.44835487500006</v>
      </c>
      <c r="AA88" s="41">
        <f t="shared" si="13"/>
        <v>78.821000000000012</v>
      </c>
      <c r="AB88" s="41"/>
      <c r="AC88" s="41"/>
      <c r="AD88" s="41">
        <v>800</v>
      </c>
      <c r="AE88" s="41">
        <v>2000</v>
      </c>
      <c r="AF88" s="41"/>
      <c r="AG88" s="42">
        <f t="shared" si="14"/>
        <v>6568.416666666667</v>
      </c>
      <c r="AH88" s="43">
        <f t="shared" si="15"/>
        <v>3152.84</v>
      </c>
      <c r="AI88" s="43">
        <f t="shared" si="16"/>
        <v>1970.5250000000001</v>
      </c>
      <c r="AJ88" s="43">
        <f t="shared" ref="AJ88" si="20">(AG88+AH88)*0.2497</f>
        <v>2427.397789666667</v>
      </c>
      <c r="AK88" s="31">
        <f t="shared" ref="AK88" si="21">SUM(AG88:AJ88)</f>
        <v>14119.179456333335</v>
      </c>
    </row>
    <row r="89" spans="2:38" s="44" customFormat="1" ht="24" customHeight="1" x14ac:dyDescent="0.2">
      <c r="B89" s="97">
        <f>COUNT(B7:B88)</f>
        <v>82</v>
      </c>
      <c r="C89" s="105" t="s">
        <v>257</v>
      </c>
      <c r="D89" s="105"/>
      <c r="E89" s="105"/>
      <c r="F89" s="105"/>
      <c r="G89" s="106"/>
      <c r="H89" s="69"/>
      <c r="I89" s="70"/>
      <c r="J89" s="70"/>
      <c r="K89" s="70"/>
      <c r="L89" s="70"/>
      <c r="M89" s="71"/>
      <c r="N89" s="71"/>
      <c r="O89" s="72"/>
      <c r="P89" s="73"/>
      <c r="Q89" s="74" t="s">
        <v>258</v>
      </c>
      <c r="R89" s="74"/>
      <c r="S89" s="75">
        <f t="shared" ref="S89:AE89" si="22">SUM(S7:S88)</f>
        <v>881604.89999999991</v>
      </c>
      <c r="T89" s="75">
        <f t="shared" si="22"/>
        <v>0</v>
      </c>
      <c r="U89" s="75">
        <f t="shared" si="22"/>
        <v>77699</v>
      </c>
      <c r="V89" s="75">
        <f t="shared" si="22"/>
        <v>1617</v>
      </c>
      <c r="W89" s="75">
        <f t="shared" si="22"/>
        <v>3536.5288999999998</v>
      </c>
      <c r="X89" s="75">
        <f t="shared" si="22"/>
        <v>119016.66149999993</v>
      </c>
      <c r="Y89" s="75">
        <f t="shared" si="22"/>
        <v>26448.146999999972</v>
      </c>
      <c r="Z89" s="75">
        <f t="shared" si="22"/>
        <v>106804.22962274995</v>
      </c>
      <c r="AA89" s="75">
        <f t="shared" si="22"/>
        <v>17632.098000000013</v>
      </c>
      <c r="AB89" s="75">
        <f t="shared" si="22"/>
        <v>0</v>
      </c>
      <c r="AC89" s="75">
        <f t="shared" si="22"/>
        <v>0</v>
      </c>
      <c r="AD89" s="75">
        <f t="shared" si="22"/>
        <v>27925</v>
      </c>
      <c r="AE89" s="75">
        <f t="shared" si="22"/>
        <v>142000</v>
      </c>
      <c r="AF89" s="75"/>
      <c r="AG89" s="75">
        <f>SUM(AG7:AG88)</f>
        <v>1469341.5000000014</v>
      </c>
      <c r="AH89" s="75">
        <f>SUM(AH7:AH88)</f>
        <v>705283.91999999993</v>
      </c>
      <c r="AI89" s="75">
        <f>SUM(AI7:AI88)</f>
        <v>440802.44999999995</v>
      </c>
      <c r="AJ89" s="75">
        <f>SUM(AJ7:AJ88)</f>
        <v>155839.47278966664</v>
      </c>
      <c r="AK89" s="75">
        <f>SUM(AK7:AK88)</f>
        <v>554695.74904066685</v>
      </c>
    </row>
    <row r="90" spans="2:38" ht="27" customHeight="1" x14ac:dyDescent="0.2">
      <c r="H90" s="76"/>
      <c r="I90" s="8"/>
      <c r="J90" s="8"/>
      <c r="K90" s="8"/>
      <c r="L90" s="8"/>
      <c r="M90" s="9"/>
      <c r="N90" s="9"/>
      <c r="O90" s="9"/>
      <c r="P90" s="77"/>
      <c r="Q90" s="77" t="s">
        <v>259</v>
      </c>
      <c r="R90" s="77"/>
      <c r="S90" s="78">
        <f t="shared" ref="S90:AB90" si="23">S89*12</f>
        <v>10579258.799999999</v>
      </c>
      <c r="T90" s="78">
        <f t="shared" si="23"/>
        <v>0</v>
      </c>
      <c r="U90" s="78">
        <f t="shared" si="23"/>
        <v>932388</v>
      </c>
      <c r="V90" s="78">
        <f t="shared" si="23"/>
        <v>19404</v>
      </c>
      <c r="W90" s="78">
        <f t="shared" si="23"/>
        <v>42438.346799999999</v>
      </c>
      <c r="X90" s="78">
        <f t="shared" si="23"/>
        <v>1428199.9379999992</v>
      </c>
      <c r="Y90" s="78">
        <f t="shared" si="23"/>
        <v>317377.76399999968</v>
      </c>
      <c r="Z90" s="78">
        <f t="shared" si="23"/>
        <v>1281650.7554729993</v>
      </c>
      <c r="AA90" s="78">
        <f t="shared" si="23"/>
        <v>211585.17600000015</v>
      </c>
      <c r="AB90" s="78">
        <f t="shared" si="23"/>
        <v>0</v>
      </c>
      <c r="AC90" s="8"/>
      <c r="AD90" s="8"/>
      <c r="AE90" s="8"/>
      <c r="AF90" s="8"/>
    </row>
    <row r="91" spans="2:38" ht="27" customHeight="1" x14ac:dyDescent="0.2">
      <c r="B91" s="79"/>
      <c r="C91" s="80"/>
      <c r="D91" s="81"/>
      <c r="E91" s="80"/>
      <c r="F91" s="80"/>
      <c r="H91" s="76"/>
      <c r="I91" s="8"/>
      <c r="J91" s="8"/>
      <c r="K91" s="8"/>
      <c r="L91" s="8"/>
      <c r="M91" s="9"/>
      <c r="N91" s="9"/>
      <c r="O91" s="9"/>
      <c r="P91" s="82"/>
      <c r="Q91" s="82"/>
      <c r="R91" s="82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"/>
      <c r="AD91" s="8"/>
      <c r="AE91" s="8"/>
      <c r="AF91" s="84"/>
    </row>
    <row r="92" spans="2:38" s="4" customFormat="1" ht="15" x14ac:dyDescent="0.2">
      <c r="B92" s="3" t="s">
        <v>257</v>
      </c>
      <c r="C92" s="80"/>
      <c r="D92" s="80"/>
      <c r="E92" s="17"/>
      <c r="F92" s="17"/>
      <c r="G92" s="1"/>
      <c r="H92" s="1"/>
      <c r="I92" s="1"/>
      <c r="O92" s="1"/>
      <c r="P92" s="1"/>
      <c r="Q92" s="1"/>
      <c r="R92" s="1"/>
      <c r="S92" s="10"/>
      <c r="T92" s="11"/>
      <c r="U92" s="11"/>
      <c r="V92" s="11"/>
      <c r="W92" s="11"/>
      <c r="X92" s="11"/>
      <c r="Y92" s="11"/>
      <c r="Z92" s="11"/>
      <c r="AA92" s="1"/>
      <c r="AB92" s="1"/>
      <c r="AC92" s="1"/>
      <c r="AD92" s="1"/>
      <c r="AE92" s="1"/>
      <c r="AF92" s="2"/>
      <c r="AG92" s="1"/>
      <c r="AH92" s="10"/>
      <c r="AI92" s="10"/>
      <c r="AJ92" s="10"/>
    </row>
    <row r="93" spans="2:38" s="4" customFormat="1" x14ac:dyDescent="0.2">
      <c r="B93" s="85" t="s">
        <v>260</v>
      </c>
      <c r="C93" s="7"/>
      <c r="D93" s="6"/>
      <c r="E93" s="5"/>
      <c r="F93" s="5"/>
      <c r="G93" s="7"/>
      <c r="H93" s="7"/>
      <c r="I93" s="7"/>
      <c r="J93" s="6"/>
      <c r="K93" s="6"/>
      <c r="L93" s="6"/>
      <c r="M93" s="6"/>
      <c r="N93" s="6"/>
      <c r="O93" s="1"/>
      <c r="P93" s="1"/>
      <c r="Q93" s="1"/>
      <c r="R93" s="1"/>
      <c r="S93" s="10"/>
      <c r="T93" s="11"/>
      <c r="U93" s="11"/>
      <c r="V93" s="11"/>
      <c r="W93" s="11"/>
      <c r="X93" s="11"/>
      <c r="Y93" s="11">
        <f>X89+Y89</f>
        <v>145464.8084999999</v>
      </c>
      <c r="Z93" s="11"/>
      <c r="AA93" s="1"/>
      <c r="AB93" s="1"/>
      <c r="AC93" s="1"/>
      <c r="AD93" s="1"/>
      <c r="AE93" s="1"/>
      <c r="AF93" s="1"/>
      <c r="AG93" s="1"/>
      <c r="AH93" s="10"/>
      <c r="AI93" s="10"/>
      <c r="AJ93" s="10"/>
    </row>
    <row r="94" spans="2:38" s="4" customFormat="1" x14ac:dyDescent="0.2">
      <c r="B94" s="86" t="s">
        <v>261</v>
      </c>
      <c r="C94" s="87"/>
      <c r="D94" s="9"/>
      <c r="E94" s="76"/>
      <c r="F94" s="76"/>
      <c r="G94" s="8"/>
      <c r="H94" s="8"/>
      <c r="I94" s="8"/>
      <c r="J94" s="9"/>
      <c r="K94" s="9"/>
      <c r="L94" s="9"/>
      <c r="M94" s="9"/>
      <c r="N94" s="9"/>
      <c r="O94" s="1"/>
      <c r="P94" s="1"/>
      <c r="Q94" s="1"/>
      <c r="R94" s="1"/>
      <c r="S94" s="10"/>
      <c r="T94" s="11"/>
      <c r="U94" s="11"/>
      <c r="V94" s="11"/>
      <c r="W94" s="11"/>
      <c r="X94" s="11"/>
      <c r="Y94" s="11"/>
      <c r="Z94" s="11"/>
      <c r="AA94" s="1"/>
      <c r="AB94" s="1"/>
      <c r="AC94" s="1"/>
      <c r="AD94" s="1"/>
      <c r="AE94" s="1"/>
      <c r="AF94" s="88"/>
      <c r="AG94" s="1"/>
      <c r="AH94" s="10"/>
      <c r="AI94" s="10"/>
      <c r="AJ94" s="10"/>
    </row>
    <row r="95" spans="2:38" s="4" customFormat="1" x14ac:dyDescent="0.2">
      <c r="B95" s="89" t="s">
        <v>12</v>
      </c>
      <c r="C95" s="89"/>
      <c r="D95" s="89"/>
      <c r="E95" s="90"/>
      <c r="F95" s="90"/>
      <c r="G95" s="89" t="s">
        <v>3</v>
      </c>
      <c r="H95" s="91"/>
      <c r="I95" s="91"/>
      <c r="O95" s="1"/>
      <c r="P95" s="1"/>
      <c r="Q95" s="1"/>
      <c r="R95" s="1"/>
      <c r="S95" s="10"/>
      <c r="T95" s="11"/>
      <c r="U95" s="11"/>
      <c r="V95" s="11"/>
      <c r="W95" s="11"/>
      <c r="X95" s="11"/>
      <c r="Y95" s="11">
        <f>Y93+'[1]PLANTILLA DOC 30 SEPT 2015'!Y106</f>
        <v>244523.3933999998</v>
      </c>
      <c r="Z95" s="11">
        <f>Y95/2</f>
        <v>122261.6966999999</v>
      </c>
      <c r="AA95" s="1"/>
      <c r="AB95" s="1"/>
      <c r="AC95" s="1"/>
      <c r="AD95" s="1"/>
      <c r="AE95" s="1"/>
      <c r="AF95" s="1"/>
      <c r="AG95" s="1"/>
      <c r="AH95" s="10"/>
      <c r="AI95" s="10"/>
      <c r="AJ95" s="10"/>
    </row>
    <row r="96" spans="2:38" s="4" customFormat="1" x14ac:dyDescent="0.2">
      <c r="B96" s="89" t="s">
        <v>262</v>
      </c>
      <c r="C96" s="89"/>
      <c r="D96" s="89"/>
      <c r="E96" s="90"/>
      <c r="F96" s="90"/>
      <c r="G96" s="89" t="s">
        <v>263</v>
      </c>
      <c r="H96" s="91"/>
      <c r="I96" s="91"/>
      <c r="O96" s="1"/>
      <c r="P96" s="1"/>
      <c r="Q96" s="1"/>
      <c r="R96" s="1"/>
      <c r="S96" s="10"/>
      <c r="T96" s="11"/>
      <c r="U96" s="11"/>
      <c r="V96" s="11"/>
      <c r="W96" s="11"/>
      <c r="X96" s="11"/>
      <c r="Y96" s="11"/>
      <c r="Z96" s="11"/>
      <c r="AA96" s="1"/>
      <c r="AB96" s="1"/>
      <c r="AC96" s="1"/>
      <c r="AD96" s="1"/>
      <c r="AE96" s="1"/>
      <c r="AF96" s="1"/>
      <c r="AG96" s="1"/>
      <c r="AH96" s="10"/>
      <c r="AI96" s="10"/>
      <c r="AJ96" s="10"/>
    </row>
    <row r="97" spans="2:36" s="4" customFormat="1" x14ac:dyDescent="0.2">
      <c r="B97" s="89" t="s">
        <v>14</v>
      </c>
      <c r="C97" s="89"/>
      <c r="D97" s="89"/>
      <c r="E97" s="90"/>
      <c r="F97" s="90"/>
      <c r="G97" s="89" t="s">
        <v>264</v>
      </c>
      <c r="H97" s="91"/>
      <c r="I97" s="91"/>
      <c r="O97" s="1"/>
      <c r="P97" s="1"/>
      <c r="Q97" s="1"/>
      <c r="R97" s="1"/>
      <c r="S97" s="10"/>
      <c r="T97" s="11"/>
      <c r="U97" s="11"/>
      <c r="V97" s="11"/>
      <c r="W97" s="11"/>
      <c r="X97" s="11"/>
      <c r="Y97" s="11"/>
      <c r="Z97" s="11"/>
      <c r="AA97" s="1"/>
      <c r="AB97" s="1"/>
      <c r="AC97" s="1"/>
      <c r="AD97" s="1"/>
      <c r="AE97" s="1"/>
      <c r="AF97" s="1"/>
      <c r="AG97" s="1"/>
      <c r="AH97" s="10"/>
      <c r="AI97" s="10"/>
      <c r="AJ97" s="10"/>
    </row>
    <row r="98" spans="2:36" s="4" customFormat="1" x14ac:dyDescent="0.2">
      <c r="B98" s="89" t="s">
        <v>15</v>
      </c>
      <c r="C98" s="89"/>
      <c r="D98" s="89"/>
      <c r="E98" s="90"/>
      <c r="F98" s="90"/>
      <c r="G98" s="89" t="s">
        <v>265</v>
      </c>
      <c r="H98" s="91"/>
      <c r="I98" s="91"/>
      <c r="O98" s="1"/>
      <c r="P98" s="1"/>
      <c r="Q98" s="1"/>
      <c r="R98" s="1"/>
      <c r="S98" s="10"/>
      <c r="T98" s="11"/>
      <c r="U98" s="11"/>
      <c r="V98" s="11"/>
      <c r="W98" s="11"/>
      <c r="X98" s="11"/>
      <c r="Y98" s="11"/>
      <c r="Z98" s="11"/>
      <c r="AA98" s="1"/>
      <c r="AB98" s="1"/>
      <c r="AC98" s="1"/>
      <c r="AD98" s="1"/>
      <c r="AE98" s="1"/>
      <c r="AF98" s="1"/>
      <c r="AG98" s="1"/>
      <c r="AH98" s="10"/>
      <c r="AI98" s="10"/>
      <c r="AJ98" s="10"/>
    </row>
    <row r="99" spans="2:36" s="4" customFormat="1" x14ac:dyDescent="0.2">
      <c r="B99" s="89" t="s">
        <v>16</v>
      </c>
      <c r="C99" s="89"/>
      <c r="D99" s="89"/>
      <c r="E99" s="90"/>
      <c r="F99" s="90"/>
      <c r="G99" s="89" t="s">
        <v>266</v>
      </c>
      <c r="H99" s="91"/>
      <c r="I99" s="91"/>
      <c r="O99" s="1"/>
      <c r="P99" s="1"/>
      <c r="Q99" s="1"/>
      <c r="R99" s="1"/>
      <c r="S99" s="10"/>
      <c r="T99" s="11"/>
      <c r="U99" s="11"/>
      <c r="V99" s="11"/>
      <c r="W99" s="11"/>
      <c r="X99" s="11"/>
      <c r="Y99" s="11"/>
      <c r="Z99" s="11"/>
      <c r="AA99" s="1"/>
      <c r="AB99" s="1"/>
      <c r="AC99" s="1"/>
      <c r="AD99" s="1"/>
      <c r="AE99" s="1"/>
      <c r="AF99" s="1"/>
      <c r="AG99" s="1"/>
      <c r="AH99" s="10"/>
      <c r="AI99" s="10"/>
      <c r="AJ99" s="10"/>
    </row>
    <row r="100" spans="2:36" s="4" customFormat="1" x14ac:dyDescent="0.2">
      <c r="B100" s="92" t="s">
        <v>267</v>
      </c>
      <c r="C100" s="89"/>
      <c r="D100" s="89"/>
      <c r="E100" s="90"/>
      <c r="F100" s="90"/>
      <c r="G100" s="89" t="s">
        <v>268</v>
      </c>
      <c r="H100" s="91"/>
      <c r="I100" s="91"/>
      <c r="O100" s="1"/>
      <c r="P100" s="1"/>
      <c r="Q100" s="1"/>
      <c r="R100" s="1"/>
      <c r="S100" s="10"/>
      <c r="T100" s="11"/>
      <c r="U100" s="11"/>
      <c r="V100" s="11"/>
      <c r="W100" s="11"/>
      <c r="X100" s="11"/>
      <c r="Y100" s="11"/>
      <c r="Z100" s="11"/>
      <c r="AA100" s="1"/>
      <c r="AB100" s="1"/>
      <c r="AC100" s="1"/>
      <c r="AD100" s="1"/>
      <c r="AE100" s="1"/>
      <c r="AF100" s="1"/>
      <c r="AG100" s="1"/>
      <c r="AH100" s="10"/>
      <c r="AI100" s="10"/>
      <c r="AJ100" s="10"/>
    </row>
    <row r="101" spans="2:36" s="4" customFormat="1" x14ac:dyDescent="0.2">
      <c r="B101" s="89" t="s">
        <v>18</v>
      </c>
      <c r="C101" s="89"/>
      <c r="D101" s="89"/>
      <c r="E101" s="90"/>
      <c r="F101" s="90"/>
      <c r="G101" s="89" t="s">
        <v>269</v>
      </c>
      <c r="H101" s="91"/>
      <c r="I101" s="91"/>
      <c r="O101" s="1"/>
      <c r="P101" s="1"/>
      <c r="Q101" s="1"/>
      <c r="R101" s="1"/>
      <c r="S101" s="10"/>
      <c r="T101" s="11"/>
      <c r="U101" s="11"/>
      <c r="V101" s="11"/>
      <c r="W101" s="11"/>
      <c r="X101" s="11"/>
      <c r="Y101" s="11"/>
      <c r="Z101" s="11"/>
      <c r="AA101" s="1"/>
      <c r="AB101" s="1"/>
      <c r="AC101" s="1"/>
      <c r="AD101" s="1"/>
      <c r="AE101" s="1"/>
      <c r="AF101" s="1"/>
      <c r="AG101" s="1"/>
      <c r="AH101" s="10"/>
      <c r="AI101" s="10"/>
      <c r="AJ101" s="10"/>
    </row>
    <row r="102" spans="2:36" s="4" customFormat="1" x14ac:dyDescent="0.2">
      <c r="B102" s="89" t="s">
        <v>19</v>
      </c>
      <c r="C102" s="89"/>
      <c r="D102" s="89"/>
      <c r="E102" s="90"/>
      <c r="F102" s="90"/>
      <c r="G102" s="89" t="s">
        <v>270</v>
      </c>
      <c r="H102" s="89"/>
      <c r="I102" s="89"/>
      <c r="J102" s="93"/>
      <c r="K102" s="93"/>
      <c r="O102" s="1"/>
      <c r="P102" s="1"/>
      <c r="Q102" s="1"/>
      <c r="R102" s="1"/>
      <c r="S102" s="10"/>
      <c r="T102" s="11"/>
      <c r="U102" s="11"/>
      <c r="V102" s="11"/>
      <c r="W102" s="11"/>
      <c r="X102" s="11"/>
      <c r="Y102" s="11"/>
      <c r="Z102" s="11"/>
      <c r="AA102" s="1"/>
      <c r="AB102" s="1"/>
      <c r="AC102" s="1"/>
      <c r="AD102" s="1"/>
      <c r="AE102" s="1"/>
      <c r="AF102" s="1"/>
      <c r="AG102" s="1"/>
      <c r="AH102" s="10"/>
      <c r="AI102" s="10"/>
      <c r="AJ102" s="10"/>
    </row>
    <row r="103" spans="2:36" s="4" customFormat="1" x14ac:dyDescent="0.2">
      <c r="B103" s="86" t="s">
        <v>20</v>
      </c>
      <c r="C103" s="86"/>
      <c r="D103" s="89"/>
      <c r="E103" s="90"/>
      <c r="F103" s="90"/>
      <c r="G103" s="89" t="s">
        <v>271</v>
      </c>
      <c r="H103" s="89"/>
      <c r="I103" s="89"/>
      <c r="J103" s="93"/>
      <c r="K103" s="93"/>
      <c r="O103" s="1"/>
      <c r="P103" s="1"/>
      <c r="Q103" s="1"/>
      <c r="R103" s="1"/>
      <c r="S103" s="10"/>
      <c r="T103" s="11"/>
      <c r="U103" s="11"/>
      <c r="V103" s="11"/>
      <c r="W103" s="11"/>
      <c r="X103" s="11"/>
      <c r="Y103" s="11"/>
      <c r="Z103" s="11"/>
      <c r="AA103" s="1"/>
      <c r="AB103" s="1"/>
      <c r="AC103" s="1"/>
      <c r="AD103" s="1"/>
      <c r="AE103" s="1"/>
      <c r="AF103" s="1"/>
      <c r="AG103" s="1"/>
      <c r="AH103" s="10"/>
      <c r="AI103" s="10"/>
      <c r="AJ103" s="10"/>
    </row>
    <row r="104" spans="2:36" s="4" customFormat="1" x14ac:dyDescent="0.2">
      <c r="B104" s="89" t="s">
        <v>272</v>
      </c>
      <c r="C104" s="89"/>
      <c r="D104" s="89"/>
      <c r="E104" s="90"/>
      <c r="F104" s="90"/>
      <c r="G104" s="89" t="s">
        <v>273</v>
      </c>
      <c r="H104" s="89"/>
      <c r="I104" s="89"/>
      <c r="J104" s="93"/>
      <c r="K104" s="93"/>
      <c r="O104" s="1"/>
      <c r="P104" s="1"/>
      <c r="Q104" s="1"/>
      <c r="R104" s="1"/>
      <c r="S104" s="10"/>
      <c r="T104" s="11"/>
      <c r="U104" s="11"/>
      <c r="V104" s="11"/>
      <c r="W104" s="11"/>
      <c r="X104" s="11"/>
      <c r="Y104" s="11"/>
      <c r="Z104" s="11"/>
      <c r="AA104" s="1"/>
      <c r="AB104" s="1"/>
      <c r="AC104" s="1"/>
      <c r="AD104" s="1"/>
      <c r="AE104" s="1"/>
      <c r="AF104" s="1"/>
      <c r="AG104" s="1"/>
      <c r="AH104" s="10"/>
      <c r="AI104" s="10"/>
      <c r="AJ104" s="10"/>
    </row>
    <row r="105" spans="2:36" s="4" customFormat="1" x14ac:dyDescent="0.2">
      <c r="B105" s="89" t="s">
        <v>22</v>
      </c>
      <c r="C105" s="89"/>
      <c r="D105" s="89"/>
      <c r="E105" s="90"/>
      <c r="F105" s="90"/>
      <c r="G105" s="89" t="s">
        <v>274</v>
      </c>
      <c r="H105" s="89"/>
      <c r="I105" s="89"/>
      <c r="J105" s="93"/>
      <c r="K105" s="93"/>
      <c r="O105" s="1"/>
      <c r="P105" s="1"/>
      <c r="Q105" s="1"/>
      <c r="R105" s="1"/>
      <c r="S105" s="10"/>
      <c r="T105" s="11"/>
      <c r="U105" s="11"/>
      <c r="V105" s="11"/>
      <c r="W105" s="11"/>
      <c r="X105" s="11"/>
      <c r="Y105" s="11"/>
      <c r="Z105" s="11"/>
      <c r="AA105" s="1"/>
      <c r="AB105" s="1"/>
      <c r="AC105" s="1"/>
      <c r="AD105" s="1"/>
      <c r="AE105" s="1"/>
      <c r="AF105" s="1"/>
      <c r="AG105" s="1"/>
      <c r="AH105" s="10"/>
      <c r="AI105" s="10"/>
      <c r="AJ105" s="10"/>
    </row>
    <row r="106" spans="2:36" s="4" customFormat="1" x14ac:dyDescent="0.2">
      <c r="B106" s="89" t="s">
        <v>275</v>
      </c>
      <c r="C106" s="89"/>
      <c r="D106" s="89"/>
      <c r="E106" s="90"/>
      <c r="F106" s="90"/>
      <c r="G106" s="89" t="s">
        <v>276</v>
      </c>
      <c r="H106" s="89"/>
      <c r="I106" s="89"/>
      <c r="J106" s="93"/>
      <c r="K106" s="93"/>
      <c r="O106" s="1"/>
      <c r="P106" s="1"/>
      <c r="Q106" s="1"/>
      <c r="R106" s="1"/>
      <c r="S106" s="10"/>
      <c r="T106" s="11"/>
      <c r="U106" s="11"/>
      <c r="V106" s="11"/>
      <c r="W106" s="11"/>
      <c r="X106" s="11"/>
      <c r="Y106" s="11"/>
      <c r="Z106" s="11"/>
      <c r="AA106" s="1"/>
      <c r="AB106" s="1"/>
      <c r="AC106" s="1"/>
      <c r="AD106" s="1"/>
      <c r="AE106" s="1"/>
      <c r="AF106" s="1"/>
      <c r="AG106" s="1"/>
      <c r="AH106" s="10"/>
      <c r="AI106" s="10"/>
      <c r="AJ106" s="10"/>
    </row>
    <row r="107" spans="2:36" s="4" customFormat="1" x14ac:dyDescent="0.2">
      <c r="B107" s="89" t="s">
        <v>277</v>
      </c>
      <c r="C107" s="89"/>
      <c r="D107" s="89"/>
      <c r="E107" s="90"/>
      <c r="F107" s="90"/>
      <c r="G107" s="89" t="s">
        <v>278</v>
      </c>
      <c r="H107" s="89"/>
      <c r="I107" s="89"/>
      <c r="J107" s="93"/>
      <c r="K107" s="93"/>
      <c r="O107" s="1"/>
      <c r="P107" s="1"/>
      <c r="Q107" s="1"/>
      <c r="R107" s="1"/>
      <c r="S107" s="10"/>
      <c r="T107" s="11"/>
      <c r="U107" s="11"/>
      <c r="V107" s="11"/>
      <c r="W107" s="11"/>
      <c r="X107" s="11"/>
      <c r="Y107" s="11"/>
      <c r="Z107" s="11"/>
      <c r="AA107" s="1"/>
      <c r="AB107" s="1"/>
      <c r="AC107" s="1"/>
      <c r="AD107" s="1"/>
      <c r="AE107" s="1"/>
      <c r="AF107" s="1"/>
      <c r="AG107" s="1"/>
      <c r="AH107" s="10"/>
      <c r="AI107" s="10"/>
      <c r="AJ107" s="10"/>
    </row>
    <row r="108" spans="2:36" s="4" customFormat="1" x14ac:dyDescent="0.2">
      <c r="B108" s="89" t="s">
        <v>25</v>
      </c>
      <c r="C108" s="89"/>
      <c r="D108" s="89"/>
      <c r="E108" s="90"/>
      <c r="F108" s="90"/>
      <c r="G108" s="89" t="s">
        <v>279</v>
      </c>
      <c r="H108" s="89"/>
      <c r="I108" s="89"/>
      <c r="J108" s="93"/>
      <c r="K108" s="93"/>
      <c r="O108" s="1"/>
      <c r="P108" s="1"/>
      <c r="Q108" s="1"/>
      <c r="R108" s="1"/>
      <c r="S108" s="10"/>
      <c r="T108" s="11"/>
      <c r="U108" s="11"/>
      <c r="V108" s="11"/>
      <c r="W108" s="11"/>
      <c r="X108" s="11"/>
      <c r="Y108" s="11"/>
      <c r="Z108" s="11"/>
      <c r="AA108" s="1"/>
      <c r="AB108" s="1"/>
      <c r="AC108" s="1"/>
      <c r="AD108" s="1"/>
      <c r="AE108" s="1"/>
      <c r="AF108" s="1"/>
      <c r="AG108" s="1"/>
      <c r="AH108" s="10"/>
      <c r="AI108" s="10"/>
      <c r="AJ108" s="10"/>
    </row>
    <row r="109" spans="2:36" s="4" customFormat="1" x14ac:dyDescent="0.2">
      <c r="B109" s="107" t="s">
        <v>280</v>
      </c>
      <c r="C109" s="107"/>
      <c r="D109" s="107"/>
      <c r="E109" s="107"/>
      <c r="F109" s="107"/>
      <c r="G109" s="89" t="s">
        <v>281</v>
      </c>
      <c r="H109" s="89"/>
      <c r="I109" s="89"/>
      <c r="J109" s="93"/>
      <c r="K109" s="93"/>
      <c r="O109" s="1"/>
      <c r="P109" s="1"/>
      <c r="Q109" s="1"/>
      <c r="R109" s="1"/>
      <c r="S109" s="10"/>
      <c r="T109" s="11"/>
      <c r="U109" s="11"/>
      <c r="V109" s="11"/>
      <c r="W109" s="11"/>
      <c r="X109" s="11"/>
      <c r="Y109" s="11"/>
      <c r="Z109" s="11"/>
      <c r="AA109" s="1"/>
      <c r="AB109" s="1"/>
      <c r="AC109" s="1"/>
      <c r="AD109" s="1"/>
      <c r="AE109" s="1"/>
      <c r="AF109" s="1"/>
      <c r="AG109" s="1"/>
      <c r="AH109" s="10"/>
      <c r="AI109" s="10"/>
      <c r="AJ109" s="10"/>
    </row>
    <row r="110" spans="2:36" s="4" customFormat="1" x14ac:dyDescent="0.2">
      <c r="B110" s="108" t="s">
        <v>282</v>
      </c>
      <c r="C110" s="108"/>
      <c r="D110" s="108"/>
      <c r="E110" s="108"/>
      <c r="F110" s="108"/>
      <c r="G110" s="89" t="s">
        <v>283</v>
      </c>
      <c r="H110" s="89"/>
      <c r="I110" s="89"/>
      <c r="J110" s="93"/>
      <c r="K110" s="93"/>
      <c r="O110" s="1"/>
      <c r="P110" s="1"/>
      <c r="Q110" s="1"/>
      <c r="R110" s="1"/>
      <c r="S110" s="10"/>
      <c r="T110" s="11"/>
      <c r="U110" s="11"/>
      <c r="V110" s="11"/>
      <c r="W110" s="11"/>
      <c r="X110" s="11"/>
      <c r="Y110" s="11"/>
      <c r="Z110" s="11"/>
      <c r="AA110" s="1"/>
      <c r="AB110" s="1"/>
      <c r="AC110" s="1"/>
      <c r="AD110" s="1"/>
      <c r="AE110" s="1"/>
      <c r="AF110" s="1"/>
      <c r="AG110" s="1"/>
      <c r="AH110" s="10"/>
      <c r="AI110" s="10"/>
      <c r="AJ110" s="10"/>
    </row>
    <row r="111" spans="2:36" s="4" customFormat="1" x14ac:dyDescent="0.2">
      <c r="B111" s="89" t="s">
        <v>284</v>
      </c>
      <c r="C111" s="89"/>
      <c r="D111" s="89"/>
      <c r="E111" s="90"/>
      <c r="F111" s="90"/>
      <c r="G111" s="89" t="s">
        <v>285</v>
      </c>
      <c r="H111" s="89"/>
      <c r="I111" s="89"/>
      <c r="J111" s="93"/>
      <c r="K111" s="93"/>
      <c r="O111" s="1"/>
      <c r="P111" s="1"/>
      <c r="Q111" s="1"/>
      <c r="R111" s="1"/>
      <c r="S111" s="10"/>
      <c r="T111" s="11"/>
      <c r="U111" s="11"/>
      <c r="V111" s="11"/>
      <c r="W111" s="11"/>
      <c r="X111" s="11"/>
      <c r="Y111" s="11"/>
      <c r="Z111" s="11"/>
      <c r="AA111" s="1"/>
      <c r="AB111" s="1"/>
      <c r="AC111" s="1"/>
      <c r="AD111" s="1"/>
      <c r="AE111" s="1"/>
      <c r="AF111" s="1"/>
      <c r="AG111" s="1"/>
      <c r="AH111" s="10"/>
      <c r="AI111" s="10"/>
      <c r="AJ111" s="10"/>
    </row>
    <row r="112" spans="2:36" s="4" customFormat="1" x14ac:dyDescent="0.2">
      <c r="B112" s="89" t="s">
        <v>286</v>
      </c>
      <c r="C112" s="89"/>
      <c r="D112" s="89"/>
      <c r="E112" s="90"/>
      <c r="F112" s="90"/>
      <c r="G112" s="89" t="s">
        <v>287</v>
      </c>
      <c r="H112" s="89"/>
      <c r="I112" s="89"/>
      <c r="J112" s="93"/>
      <c r="K112" s="93"/>
      <c r="O112" s="1"/>
      <c r="P112" s="1"/>
      <c r="Q112" s="1"/>
      <c r="R112" s="1"/>
      <c r="S112" s="10"/>
      <c r="T112" s="11"/>
      <c r="U112" s="11"/>
      <c r="V112" s="11"/>
      <c r="W112" s="11"/>
      <c r="X112" s="11"/>
      <c r="Y112" s="11"/>
      <c r="Z112" s="11"/>
      <c r="AA112" s="1"/>
      <c r="AB112" s="1"/>
      <c r="AC112" s="1"/>
      <c r="AD112" s="1"/>
      <c r="AE112" s="1"/>
      <c r="AF112" s="1"/>
      <c r="AG112" s="1"/>
      <c r="AH112" s="10"/>
      <c r="AI112" s="10"/>
      <c r="AJ112" s="10"/>
    </row>
    <row r="113" spans="2:36" s="4" customFormat="1" x14ac:dyDescent="0.2">
      <c r="B113" s="89" t="s">
        <v>288</v>
      </c>
      <c r="C113" s="89"/>
      <c r="D113" s="89"/>
      <c r="E113" s="90"/>
      <c r="F113" s="90"/>
      <c r="G113" s="89" t="s">
        <v>289</v>
      </c>
      <c r="H113" s="89"/>
      <c r="I113" s="89"/>
      <c r="J113" s="93"/>
      <c r="K113" s="93"/>
      <c r="O113" s="1"/>
      <c r="P113" s="1"/>
      <c r="Q113" s="1"/>
      <c r="R113" s="1"/>
      <c r="S113" s="10"/>
      <c r="T113" s="11"/>
      <c r="U113" s="11"/>
      <c r="V113" s="11"/>
      <c r="W113" s="11"/>
      <c r="X113" s="11"/>
      <c r="Y113" s="11"/>
      <c r="Z113" s="11"/>
      <c r="AA113" s="1"/>
      <c r="AB113" s="1"/>
      <c r="AC113" s="1"/>
      <c r="AD113" s="1"/>
      <c r="AE113" s="1"/>
      <c r="AF113" s="1"/>
      <c r="AG113" s="1"/>
      <c r="AH113" s="10"/>
      <c r="AI113" s="10"/>
      <c r="AJ113" s="10"/>
    </row>
    <row r="114" spans="2:36" s="4" customFormat="1" x14ac:dyDescent="0.2">
      <c r="B114" s="89" t="s">
        <v>290</v>
      </c>
      <c r="C114" s="89"/>
      <c r="D114" s="89"/>
      <c r="E114" s="90"/>
      <c r="F114" s="90"/>
      <c r="G114" s="89" t="s">
        <v>291</v>
      </c>
      <c r="H114" s="89"/>
      <c r="I114" s="89"/>
      <c r="J114" s="93"/>
      <c r="K114" s="93"/>
      <c r="O114" s="1"/>
      <c r="P114" s="1"/>
      <c r="Q114" s="1"/>
      <c r="R114" s="1"/>
      <c r="S114" s="10"/>
      <c r="T114" s="11"/>
      <c r="U114" s="11"/>
      <c r="V114" s="11"/>
      <c r="W114" s="11"/>
      <c r="X114" s="11"/>
      <c r="Y114" s="11"/>
      <c r="Z114" s="11"/>
      <c r="AA114" s="1"/>
      <c r="AB114" s="1"/>
      <c r="AC114" s="1"/>
      <c r="AD114" s="1"/>
      <c r="AE114" s="1"/>
      <c r="AF114" s="1"/>
      <c r="AG114" s="1"/>
      <c r="AH114" s="10"/>
      <c r="AI114" s="10"/>
      <c r="AJ114" s="10"/>
    </row>
    <row r="115" spans="2:36" s="4" customFormat="1" x14ac:dyDescent="0.2">
      <c r="B115" s="89" t="s">
        <v>292</v>
      </c>
      <c r="C115" s="89"/>
      <c r="D115" s="89"/>
      <c r="E115" s="90"/>
      <c r="F115" s="90"/>
      <c r="G115" s="89" t="s">
        <v>293</v>
      </c>
      <c r="H115" s="89"/>
      <c r="I115" s="89"/>
      <c r="J115" s="93"/>
      <c r="K115" s="93"/>
      <c r="O115" s="1"/>
      <c r="P115" s="1"/>
      <c r="Q115" s="1"/>
      <c r="R115" s="1"/>
      <c r="S115" s="10"/>
      <c r="T115" s="11"/>
      <c r="U115" s="11"/>
      <c r="V115" s="11"/>
      <c r="W115" s="11"/>
      <c r="X115" s="11"/>
      <c r="Y115" s="11"/>
      <c r="Z115" s="11"/>
      <c r="AA115" s="1"/>
      <c r="AB115" s="1"/>
      <c r="AC115" s="1"/>
      <c r="AD115" s="1"/>
      <c r="AE115" s="1"/>
      <c r="AF115" s="1"/>
      <c r="AG115" s="1"/>
      <c r="AH115" s="10"/>
      <c r="AI115" s="10"/>
      <c r="AJ115" s="10"/>
    </row>
    <row r="116" spans="2:36" s="4" customFormat="1" x14ac:dyDescent="0.2">
      <c r="B116" s="89" t="s">
        <v>294</v>
      </c>
      <c r="C116" s="89"/>
      <c r="D116" s="89"/>
      <c r="E116" s="90"/>
      <c r="F116" s="90"/>
      <c r="G116" s="89" t="s">
        <v>295</v>
      </c>
      <c r="H116" s="89"/>
      <c r="I116" s="89"/>
      <c r="J116" s="93"/>
      <c r="K116" s="93"/>
      <c r="O116" s="1"/>
      <c r="P116" s="1"/>
      <c r="Q116" s="1"/>
      <c r="R116" s="1"/>
      <c r="S116" s="10"/>
      <c r="T116" s="11"/>
      <c r="U116" s="11"/>
      <c r="V116" s="11"/>
      <c r="W116" s="11"/>
      <c r="X116" s="11"/>
      <c r="Y116" s="11"/>
      <c r="Z116" s="11"/>
      <c r="AA116" s="1"/>
      <c r="AB116" s="1"/>
      <c r="AC116" s="1"/>
      <c r="AD116" s="1"/>
      <c r="AE116" s="1"/>
      <c r="AF116" s="1"/>
      <c r="AG116" s="1"/>
      <c r="AH116" s="10"/>
      <c r="AI116" s="10"/>
      <c r="AJ116" s="10"/>
    </row>
    <row r="117" spans="2:36" s="4" customFormat="1" x14ac:dyDescent="0.2">
      <c r="B117" s="89" t="s">
        <v>296</v>
      </c>
      <c r="C117" s="89"/>
      <c r="D117" s="89"/>
      <c r="E117" s="90"/>
      <c r="F117" s="90"/>
      <c r="G117" s="89" t="s">
        <v>297</v>
      </c>
      <c r="H117" s="89"/>
      <c r="I117" s="89"/>
      <c r="J117" s="93"/>
      <c r="K117" s="93"/>
      <c r="O117" s="1"/>
      <c r="P117" s="1"/>
      <c r="Q117" s="1"/>
      <c r="R117" s="1"/>
      <c r="S117" s="10"/>
      <c r="T117" s="11"/>
      <c r="U117" s="11"/>
      <c r="V117" s="11"/>
      <c r="W117" s="11"/>
      <c r="X117" s="11"/>
      <c r="Y117" s="11"/>
      <c r="Z117" s="11"/>
      <c r="AA117" s="1"/>
      <c r="AB117" s="1"/>
      <c r="AC117" s="1"/>
      <c r="AD117" s="1"/>
      <c r="AE117" s="1"/>
      <c r="AF117" s="1"/>
      <c r="AG117" s="1"/>
      <c r="AH117" s="10"/>
      <c r="AI117" s="10"/>
      <c r="AJ117" s="10"/>
    </row>
    <row r="118" spans="2:36" s="4" customFormat="1" x14ac:dyDescent="0.2">
      <c r="B118" s="89" t="s">
        <v>298</v>
      </c>
      <c r="C118" s="89"/>
      <c r="D118" s="89"/>
      <c r="E118" s="90"/>
      <c r="F118" s="90"/>
      <c r="G118" s="89" t="s">
        <v>299</v>
      </c>
      <c r="H118" s="89"/>
      <c r="I118" s="89"/>
      <c r="J118" s="93"/>
      <c r="K118" s="93"/>
      <c r="O118" s="1"/>
      <c r="P118" s="1"/>
      <c r="Q118" s="1"/>
      <c r="R118" s="1"/>
      <c r="S118" s="10"/>
      <c r="T118" s="11"/>
      <c r="U118" s="11"/>
      <c r="V118" s="11"/>
      <c r="W118" s="11"/>
      <c r="X118" s="11"/>
      <c r="Y118" s="11"/>
      <c r="Z118" s="11"/>
      <c r="AA118" s="1"/>
      <c r="AB118" s="1"/>
      <c r="AC118" s="1"/>
      <c r="AD118" s="1"/>
      <c r="AE118" s="1"/>
      <c r="AF118" s="1"/>
      <c r="AG118" s="1"/>
      <c r="AH118" s="10"/>
      <c r="AI118" s="10"/>
      <c r="AJ118" s="10"/>
    </row>
    <row r="119" spans="2:36" s="4" customFormat="1" x14ac:dyDescent="0.2">
      <c r="B119" s="89" t="s">
        <v>300</v>
      </c>
      <c r="C119" s="89"/>
      <c r="D119" s="89"/>
      <c r="E119" s="90"/>
      <c r="F119" s="90"/>
      <c r="G119" s="89" t="s">
        <v>301</v>
      </c>
      <c r="H119" s="89"/>
      <c r="I119" s="89"/>
      <c r="J119" s="93"/>
      <c r="K119" s="93"/>
      <c r="O119" s="1"/>
      <c r="P119" s="1"/>
      <c r="Q119" s="1"/>
      <c r="R119" s="1"/>
      <c r="S119" s="10"/>
      <c r="T119" s="11"/>
      <c r="U119" s="11"/>
      <c r="V119" s="11"/>
      <c r="W119" s="11"/>
      <c r="X119" s="11"/>
      <c r="Y119" s="11"/>
      <c r="Z119" s="11"/>
      <c r="AA119" s="1"/>
      <c r="AB119" s="1"/>
      <c r="AC119" s="1"/>
      <c r="AD119" s="1"/>
      <c r="AE119" s="1"/>
      <c r="AF119" s="1"/>
      <c r="AG119" s="1"/>
      <c r="AH119" s="10"/>
      <c r="AI119" s="10"/>
      <c r="AJ119" s="10"/>
    </row>
    <row r="120" spans="2:36" s="4" customFormat="1" x14ac:dyDescent="0.2">
      <c r="B120" s="89" t="s">
        <v>302</v>
      </c>
      <c r="C120" s="89"/>
      <c r="D120" s="89"/>
      <c r="E120" s="90"/>
      <c r="F120" s="90"/>
      <c r="G120" s="89" t="s">
        <v>303</v>
      </c>
      <c r="H120" s="89"/>
      <c r="I120" s="89"/>
      <c r="J120" s="93"/>
      <c r="K120" s="93"/>
      <c r="O120" s="1"/>
      <c r="P120" s="1"/>
      <c r="Q120" s="1"/>
      <c r="R120" s="1"/>
      <c r="S120" s="10"/>
      <c r="T120" s="11"/>
      <c r="U120" s="11"/>
      <c r="V120" s="11"/>
      <c r="W120" s="11"/>
      <c r="X120" s="11"/>
      <c r="Y120" s="11"/>
      <c r="Z120" s="11"/>
      <c r="AA120" s="1"/>
      <c r="AB120" s="1"/>
      <c r="AC120" s="1"/>
      <c r="AD120" s="1"/>
      <c r="AE120" s="1"/>
      <c r="AF120" s="1"/>
      <c r="AG120" s="1"/>
      <c r="AH120" s="10"/>
      <c r="AI120" s="10"/>
      <c r="AJ120" s="10"/>
    </row>
    <row r="121" spans="2:36" s="4" customFormat="1" x14ac:dyDescent="0.2">
      <c r="B121" s="89" t="s">
        <v>304</v>
      </c>
      <c r="C121" s="89"/>
      <c r="D121" s="89"/>
      <c r="E121" s="90"/>
      <c r="F121" s="90"/>
      <c r="G121" s="89" t="s">
        <v>305</v>
      </c>
      <c r="H121" s="89"/>
      <c r="I121" s="89"/>
      <c r="J121" s="93"/>
      <c r="K121" s="93"/>
      <c r="O121" s="1"/>
      <c r="P121" s="1"/>
      <c r="Q121" s="1"/>
      <c r="R121" s="1"/>
      <c r="S121" s="10"/>
      <c r="T121" s="11"/>
      <c r="U121" s="11"/>
      <c r="V121" s="11"/>
      <c r="W121" s="11"/>
      <c r="X121" s="11"/>
      <c r="Y121" s="11"/>
      <c r="Z121" s="11"/>
      <c r="AA121" s="1"/>
      <c r="AB121" s="1"/>
      <c r="AC121" s="1"/>
      <c r="AD121" s="1"/>
      <c r="AE121" s="1"/>
      <c r="AF121" s="1"/>
      <c r="AG121" s="1"/>
      <c r="AH121" s="10"/>
      <c r="AI121" s="10"/>
      <c r="AJ121" s="10"/>
    </row>
    <row r="122" spans="2:36" s="4" customFormat="1" x14ac:dyDescent="0.2">
      <c r="B122" s="89" t="s">
        <v>306</v>
      </c>
      <c r="C122" s="89"/>
      <c r="D122" s="89"/>
      <c r="E122" s="90"/>
      <c r="F122" s="90"/>
      <c r="G122" s="89" t="s">
        <v>307</v>
      </c>
      <c r="H122" s="89"/>
      <c r="I122" s="89"/>
      <c r="J122" s="93"/>
      <c r="K122" s="93"/>
      <c r="O122" s="1"/>
      <c r="P122" s="1"/>
      <c r="Q122" s="1"/>
      <c r="R122" s="1"/>
      <c r="S122" s="10"/>
      <c r="T122" s="11"/>
      <c r="U122" s="11"/>
      <c r="V122" s="11"/>
      <c r="W122" s="11"/>
      <c r="X122" s="11"/>
      <c r="Y122" s="11"/>
      <c r="Z122" s="11"/>
      <c r="AA122" s="1"/>
      <c r="AB122" s="1"/>
      <c r="AC122" s="1"/>
      <c r="AD122" s="1"/>
      <c r="AE122" s="1"/>
      <c r="AF122" s="1"/>
      <c r="AG122" s="1"/>
      <c r="AH122" s="10"/>
      <c r="AI122" s="10"/>
      <c r="AJ122" s="10"/>
    </row>
    <row r="123" spans="2:36" s="4" customFormat="1" x14ac:dyDescent="0.2">
      <c r="B123" s="89" t="s">
        <v>308</v>
      </c>
      <c r="C123" s="89"/>
      <c r="D123" s="89"/>
      <c r="E123" s="90"/>
      <c r="F123" s="90"/>
      <c r="G123" s="89" t="s">
        <v>307</v>
      </c>
      <c r="H123" s="89"/>
      <c r="I123" s="89"/>
      <c r="J123" s="93"/>
      <c r="K123" s="93"/>
      <c r="O123" s="1"/>
      <c r="P123" s="1"/>
      <c r="Q123" s="1"/>
      <c r="R123" s="1"/>
      <c r="S123" s="10"/>
      <c r="T123" s="11"/>
      <c r="U123" s="11"/>
      <c r="V123" s="11"/>
      <c r="W123" s="11"/>
      <c r="X123" s="11"/>
      <c r="Y123" s="11"/>
      <c r="Z123" s="11"/>
      <c r="AA123" s="1"/>
      <c r="AB123" s="1"/>
      <c r="AC123" s="1"/>
      <c r="AD123" s="1"/>
      <c r="AE123" s="1"/>
      <c r="AF123" s="1"/>
      <c r="AG123" s="1"/>
      <c r="AH123" s="10"/>
      <c r="AI123" s="10"/>
      <c r="AJ123" s="10"/>
    </row>
    <row r="124" spans="2:36" s="4" customFormat="1" x14ac:dyDescent="0.2">
      <c r="B124" s="89" t="s">
        <v>309</v>
      </c>
      <c r="C124" s="89"/>
      <c r="D124" s="89"/>
      <c r="E124" s="90"/>
      <c r="F124" s="90"/>
      <c r="G124" s="89" t="s">
        <v>310</v>
      </c>
      <c r="H124" s="89"/>
      <c r="I124" s="89"/>
      <c r="J124" s="93"/>
      <c r="K124" s="93"/>
      <c r="O124" s="1"/>
      <c r="P124" s="1"/>
      <c r="Q124" s="1"/>
      <c r="R124" s="1"/>
      <c r="S124" s="10"/>
      <c r="T124" s="11"/>
      <c r="U124" s="11"/>
      <c r="V124" s="11"/>
      <c r="W124" s="11"/>
      <c r="X124" s="11"/>
      <c r="Y124" s="11"/>
      <c r="Z124" s="11"/>
      <c r="AA124" s="1"/>
      <c r="AB124" s="1"/>
      <c r="AC124" s="1"/>
      <c r="AD124" s="1"/>
      <c r="AE124" s="1"/>
      <c r="AF124" s="1"/>
      <c r="AG124" s="1"/>
      <c r="AH124" s="10"/>
      <c r="AI124" s="10"/>
      <c r="AJ124" s="10"/>
    </row>
    <row r="125" spans="2:36" s="4" customFormat="1" x14ac:dyDescent="0.2">
      <c r="B125" s="91" t="s">
        <v>311</v>
      </c>
      <c r="C125" s="91" t="s">
        <v>312</v>
      </c>
      <c r="D125" s="91"/>
      <c r="E125" s="91"/>
      <c r="F125" s="91"/>
      <c r="G125" s="91"/>
      <c r="H125" s="89"/>
      <c r="I125" s="89"/>
      <c r="J125" s="93"/>
      <c r="K125" s="93"/>
      <c r="O125" s="1"/>
      <c r="P125" s="1"/>
      <c r="Q125" s="1"/>
      <c r="R125" s="1"/>
      <c r="S125" s="10"/>
      <c r="T125" s="11"/>
      <c r="U125" s="11"/>
      <c r="V125" s="11"/>
      <c r="W125" s="11"/>
      <c r="X125" s="11"/>
      <c r="Y125" s="11"/>
      <c r="Z125" s="11"/>
      <c r="AA125" s="1"/>
      <c r="AB125" s="1"/>
      <c r="AC125" s="1"/>
      <c r="AD125" s="1"/>
      <c r="AE125" s="1"/>
      <c r="AF125" s="1"/>
      <c r="AG125" s="1"/>
      <c r="AH125" s="10"/>
      <c r="AI125" s="10"/>
      <c r="AJ125" s="10"/>
    </row>
    <row r="126" spans="2:36" s="4" customFormat="1" x14ac:dyDescent="0.2">
      <c r="B126" s="93"/>
      <c r="C126" s="93"/>
      <c r="D126" s="93"/>
      <c r="E126" s="93"/>
      <c r="F126" s="93"/>
      <c r="G126" s="94"/>
      <c r="H126" s="94"/>
      <c r="I126" s="93"/>
      <c r="J126" s="93"/>
      <c r="K126" s="93"/>
      <c r="L126" s="93"/>
      <c r="P126" s="1"/>
      <c r="Q126" s="1"/>
      <c r="R126" s="1"/>
      <c r="S126" s="10"/>
      <c r="T126" s="11"/>
      <c r="U126" s="11"/>
      <c r="V126" s="11"/>
      <c r="W126" s="11"/>
      <c r="X126" s="11"/>
      <c r="Y126" s="11"/>
      <c r="Z126" s="11"/>
      <c r="AA126" s="1"/>
      <c r="AB126" s="1"/>
      <c r="AC126" s="1"/>
      <c r="AD126" s="1"/>
      <c r="AE126" s="1"/>
      <c r="AF126" s="1"/>
      <c r="AG126" s="1"/>
      <c r="AH126" s="10"/>
      <c r="AI126" s="10"/>
      <c r="AJ126" s="10"/>
    </row>
    <row r="127" spans="2:36" s="4" customFormat="1" x14ac:dyDescent="0.2">
      <c r="B127" s="93"/>
      <c r="C127" s="93"/>
      <c r="D127" s="93"/>
      <c r="E127" s="93"/>
      <c r="F127" s="93"/>
      <c r="G127" s="94"/>
      <c r="H127" s="94"/>
      <c r="I127" s="93"/>
      <c r="J127" s="93"/>
      <c r="K127" s="93"/>
      <c r="L127" s="93"/>
      <c r="P127" s="1"/>
      <c r="Q127" s="1"/>
      <c r="R127" s="1"/>
      <c r="S127" s="10"/>
      <c r="T127" s="11"/>
      <c r="U127" s="11"/>
      <c r="V127" s="11"/>
      <c r="W127" s="11"/>
      <c r="X127" s="11"/>
      <c r="Y127" s="11"/>
      <c r="Z127" s="11"/>
      <c r="AA127" s="1"/>
      <c r="AB127" s="1"/>
      <c r="AC127" s="1"/>
      <c r="AD127" s="1"/>
      <c r="AE127" s="1"/>
      <c r="AF127" s="1"/>
      <c r="AG127" s="1"/>
      <c r="AH127" s="10"/>
      <c r="AI127" s="10"/>
      <c r="AJ127" s="10"/>
    </row>
    <row r="128" spans="2:36" s="4" customFormat="1" x14ac:dyDescent="0.2">
      <c r="B128" s="93"/>
      <c r="C128" s="93"/>
      <c r="D128" s="93"/>
      <c r="E128" s="93"/>
      <c r="F128" s="93"/>
      <c r="G128" s="94"/>
      <c r="H128" s="94"/>
      <c r="I128" s="93"/>
      <c r="J128" s="93"/>
      <c r="K128" s="93"/>
      <c r="L128" s="93"/>
      <c r="P128" s="1"/>
      <c r="Q128" s="1"/>
      <c r="R128" s="1"/>
      <c r="S128" s="10"/>
      <c r="T128" s="11"/>
      <c r="U128" s="11"/>
      <c r="V128" s="11"/>
      <c r="W128" s="11"/>
      <c r="X128" s="11"/>
      <c r="Y128" s="11"/>
      <c r="Z128" s="11"/>
      <c r="AA128" s="1"/>
      <c r="AB128" s="1"/>
      <c r="AC128" s="1"/>
      <c r="AD128" s="1"/>
      <c r="AE128" s="1"/>
      <c r="AF128" s="1"/>
      <c r="AG128" s="1"/>
      <c r="AH128" s="10"/>
      <c r="AI128" s="10"/>
      <c r="AJ128" s="10"/>
    </row>
    <row r="129" spans="2:36" s="4" customFormat="1" x14ac:dyDescent="0.2">
      <c r="B129" s="93"/>
      <c r="C129" s="93"/>
      <c r="D129" s="93"/>
      <c r="E129" s="93"/>
      <c r="F129" s="93"/>
      <c r="G129" s="94"/>
      <c r="H129" s="94"/>
      <c r="I129" s="93"/>
      <c r="J129" s="93"/>
      <c r="K129" s="93"/>
      <c r="L129" s="93"/>
      <c r="P129" s="1"/>
      <c r="Q129" s="1"/>
      <c r="R129" s="1"/>
      <c r="S129" s="10"/>
      <c r="T129" s="11"/>
      <c r="U129" s="11"/>
      <c r="V129" s="11"/>
      <c r="W129" s="11"/>
      <c r="X129" s="11"/>
      <c r="Y129" s="11"/>
      <c r="Z129" s="11"/>
      <c r="AA129" s="1"/>
      <c r="AB129" s="1"/>
      <c r="AC129" s="1"/>
      <c r="AD129" s="1"/>
      <c r="AE129" s="1"/>
      <c r="AF129" s="1"/>
      <c r="AG129" s="1"/>
      <c r="AH129" s="10"/>
      <c r="AI129" s="10"/>
      <c r="AJ129" s="10"/>
    </row>
  </sheetData>
  <mergeCells count="10">
    <mergeCell ref="A7:A8"/>
    <mergeCell ref="C89:G89"/>
    <mergeCell ref="B109:F109"/>
    <mergeCell ref="B110:F110"/>
    <mergeCell ref="B1:AF1"/>
    <mergeCell ref="S5:W5"/>
    <mergeCell ref="X5:AB5"/>
    <mergeCell ref="AC5:AF5"/>
    <mergeCell ref="AG5:AJ5"/>
    <mergeCell ref="AK5:AK6"/>
  </mergeCells>
  <printOptions horizontalCentered="1"/>
  <pageMargins left="0.70866141732283472" right="0.31496062992125984" top="0.19685039370078741" bottom="0" header="0.31496062992125984" footer="0.31496062992125984"/>
  <pageSetup paperSize="5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PLANTILLA ADM ENERO 2016</vt:lpstr>
      <vt:lpstr>PLANTILLA ADM 31 ENERO 2016</vt:lpstr>
      <vt:lpstr>PLANTILLA ADM 15 FEBRERO 2016</vt:lpstr>
      <vt:lpstr>'PLANTILLA ADM 15 FEBRERO 2016'!Títulos_a_imprimir</vt:lpstr>
      <vt:lpstr>'PLANTILLA ADM 31 ENERO 2016'!Títulos_a_imprimir</vt:lpstr>
      <vt:lpstr>'PLANTILLA ADM ENERO 2016'!Títulos_a_imprimir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2016-01-20T15:32:44Z</cp:lastPrinted>
  <dcterms:created xsi:type="dcterms:W3CDTF">2016-01-20T14:53:27Z</dcterms:created>
  <dcterms:modified xsi:type="dcterms:W3CDTF">2016-02-11T19:35:33Z</dcterms:modified>
</cp:coreProperties>
</file>