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240" yWindow="150" windowWidth="15120" windowHeight="7695" activeTab="4"/>
  </bookViews>
  <sheets>
    <sheet name="OCT  2012" sheetId="4" r:id="rId1"/>
    <sheet name="% CONVENIOS EMPRESARIOS" sheetId="1" r:id="rId2"/>
    <sheet name="COMP TRAB SEMESTRAL" sheetId="2" r:id="rId3"/>
    <sheet name="% POR CENTRO PENITENCIARIO" sheetId="3" r:id="rId4"/>
    <sheet name="PRODUCCION DICIEMBRE 2012" sheetId="5" r:id="rId5"/>
    <sheet name="Hoja2" sheetId="7" r:id="rId6"/>
    <sheet name="Hoja1" sheetId="6" r:id="rId7"/>
    <sheet name="Hoja3" sheetId="8" r:id="rId8"/>
  </sheets>
  <externalReferences>
    <externalReference r:id="rId9"/>
  </externalReferences>
  <definedNames>
    <definedName name="_xlnm.Print_Area" localSheetId="4">'PRODUCCION DICIEMBRE 2012'!$A$1:$T$64</definedName>
    <definedName name="Centenas" localSheetId="2">{"";"c";"dosc";"tresc";"cuatroc";"quin";"seisc";"setec";"ochoc";"novec"}&amp;"ient"</definedName>
    <definedName name="Centenas">{"";"c";"dosc";"tresc";"cuatroc";"quin";"seisc";"setec";"ochoc";"novec"}&amp;"ient"</definedName>
    <definedName name="Decenas" localSheetId="2">{"";"";"";"trei";"cuare";"cincue";"sese";"sete";"oche";"nove"}&amp;"nta "</definedName>
    <definedName name="Decenas">{"";"";"";"trei";"cuare";"cincue";"sese";"sete";"oche";"nove"}&amp;"nta "</definedName>
    <definedName name="EJERCITO" localSheetId="3">#REF!</definedName>
    <definedName name="EJERCITO" localSheetId="2">#REF!</definedName>
    <definedName name="EJERCITO">#REF!</definedName>
    <definedName name="Quincenas" localSheetId="2">{"";"diez";"once";"doce";"trece";"catorce";"quince"}&amp;" "</definedName>
    <definedName name="Quincenas">{"";"diez";"once";"doce";"trece";"catorce";"quince"}&amp;" "</definedName>
    <definedName name="Tejido" localSheetId="3">#REF!</definedName>
    <definedName name="Tejido" localSheetId="2">#REF!</definedName>
    <definedName name="Tejido">#REF!</definedName>
    <definedName name="_xlnm.Print_Titles" localSheetId="0">'OCT  2012'!$1:$7</definedName>
    <definedName name="Unidades" localSheetId="2">{"";"un";"dos";"tres";"cuatro";"cinco";"seis";"siete";"ocho";"nueve"}</definedName>
    <definedName name="Unidades">{"";"un";"dos";"tres";"cuatro";"cinco";"seis";"siete";"ocho";"nueve"}</definedName>
  </definedNames>
  <calcPr calcId="125725"/>
</workbook>
</file>

<file path=xl/calcChain.xml><?xml version="1.0" encoding="utf-8"?>
<calcChain xmlns="http://schemas.openxmlformats.org/spreadsheetml/2006/main">
  <c r="J64" i="5"/>
  <c r="I53"/>
  <c r="G53"/>
  <c r="E53"/>
  <c r="I48"/>
  <c r="G48"/>
  <c r="E48"/>
  <c r="I43"/>
  <c r="G43"/>
  <c r="E43"/>
  <c r="I38"/>
  <c r="G38"/>
  <c r="E38"/>
  <c r="F36"/>
  <c r="F35"/>
  <c r="G33" s="1"/>
  <c r="F34"/>
  <c r="I33"/>
  <c r="E33"/>
  <c r="I28"/>
  <c r="G28"/>
  <c r="E28"/>
  <c r="I23"/>
  <c r="G23"/>
  <c r="E23"/>
  <c r="I18"/>
  <c r="G18"/>
  <c r="E18"/>
  <c r="I13"/>
  <c r="I64" s="1"/>
  <c r="G13"/>
  <c r="E13"/>
  <c r="D11"/>
  <c r="D9"/>
  <c r="I8"/>
  <c r="G8"/>
  <c r="D8"/>
  <c r="E8" s="1"/>
  <c r="E64" s="1"/>
  <c r="G64" l="1"/>
  <c r="J8" i="2" l="1"/>
  <c r="F43" i="4"/>
  <c r="F33"/>
  <c r="G28"/>
  <c r="F15"/>
  <c r="G11"/>
  <c r="H98" i="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2"/>
  <c r="H71"/>
  <c r="H70"/>
  <c r="H76"/>
  <c r="H75"/>
  <c r="H73"/>
  <c r="H67"/>
  <c r="H74"/>
  <c r="H69"/>
  <c r="H77"/>
  <c r="H68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B14" i="7" l="1"/>
  <c r="C14"/>
  <c r="D14"/>
  <c r="E6" i="3" l="1"/>
  <c r="C15" i="6"/>
  <c r="D15"/>
  <c r="M4" i="5"/>
  <c r="F7" i="3"/>
  <c r="F6"/>
  <c r="E7"/>
  <c r="D7"/>
  <c r="D6"/>
  <c r="C7"/>
  <c r="C6"/>
  <c r="B7" l="1"/>
  <c r="G7" i="1"/>
  <c r="C8" i="3"/>
  <c r="D8"/>
  <c r="F8"/>
  <c r="B15" i="6"/>
  <c r="G7" i="3"/>
  <c r="E8"/>
  <c r="G6" i="1"/>
  <c r="B6" i="3"/>
  <c r="G6" s="1"/>
  <c r="H8" i="2" l="1"/>
  <c r="G8" i="3"/>
  <c r="G8" i="1"/>
  <c r="B8" i="3"/>
  <c r="D11" i="6" l="1"/>
  <c r="B11"/>
  <c r="C11"/>
  <c r="B8"/>
  <c r="B17" s="1"/>
  <c r="C8"/>
  <c r="C17" s="1"/>
  <c r="D8"/>
  <c r="F8" i="2"/>
  <c r="B8"/>
  <c r="D8"/>
  <c r="D17" i="6" l="1"/>
  <c r="E18" i="1"/>
  <c r="E17"/>
  <c r="G35"/>
  <c r="B37"/>
  <c r="C37"/>
  <c r="D37"/>
  <c r="E37"/>
  <c r="G37"/>
  <c r="F36" l="1"/>
  <c r="F37"/>
</calcChain>
</file>

<file path=xl/sharedStrings.xml><?xml version="1.0" encoding="utf-8"?>
<sst xmlns="http://schemas.openxmlformats.org/spreadsheetml/2006/main" count="520" uniqueCount="255">
  <si>
    <t>CRS</t>
  </si>
  <si>
    <t>RPEJ</t>
  </si>
  <si>
    <t>FEMENIL</t>
  </si>
  <si>
    <t>CEINJURESS</t>
  </si>
  <si>
    <t>TOTAL</t>
  </si>
  <si>
    <t>INJALRESO</t>
  </si>
  <si>
    <t>EMPRESARIOS</t>
  </si>
  <si>
    <t>ÁREA</t>
  </si>
  <si>
    <t>CONCEPTO</t>
  </si>
  <si>
    <t>ACTIVIDADES</t>
  </si>
  <si>
    <t>NUMERO DE INTERNOS LABORANDO</t>
  </si>
  <si>
    <t xml:space="preserve">CONVENIO Y/O EMPRESARIO </t>
  </si>
  <si>
    <t>C.R.S.</t>
  </si>
  <si>
    <t>EMPAQUE DE DULCE DE TAMARINDO</t>
  </si>
  <si>
    <t>ROSA MARGARITA ACEVES</t>
  </si>
  <si>
    <t>CONVENIO</t>
  </si>
  <si>
    <t>FABRICACIÓN DE CALZADO DE DAMA</t>
  </si>
  <si>
    <t>LORENA LÓPEZ LÓPEZ</t>
  </si>
  <si>
    <t>SIGN SOLUTIONS SA DE CV</t>
  </si>
  <si>
    <t>SERIGRAFÍA, ARMADO Y PESPUNTE DE SANDALIA.</t>
  </si>
  <si>
    <t>INCARFEL SA DE CV</t>
  </si>
  <si>
    <t>ENSAMBLE Y EMPAQUE DE SANDALIA</t>
  </si>
  <si>
    <t>INDUSTRIALIZADORA DE ABARROTES RAGO SA DE CV</t>
  </si>
  <si>
    <t>FABRICACIÓN DE CINTOS DE DAMA</t>
  </si>
  <si>
    <t>R.P.E.J.</t>
  </si>
  <si>
    <t>JOSÉ ALFREDO HERNÁNDEZ MACÍAS</t>
  </si>
  <si>
    <t>C.P.R.F.</t>
  </si>
  <si>
    <t>COSTURA DE BOLSA DE MALLA PARA EMPAQUE DE  ALIMENTOS Y PRODUCTOS VARIOS.</t>
  </si>
  <si>
    <t>CONWED PLASTIC SA DE CV</t>
  </si>
  <si>
    <t>SISTEMAS DE ALIMENTACIÓN SA DE CV</t>
  </si>
  <si>
    <t>CEINJURE CN</t>
  </si>
  <si>
    <t>TECNOPENALES SA DE CV</t>
  </si>
  <si>
    <t>PRODUCCIÓN PROPIA</t>
  </si>
  <si>
    <t>PRODUCCIÓN PROPIA O MAQUILAS</t>
  </si>
  <si>
    <t>CEUNJURE SS</t>
  </si>
  <si>
    <t>PRIMER SEMESTRE 2011</t>
  </si>
  <si>
    <t>SEGUNDO SEMESTRE 2011</t>
  </si>
  <si>
    <t>PRIMER SEMESTRE 2012</t>
  </si>
  <si>
    <t>CEINJURE SS</t>
  </si>
  <si>
    <r>
      <rPr>
        <b/>
        <sz val="18"/>
        <color theme="1"/>
        <rFont val="Calibri"/>
        <family val="2"/>
        <scheme val="minor"/>
      </rPr>
      <t>I</t>
    </r>
    <r>
      <rPr>
        <b/>
        <sz val="14"/>
        <color theme="1"/>
        <rFont val="Calibri"/>
        <family val="2"/>
        <scheme val="minor"/>
      </rPr>
      <t xml:space="preserve">NDUSTRIA </t>
    </r>
    <r>
      <rPr>
        <b/>
        <sz val="18"/>
        <color theme="1"/>
        <rFont val="Calibri"/>
        <family val="2"/>
        <scheme val="minor"/>
      </rPr>
      <t>J</t>
    </r>
    <r>
      <rPr>
        <b/>
        <sz val="14"/>
        <color theme="1"/>
        <rFont val="Calibri"/>
        <family val="2"/>
        <scheme val="minor"/>
      </rPr>
      <t xml:space="preserve">ALISCIENSE DE </t>
    </r>
    <r>
      <rPr>
        <b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EHABILITACION </t>
    </r>
    <r>
      <rPr>
        <b/>
        <sz val="18"/>
        <color theme="1"/>
        <rFont val="Calibri"/>
        <family val="2"/>
        <scheme val="minor"/>
      </rPr>
      <t>S</t>
    </r>
    <r>
      <rPr>
        <b/>
        <sz val="14"/>
        <color theme="1"/>
        <rFont val="Calibri"/>
        <family val="2"/>
        <scheme val="minor"/>
      </rPr>
      <t>OCIAL</t>
    </r>
  </si>
  <si>
    <t>PREVENTIVO</t>
  </si>
  <si>
    <t>PRENDAS DE VISITA PARA STAND</t>
  </si>
  <si>
    <t>PRENDAS DE INTERNO PARA ALMACEN</t>
  </si>
  <si>
    <t>MUESTRAS</t>
  </si>
  <si>
    <t>PEDIDOS</t>
  </si>
  <si>
    <t>No. SEMANA</t>
  </si>
  <si>
    <t>MANUFACTURERA GOMEZ</t>
  </si>
  <si>
    <t xml:space="preserve">ROLF </t>
  </si>
  <si>
    <t>ALFONSO ADALBERTO SÁNCHEZ GLEZ.</t>
  </si>
  <si>
    <t>RECICLADO DE PLÁSTICO</t>
  </si>
  <si>
    <t>TORTILLERÍA</t>
  </si>
  <si>
    <t>COSTURA</t>
  </si>
  <si>
    <t>CARPINTERÍA</t>
  </si>
  <si>
    <t>COSTURA MALLA</t>
  </si>
  <si>
    <t>ZAPATERÍA</t>
  </si>
  <si>
    <t>ALFARERÍA</t>
  </si>
  <si>
    <t>CINTOS</t>
  </si>
  <si>
    <t>SANDALIAS</t>
  </si>
  <si>
    <t>PESPUNTE</t>
  </si>
  <si>
    <t>DULCE</t>
  </si>
  <si>
    <t>LAMINADO Y PINTURA</t>
  </si>
  <si>
    <t>ESTRUCTURAS ALUMINIO</t>
  </si>
  <si>
    <t>VENTANERIA DE ALUMINIO</t>
  </si>
  <si>
    <t>TAPICERÍA</t>
  </si>
  <si>
    <t>BOLSAS TEJIDAS</t>
  </si>
  <si>
    <t>FABRICACIÓN DE CALZADO Y/O BOTAS DE SEGURIDAD</t>
  </si>
  <si>
    <t>SEÑALES VIALES</t>
  </si>
  <si>
    <t>MANTENIMIENTO - ALMACEN - AUXILIARES</t>
  </si>
  <si>
    <t>REPORTE DE PRODUCCION POR PRENDA TALLERES DE COSTURA</t>
  </si>
  <si>
    <t>REPORTE GRAFICO DE PRODUCCION POR PRENDA TALLERES DE COSTURA</t>
  </si>
  <si>
    <t>VISITA</t>
  </si>
  <si>
    <t>PREVE</t>
  </si>
  <si>
    <t>CONTRATOS DE MAQUILA POR PRENDA</t>
  </si>
  <si>
    <t>PRODUCCION PROPIA</t>
  </si>
  <si>
    <t xml:space="preserve">CONCENTRADO PARA REPORTES  </t>
  </si>
  <si>
    <t>SE CAPACITA AL PERSONAL PARA LA FABRICARON  DE ARTÍCULOS EN TEJIDO CON CINTILLA DE PLÁSTICO.</t>
  </si>
  <si>
    <t>ARMANDO GONZÁLEZ CASTILLO</t>
  </si>
  <si>
    <t xml:space="preserve">ELABORACIÓN DE BOLSA DE MALLA </t>
  </si>
  <si>
    <t>MANTENIMIENTO - ALMACÉN - AUXILIARES</t>
  </si>
  <si>
    <t>PERSONAL INTERNO QUE REALIZA LABORES DE MANTENIMIENTO PREVENTIVO Y CORRECTIVO DE MAQUINARIA ASÍ COMO DE INSTALACIONES EN GENERAL,  SE INCLUYE TAMBIÉN EL PERSONAL QUE APOYA EN  CONTROLES ADMINISTRATIVOS.</t>
  </si>
  <si>
    <t>FABRICACIÓN DE ANUNCIOS DE ALUMINIO, PROGRAMAN INTEGRAR MAS PERSONAL EVENTUAL POR CARGA DE TRABAJO, PARA EL MES DE NOVIEMBRE.</t>
  </si>
  <si>
    <t>SOCIEDAD COOPERTIVA-SECRETARIA DE SEGURIDAD</t>
  </si>
  <si>
    <t>PERSONAL DESTAJO</t>
  </si>
  <si>
    <t>PERSONAL FIJOS</t>
  </si>
  <si>
    <t>TOTAL DE INTERNOS</t>
  </si>
  <si>
    <t>GRAFICAS TALLERRES DE COSTURA INJALRESO</t>
  </si>
  <si>
    <t>PERSONAL EN CAPACITACION</t>
  </si>
  <si>
    <t>ALFREDO HERNANDEZ</t>
  </si>
  <si>
    <t>COMPARATIVO DE INTERNOS LABORANDO EN LA INDUSTRIA A DICIEMBRE 2012</t>
  </si>
  <si>
    <t>INTERNOS LABORANDO EN LA INDUSTRIA A DICIEMBRE 2012</t>
  </si>
  <si>
    <t>DEL 01  AL 31 DE DICIEMBRE DEL 2012</t>
  </si>
  <si>
    <t>SERDIO VILLALAOBOS</t>
  </si>
  <si>
    <t>PRISCYLA SARAI SANCHEZ MUÑOZ</t>
  </si>
  <si>
    <t>SEGUNDO SEMESTRE 2012</t>
  </si>
  <si>
    <t>PERSONAL INTERNO QUE REALIZA LABORES DE MANTENIMIENTO PREVENTIVO Y CORRECTIVO DE MAQUINARIA ASI COMO DE INSTALACIONES EN GENERAL,   SE INCLUYE TAMBIEN EL PERSONAL QUE APOYA EN  CONTROLES ADMINISTRATIVOS.</t>
  </si>
  <si>
    <t>CONTRATO RECUPERADO DE FABRICACIÓN DE VENTANAS Y ESTRUCTURAS DE ALUMINIO,  CON NUEVO CONTRATO PARA DARLE CONTINUIDAD AL TALLER ACONDICIONADO PARA DICHA ACTIVIDAD.</t>
  </si>
  <si>
    <t>CONTRATO PARA DAR DE BAJA</t>
  </si>
  <si>
    <t>RECICLADO DE ETIQUETA DE PLÁSTICO A HOJUELA. SE REALIZO CAMBIO DE RAZON SOCIAL DE PET PROVEEDORES SA DE CV A VICTOR CAZARES BARAJAS.</t>
  </si>
  <si>
    <t>VICTOR ALEJANDRO CAZARES BARAJAS</t>
  </si>
  <si>
    <t>EE PRINT  PACK NOVATION, S.R.L. DE C.V.</t>
  </si>
  <si>
    <t>COST</t>
  </si>
  <si>
    <t>APRE</t>
  </si>
  <si>
    <t>AGUILAR PALOMINO ALFREDO</t>
  </si>
  <si>
    <t>BARBA HERNANDEZ MIGUEL ANGEL</t>
  </si>
  <si>
    <t>CAJERO CHAVEZ RODOLFO</t>
  </si>
  <si>
    <t>CARDONA GALLEGOS CESAR</t>
  </si>
  <si>
    <t>CASTAÑEDA ANDRADE AVARISTO</t>
  </si>
  <si>
    <t>GARCIA VILLA RAMON FERNANDO</t>
  </si>
  <si>
    <t>GAZCON VAZQUEZ SALVADOR</t>
  </si>
  <si>
    <t>MORA JIMENEZ GILBERTO</t>
  </si>
  <si>
    <t>RAMIREZ HERNANDEZ JOSE CARLOS</t>
  </si>
  <si>
    <t>RINCON RAMIREZ JUAN</t>
  </si>
  <si>
    <t>RODRIGUEZ BECERRA PETRONILO</t>
  </si>
  <si>
    <t>BERROSPE PRECIADO EDGAR</t>
  </si>
  <si>
    <t>CARRILLO VAZQUEZ MARIO</t>
  </si>
  <si>
    <t>FLORES CERVANTES ISRAEL</t>
  </si>
  <si>
    <t>GARCIA ARIAS GUSTAVO</t>
  </si>
  <si>
    <t>MAGADAN ALFARO ALVARO GREGORIO</t>
  </si>
  <si>
    <t>NAVARRO LEMUS OSCAR</t>
  </si>
  <si>
    <t>RANGEL JIMENEZ JAVIER</t>
  </si>
  <si>
    <t>ASEO</t>
  </si>
  <si>
    <t>RODRIGUEZ TOSCANO RAUL</t>
  </si>
  <si>
    <t>C. CALIDAD</t>
  </si>
  <si>
    <t>BECERRA GARCIA JOSE MANUEL</t>
  </si>
  <si>
    <t>MOLINA MEDINA ROBERTO CARLOS</t>
  </si>
  <si>
    <t>ROMO SOLORIO JOSE DEJESUS</t>
  </si>
  <si>
    <t>DESHEBRADO</t>
  </si>
  <si>
    <t>FERRER MENDOZA FERNANDO</t>
  </si>
  <si>
    <t>GARCIA MORALES BENJAMIN</t>
  </si>
  <si>
    <t>MEJIA RODRIGUEZ NICOLAS</t>
  </si>
  <si>
    <t>SANTANA SERRANO ISMAEL</t>
  </si>
  <si>
    <t>ENCARGADO</t>
  </si>
  <si>
    <t>SEGURA ALONSO GERARDO</t>
  </si>
  <si>
    <t>REVISION</t>
  </si>
  <si>
    <t>GARCIA ESCAMILLA FRANCISCO</t>
  </si>
  <si>
    <t>SOSA ACOSTA GUSTAVO</t>
  </si>
  <si>
    <t>TOTAL COST FIJOS</t>
  </si>
  <si>
    <t>DEST</t>
  </si>
  <si>
    <t>ACOSTA CORNEJO GUSTAVO</t>
  </si>
  <si>
    <t>CANTU SANCHEZ JUAN MANUEL</t>
  </si>
  <si>
    <t>COLLAZO MARTINEZ JUAN CARLOS</t>
  </si>
  <si>
    <t>COMPARAN LOPEZ OSCAR</t>
  </si>
  <si>
    <t>CORDOBA CEBALLOS ELIGIO</t>
  </si>
  <si>
    <t>CRUZ HERNANDEZ JORGE LUIS</t>
  </si>
  <si>
    <t>ESPARZA JOSE ERNESTO</t>
  </si>
  <si>
    <t>FLORES JIMENEZ FRANCISCO</t>
  </si>
  <si>
    <t>FLORES RODRIGUEZ JOSE LORENZO</t>
  </si>
  <si>
    <t>FRAY HERNANDEZ FRANCISCO JAVIER</t>
  </si>
  <si>
    <t>GALAVIZ CORRALES EVARISTO</t>
  </si>
  <si>
    <t>GOMEZ MENDOZA JUAN RAMON</t>
  </si>
  <si>
    <t>GONZALEZ QUINTANA JULIO</t>
  </si>
  <si>
    <t>HERNANDEZ GUERRERO CARLOS A.</t>
  </si>
  <si>
    <t>LOPEZ CASILLAS JUAN CARLOS</t>
  </si>
  <si>
    <t>MARTINEZ ESCOBEDO OSCAR</t>
  </si>
  <si>
    <t>MARTINEZ LEYVA JOSE ANTONIO</t>
  </si>
  <si>
    <t>MENDOZA MARTINEZ JOSE MANUEL</t>
  </si>
  <si>
    <t>MENDOZA RUIZ JOSE</t>
  </si>
  <si>
    <t>MUÑOZ MARTINEZ JOEL</t>
  </si>
  <si>
    <t>MUÑOZ NAVA CESAR ISRAEL</t>
  </si>
  <si>
    <t>SANCHEZ MATEOS JOSE,LUIS</t>
  </si>
  <si>
    <t>SANDOVAL BARAJAS CARLOS GUSTAVO</t>
  </si>
  <si>
    <t>SEGURA RODRIGUEZ JOSE</t>
  </si>
  <si>
    <t>SILVA VAZQUEZ ROBERTO OMAR</t>
  </si>
  <si>
    <t>UGARTE BAUTISTA GUSTAVO</t>
  </si>
  <si>
    <t>VALDIVIA CASTELLANOS RENE</t>
  </si>
  <si>
    <t>VAZQUEZ ARIAS ARMANDO</t>
  </si>
  <si>
    <t>CYC</t>
  </si>
  <si>
    <t>BARAJAS ROBLES RUBEN</t>
  </si>
  <si>
    <t>PRAC</t>
  </si>
  <si>
    <t>CELIZ RAMIREZ ISAIAS OSVALDO</t>
  </si>
  <si>
    <t>CUEVAS LOPEZ ALEJANDRO</t>
  </si>
  <si>
    <t xml:space="preserve">PLANCHA </t>
  </si>
  <si>
    <t xml:space="preserve">DAVALOZ ULLOA ANGEL </t>
  </si>
  <si>
    <t>GONZALEZ MARIN ABNER</t>
  </si>
  <si>
    <t>ENCG</t>
  </si>
  <si>
    <t xml:space="preserve">FIGUEROA CERVANTES JAIME </t>
  </si>
  <si>
    <t xml:space="preserve">GARCIA MONTES ALBERTO </t>
  </si>
  <si>
    <t xml:space="preserve">LAUREANO ANDRADE RICARDO </t>
  </si>
  <si>
    <t>RAMIREZ AVALOS JOSE DE JESUS</t>
  </si>
  <si>
    <t xml:space="preserve">RAMIREZ MELENDEZ JOSE ANTONIO </t>
  </si>
  <si>
    <t>RODRIGUEZ SANTILLAN JORGE ALBERTO</t>
  </si>
  <si>
    <t>BENITO LOPEZ JUAN FRANCISCO</t>
  </si>
  <si>
    <t>CISNEROS MACIAS EMMANUEL</t>
  </si>
  <si>
    <t>FICHER MELENDEZ CESAR</t>
  </si>
  <si>
    <t>GOMEZ AVALOS JUAN</t>
  </si>
  <si>
    <t>GOMEZ BECERRA ARTURO</t>
  </si>
  <si>
    <t>GOMEZ RAMIREZ ARTURO GERMAN</t>
  </si>
  <si>
    <t>GONZALEZ NAVARRO JOSE JUAN</t>
  </si>
  <si>
    <t>GONZALEZ SOLORZANO FRANCISCO GABRIEL</t>
  </si>
  <si>
    <t>HERNANDEZ LAGUNA SAUL</t>
  </si>
  <si>
    <t>MEJIA LIMON BLAS</t>
  </si>
  <si>
    <t>MEJIA RIVERA JERONIMO</t>
  </si>
  <si>
    <t>MUÑOZ HERNANDEZ JORGE HERIBERTO</t>
  </si>
  <si>
    <t>MUÑOZ MURILLO RICARDO ANTONIO</t>
  </si>
  <si>
    <t>MORA MORENO JOSE LUIS</t>
  </si>
  <si>
    <t>OCHOA PLAZA ISSAC FRANCISCO</t>
  </si>
  <si>
    <t>PEREZ RAMIREZ JOSE LUIS</t>
  </si>
  <si>
    <t>PUGA TORRES JOSE OCTAVIO</t>
  </si>
  <si>
    <t>TORRES OROZCO HUMBERTO ENRIQUE</t>
  </si>
  <si>
    <t>VICTORIANO ARREOLA ERICK IVAN</t>
  </si>
  <si>
    <t>ZENON CONTRERAS JUSTO</t>
  </si>
  <si>
    <t>COSTURA  C.R.S.</t>
  </si>
  <si>
    <t>COSTURA PREVENTIVO</t>
  </si>
  <si>
    <t>CORTE</t>
  </si>
  <si>
    <t>MIRANDA VENEGAS MA. KARINA</t>
  </si>
  <si>
    <t>GARCIA CRUZ MICAELA</t>
  </si>
  <si>
    <t>GARCIA JIMENEZ MA. GUADALUPE</t>
  </si>
  <si>
    <t>OJAL</t>
  </si>
  <si>
    <t>MONTAÑO ROMAN MONICA KARINA</t>
  </si>
  <si>
    <t>CONTROL</t>
  </si>
  <si>
    <t>GARIBAY GARIBAY GABRIELA</t>
  </si>
  <si>
    <t>ENCARGADA</t>
  </si>
  <si>
    <t>RAMIREZ HERNANDEZ CLAUDIA GABRIELA</t>
  </si>
  <si>
    <t>BORDADO</t>
  </si>
  <si>
    <t>RODRIGUEZ BUSTAMANTE NALLELY</t>
  </si>
  <si>
    <t>PLANCHA</t>
  </si>
  <si>
    <t>RODRIGUEZ TORRES JAZMIN</t>
  </si>
  <si>
    <t>DOMINGUEZ GASLAVIZ LAURA</t>
  </si>
  <si>
    <t>REYES URBINA PATRICIA</t>
  </si>
  <si>
    <t>MENA ALVARADO ALMA LAURA</t>
  </si>
  <si>
    <t>TORRES MEZA LILIANA</t>
  </si>
  <si>
    <t>PRACTICA</t>
  </si>
  <si>
    <t>PEREZ VAZQUEZ AIDE MARIBEL</t>
  </si>
  <si>
    <t>MORALES VILLAREAL EVELIN PAOLA</t>
  </si>
  <si>
    <t>CASILLAS SANDOVAL BEATRIZ</t>
  </si>
  <si>
    <t>CARRILLO ORDAZ MA. DE LOS ANGELES</t>
  </si>
  <si>
    <t>VAZQUEZ YADIRA DE JESUS</t>
  </si>
  <si>
    <t>INDUSTRIA JALISCIENSE DE REHABILITACIÓN SOCIAL</t>
  </si>
  <si>
    <r>
      <rPr>
        <b/>
        <sz val="18"/>
        <color rgb="FF002060"/>
        <rFont val="Calibri"/>
        <family val="2"/>
        <scheme val="minor"/>
      </rPr>
      <t>I</t>
    </r>
    <r>
      <rPr>
        <b/>
        <sz val="14"/>
        <color rgb="FF002060"/>
        <rFont val="Calibri"/>
        <family val="2"/>
        <scheme val="minor"/>
      </rPr>
      <t xml:space="preserve">NDUSTRIA </t>
    </r>
    <r>
      <rPr>
        <b/>
        <sz val="18"/>
        <color rgb="FF002060"/>
        <rFont val="Calibri"/>
        <family val="2"/>
        <scheme val="minor"/>
      </rPr>
      <t>J</t>
    </r>
    <r>
      <rPr>
        <b/>
        <sz val="14"/>
        <color rgb="FF002060"/>
        <rFont val="Calibri"/>
        <family val="2"/>
        <scheme val="minor"/>
      </rPr>
      <t xml:space="preserve">ALISCIENSE DE </t>
    </r>
    <r>
      <rPr>
        <b/>
        <sz val="18"/>
        <color rgb="FF002060"/>
        <rFont val="Calibri"/>
        <family val="2"/>
        <scheme val="minor"/>
      </rPr>
      <t>R</t>
    </r>
    <r>
      <rPr>
        <b/>
        <sz val="14"/>
        <color rgb="FF002060"/>
        <rFont val="Calibri"/>
        <family val="2"/>
        <scheme val="minor"/>
      </rPr>
      <t xml:space="preserve">EHABILITACION </t>
    </r>
    <r>
      <rPr>
        <b/>
        <sz val="18"/>
        <color rgb="FF002060"/>
        <rFont val="Calibri"/>
        <family val="2"/>
        <scheme val="minor"/>
      </rPr>
      <t>S</t>
    </r>
    <r>
      <rPr>
        <b/>
        <sz val="14"/>
        <color rgb="FF002060"/>
        <rFont val="Calibri"/>
        <family val="2"/>
        <scheme val="minor"/>
      </rPr>
      <t>OCIAL</t>
    </r>
  </si>
  <si>
    <t>INDUSTRIA JALISCIENSE DE REHABILITACION SOCIAL</t>
  </si>
  <si>
    <t xml:space="preserve">           REPORTE MENSUAL DE TRABAJO CORRESPONDIENTE AL MES DE ENERO 2013</t>
  </si>
  <si>
    <r>
      <t xml:space="preserve">SE REALIZARON </t>
    </r>
    <r>
      <rPr>
        <b/>
        <sz val="12"/>
        <color theme="1"/>
        <rFont val="Calibri"/>
        <family val="2"/>
        <scheme val="minor"/>
      </rPr>
      <t>1,256</t>
    </r>
    <r>
      <rPr>
        <sz val="12"/>
        <color theme="1"/>
        <rFont val="Calibri"/>
        <family val="2"/>
        <scheme val="minor"/>
      </rPr>
      <t xml:space="preserve"> PRENDAS, PRODUCCIÓN DE CONVENIO DE MAQUILA CON EMPRESARIOS Y SECRETARIA DE SEGURIDAD.</t>
    </r>
  </si>
  <si>
    <t xml:space="preserve"> MANUFACTURERA GÓMEZ  </t>
  </si>
  <si>
    <r>
      <t xml:space="preserve">SE FABRICARON  </t>
    </r>
    <r>
      <rPr>
        <b/>
        <sz val="12"/>
        <color theme="1"/>
        <rFont val="Calibri"/>
        <family val="2"/>
        <scheme val="minor"/>
      </rPr>
      <t>570</t>
    </r>
    <r>
      <rPr>
        <sz val="12"/>
        <color theme="1"/>
        <rFont val="Calibri"/>
        <family val="2"/>
        <scheme val="minor"/>
      </rPr>
      <t xml:space="preserve"> PIEZAS DE ARTÍCULOS EN TEJIDO CON CINTILLA DE PLÁSTICO.</t>
    </r>
  </si>
  <si>
    <r>
      <t xml:space="preserve">TALLER CON MINIMA PRODUCCION DE ARTESANIAS, Y FABRICACION DE MUEBLES SOBRE PEDIDO, PARA INICIAR PROYECTO DE PRODUCCION DE BASES DE CAMA SE ENTREGARON LAS PRIMERAS </t>
    </r>
    <r>
      <rPr>
        <b/>
        <sz val="12"/>
        <color theme="1"/>
        <rFont val="Calibri"/>
        <family val="2"/>
        <scheme val="minor"/>
      </rPr>
      <t>50</t>
    </r>
    <r>
      <rPr>
        <sz val="12"/>
        <color theme="1"/>
        <rFont val="Calibri"/>
        <family val="2"/>
        <scheme val="minor"/>
      </rPr>
      <t xml:space="preserve"> BASES.</t>
    </r>
  </si>
  <si>
    <t>SANDRA IVETH OROZCO DE LA CRUZ</t>
  </si>
  <si>
    <t>TALLER CON MINIMA PRODUCCION DE  TAPIZADO DE MUEBLES Y VEHICULOS, SOBRE PEDIDO. SE INICIARA PROXIMO MES EL TAPIZADO DE BASES DE CAMA.</t>
  </si>
  <si>
    <t>SE FABRICAN ESTRUCTURAS METALICAS Y SEÑALAMIENTOS VIALES, ACTUALMENTE SE TRABAJA EN EL PEDIDO CON LA  SECRETARIA DE TURISMO (RUTA DEL PEREGRINO) CERRANDO EL MES CON UN 60% DE AVANCE DE SEÑALAMIENTOS YA INSTALADOS.</t>
  </si>
  <si>
    <t>GUANTES</t>
  </si>
  <si>
    <t xml:space="preserve">FABRICACIÓN DE GUANTES </t>
  </si>
  <si>
    <r>
      <t xml:space="preserve">PRODUCCIÓN DE PRENDAS PARA VISITA DE INTERNO EN VENTA STAND DE </t>
    </r>
    <r>
      <rPr>
        <b/>
        <sz val="12"/>
        <color theme="1"/>
        <rFont val="Calibri"/>
        <family val="2"/>
        <scheme val="minor"/>
      </rPr>
      <t>350</t>
    </r>
    <r>
      <rPr>
        <sz val="12"/>
        <color theme="1"/>
        <rFont val="Calibri"/>
        <family val="2"/>
        <scheme val="minor"/>
      </rPr>
      <t xml:space="preserve"> PIEZAS.</t>
    </r>
  </si>
  <si>
    <r>
      <t xml:space="preserve">SE REALIZARON </t>
    </r>
    <r>
      <rPr>
        <b/>
        <sz val="12"/>
        <color theme="1"/>
        <rFont val="Calibri"/>
        <family val="2"/>
        <scheme val="minor"/>
      </rPr>
      <t xml:space="preserve">2,312 </t>
    </r>
    <r>
      <rPr>
        <sz val="12"/>
        <color theme="1"/>
        <rFont val="Calibri"/>
        <family val="2"/>
        <scheme val="minor"/>
      </rPr>
      <t xml:space="preserve"> PRENDAS, PRODUCCIÓN DE CONVENIO DE MAQUILA CON EMPRESARIOS Y SECRETARIA DE SEGURIDAD.</t>
    </r>
  </si>
  <si>
    <t xml:space="preserve"> DAVID PAREDES- PRISCYLA SARAI SANCHEZ MUÑOZ</t>
  </si>
  <si>
    <t xml:space="preserve">DETALLADO Y PINTADO DE PIEZAS DE ALFARERÍA, SE REALIZARON VENTAS DE LA PRODUCCIÓN ALMACENADA, SE ENTREGARON  4,440 PIEZAS EL 90% DEL INVENTARIO TOTAL PARA FACTURAR A LA ADMINISTRACION DEL RECLUSORIO PREVENTIVO. </t>
  </si>
  <si>
    <r>
      <t xml:space="preserve">PRODUCCIÓN DE PRENDAS PARA VISITA DE INTERNO EN VENTA STAND DE </t>
    </r>
    <r>
      <rPr>
        <b/>
        <sz val="12"/>
        <color theme="1"/>
        <rFont val="Calibri"/>
        <family val="2"/>
        <scheme val="minor"/>
      </rPr>
      <t>600</t>
    </r>
    <r>
      <rPr>
        <sz val="12"/>
        <color theme="1"/>
        <rFont val="Calibri"/>
        <family val="2"/>
        <scheme val="minor"/>
      </rPr>
      <t xml:space="preserve"> PIEZAS.</t>
    </r>
  </si>
  <si>
    <r>
      <t xml:space="preserve">AVANCE DE PRODUCCIÓN DE PEDIDOS CON </t>
    </r>
    <r>
      <rPr>
        <b/>
        <sz val="12"/>
        <color theme="1"/>
        <rFont val="Calibri"/>
        <family val="2"/>
        <scheme val="minor"/>
      </rPr>
      <t xml:space="preserve">75 </t>
    </r>
    <r>
      <rPr>
        <sz val="12"/>
        <color theme="1"/>
        <rFont val="Calibri"/>
        <family val="2"/>
        <scheme val="minor"/>
      </rPr>
      <t xml:space="preserve"> PRENDAS.</t>
    </r>
  </si>
  <si>
    <t>SE FABRICO 70 CABALLETES DE PISO, 50 CABALLETES DE MESA, 05 BANCOS Y 30 RESTIRADORES.</t>
  </si>
  <si>
    <t>VICTOR BERNABE INFANTE MARES</t>
  </si>
  <si>
    <r>
      <t xml:space="preserve">SE ELABORÓ TORTILLA CON UN TOTAL DE </t>
    </r>
    <r>
      <rPr>
        <b/>
        <sz val="12"/>
        <color theme="1"/>
        <rFont val="Calibri"/>
        <family val="2"/>
        <scheme val="minor"/>
      </rPr>
      <t xml:space="preserve">18,895 </t>
    </r>
    <r>
      <rPr>
        <sz val="12"/>
        <color theme="1"/>
        <rFont val="Calibri"/>
        <family val="2"/>
        <scheme val="minor"/>
      </rPr>
      <t xml:space="preserve"> KILOS EN EL  MES</t>
    </r>
  </si>
  <si>
    <r>
      <t xml:space="preserve">SE ELABORÓ TORTILLA CON UN TOTAL </t>
    </r>
    <r>
      <rPr>
        <b/>
        <sz val="12"/>
        <color theme="1"/>
        <rFont val="Calibri"/>
        <family val="2"/>
        <scheme val="minor"/>
      </rPr>
      <t>15,873</t>
    </r>
    <r>
      <rPr>
        <sz val="12"/>
        <color theme="1"/>
        <rFont val="Calibri"/>
        <family val="2"/>
        <scheme val="minor"/>
      </rPr>
      <t xml:space="preserve">  DE KILOS EN EL  MES.</t>
    </r>
  </si>
  <si>
    <t xml:space="preserve"> </t>
  </si>
  <si>
    <t>INTERNOS LABORANDO EN LA INDUSTRIA AL MES DE  ENERO 2013</t>
  </si>
  <si>
    <t>ENERO 2013</t>
  </si>
  <si>
    <t>DEL 01  AL 31 DE ENERO DEL 2013</t>
  </si>
  <si>
    <t>PAREDES</t>
  </si>
</sst>
</file>

<file path=xl/styles.xml><?xml version="1.0" encoding="utf-8"?>
<styleSheet xmlns="http://schemas.openxmlformats.org/spreadsheetml/2006/main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-* #,##0.00\ &quot;Pts&quot;_-;\-* #,##0.00\ &quot;Pts&quot;_-;_-* &quot;-&quot;??\ &quot;Pts&quot;_-;_-@_-"/>
    <numFmt numFmtId="167" formatCode="_-* #,##0.00\ &quot;€&quot;_-;\-* #,##0.00\ &quot;€&quot;_-;_-* &quot;-&quot;??\ &quot;€&quot;_-;_-@_-"/>
    <numFmt numFmtId="168" formatCode="00"/>
    <numFmt numFmtId="169" formatCode="General_)"/>
    <numFmt numFmtId="170" formatCode="&quot;$&quot;#,##0.00"/>
    <numFmt numFmtId="171" formatCode="&quot;$&quot;#,##0.00_);\(&quot;$&quot;#,##0.00\)"/>
  </numFmts>
  <fonts count="54">
    <font>
      <sz val="8"/>
      <name val="Arial Rounded MT Bold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Rounded MT Bold"/>
      <family val="2"/>
    </font>
    <font>
      <sz val="10"/>
      <name val="Arial Rounded MT Bold"/>
      <family val="2"/>
    </font>
    <font>
      <sz val="8"/>
      <color theme="0"/>
      <name val="Arial Rounded MT Bold"/>
      <family val="2"/>
    </font>
    <font>
      <sz val="10"/>
      <name val="Arial"/>
      <family val="2"/>
    </font>
    <font>
      <sz val="11"/>
      <name val="Arial Rounded MT Bold"/>
      <family val="2"/>
    </font>
    <font>
      <b/>
      <sz val="8"/>
      <name val="Arial Rounded MT Bold"/>
      <family val="2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0"/>
      <name val="Arial Rounded MT Bold"/>
      <family val="2"/>
    </font>
    <font>
      <sz val="10"/>
      <color theme="0"/>
      <name val="Arial Rounded MT Bold"/>
      <family val="2"/>
    </font>
    <font>
      <b/>
      <sz val="8"/>
      <color theme="0"/>
      <name val="Arial Rounded MT Bold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8.5"/>
      <name val="Arial"/>
      <family val="2"/>
    </font>
    <font>
      <sz val="8.5"/>
      <name val="Arial Rounded MT Bold"/>
      <family val="2"/>
    </font>
    <font>
      <sz val="8.5"/>
      <color rgb="FFFF0000"/>
      <name val="Arial"/>
      <family val="2"/>
    </font>
    <font>
      <b/>
      <sz val="8.5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 Rounded MT Bold"/>
      <family val="2"/>
    </font>
    <font>
      <b/>
      <sz val="14"/>
      <color rgb="FF002060"/>
      <name val="Calibri"/>
      <family val="2"/>
      <scheme val="minor"/>
    </font>
    <font>
      <b/>
      <sz val="22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sz val="20"/>
      <color rgb="FF002060"/>
      <name val="Calibri"/>
      <family val="2"/>
      <scheme val="minor"/>
    </font>
    <font>
      <sz val="10"/>
      <color rgb="FF002060"/>
      <name val="Arial Rounded MT Bold"/>
      <family val="2"/>
    </font>
    <font>
      <sz val="8"/>
      <color rgb="FF002060"/>
      <name val="Arial Rounded MT Bold"/>
      <family val="2"/>
    </font>
    <font>
      <sz val="11"/>
      <color theme="0"/>
      <name val="Arial Rounded MT Bold"/>
      <family val="2"/>
    </font>
    <font>
      <sz val="12"/>
      <color theme="0"/>
      <name val="Arial Rounded MT Bold"/>
      <family val="2"/>
    </font>
    <font>
      <sz val="12"/>
      <name val="Arial Rounded MT Bold"/>
      <family val="2"/>
    </font>
    <font>
      <b/>
      <sz val="12"/>
      <color theme="0"/>
      <name val="Arial Rounded MT Bold"/>
      <family val="2"/>
    </font>
    <font>
      <sz val="12"/>
      <color rgb="FF002060"/>
      <name val="Calibri"/>
      <family val="2"/>
      <scheme val="minor"/>
    </font>
    <font>
      <b/>
      <sz val="24"/>
      <color rgb="FF002060"/>
      <name val="Calibri"/>
      <family val="2"/>
      <scheme val="minor"/>
    </font>
    <font>
      <sz val="12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rgb="FF002060"/>
      </left>
      <right/>
      <top style="double">
        <color rgb="FF002060"/>
      </top>
      <bottom style="double">
        <color rgb="FF002060"/>
      </bottom>
      <diagonal/>
    </border>
    <border>
      <left/>
      <right/>
      <top style="double">
        <color rgb="FF002060"/>
      </top>
      <bottom style="double">
        <color rgb="FF002060"/>
      </bottom>
      <diagonal/>
    </border>
    <border>
      <left/>
      <right style="double">
        <color rgb="FF002060"/>
      </right>
      <top style="double">
        <color rgb="FF002060"/>
      </top>
      <bottom style="double">
        <color rgb="FF0020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2060"/>
      </bottom>
      <diagonal/>
    </border>
    <border>
      <left/>
      <right/>
      <top style="thin">
        <color rgb="FF002060"/>
      </top>
      <bottom style="double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06">
    <xf numFmtId="0" fontId="0" fillId="0" borderId="0" xfId="0"/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7" fontId="0" fillId="0" borderId="0" xfId="0" applyNumberFormat="1"/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168" fontId="13" fillId="0" borderId="0" xfId="9" applyNumberFormat="1" applyFont="1" applyAlignment="1">
      <alignment horizontal="center"/>
    </xf>
    <xf numFmtId="0" fontId="4" fillId="0" borderId="0" xfId="9" applyAlignment="1">
      <alignment horizontal="center"/>
    </xf>
    <xf numFmtId="0" fontId="4" fillId="0" borderId="0" xfId="9"/>
    <xf numFmtId="0" fontId="12" fillId="0" borderId="0" xfId="9" applyFont="1" applyBorder="1"/>
    <xf numFmtId="0" fontId="4" fillId="0" borderId="0" xfId="9" applyBorder="1" applyAlignment="1">
      <alignment horizontal="center" vertical="center" wrapText="1"/>
    </xf>
    <xf numFmtId="0" fontId="4" fillId="0" borderId="0" xfId="9" applyBorder="1" applyAlignment="1">
      <alignment horizontal="justify" vertical="center" wrapText="1"/>
    </xf>
    <xf numFmtId="168" fontId="4" fillId="0" borderId="0" xfId="9" applyNumberFormat="1" applyBorder="1" applyAlignment="1">
      <alignment horizontal="center" vertical="center" wrapText="1"/>
    </xf>
    <xf numFmtId="0" fontId="4" fillId="0" borderId="0" xfId="9" applyBorder="1" applyAlignment="1">
      <alignment horizontal="center"/>
    </xf>
    <xf numFmtId="0" fontId="12" fillId="0" borderId="0" xfId="9" applyFont="1"/>
    <xf numFmtId="0" fontId="18" fillId="0" borderId="0" xfId="9" applyFont="1" applyAlignment="1">
      <alignment horizontal="center" vertical="center" wrapText="1"/>
    </xf>
    <xf numFmtId="0" fontId="18" fillId="0" borderId="0" xfId="9" applyFont="1" applyAlignment="1">
      <alignment horizontal="justify" vertical="center" wrapText="1"/>
    </xf>
    <xf numFmtId="0" fontId="4" fillId="0" borderId="0" xfId="9" applyAlignment="1">
      <alignment horizontal="center" vertical="center" wrapText="1"/>
    </xf>
    <xf numFmtId="0" fontId="4" fillId="0" borderId="0" xfId="9" applyAlignment="1">
      <alignment horizontal="justify" vertical="center" wrapText="1"/>
    </xf>
    <xf numFmtId="168" fontId="4" fillId="0" borderId="0" xfId="9" applyNumberFormat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22" fillId="8" borderId="8" xfId="0" applyFont="1" applyFill="1" applyBorder="1" applyAlignment="1">
      <alignment horizontal="center"/>
    </xf>
    <xf numFmtId="0" fontId="22" fillId="8" borderId="9" xfId="0" applyFont="1" applyFill="1" applyBorder="1" applyAlignment="1">
      <alignment horizontal="center"/>
    </xf>
    <xf numFmtId="0" fontId="22" fillId="8" borderId="10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11" fillId="0" borderId="0" xfId="0" applyFont="1"/>
    <xf numFmtId="0" fontId="21" fillId="3" borderId="0" xfId="0" applyFont="1" applyFill="1" applyBorder="1" applyAlignment="1">
      <alignment horizontal="center"/>
    </xf>
    <xf numFmtId="0" fontId="0" fillId="3" borderId="0" xfId="0" applyFill="1" applyBorder="1"/>
    <xf numFmtId="0" fontId="20" fillId="9" borderId="6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3" fillId="0" borderId="0" xfId="11"/>
    <xf numFmtId="0" fontId="18" fillId="0" borderId="0" xfId="11" applyFont="1" applyAlignment="1">
      <alignment wrapText="1"/>
    </xf>
    <xf numFmtId="0" fontId="25" fillId="0" borderId="0" xfId="11" applyFont="1" applyAlignment="1">
      <alignment wrapText="1"/>
    </xf>
    <xf numFmtId="0" fontId="19" fillId="0" borderId="0" xfId="11" applyFont="1"/>
    <xf numFmtId="0" fontId="23" fillId="0" borderId="0" xfId="11" applyNumberFormat="1" applyFont="1"/>
    <xf numFmtId="0" fontId="23" fillId="0" borderId="0" xfId="11" applyFont="1"/>
    <xf numFmtId="0" fontId="25" fillId="0" borderId="6" xfId="11" applyFont="1" applyBorder="1" applyAlignment="1">
      <alignment horizontal="center" vertical="center" wrapText="1"/>
    </xf>
    <xf numFmtId="0" fontId="19" fillId="0" borderId="6" xfId="11" applyFont="1" applyBorder="1"/>
    <xf numFmtId="0" fontId="24" fillId="0" borderId="0" xfId="11" applyFont="1" applyAlignment="1">
      <alignment horizontal="center"/>
    </xf>
    <xf numFmtId="0" fontId="26" fillId="0" borderId="0" xfId="11" applyFont="1" applyAlignment="1">
      <alignment horizontal="center"/>
    </xf>
    <xf numFmtId="0" fontId="26" fillId="0" borderId="0" xfId="11" applyNumberFormat="1" applyFont="1" applyAlignment="1">
      <alignment horizontal="center"/>
    </xf>
    <xf numFmtId="0" fontId="27" fillId="0" borderId="18" xfId="11" applyFont="1" applyBorder="1" applyAlignment="1">
      <alignment horizontal="center"/>
    </xf>
    <xf numFmtId="0" fontId="27" fillId="0" borderId="6" xfId="11" applyFont="1" applyBorder="1"/>
    <xf numFmtId="0" fontId="14" fillId="0" borderId="0" xfId="11" applyFont="1"/>
    <xf numFmtId="0" fontId="30" fillId="0" borderId="0" xfId="11" applyFont="1"/>
    <xf numFmtId="0" fontId="14" fillId="6" borderId="18" xfId="11" applyFont="1" applyFill="1" applyBorder="1" applyAlignment="1">
      <alignment horizontal="center" wrapText="1"/>
    </xf>
    <xf numFmtId="168" fontId="17" fillId="0" borderId="0" xfId="9" applyNumberFormat="1" applyFont="1" applyAlignment="1">
      <alignment horizontal="center" vertical="center" wrapText="1"/>
    </xf>
    <xf numFmtId="0" fontId="18" fillId="0" borderId="0" xfId="9" applyFont="1" applyBorder="1" applyAlignment="1">
      <alignment horizontal="center" vertical="center" wrapText="1"/>
    </xf>
    <xf numFmtId="168" fontId="13" fillId="0" borderId="12" xfId="9" applyNumberFormat="1" applyFont="1" applyBorder="1" applyAlignment="1">
      <alignment horizontal="center" vertical="center" wrapText="1"/>
    </xf>
    <xf numFmtId="0" fontId="13" fillId="0" borderId="11" xfId="9" applyFont="1" applyBorder="1" applyAlignment="1">
      <alignment horizontal="center" vertical="center" wrapText="1"/>
    </xf>
    <xf numFmtId="0" fontId="30" fillId="10" borderId="21" xfId="11" applyNumberFormat="1" applyFont="1" applyFill="1" applyBorder="1" applyAlignment="1">
      <alignment wrapText="1"/>
    </xf>
    <xf numFmtId="0" fontId="30" fillId="11" borderId="21" xfId="11" applyNumberFormat="1" applyFont="1" applyFill="1" applyBorder="1" applyAlignment="1">
      <alignment wrapText="1"/>
    </xf>
    <xf numFmtId="0" fontId="24" fillId="0" borderId="0" xfId="11" applyFont="1" applyAlignment="1">
      <alignment wrapText="1"/>
    </xf>
    <xf numFmtId="0" fontId="18" fillId="0" borderId="22" xfId="11" applyFont="1" applyBorder="1" applyAlignment="1">
      <alignment wrapText="1"/>
    </xf>
    <xf numFmtId="0" fontId="18" fillId="0" borderId="19" xfId="11" applyFont="1" applyBorder="1" applyAlignment="1">
      <alignment wrapText="1"/>
    </xf>
    <xf numFmtId="0" fontId="2" fillId="0" borderId="0" xfId="11" applyFont="1"/>
    <xf numFmtId="0" fontId="22" fillId="7" borderId="6" xfId="12" applyNumberFormat="1" applyFont="1" applyFill="1" applyBorder="1" applyAlignment="1">
      <alignment horizontal="center" vertical="center"/>
    </xf>
    <xf numFmtId="0" fontId="22" fillId="7" borderId="6" xfId="0" applyNumberFormat="1" applyFont="1" applyFill="1" applyBorder="1" applyAlignment="1">
      <alignment horizontal="center" vertical="center"/>
    </xf>
    <xf numFmtId="0" fontId="22" fillId="7" borderId="7" xfId="0" applyNumberFormat="1" applyFont="1" applyFill="1" applyBorder="1" applyAlignment="1">
      <alignment horizontal="center" vertical="center"/>
    </xf>
    <xf numFmtId="0" fontId="22" fillId="8" borderId="9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5" fillId="10" borderId="24" xfId="11" applyNumberFormat="1" applyFont="1" applyFill="1" applyBorder="1" applyAlignment="1">
      <alignment horizontal="center"/>
    </xf>
    <xf numFmtId="0" fontId="15" fillId="8" borderId="24" xfId="11" applyFont="1" applyFill="1" applyBorder="1" applyAlignment="1">
      <alignment horizontal="center"/>
    </xf>
    <xf numFmtId="0" fontId="15" fillId="11" borderId="24" xfId="11" applyFont="1" applyFill="1" applyBorder="1" applyAlignment="1">
      <alignment horizontal="center"/>
    </xf>
    <xf numFmtId="1" fontId="30" fillId="8" borderId="21" xfId="11" applyNumberFormat="1" applyFont="1" applyFill="1" applyBorder="1" applyAlignment="1">
      <alignment wrapText="1"/>
    </xf>
    <xf numFmtId="0" fontId="0" fillId="0" borderId="6" xfId="0" applyBorder="1"/>
    <xf numFmtId="1" fontId="0" fillId="0" borderId="0" xfId="0" applyNumberFormat="1"/>
    <xf numFmtId="0" fontId="0" fillId="0" borderId="6" xfId="0" applyBorder="1" applyAlignment="1">
      <alignment horizontal="center"/>
    </xf>
    <xf numFmtId="0" fontId="11" fillId="12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3" fillId="0" borderId="0" xfId="0" applyFont="1" applyFill="1" applyAlignment="1">
      <alignment horizontal="center"/>
    </xf>
    <xf numFmtId="169" fontId="33" fillId="0" borderId="0" xfId="0" applyNumberFormat="1" applyFont="1" applyFill="1" applyBorder="1" applyAlignment="1" applyProtection="1">
      <alignment horizontal="center"/>
    </xf>
    <xf numFmtId="0" fontId="34" fillId="0" borderId="0" xfId="0" applyFont="1" applyFill="1" applyAlignment="1">
      <alignment horizontal="center"/>
    </xf>
    <xf numFmtId="169" fontId="33" fillId="0" borderId="0" xfId="0" applyNumberFormat="1" applyFont="1" applyFill="1" applyBorder="1" applyAlignment="1" applyProtection="1">
      <alignment horizontal="left"/>
    </xf>
    <xf numFmtId="4" fontId="33" fillId="0" borderId="0" xfId="0" applyNumberFormat="1" applyFont="1" applyFill="1" applyBorder="1" applyProtection="1"/>
    <xf numFmtId="170" fontId="33" fillId="0" borderId="0" xfId="13" applyNumberFormat="1" applyFont="1" applyFill="1" applyBorder="1"/>
    <xf numFmtId="0" fontId="34" fillId="0" borderId="0" xfId="0" applyFont="1" applyFill="1"/>
    <xf numFmtId="4" fontId="35" fillId="0" borderId="0" xfId="0" applyNumberFormat="1" applyFont="1" applyFill="1" applyBorder="1" applyProtection="1"/>
    <xf numFmtId="0" fontId="33" fillId="6" borderId="0" xfId="0" applyFont="1" applyFill="1" applyAlignment="1">
      <alignment horizontal="center"/>
    </xf>
    <xf numFmtId="169" fontId="33" fillId="6" borderId="0" xfId="0" applyNumberFormat="1" applyFont="1" applyFill="1" applyBorder="1" applyAlignment="1" applyProtection="1">
      <alignment horizontal="center"/>
    </xf>
    <xf numFmtId="0" fontId="34" fillId="6" borderId="0" xfId="0" applyFont="1" applyFill="1" applyAlignment="1">
      <alignment horizontal="center"/>
    </xf>
    <xf numFmtId="0" fontId="33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33" fillId="0" borderId="0" xfId="0" applyFont="1"/>
    <xf numFmtId="171" fontId="33" fillId="0" borderId="0" xfId="0" applyNumberFormat="1" applyFont="1"/>
    <xf numFmtId="0" fontId="33" fillId="0" borderId="22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0" xfId="0" applyFont="1"/>
    <xf numFmtId="171" fontId="38" fillId="0" borderId="0" xfId="0" applyNumberFormat="1" applyFont="1"/>
    <xf numFmtId="0" fontId="39" fillId="0" borderId="0" xfId="0" applyFont="1" applyAlignment="1">
      <alignment horizontal="center"/>
    </xf>
    <xf numFmtId="0" fontId="39" fillId="0" borderId="0" xfId="0" applyFont="1"/>
    <xf numFmtId="0" fontId="18" fillId="0" borderId="6" xfId="11" applyFont="1" applyBorder="1" applyAlignment="1">
      <alignment horizontal="center" vertical="center" wrapText="1"/>
    </xf>
    <xf numFmtId="0" fontId="26" fillId="0" borderId="16" xfId="11" applyNumberFormat="1" applyFont="1" applyBorder="1" applyAlignment="1">
      <alignment horizontal="center" vertical="center" wrapText="1"/>
    </xf>
    <xf numFmtId="0" fontId="40" fillId="0" borderId="0" xfId="11" applyFont="1" applyAlignment="1">
      <alignment wrapText="1"/>
    </xf>
    <xf numFmtId="0" fontId="48" fillId="3" borderId="0" xfId="0" applyFont="1" applyFill="1" applyBorder="1" applyAlignment="1">
      <alignment horizontal="center"/>
    </xf>
    <xf numFmtId="0" fontId="49" fillId="3" borderId="0" xfId="0" applyFont="1" applyFill="1"/>
    <xf numFmtId="0" fontId="49" fillId="0" borderId="0" xfId="0" applyFont="1" applyBorder="1" applyAlignment="1">
      <alignment horizontal="center"/>
    </xf>
    <xf numFmtId="0" fontId="49" fillId="0" borderId="0" xfId="0" applyFont="1"/>
    <xf numFmtId="0" fontId="50" fillId="15" borderId="23" xfId="0" applyFont="1" applyFill="1" applyBorder="1" applyAlignment="1">
      <alignment horizontal="center"/>
    </xf>
    <xf numFmtId="0" fontId="50" fillId="13" borderId="29" xfId="0" applyFont="1" applyFill="1" applyBorder="1" applyAlignment="1">
      <alignment horizontal="center"/>
    </xf>
    <xf numFmtId="0" fontId="50" fillId="14" borderId="11" xfId="0" applyFont="1" applyFill="1" applyBorder="1" applyAlignment="1">
      <alignment horizontal="right"/>
    </xf>
    <xf numFmtId="0" fontId="49" fillId="0" borderId="0" xfId="0" applyFont="1" applyAlignment="1">
      <alignment horizontal="center"/>
    </xf>
    <xf numFmtId="0" fontId="1" fillId="0" borderId="0" xfId="9" applyFont="1" applyAlignment="1">
      <alignment horizontal="center"/>
    </xf>
    <xf numFmtId="0" fontId="15" fillId="5" borderId="32" xfId="9" applyFont="1" applyFill="1" applyBorder="1" applyAlignment="1">
      <alignment horizontal="center" vertical="center"/>
    </xf>
    <xf numFmtId="0" fontId="16" fillId="5" borderId="33" xfId="9" applyFont="1" applyFill="1" applyBorder="1" applyAlignment="1">
      <alignment horizontal="center" vertical="center"/>
    </xf>
    <xf numFmtId="0" fontId="16" fillId="5" borderId="33" xfId="9" applyFont="1" applyFill="1" applyBorder="1" applyAlignment="1">
      <alignment horizontal="center" vertical="center" wrapText="1"/>
    </xf>
    <xf numFmtId="168" fontId="16" fillId="5" borderId="33" xfId="9" applyNumberFormat="1" applyFont="1" applyFill="1" applyBorder="1" applyAlignment="1">
      <alignment horizontal="center" vertical="center" wrapText="1"/>
    </xf>
    <xf numFmtId="0" fontId="16" fillId="5" borderId="34" xfId="9" applyFont="1" applyFill="1" applyBorder="1" applyAlignment="1">
      <alignment horizontal="center" vertical="center" wrapText="1"/>
    </xf>
    <xf numFmtId="0" fontId="18" fillId="0" borderId="36" xfId="9" applyFont="1" applyBorder="1" applyAlignment="1">
      <alignment horizontal="justify" vertical="center" wrapText="1"/>
    </xf>
    <xf numFmtId="0" fontId="18" fillId="0" borderId="37" xfId="9" applyFont="1" applyBorder="1" applyAlignment="1">
      <alignment horizontal="center" vertical="center" wrapText="1"/>
    </xf>
    <xf numFmtId="0" fontId="17" fillId="0" borderId="36" xfId="9" applyFont="1" applyBorder="1" applyAlignment="1">
      <alignment horizontal="center" vertical="center" wrapText="1"/>
    </xf>
    <xf numFmtId="0" fontId="18" fillId="0" borderId="36" xfId="9" applyFont="1" applyBorder="1" applyAlignment="1">
      <alignment horizontal="center" vertical="center" wrapText="1"/>
    </xf>
    <xf numFmtId="0" fontId="17" fillId="3" borderId="36" xfId="9" applyNumberFormat="1" applyFont="1" applyFill="1" applyBorder="1" applyAlignment="1">
      <alignment horizontal="center" vertical="center" wrapText="1"/>
    </xf>
    <xf numFmtId="0" fontId="31" fillId="0" borderId="37" xfId="9" applyFont="1" applyBorder="1" applyAlignment="1">
      <alignment horizontal="center" vertical="center" wrapText="1"/>
    </xf>
    <xf numFmtId="168" fontId="17" fillId="3" borderId="36" xfId="9" applyNumberFormat="1" applyFont="1" applyFill="1" applyBorder="1" applyAlignment="1">
      <alignment horizontal="center" vertical="center" wrapText="1"/>
    </xf>
    <xf numFmtId="0" fontId="53" fillId="0" borderId="37" xfId="9" applyFont="1" applyBorder="1" applyAlignment="1">
      <alignment horizontal="center" vertical="center" wrapText="1"/>
    </xf>
    <xf numFmtId="0" fontId="16" fillId="5" borderId="35" xfId="9" applyFont="1" applyFill="1" applyBorder="1" applyAlignment="1">
      <alignment horizontal="center" vertical="center" wrapText="1"/>
    </xf>
    <xf numFmtId="168" fontId="17" fillId="3" borderId="36" xfId="10" applyNumberFormat="1" applyFont="1" applyFill="1" applyBorder="1" applyAlignment="1">
      <alignment horizontal="center" vertical="center" wrapText="1"/>
    </xf>
    <xf numFmtId="0" fontId="18" fillId="3" borderId="36" xfId="9" applyFont="1" applyFill="1" applyBorder="1" applyAlignment="1">
      <alignment horizontal="justify" vertical="center" wrapText="1"/>
    </xf>
    <xf numFmtId="0" fontId="17" fillId="0" borderId="38" xfId="9" applyFont="1" applyBorder="1" applyAlignment="1">
      <alignment horizontal="center" vertical="center" wrapText="1"/>
    </xf>
    <xf numFmtId="0" fontId="18" fillId="0" borderId="38" xfId="9" applyFont="1" applyBorder="1" applyAlignment="1">
      <alignment horizontal="center" vertical="center" wrapText="1"/>
    </xf>
    <xf numFmtId="0" fontId="18" fillId="0" borderId="38" xfId="9" applyFont="1" applyBorder="1" applyAlignment="1">
      <alignment horizontal="justify" vertical="center" wrapText="1"/>
    </xf>
    <xf numFmtId="168" fontId="17" fillId="3" borderId="38" xfId="9" applyNumberFormat="1" applyFont="1" applyFill="1" applyBorder="1" applyAlignment="1">
      <alignment horizontal="center" vertical="center" wrapText="1"/>
    </xf>
    <xf numFmtId="0" fontId="18" fillId="0" borderId="39" xfId="9" applyFont="1" applyBorder="1" applyAlignment="1">
      <alignment horizontal="center" vertical="center" wrapText="1"/>
    </xf>
    <xf numFmtId="0" fontId="18" fillId="0" borderId="45" xfId="9" applyFont="1" applyBorder="1" applyAlignment="1">
      <alignment horizontal="justify" vertical="center" wrapText="1"/>
    </xf>
    <xf numFmtId="0" fontId="18" fillId="0" borderId="46" xfId="9" applyFont="1" applyBorder="1" applyAlignment="1">
      <alignment horizontal="justify" vertical="center" wrapText="1"/>
    </xf>
    <xf numFmtId="0" fontId="18" fillId="0" borderId="44" xfId="9" applyFont="1" applyBorder="1" applyAlignment="1">
      <alignment horizontal="justify" vertical="center" wrapText="1"/>
    </xf>
    <xf numFmtId="0" fontId="18" fillId="0" borderId="48" xfId="9" applyFont="1" applyBorder="1" applyAlignment="1">
      <alignment horizontal="center" vertical="center" wrapText="1"/>
    </xf>
    <xf numFmtId="0" fontId="18" fillId="0" borderId="49" xfId="9" applyFont="1" applyBorder="1" applyAlignment="1">
      <alignment horizontal="center" vertical="center" wrapText="1"/>
    </xf>
    <xf numFmtId="0" fontId="18" fillId="0" borderId="47" xfId="9" applyFont="1" applyBorder="1" applyAlignment="1">
      <alignment horizontal="center" vertical="center" wrapText="1"/>
    </xf>
    <xf numFmtId="0" fontId="18" fillId="0" borderId="45" xfId="9" applyFont="1" applyBorder="1" applyAlignment="1">
      <alignment horizontal="center" vertical="center" wrapText="1"/>
    </xf>
    <xf numFmtId="0" fontId="18" fillId="0" borderId="46" xfId="9" applyFont="1" applyBorder="1" applyAlignment="1">
      <alignment horizontal="center" vertical="center" wrapText="1"/>
    </xf>
    <xf numFmtId="0" fontId="18" fillId="0" borderId="44" xfId="9" applyFont="1" applyBorder="1" applyAlignment="1">
      <alignment horizontal="center" vertical="center" wrapText="1"/>
    </xf>
    <xf numFmtId="0" fontId="1" fillId="0" borderId="0" xfId="11" applyFont="1"/>
    <xf numFmtId="0" fontId="18" fillId="0" borderId="51" xfId="11" applyFont="1" applyBorder="1" applyAlignment="1">
      <alignment horizontal="center" wrapText="1"/>
    </xf>
    <xf numFmtId="0" fontId="25" fillId="0" borderId="52" xfId="11" applyFont="1" applyBorder="1" applyAlignment="1">
      <alignment horizontal="center" wrapText="1"/>
    </xf>
    <xf numFmtId="0" fontId="28" fillId="10" borderId="17" xfId="11" applyFont="1" applyFill="1" applyBorder="1"/>
    <xf numFmtId="0" fontId="29" fillId="8" borderId="17" xfId="11" applyFont="1" applyFill="1" applyBorder="1" applyAlignment="1">
      <alignment horizontal="center"/>
    </xf>
    <xf numFmtId="0" fontId="29" fillId="11" borderId="17" xfId="11" applyFont="1" applyFill="1" applyBorder="1" applyAlignment="1">
      <alignment horizontal="center"/>
    </xf>
    <xf numFmtId="1" fontId="19" fillId="0" borderId="6" xfId="11" applyNumberFormat="1" applyFont="1" applyBorder="1"/>
    <xf numFmtId="0" fontId="13" fillId="0" borderId="0" xfId="9" applyFont="1" applyAlignment="1">
      <alignment horizontal="center"/>
    </xf>
    <xf numFmtId="0" fontId="41" fillId="0" borderId="0" xfId="11" applyFont="1" applyAlignment="1">
      <alignment horizontal="center" wrapText="1"/>
    </xf>
    <xf numFmtId="0" fontId="44" fillId="0" borderId="0" xfId="9" applyFont="1" applyAlignment="1">
      <alignment horizontal="center"/>
    </xf>
    <xf numFmtId="0" fontId="17" fillId="0" borderId="36" xfId="9" applyFont="1" applyBorder="1" applyAlignment="1">
      <alignment horizontal="center" vertical="center" wrapText="1"/>
    </xf>
    <xf numFmtId="168" fontId="17" fillId="3" borderId="36" xfId="9" applyNumberFormat="1" applyFont="1" applyFill="1" applyBorder="1" applyAlignment="1">
      <alignment horizontal="center" vertical="center" wrapText="1"/>
    </xf>
    <xf numFmtId="0" fontId="16" fillId="5" borderId="40" xfId="9" applyFont="1" applyFill="1" applyBorder="1" applyAlignment="1">
      <alignment horizontal="center" vertical="center" textRotation="90" wrapText="1"/>
    </xf>
    <xf numFmtId="0" fontId="16" fillId="5" borderId="41" xfId="9" applyFont="1" applyFill="1" applyBorder="1" applyAlignment="1">
      <alignment horizontal="center" vertical="center" textRotation="90" wrapText="1"/>
    </xf>
    <xf numFmtId="0" fontId="16" fillId="5" borderId="42" xfId="9" applyFont="1" applyFill="1" applyBorder="1" applyAlignment="1">
      <alignment horizontal="center" vertical="center" textRotation="90" wrapText="1"/>
    </xf>
    <xf numFmtId="0" fontId="16" fillId="5" borderId="43" xfId="9" applyFont="1" applyFill="1" applyBorder="1" applyAlignment="1">
      <alignment horizontal="center" vertical="center" textRotation="90" wrapText="1"/>
    </xf>
    <xf numFmtId="0" fontId="18" fillId="0" borderId="36" xfId="9" applyFont="1" applyBorder="1" applyAlignment="1">
      <alignment horizontal="center" vertical="center" wrapText="1"/>
    </xf>
    <xf numFmtId="0" fontId="17" fillId="3" borderId="36" xfId="9" applyNumberFormat="1" applyFont="1" applyFill="1" applyBorder="1" applyAlignment="1">
      <alignment horizontal="center" vertical="center" wrapText="1"/>
    </xf>
    <xf numFmtId="0" fontId="47" fillId="4" borderId="2" xfId="0" applyFont="1" applyFill="1" applyBorder="1" applyAlignment="1">
      <alignment horizontal="center"/>
    </xf>
    <xf numFmtId="0" fontId="47" fillId="4" borderId="3" xfId="0" applyFont="1" applyFill="1" applyBorder="1" applyAlignment="1">
      <alignment horizontal="center"/>
    </xf>
    <xf numFmtId="0" fontId="47" fillId="4" borderId="4" xfId="0" applyFont="1" applyFill="1" applyBorder="1" applyAlignment="1">
      <alignment horizontal="center"/>
    </xf>
    <xf numFmtId="0" fontId="40" fillId="0" borderId="0" xfId="11" applyFont="1" applyAlignment="1">
      <alignment horizontal="center" wrapText="1"/>
    </xf>
    <xf numFmtId="0" fontId="0" fillId="0" borderId="0" xfId="0" applyAlignment="1">
      <alignment horizontal="center"/>
    </xf>
    <xf numFmtId="0" fontId="45" fillId="2" borderId="26" xfId="0" applyFont="1" applyFill="1" applyBorder="1" applyAlignment="1">
      <alignment horizontal="center"/>
    </xf>
    <xf numFmtId="0" fontId="46" fillId="2" borderId="27" xfId="0" applyFont="1" applyFill="1" applyBorder="1"/>
    <xf numFmtId="0" fontId="46" fillId="2" borderId="28" xfId="0" applyFont="1" applyFill="1" applyBorder="1"/>
    <xf numFmtId="0" fontId="45" fillId="0" borderId="50" xfId="0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0" fontId="43" fillId="0" borderId="0" xfId="11" applyFont="1" applyAlignment="1">
      <alignment horizontal="center" vertical="center" wrapText="1"/>
    </xf>
    <xf numFmtId="0" fontId="49" fillId="0" borderId="6" xfId="0" applyFont="1" applyBorder="1" applyAlignment="1">
      <alignment horizontal="center" wrapText="1"/>
    </xf>
    <xf numFmtId="0" fontId="50" fillId="15" borderId="6" xfId="0" applyFont="1" applyFill="1" applyBorder="1" applyAlignment="1">
      <alignment horizontal="center"/>
    </xf>
    <xf numFmtId="0" fontId="50" fillId="13" borderId="6" xfId="0" applyFont="1" applyFill="1" applyBorder="1" applyAlignment="1">
      <alignment horizontal="center"/>
    </xf>
    <xf numFmtId="0" fontId="50" fillId="14" borderId="6" xfId="0" applyFont="1" applyFill="1" applyBorder="1" applyAlignment="1">
      <alignment horizontal="center"/>
    </xf>
    <xf numFmtId="0" fontId="49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17" fontId="49" fillId="0" borderId="6" xfId="0" applyNumberFormat="1" applyFont="1" applyBorder="1" applyAlignment="1">
      <alignment horizontal="center" wrapText="1"/>
    </xf>
    <xf numFmtId="49" fontId="49" fillId="0" borderId="6" xfId="0" applyNumberFormat="1" applyFont="1" applyBorder="1" applyAlignment="1">
      <alignment horizontal="center" wrapText="1"/>
    </xf>
    <xf numFmtId="0" fontId="18" fillId="0" borderId="0" xfId="11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21" fillId="4" borderId="2" xfId="0" applyFont="1" applyFill="1" applyBorder="1" applyAlignment="1">
      <alignment horizontal="center"/>
    </xf>
    <xf numFmtId="0" fontId="21" fillId="4" borderId="3" xfId="0" applyFont="1" applyFill="1" applyBorder="1" applyAlignment="1">
      <alignment horizontal="center"/>
    </xf>
    <xf numFmtId="0" fontId="21" fillId="4" borderId="4" xfId="0" applyFont="1" applyFill="1" applyBorder="1" applyAlignment="1">
      <alignment horizontal="center"/>
    </xf>
    <xf numFmtId="0" fontId="24" fillId="0" borderId="0" xfId="11" applyFont="1" applyAlignment="1">
      <alignment horizontal="center" wrapText="1"/>
    </xf>
    <xf numFmtId="0" fontId="30" fillId="0" borderId="20" xfId="11" applyFont="1" applyBorder="1" applyAlignment="1">
      <alignment horizontal="center" wrapText="1"/>
    </xf>
    <xf numFmtId="0" fontId="18" fillId="0" borderId="6" xfId="11" applyFont="1" applyBorder="1" applyAlignment="1">
      <alignment horizontal="center" vertical="center" wrapText="1"/>
    </xf>
    <xf numFmtId="0" fontId="26" fillId="0" borderId="15" xfId="11" applyNumberFormat="1" applyFont="1" applyBorder="1" applyAlignment="1">
      <alignment horizontal="center" vertical="center" wrapText="1"/>
    </xf>
    <xf numFmtId="0" fontId="26" fillId="0" borderId="16" xfId="11" applyNumberFormat="1" applyFont="1" applyBorder="1" applyAlignment="1">
      <alignment horizontal="center" vertical="center" wrapText="1"/>
    </xf>
    <xf numFmtId="0" fontId="52" fillId="0" borderId="0" xfId="11" applyFont="1" applyAlignment="1">
      <alignment horizontal="center" vertical="center" wrapText="1"/>
    </xf>
    <xf numFmtId="0" fontId="14" fillId="0" borderId="14" xfId="11" applyFont="1" applyBorder="1" applyAlignment="1">
      <alignment horizontal="center" vertical="center" textRotation="90" wrapText="1"/>
    </xf>
    <xf numFmtId="0" fontId="14" fillId="0" borderId="25" xfId="11" applyFont="1" applyBorder="1" applyAlignment="1">
      <alignment horizontal="center" vertical="center" textRotation="90" wrapText="1"/>
    </xf>
    <xf numFmtId="0" fontId="14" fillId="0" borderId="21" xfId="11" applyFont="1" applyBorder="1" applyAlignment="1">
      <alignment horizontal="center" vertical="center" textRotation="90" wrapText="1"/>
    </xf>
    <xf numFmtId="0" fontId="18" fillId="0" borderId="18" xfId="11" applyFont="1" applyBorder="1" applyAlignment="1">
      <alignment horizontal="center" vertical="center" wrapText="1"/>
    </xf>
    <xf numFmtId="0" fontId="26" fillId="0" borderId="6" xfId="11" applyNumberFormat="1" applyFont="1" applyBorder="1" applyAlignment="1">
      <alignment horizontal="center" vertical="center" wrapText="1"/>
    </xf>
    <xf numFmtId="0" fontId="32" fillId="0" borderId="14" xfId="11" applyFont="1" applyBorder="1" applyAlignment="1">
      <alignment horizontal="center" vertical="center" textRotation="90" wrapText="1"/>
    </xf>
    <xf numFmtId="0" fontId="32" fillId="0" borderId="25" xfId="11" applyFont="1" applyBorder="1" applyAlignment="1">
      <alignment horizontal="center" vertical="center" textRotation="90" wrapText="1"/>
    </xf>
    <xf numFmtId="0" fontId="32" fillId="0" borderId="21" xfId="11" applyFont="1" applyBorder="1" applyAlignment="1">
      <alignment horizontal="center" vertical="center" textRotation="90" wrapText="1"/>
    </xf>
    <xf numFmtId="1" fontId="26" fillId="0" borderId="6" xfId="11" applyNumberFormat="1" applyFont="1" applyBorder="1" applyAlignment="1">
      <alignment horizontal="center" vertical="center" wrapText="1"/>
    </xf>
    <xf numFmtId="0" fontId="51" fillId="0" borderId="30" xfId="11" applyFont="1" applyBorder="1" applyAlignment="1">
      <alignment horizontal="center" wrapText="1"/>
    </xf>
    <xf numFmtId="0" fontId="51" fillId="0" borderId="31" xfId="11" applyFont="1" applyBorder="1" applyAlignment="1">
      <alignment horizontal="center" wrapText="1"/>
    </xf>
    <xf numFmtId="0" fontId="18" fillId="0" borderId="22" xfId="11" applyFont="1" applyBorder="1" applyAlignment="1">
      <alignment horizontal="center" wrapText="1"/>
    </xf>
    <xf numFmtId="0" fontId="18" fillId="0" borderId="19" xfId="11" applyFont="1" applyBorder="1" applyAlignment="1">
      <alignment horizontal="center" wrapText="1"/>
    </xf>
    <xf numFmtId="169" fontId="36" fillId="0" borderId="0" xfId="0" applyNumberFormat="1" applyFont="1" applyFill="1" applyBorder="1" applyAlignment="1" applyProtection="1">
      <alignment horizontal="center"/>
    </xf>
  </cellXfs>
  <cellStyles count="14">
    <cellStyle name="Comma 2" xfId="1"/>
    <cellStyle name="Currency 2" xfId="2"/>
    <cellStyle name="Millares" xfId="12" builtinId="3"/>
    <cellStyle name="Millares 2" xfId="3"/>
    <cellStyle name="Millares 3" xfId="10"/>
    <cellStyle name="Moneda" xfId="13" builtinId="4"/>
    <cellStyle name="Moneda 2" xfId="4"/>
    <cellStyle name="Moneda 3" xfId="5"/>
    <cellStyle name="Normal" xfId="0" builtinId="0"/>
    <cellStyle name="Normal 2" xfId="6"/>
    <cellStyle name="Normal 2 2" xfId="7"/>
    <cellStyle name="Normal 3" xfId="8"/>
    <cellStyle name="Normal 4" xfId="9"/>
    <cellStyle name="Normal 5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>
                <a:solidFill>
                  <a:srgbClr val="002060"/>
                </a:solidFill>
              </a:defRPr>
            </a:pPr>
            <a:r>
              <a:rPr lang="en-US" sz="1200">
                <a:solidFill>
                  <a:srgbClr val="002060"/>
                </a:solidFill>
              </a:rPr>
              <a:t>PORCENTAJE DE INTERNOS LABORANDO EN CONTRATOS  DE TRABAJO CON EMPRESARIOS  </a:t>
            </a:r>
          </a:p>
        </c:rich>
      </c:tx>
      <c:layout>
        <c:manualLayout>
          <c:xMode val="edge"/>
          <c:yMode val="edge"/>
          <c:x val="6.4152668416447983E-2"/>
          <c:y val="3.7037037037037056E-2"/>
        </c:manualLayout>
      </c:layout>
    </c:title>
    <c:plotArea>
      <c:layout>
        <c:manualLayout>
          <c:layoutTarget val="inner"/>
          <c:xMode val="edge"/>
          <c:yMode val="edge"/>
          <c:x val="0.27034209406256648"/>
          <c:y val="0.17578040497099329"/>
          <c:w val="0.46832499822657503"/>
          <c:h val="0.7989867404902915"/>
        </c:manualLayout>
      </c:layout>
      <c:doughnutChart>
        <c:varyColors val="1"/>
        <c:ser>
          <c:idx val="0"/>
          <c:order val="0"/>
          <c:spPr>
            <a:scene3d>
              <a:camera prst="orthographicFront"/>
              <a:lightRig rig="twoPt" dir="t">
                <a:rot lat="0" lon="0" rev="12000000"/>
              </a:lightRig>
            </a:scene3d>
            <a:sp3d prstMaterial="softEdge">
              <a:bevelT w="152400" h="50800" prst="softRound"/>
            </a:sp3d>
          </c:spPr>
          <c:explosion val="25"/>
          <c:dPt>
            <c:idx val="1"/>
            <c:spPr>
              <a:solidFill>
                <a:schemeClr val="accent3">
                  <a:lumMod val="75000"/>
                </a:schemeClr>
              </a:solidFill>
              <a:scene3d>
                <a:camera prst="orthographicFront"/>
                <a:lightRig rig="twoPt" dir="t">
                  <a:rot lat="0" lon="0" rev="12000000"/>
                </a:lightRig>
              </a:scene3d>
              <a:sp3d prstMaterial="softEdge">
                <a:bevelT w="152400" h="50800" prst="softRound"/>
              </a:sp3d>
            </c:spPr>
          </c:dPt>
          <c:dLbls>
            <c:dLbl>
              <c:idx val="0"/>
              <c:layout>
                <c:manualLayout>
                  <c:x val="0.11936936936936868"/>
                  <c:y val="-9.2219020172910643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0.1554054054054069"/>
                  <c:y val="3.4582132564841515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'% CONVENIOS EMPRESARIOS'!$D$17:$D$18</c:f>
              <c:strCache>
                <c:ptCount val="2"/>
                <c:pt idx="0">
                  <c:v>INJALRESO</c:v>
                </c:pt>
                <c:pt idx="1">
                  <c:v>EMPRESARIOS</c:v>
                </c:pt>
              </c:strCache>
            </c:strRef>
          </c:cat>
          <c:val>
            <c:numRef>
              <c:f>'% CONVENIOS EMPRESARIOS'!$E$17:$E$18</c:f>
              <c:numCache>
                <c:formatCode>General</c:formatCode>
                <c:ptCount val="2"/>
                <c:pt idx="0">
                  <c:v>213</c:v>
                </c:pt>
                <c:pt idx="1">
                  <c:v>443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plotVisOnly val="1"/>
    <c:dispBlanksAs val="zero"/>
  </c:chart>
  <c:spPr>
    <a:solidFill>
      <a:schemeClr val="lt1"/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title>
      <c:tx>
        <c:rich>
          <a:bodyPr/>
          <a:lstStyle/>
          <a:p>
            <a:pPr>
              <a:defRPr>
                <a:solidFill>
                  <a:srgbClr val="002060"/>
                </a:solidFill>
              </a:defRPr>
            </a:pPr>
            <a:r>
              <a:rPr lang="en-US" sz="1200">
                <a:solidFill>
                  <a:srgbClr val="002060"/>
                </a:solidFill>
              </a:rPr>
              <a:t>PORCENTAJE</a:t>
            </a:r>
            <a:r>
              <a:rPr lang="en-US" sz="1200" baseline="0">
                <a:solidFill>
                  <a:srgbClr val="002060"/>
                </a:solidFill>
              </a:rPr>
              <a:t> SEGÚN FUENTES DE TRABAJO EN LOS CENTROS PENITENCIARIOS</a:t>
            </a:r>
            <a:endParaRPr lang="en-US" sz="1200">
              <a:solidFill>
                <a:srgbClr val="002060"/>
              </a:solidFill>
            </a:endParaRPr>
          </a:p>
        </c:rich>
      </c:tx>
    </c:title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3600000"/>
              </a:lightRig>
            </a:scene3d>
            <a:sp3d prstMaterial="dkEdge">
              <a:bevelT/>
            </a:sp3d>
          </c:spPr>
          <c:dLbls>
            <c:dLbl>
              <c:idx val="0"/>
              <c:layout>
                <c:manualLayout>
                  <c:x val="-9.9215341685991026E-2"/>
                  <c:y val="4.690976069743378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2.6953275685056628E-2"/>
                  <c:y val="-9.30273012061175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6.8686160547443864E-2"/>
                  <c:y val="-0.10745576157819005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4132762864543733"/>
                  <c:y val="-2.9835053609501245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0.10119600843675271"/>
                  <c:y val="0.17827141108827671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b="1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CatName val="1"/>
            <c:showPercent val="1"/>
            <c:showLeaderLines val="1"/>
          </c:dLbls>
          <c:cat>
            <c:strRef>
              <c:f>'% POR CENTRO PENITENCIARIO'!$B$5:$F$5</c:f>
              <c:strCache>
                <c:ptCount val="5"/>
                <c:pt idx="0">
                  <c:v>C.R.S.</c:v>
                </c:pt>
                <c:pt idx="1">
                  <c:v>R.P.E.J.</c:v>
                </c:pt>
                <c:pt idx="2">
                  <c:v>FEMENIL</c:v>
                </c:pt>
                <c:pt idx="3">
                  <c:v>CEINJURE SS</c:v>
                </c:pt>
                <c:pt idx="4">
                  <c:v>CEINJURE CN</c:v>
                </c:pt>
              </c:strCache>
            </c:strRef>
          </c:cat>
          <c:val>
            <c:numRef>
              <c:f>'% POR CENTRO PENITENCIARIO'!$B$8:$F$8</c:f>
              <c:numCache>
                <c:formatCode>General</c:formatCode>
                <c:ptCount val="5"/>
                <c:pt idx="0">
                  <c:v>313</c:v>
                </c:pt>
                <c:pt idx="1">
                  <c:v>43</c:v>
                </c:pt>
                <c:pt idx="2">
                  <c:v>74</c:v>
                </c:pt>
                <c:pt idx="3">
                  <c:v>113</c:v>
                </c:pt>
                <c:pt idx="4">
                  <c:v>113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ln>
      <a:noFill/>
    </a:ln>
  </c:spPr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'COMP TRAB SEMESTRAL'!$A$6</c:f>
              <c:strCache>
                <c:ptCount val="1"/>
                <c:pt idx="0">
                  <c:v>INJALRESO</c:v>
                </c:pt>
              </c:strCache>
            </c:strRef>
          </c:tx>
          <c:dLbls>
            <c:dLbl>
              <c:idx val="0"/>
              <c:layout>
                <c:manualLayout>
                  <c:x val="-0.16436319697842691"/>
                  <c:y val="0"/>
                </c:manualLayout>
              </c:layout>
              <c:showVal val="1"/>
              <c:showSerName val="1"/>
            </c:dLbl>
            <c:dLbl>
              <c:idx val="1"/>
              <c:layout>
                <c:manualLayout>
                  <c:x val="-0.16233067665322318"/>
                  <c:y val="2.946194225721802E-3"/>
                </c:manualLayout>
              </c:layout>
              <c:showVal val="1"/>
              <c:showSerName val="1"/>
            </c:dLbl>
            <c:dLbl>
              <c:idx val="2"/>
              <c:layout>
                <c:manualLayout>
                  <c:x val="-0.16260162601626016"/>
                  <c:y val="0"/>
                </c:manualLayout>
              </c:layout>
              <c:showVal val="1"/>
              <c:showSerName val="1"/>
            </c:dLbl>
            <c:dLbl>
              <c:idx val="3"/>
              <c:layout>
                <c:manualLayout>
                  <c:x val="-0.11386742578283855"/>
                  <c:y val="-7.2202166064982004E-3"/>
                </c:manualLayout>
              </c:layout>
              <c:showVal val="1"/>
              <c:showSerName val="1"/>
            </c:dLbl>
            <c:dLbl>
              <c:idx val="4"/>
              <c:layout>
                <c:manualLayout>
                  <c:x val="-0.12698409266839147"/>
                  <c:y val="-1.4724667130493683E-7"/>
                </c:manualLayout>
              </c:layout>
              <c:showVal val="1"/>
              <c:showSerName val="1"/>
            </c:dLbl>
            <c:dLbl>
              <c:idx val="6"/>
              <c:layout>
                <c:manualLayout>
                  <c:x val="-0.13384809767749375"/>
                  <c:y val="-3.4283537255818273E-17"/>
                </c:manualLayout>
              </c:layout>
              <c:showVal val="1"/>
              <c:showSerName val="1"/>
            </c:dLbl>
            <c:dLbl>
              <c:idx val="7"/>
              <c:layout>
                <c:manualLayout>
                  <c:x val="-0.12355209016384036"/>
                  <c:y val="0"/>
                </c:manualLayout>
              </c:layout>
              <c:showVal val="1"/>
              <c:showSerName val="1"/>
            </c:dLbl>
            <c:showVal val="1"/>
            <c:showSerName val="1"/>
          </c:dLbls>
          <c:cat>
            <c:strRef>
              <c:f>'COMP TRAB SEMESTRAL'!$B$5:$K$5</c:f>
              <c:strCache>
                <c:ptCount val="8"/>
                <c:pt idx="0">
                  <c:v>PRIMER SEMESTRE 2011</c:v>
                </c:pt>
                <c:pt idx="2">
                  <c:v>SEGUNDO SEMESTRE 2011</c:v>
                </c:pt>
                <c:pt idx="4">
                  <c:v>PRIMER SEMESTRE 2012</c:v>
                </c:pt>
                <c:pt idx="6">
                  <c:v>SEGUNDO SEMESTRE 2012</c:v>
                </c:pt>
                <c:pt idx="7">
                  <c:v>ENERO 2013</c:v>
                </c:pt>
              </c:strCache>
            </c:strRef>
          </c:cat>
          <c:val>
            <c:numRef>
              <c:f>'COMP TRAB SEMESTRAL'!$B$6:$K$6</c:f>
              <c:numCache>
                <c:formatCode>General</c:formatCode>
                <c:ptCount val="9"/>
                <c:pt idx="0">
                  <c:v>189</c:v>
                </c:pt>
                <c:pt idx="2">
                  <c:v>212</c:v>
                </c:pt>
                <c:pt idx="4">
                  <c:v>195</c:v>
                </c:pt>
                <c:pt idx="6">
                  <c:v>216</c:v>
                </c:pt>
                <c:pt idx="7">
                  <c:v>213</c:v>
                </c:pt>
              </c:numCache>
            </c:numRef>
          </c:val>
        </c:ser>
        <c:ser>
          <c:idx val="1"/>
          <c:order val="1"/>
          <c:tx>
            <c:strRef>
              <c:f>'COMP TRAB SEMESTRAL'!$A$7</c:f>
              <c:strCache>
                <c:ptCount val="1"/>
                <c:pt idx="0">
                  <c:v>EMPRESARIOS</c:v>
                </c:pt>
              </c:strCache>
            </c:strRef>
          </c:tx>
          <c:dLbls>
            <c:dLbl>
              <c:idx val="0"/>
              <c:layout>
                <c:manualLayout>
                  <c:x val="-0.18699186991869921"/>
                  <c:y val="0"/>
                </c:manualLayout>
              </c:layout>
              <c:showVal val="1"/>
              <c:showSerName val="1"/>
            </c:dLbl>
            <c:dLbl>
              <c:idx val="1"/>
              <c:layout>
                <c:manualLayout>
                  <c:x val="-0.18292682926829271"/>
                  <c:y val="0"/>
                </c:manualLayout>
              </c:layout>
              <c:showVal val="1"/>
              <c:showSerName val="1"/>
            </c:dLbl>
            <c:dLbl>
              <c:idx val="2"/>
              <c:layout>
                <c:manualLayout>
                  <c:x val="-0.15378380334037273"/>
                  <c:y val="-7.5757575757575924E-3"/>
                </c:manualLayout>
              </c:layout>
              <c:showVal val="1"/>
              <c:showSerName val="1"/>
            </c:dLbl>
            <c:dLbl>
              <c:idx val="3"/>
              <c:layout>
                <c:manualLayout>
                  <c:x val="-0.13664091093940625"/>
                  <c:y val="-7.2202166064982117E-3"/>
                </c:manualLayout>
              </c:layout>
              <c:showVal val="1"/>
              <c:showSerName val="1"/>
            </c:dLbl>
            <c:dLbl>
              <c:idx val="4"/>
              <c:layout>
                <c:manualLayout>
                  <c:x val="-0.16473612021845369"/>
                  <c:y val="0"/>
                </c:manualLayout>
              </c:layout>
              <c:showVal val="1"/>
              <c:showSerName val="1"/>
            </c:dLbl>
            <c:dLbl>
              <c:idx val="6"/>
              <c:layout>
                <c:manualLayout>
                  <c:x val="-0.13384809767749375"/>
                  <c:y val="-1.8700327255726985E-3"/>
                </c:manualLayout>
              </c:layout>
              <c:showVal val="1"/>
              <c:showSerName val="1"/>
            </c:dLbl>
            <c:dLbl>
              <c:idx val="7"/>
              <c:layout>
                <c:manualLayout>
                  <c:x val="-6.5208047586471266E-2"/>
                  <c:y val="0"/>
                </c:manualLayout>
              </c:layout>
              <c:showVal val="1"/>
              <c:showSerName val="1"/>
            </c:dLbl>
            <c:showVal val="1"/>
            <c:showSerName val="1"/>
          </c:dLbls>
          <c:cat>
            <c:strRef>
              <c:f>'COMP TRAB SEMESTRAL'!$B$5:$K$5</c:f>
              <c:strCache>
                <c:ptCount val="8"/>
                <c:pt idx="0">
                  <c:v>PRIMER SEMESTRE 2011</c:v>
                </c:pt>
                <c:pt idx="2">
                  <c:v>SEGUNDO SEMESTRE 2011</c:v>
                </c:pt>
                <c:pt idx="4">
                  <c:v>PRIMER SEMESTRE 2012</c:v>
                </c:pt>
                <c:pt idx="6">
                  <c:v>SEGUNDO SEMESTRE 2012</c:v>
                </c:pt>
                <c:pt idx="7">
                  <c:v>ENERO 2013</c:v>
                </c:pt>
              </c:strCache>
            </c:strRef>
          </c:cat>
          <c:val>
            <c:numRef>
              <c:f>'COMP TRAB SEMESTRAL'!$B$7:$K$7</c:f>
              <c:numCache>
                <c:formatCode>General</c:formatCode>
                <c:ptCount val="9"/>
                <c:pt idx="0">
                  <c:v>172</c:v>
                </c:pt>
                <c:pt idx="2">
                  <c:v>229</c:v>
                </c:pt>
                <c:pt idx="4">
                  <c:v>401</c:v>
                </c:pt>
                <c:pt idx="6">
                  <c:v>401</c:v>
                </c:pt>
                <c:pt idx="7">
                  <c:v>443</c:v>
                </c:pt>
              </c:numCache>
            </c:numRef>
          </c:val>
        </c:ser>
        <c:shape val="box"/>
        <c:axId val="62384768"/>
        <c:axId val="62394752"/>
        <c:axId val="0"/>
      </c:bar3DChart>
      <c:catAx>
        <c:axId val="62384768"/>
        <c:scaling>
          <c:orientation val="minMax"/>
        </c:scaling>
        <c:axPos val="l"/>
        <c:tickLblPos val="nextTo"/>
        <c:crossAx val="62394752"/>
        <c:crosses val="autoZero"/>
        <c:auto val="1"/>
        <c:lblAlgn val="ctr"/>
        <c:lblOffset val="100"/>
      </c:catAx>
      <c:valAx>
        <c:axId val="62394752"/>
        <c:scaling>
          <c:orientation val="minMax"/>
        </c:scaling>
        <c:axPos val="b"/>
        <c:majorGridlines/>
        <c:numFmt formatCode="General" sourceLinked="1"/>
        <c:tickLblPos val="nextTo"/>
        <c:crossAx val="62384768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title>
      <c:tx>
        <c:rich>
          <a:bodyPr/>
          <a:lstStyle/>
          <a:p>
            <a:pPr>
              <a:defRPr/>
            </a:pPr>
            <a:r>
              <a:rPr lang="en-US" sz="1200"/>
              <a:t>PORCENTAJE</a:t>
            </a:r>
            <a:r>
              <a:rPr lang="en-US" sz="1200" baseline="0"/>
              <a:t> SEGÚN FUENTES DE TRABAJO EN LOS CENTROS PENITENCIARIOS</a:t>
            </a:r>
            <a:endParaRPr lang="en-US" sz="1200"/>
          </a:p>
        </c:rich>
      </c:tx>
    </c:title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3600000"/>
              </a:lightRig>
            </a:scene3d>
            <a:sp3d prstMaterial="dkEdge">
              <a:bevelT/>
            </a:sp3d>
          </c:spPr>
          <c:dLbls>
            <c:dLbl>
              <c:idx val="0"/>
              <c:layout>
                <c:manualLayout>
                  <c:x val="-9.9215341685991026E-2"/>
                  <c:y val="4.690976069743378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2.6953275685056607E-2"/>
                  <c:y val="-9.30273012061175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6.8686160547443864E-2"/>
                  <c:y val="-0.1074557615781900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4132762864543733"/>
                  <c:y val="-2.9835053609501234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0.10119600843675267"/>
                  <c:y val="0.17827141108827671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b="1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CatName val="1"/>
            <c:showPercent val="1"/>
            <c:showLeaderLines val="1"/>
          </c:dLbls>
          <c:cat>
            <c:strRef>
              <c:f>'% POR CENTRO PENITENCIARIO'!$B$5:$F$5</c:f>
              <c:strCache>
                <c:ptCount val="5"/>
                <c:pt idx="0">
                  <c:v>C.R.S.</c:v>
                </c:pt>
                <c:pt idx="1">
                  <c:v>R.P.E.J.</c:v>
                </c:pt>
                <c:pt idx="2">
                  <c:v>FEMENIL</c:v>
                </c:pt>
                <c:pt idx="3">
                  <c:v>CEINJURE SS</c:v>
                </c:pt>
                <c:pt idx="4">
                  <c:v>CEINJURE CN</c:v>
                </c:pt>
              </c:strCache>
            </c:strRef>
          </c:cat>
          <c:val>
            <c:numRef>
              <c:f>'% POR CENTRO PENITENCIARIO'!$B$8:$F$8</c:f>
              <c:numCache>
                <c:formatCode>General</c:formatCode>
                <c:ptCount val="5"/>
                <c:pt idx="0">
                  <c:v>313</c:v>
                </c:pt>
                <c:pt idx="1">
                  <c:v>43</c:v>
                </c:pt>
                <c:pt idx="2">
                  <c:v>74</c:v>
                </c:pt>
                <c:pt idx="3">
                  <c:v>113</c:v>
                </c:pt>
                <c:pt idx="4">
                  <c:v>113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ln>
      <a:noFill/>
    </a:ln>
  </c:sp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'PRODUCCION DICIEMBRE 2012'!$D$64</c:f>
              <c:strCache>
                <c:ptCount val="1"/>
              </c:strCache>
            </c:strRef>
          </c:tx>
          <c:spPr>
            <a:ln w="57150"/>
            <a:effectLst>
              <a:outerShdw blurRad="152400" dist="317500" dir="5400000" sx="90000" sy="-19000" rotWithShape="0">
                <a:prstClr val="black">
                  <a:alpha val="15000"/>
                </a:prstClr>
              </a:outerShdw>
            </a:effectLst>
            <a:scene3d>
              <a:camera prst="orthographicFront"/>
              <a:lightRig rig="threePt" dir="t"/>
            </a:scene3d>
            <a:sp3d prstMaterial="softEdge">
              <a:bevelT w="114300" prst="artDeco"/>
              <a:bevelB/>
            </a:sp3d>
          </c:spPr>
          <c:explosion val="25"/>
          <c:dPt>
            <c:idx val="0"/>
            <c:spPr>
              <a:solidFill>
                <a:schemeClr val="accent2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Pt>
            <c:idx val="2"/>
            <c:spPr>
              <a:solidFill>
                <a:schemeClr val="accent3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Pt>
            <c:idx val="4"/>
            <c:spPr>
              <a:solidFill>
                <a:schemeClr val="accent1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Lbls>
            <c:dLbl>
              <c:idx val="0"/>
              <c:layout>
                <c:manualLayout>
                  <c:x val="-0.21005446742555509"/>
                  <c:y val="5.3320518878149106E-2"/>
                </c:manualLayout>
              </c:layout>
              <c:dLblPos val="bestFit"/>
              <c:showCatName val="1"/>
              <c:showSerName val="1"/>
              <c:showPercent val="1"/>
              <c:separator>
</c:separator>
            </c:dLbl>
            <c:dLbl>
              <c:idx val="1"/>
              <c:delete val="1"/>
            </c:dLbl>
            <c:dLbl>
              <c:idx val="2"/>
              <c:layout>
                <c:manualLayout>
                  <c:x val="-0.12938360420824815"/>
                  <c:y val="-0.19277613735040741"/>
                </c:manualLayout>
              </c:layout>
              <c:spPr/>
              <c:txPr>
                <a:bodyPr/>
                <a:lstStyle/>
                <a:p>
                  <a:pPr>
                    <a:defRPr sz="2300" baseline="0">
                      <a:solidFill>
                        <a:schemeClr val="bg1">
                          <a:lumMod val="85000"/>
                        </a:schemeClr>
                      </a:solidFill>
                    </a:defRPr>
                  </a:pPr>
                  <a:endParaRPr lang="es-MX"/>
                </a:p>
              </c:txPr>
              <c:dLblPos val="bestFit"/>
              <c:showCatName val="1"/>
              <c:showSerName val="1"/>
              <c:showPercent val="1"/>
              <c:separator>
</c:separator>
            </c:dLbl>
            <c:dLbl>
              <c:idx val="3"/>
              <c:delete val="1"/>
            </c:dLbl>
            <c:dLbl>
              <c:idx val="4"/>
              <c:layout>
                <c:manualLayout>
                  <c:x val="0.17268966727348473"/>
                  <c:y val="3.2098834383072275E-2"/>
                </c:manualLayout>
              </c:layout>
              <c:spPr/>
              <c:txPr>
                <a:bodyPr/>
                <a:lstStyle/>
                <a:p>
                  <a:pPr>
                    <a:defRPr sz="1700" baseline="0">
                      <a:solidFill>
                        <a:schemeClr val="bg1">
                          <a:lumMod val="85000"/>
                        </a:schemeClr>
                      </a:solidFill>
                    </a:defRPr>
                  </a:pPr>
                  <a:endParaRPr lang="es-MX"/>
                </a:p>
              </c:txPr>
              <c:dLblPos val="bestFit"/>
              <c:showCatName val="1"/>
              <c:showSerName val="1"/>
              <c:showPercent val="1"/>
              <c:separator>
</c:separator>
            </c:dLbl>
            <c:txPr>
              <a:bodyPr/>
              <a:lstStyle/>
              <a:p>
                <a:pPr>
                  <a:defRPr sz="2500" baseline="0">
                    <a:solidFill>
                      <a:schemeClr val="bg1">
                        <a:lumMod val="85000"/>
                      </a:schemeClr>
                    </a:solidFill>
                  </a:defRPr>
                </a:pPr>
                <a:endParaRPr lang="es-MX"/>
              </a:p>
            </c:txPr>
            <c:dLblPos val="ctr"/>
            <c:showCatName val="1"/>
            <c:showSerName val="1"/>
            <c:showPercent val="1"/>
            <c:separator>
</c:separator>
            <c:showLeaderLines val="1"/>
          </c:dLbls>
          <c:cat>
            <c:strRef>
              <c:f>'PRODUCCION DICIEMBRE 2012'!$E$7:$I$7</c:f>
              <c:strCache>
                <c:ptCount val="5"/>
                <c:pt idx="0">
                  <c:v>FEMENIL</c:v>
                </c:pt>
                <c:pt idx="2">
                  <c:v>C.R.S.</c:v>
                </c:pt>
                <c:pt idx="4">
                  <c:v>PREVENTIVO</c:v>
                </c:pt>
              </c:strCache>
            </c:strRef>
          </c:cat>
          <c:val>
            <c:numRef>
              <c:f>'PRODUCCION DICIEMBRE 2012'!$E$64:$I$64</c:f>
              <c:numCache>
                <c:formatCode>General</c:formatCode>
                <c:ptCount val="5"/>
                <c:pt idx="0">
                  <c:v>675</c:v>
                </c:pt>
                <c:pt idx="2" formatCode="0">
                  <c:v>1256</c:v>
                </c:pt>
                <c:pt idx="4">
                  <c:v>2662</c:v>
                </c:pt>
              </c:numCache>
            </c:numRef>
          </c:val>
        </c:ser>
      </c:pie3DChart>
    </c:plotArea>
    <c:plotVisOnly val="1"/>
    <c:dispBlanksAs val="zero"/>
  </c:chart>
  <c:spPr>
    <a:ln>
      <a:gradFill>
        <a:gsLst>
          <a:gs pos="0">
            <a:schemeClr val="accent1">
              <a:tint val="66000"/>
              <a:satMod val="160000"/>
            </a:schemeClr>
          </a:gs>
          <a:gs pos="50000">
            <a:schemeClr val="accent1">
              <a:tint val="44500"/>
              <a:satMod val="160000"/>
            </a:schemeClr>
          </a:gs>
          <a:gs pos="100000">
            <a:schemeClr val="accent1">
              <a:tint val="23500"/>
              <a:satMod val="160000"/>
            </a:schemeClr>
          </a:gs>
        </a:gsLst>
        <a:lin ang="5400000" scaled="0"/>
      </a:gradFill>
    </a:ln>
  </c:sp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'[1]PRODUCCION DICIEMBRE 2012'!$D$64</c:f>
              <c:strCache>
                <c:ptCount val="1"/>
              </c:strCache>
            </c:strRef>
          </c:tx>
          <c:spPr>
            <a:ln w="57150"/>
            <a:effectLst>
              <a:outerShdw blurRad="152400" dist="317500" dir="5400000" sx="90000" sy="-19000" rotWithShape="0">
                <a:prstClr val="black">
                  <a:alpha val="15000"/>
                </a:prstClr>
              </a:outerShdw>
            </a:effectLst>
            <a:scene3d>
              <a:camera prst="orthographicFront"/>
              <a:lightRig rig="threePt" dir="t"/>
            </a:scene3d>
            <a:sp3d prstMaterial="softEdge">
              <a:bevelT w="114300" prst="artDeco"/>
              <a:bevelB/>
            </a:sp3d>
          </c:spPr>
          <c:explosion val="25"/>
          <c:dPt>
            <c:idx val="0"/>
            <c:spPr>
              <a:solidFill>
                <a:schemeClr val="accent2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Pt>
            <c:idx val="2"/>
            <c:spPr>
              <a:solidFill>
                <a:schemeClr val="accent3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Pt>
            <c:idx val="4"/>
            <c:spPr>
              <a:solidFill>
                <a:schemeClr val="accent1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Lbls>
            <c:dLbl>
              <c:idx val="0"/>
              <c:layout>
                <c:manualLayout>
                  <c:x val="-0.13961984156575399"/>
                  <c:y val="8.3779442481210969E-2"/>
                </c:manualLayout>
              </c:layout>
              <c:tx>
                <c:rich>
                  <a:bodyPr/>
                  <a:lstStyle/>
                  <a:p>
                    <a:r>
                      <a:rPr lang="en-US" sz="2000" b="1">
                        <a:solidFill>
                          <a:srgbClr val="FFC000"/>
                        </a:solidFill>
                      </a:rPr>
                      <a:t>
</a:t>
                    </a:r>
                    <a:r>
                      <a:rPr lang="en-US" sz="2000"/>
                      <a:t>FEMENIL</a:t>
                    </a:r>
                    <a:r>
                      <a:rPr lang="en-US" sz="2400"/>
                      <a:t>
15%</a:t>
                    </a:r>
                  </a:p>
                </c:rich>
              </c:tx>
              <c:dLblPos val="bestFit"/>
              <c:showCatName val="1"/>
              <c:showSerName val="1"/>
              <c:showPercent val="1"/>
              <c:separator>
</c:separator>
            </c:dLbl>
            <c:dLbl>
              <c:idx val="1"/>
              <c:delete val="1"/>
            </c:dLbl>
            <c:dLbl>
              <c:idx val="2"/>
              <c:layout>
                <c:manualLayout>
                  <c:x val="-0.12310569217717403"/>
                  <c:y val="-7.4062159220892113E-2"/>
                </c:manualLayout>
              </c:layout>
              <c:tx>
                <c:rich>
                  <a:bodyPr/>
                  <a:lstStyle/>
                  <a:p>
                    <a:r>
                      <a:rPr lang="en-US" sz="2000" b="1">
                        <a:solidFill>
                          <a:srgbClr val="FFC000"/>
                        </a:solidFill>
                      </a:rPr>
                      <a:t>
C.R.S.
27%</a:t>
                    </a:r>
                    <a:endParaRPr lang="en-US"/>
                  </a:p>
                </c:rich>
              </c:tx>
              <c:dLblPos val="bestFit"/>
              <c:showCatName val="1"/>
              <c:showSerName val="1"/>
              <c:showPercent val="1"/>
              <c:separator>
</c:separator>
            </c:dLbl>
            <c:dLbl>
              <c:idx val="3"/>
              <c:delete val="1"/>
            </c:dLbl>
            <c:dLbl>
              <c:idx val="4"/>
              <c:layout>
                <c:manualLayout>
                  <c:x val="0.16727457432954534"/>
                  <c:y val="-6.6593781854683204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2000" b="1" i="0" u="none" strike="noStrike" kern="1200" baseline="0">
                        <a:solidFill>
                          <a:srgbClr val="FFC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2000" b="1" i="0" u="none" strike="noStrike" kern="1200" baseline="0">
                        <a:solidFill>
                          <a:srgbClr val="FFC000"/>
                        </a:solidFill>
                        <a:latin typeface="+mn-lt"/>
                        <a:ea typeface="+mn-ea"/>
                        <a:cs typeface="+mn-cs"/>
                      </a:rPr>
                      <a:t>PREVENTIVO</a:t>
                    </a:r>
                    <a:r>
                      <a:rPr lang="en-US" sz="2400" b="1" i="0" u="none" strike="noStrike" kern="1200" baseline="0">
                        <a:solidFill>
                          <a:srgbClr val="FFC000"/>
                        </a:solidFill>
                        <a:latin typeface="+mn-lt"/>
                        <a:ea typeface="+mn-ea"/>
                        <a:cs typeface="+mn-cs"/>
                      </a:rPr>
                      <a:t>
58%</a:t>
                    </a:r>
                  </a:p>
                </c:rich>
              </c:tx>
              <c:spPr/>
              <c:dLblPos val="bestFit"/>
              <c:showCatName val="1"/>
              <c:showSerName val="1"/>
              <c:showPercent val="1"/>
              <c:separator>
</c:separator>
            </c:dLbl>
            <c:txPr>
              <a:bodyPr/>
              <a:lstStyle/>
              <a:p>
                <a:pPr>
                  <a:defRPr sz="2000" b="1" baseline="0">
                    <a:solidFill>
                      <a:srgbClr val="FFC000"/>
                    </a:solidFill>
                  </a:defRPr>
                </a:pPr>
                <a:endParaRPr lang="es-MX"/>
              </a:p>
            </c:txPr>
            <c:dLblPos val="ctr"/>
            <c:showCatName val="1"/>
            <c:showSerName val="1"/>
            <c:showPercent val="1"/>
            <c:separator>
</c:separator>
            <c:showLeaderLines val="1"/>
          </c:dLbls>
          <c:cat>
            <c:strRef>
              <c:f>'[1]PRODUCCION DICIEMBRE 2012'!$E$7:$I$7</c:f>
              <c:strCache>
                <c:ptCount val="5"/>
                <c:pt idx="0">
                  <c:v>FEMENIL</c:v>
                </c:pt>
                <c:pt idx="2">
                  <c:v>C.R.S.</c:v>
                </c:pt>
                <c:pt idx="4">
                  <c:v>PREVENTIVO</c:v>
                </c:pt>
              </c:strCache>
            </c:strRef>
          </c:cat>
          <c:val>
            <c:numRef>
              <c:f>'[1]PRODUCCION DICIEMBRE 2012'!$E$64:$I$64</c:f>
              <c:numCache>
                <c:formatCode>General</c:formatCode>
                <c:ptCount val="5"/>
                <c:pt idx="0">
                  <c:v>675</c:v>
                </c:pt>
                <c:pt idx="2">
                  <c:v>1256</c:v>
                </c:pt>
                <c:pt idx="4">
                  <c:v>2662</c:v>
                </c:pt>
              </c:numCache>
            </c:numRef>
          </c:val>
        </c:ser>
      </c:pie3DChart>
    </c:plotArea>
    <c:plotVisOnly val="1"/>
    <c:dispBlanksAs val="zero"/>
  </c:chart>
  <c:spPr>
    <a:ln>
      <a:gradFill>
        <a:gsLst>
          <a:gs pos="0">
            <a:schemeClr val="accent1">
              <a:tint val="66000"/>
              <a:satMod val="160000"/>
            </a:schemeClr>
          </a:gs>
          <a:gs pos="50000">
            <a:schemeClr val="accent1">
              <a:tint val="44500"/>
              <a:satMod val="160000"/>
            </a:schemeClr>
          </a:gs>
          <a:gs pos="100000">
            <a:schemeClr val="accent1">
              <a:tint val="23500"/>
              <a:satMod val="160000"/>
            </a:schemeClr>
          </a:gs>
        </a:gsLst>
        <a:lin ang="5400000" scaled="0"/>
      </a:gradFill>
    </a:ln>
  </c:spPr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view3D>
      <c:rAngAx val="1"/>
    </c:view3D>
    <c:plotArea>
      <c:layout/>
      <c:bar3DChart>
        <c:barDir val="bar"/>
        <c:grouping val="stacked"/>
        <c:ser>
          <c:idx val="0"/>
          <c:order val="0"/>
          <c:tx>
            <c:strRef>
              <c:f>Hoja2!$A$10</c:f>
              <c:strCache>
                <c:ptCount val="1"/>
                <c:pt idx="0">
                  <c:v>PERSONAL DESTAJO</c:v>
                </c:pt>
              </c:strCache>
            </c:strRef>
          </c:tx>
          <c:dLbls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Hoja2!$B$10:$D$10</c:f>
              <c:numCache>
                <c:formatCode>General</c:formatCode>
                <c:ptCount val="3"/>
                <c:pt idx="0">
                  <c:v>4</c:v>
                </c:pt>
                <c:pt idx="1">
                  <c:v>28</c:v>
                </c:pt>
                <c:pt idx="2">
                  <c:v>20</c:v>
                </c:pt>
              </c:numCache>
            </c:numRef>
          </c:val>
        </c:ser>
        <c:ser>
          <c:idx val="1"/>
          <c:order val="1"/>
          <c:tx>
            <c:strRef>
              <c:f>Hoja2!$A$11</c:f>
              <c:strCache>
                <c:ptCount val="1"/>
                <c:pt idx="0">
                  <c:v>PERSONAL FIJOS</c:v>
                </c:pt>
              </c:strCache>
            </c:strRef>
          </c:tx>
          <c:dLbls>
            <c:txPr>
              <a:bodyPr rot="0" vert="horz"/>
              <a:lstStyle/>
              <a:p>
                <a:pPr>
                  <a:defRPr/>
                </a:pPr>
                <a:endParaRPr lang="es-MX"/>
              </a:p>
            </c:txPr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Hoja2!$B$11:$D$11</c:f>
              <c:numCache>
                <c:formatCode>General</c:formatCode>
                <c:ptCount val="3"/>
                <c:pt idx="0">
                  <c:v>8</c:v>
                </c:pt>
                <c:pt idx="1">
                  <c:v>11</c:v>
                </c:pt>
                <c:pt idx="2">
                  <c:v>10</c:v>
                </c:pt>
              </c:numCache>
            </c:numRef>
          </c:val>
        </c:ser>
        <c:ser>
          <c:idx val="2"/>
          <c:order val="2"/>
          <c:tx>
            <c:strRef>
              <c:f>Hoja2!$A$12</c:f>
              <c:strCache>
                <c:ptCount val="1"/>
                <c:pt idx="0">
                  <c:v>PERSONAL EN CAPACITACION</c:v>
                </c:pt>
              </c:strCache>
            </c:strRef>
          </c:tx>
          <c:dLbls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Hoja2!$B$12:$D$12</c:f>
              <c:numCache>
                <c:formatCode>General</c:formatCode>
                <c:ptCount val="3"/>
                <c:pt idx="0">
                  <c:v>5</c:v>
                </c:pt>
                <c:pt idx="1">
                  <c:v>18</c:v>
                </c:pt>
                <c:pt idx="2">
                  <c:v>1</c:v>
                </c:pt>
              </c:numCache>
            </c:numRef>
          </c:val>
        </c:ser>
        <c:shape val="box"/>
        <c:axId val="64023552"/>
        <c:axId val="57352960"/>
        <c:axId val="0"/>
      </c:bar3DChart>
      <c:catAx>
        <c:axId val="64023552"/>
        <c:scaling>
          <c:orientation val="minMax"/>
        </c:scaling>
        <c:axPos val="l"/>
        <c:tickLblPos val="nextTo"/>
        <c:crossAx val="57352960"/>
        <c:crosses val="autoZero"/>
        <c:auto val="1"/>
        <c:lblAlgn val="ctr"/>
        <c:lblOffset val="100"/>
      </c:catAx>
      <c:valAx>
        <c:axId val="57352960"/>
        <c:scaling>
          <c:orientation val="minMax"/>
        </c:scaling>
        <c:axPos val="b"/>
        <c:majorGridlines/>
        <c:numFmt formatCode="General" sourceLinked="1"/>
        <c:tickLblPos val="nextTo"/>
        <c:crossAx val="64023552"/>
        <c:crosses val="autoZero"/>
        <c:crossBetween val="between"/>
      </c:valAx>
      <c:spPr>
        <a:scene3d>
          <a:camera prst="orthographicFront"/>
          <a:lightRig rig="threePt" dir="t"/>
        </a:scene3d>
        <a:sp3d>
          <a:bevelT w="165100" prst="coolSlant"/>
        </a:sp3d>
      </c:spPr>
    </c:plotArea>
    <c:legend>
      <c:legendPos val="r"/>
    </c:legend>
    <c:plotVisOnly val="1"/>
  </c:chart>
  <c:spPr>
    <a:noFill/>
    <a:ln>
      <a:noFill/>
    </a:ln>
    <a:scene3d>
      <a:camera prst="orthographicFront"/>
      <a:lightRig rig="threePt" dir="t"/>
    </a:scene3d>
    <a:sp3d>
      <a:bevelT/>
    </a:sp3d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170584</xdr:colOff>
      <xdr:row>0</xdr:row>
      <xdr:rowOff>74468</xdr:rowOff>
    </xdr:from>
    <xdr:to>
      <xdr:col>2</xdr:col>
      <xdr:colOff>535336</xdr:colOff>
      <xdr:row>5</xdr:row>
      <xdr:rowOff>31372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0584" y="74468"/>
          <a:ext cx="1680934" cy="14809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57149</xdr:rowOff>
    </xdr:from>
    <xdr:to>
      <xdr:col>6</xdr:col>
      <xdr:colOff>704850</xdr:colOff>
      <xdr:row>30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</xdr:colOff>
      <xdr:row>0</xdr:row>
      <xdr:rowOff>19051</xdr:rowOff>
    </xdr:from>
    <xdr:to>
      <xdr:col>0</xdr:col>
      <xdr:colOff>438151</xdr:colOff>
      <xdr:row>1</xdr:row>
      <xdr:rowOff>71029</xdr:rowOff>
    </xdr:to>
    <xdr:pic>
      <xdr:nvPicPr>
        <xdr:cNvPr id="4" name="3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4326" y="19051"/>
          <a:ext cx="438150" cy="423453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37</xdr:row>
      <xdr:rowOff>123824</xdr:rowOff>
    </xdr:from>
    <xdr:to>
      <xdr:col>6</xdr:col>
      <xdr:colOff>676275</xdr:colOff>
      <xdr:row>63</xdr:row>
      <xdr:rowOff>38099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76197</xdr:colOff>
      <xdr:row>9</xdr:row>
      <xdr:rowOff>123825</xdr:rowOff>
    </xdr:from>
    <xdr:to>
      <xdr:col>10</xdr:col>
      <xdr:colOff>590549</xdr:colOff>
      <xdr:row>37</xdr:row>
      <xdr:rowOff>38100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66675</xdr:rowOff>
    </xdr:from>
    <xdr:to>
      <xdr:col>0</xdr:col>
      <xdr:colOff>695325</xdr:colOff>
      <xdr:row>0</xdr:row>
      <xdr:rowOff>627422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66675"/>
          <a:ext cx="619125" cy="560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123825</xdr:rowOff>
    </xdr:from>
    <xdr:to>
      <xdr:col>6</xdr:col>
      <xdr:colOff>714375</xdr:colOff>
      <xdr:row>33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206375</xdr:colOff>
      <xdr:row>0</xdr:row>
      <xdr:rowOff>63500</xdr:rowOff>
    </xdr:from>
    <xdr:to>
      <xdr:col>1</xdr:col>
      <xdr:colOff>107387</xdr:colOff>
      <xdr:row>2</xdr:row>
      <xdr:rowOff>130175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6375" y="63500"/>
          <a:ext cx="1012262" cy="781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</xdr:row>
      <xdr:rowOff>9524</xdr:rowOff>
    </xdr:from>
    <xdr:to>
      <xdr:col>19</xdr:col>
      <xdr:colOff>742950</xdr:colOff>
      <xdr:row>62</xdr:row>
      <xdr:rowOff>200025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101600</xdr:rowOff>
    </xdr:from>
    <xdr:to>
      <xdr:col>1</xdr:col>
      <xdr:colOff>547429</xdr:colOff>
      <xdr:row>3</xdr:row>
      <xdr:rowOff>3333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01600"/>
          <a:ext cx="1360229" cy="1120933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</xdr:row>
      <xdr:rowOff>9524</xdr:rowOff>
    </xdr:from>
    <xdr:to>
      <xdr:col>19</xdr:col>
      <xdr:colOff>742950</xdr:colOff>
      <xdr:row>62</xdr:row>
      <xdr:rowOff>200025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1666219</xdr:colOff>
      <xdr:row>7</xdr:row>
      <xdr:rowOff>0</xdr:rowOff>
    </xdr:to>
    <xdr:pic>
      <xdr:nvPicPr>
        <xdr:cNvPr id="5" name="4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9550" y="76200"/>
          <a:ext cx="1456669" cy="1123950"/>
        </a:xfrm>
        <a:prstGeom prst="rect">
          <a:avLst/>
        </a:prstGeom>
      </xdr:spPr>
    </xdr:pic>
    <xdr:clientData/>
  </xdr:twoCellAnchor>
  <xdr:twoCellAnchor>
    <xdr:from>
      <xdr:col>0</xdr:col>
      <xdr:colOff>295275</xdr:colOff>
      <xdr:row>15</xdr:row>
      <xdr:rowOff>9525</xdr:rowOff>
    </xdr:from>
    <xdr:to>
      <xdr:col>3</xdr:col>
      <xdr:colOff>1219200</xdr:colOff>
      <xdr:row>36</xdr:row>
      <xdr:rowOff>47625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FORME%20COORD%20OPERATIVA%20ENERO%20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E"/>
      <sheetName val="% CONVENIOS EMPRESARIOS"/>
      <sheetName val="COMP TRAB SEMESTRAL"/>
      <sheetName val="% POR CENTRO PENITENCIARIO"/>
      <sheetName val="PRODUCCION DICIEMBRE 2012"/>
      <sheetName val="Hoja2"/>
      <sheetName val="BORRADOR"/>
      <sheetName val="BORRADOR 2"/>
    </sheetNames>
    <sheetDataSet>
      <sheetData sheetId="0"/>
      <sheetData sheetId="1"/>
      <sheetData sheetId="2"/>
      <sheetData sheetId="3"/>
      <sheetData sheetId="4">
        <row r="7">
          <cell r="E7" t="str">
            <v>FEMENIL</v>
          </cell>
          <cell r="G7" t="str">
            <v>C.R.S.</v>
          </cell>
          <cell r="I7" t="str">
            <v>PREVENTIVO</v>
          </cell>
        </row>
        <row r="64">
          <cell r="E64">
            <v>675</v>
          </cell>
          <cell r="G64">
            <v>1256</v>
          </cell>
          <cell r="I64">
            <v>2662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43"/>
  <sheetViews>
    <sheetView zoomScale="55" zoomScaleNormal="55" workbookViewId="0"/>
  </sheetViews>
  <sheetFormatPr baseColWidth="10" defaultColWidth="11.5" defaultRowHeight="15.75"/>
  <cols>
    <col min="1" max="1" width="5.5" style="14" customWidth="1"/>
    <col min="2" max="2" width="17.5" style="20" customWidth="1"/>
    <col min="3" max="3" width="34.83203125" style="13" customWidth="1"/>
    <col min="4" max="4" width="20.83203125" style="23" customWidth="1"/>
    <col min="5" max="5" width="65" style="24" customWidth="1"/>
    <col min="6" max="6" width="27.6640625" style="25" customWidth="1"/>
    <col min="7" max="7" width="38.83203125" style="21" customWidth="1"/>
    <col min="8" max="16384" width="11.5" style="14"/>
  </cols>
  <sheetData>
    <row r="3" spans="1:7" ht="33.75" customHeight="1">
      <c r="C3" s="152" t="s">
        <v>227</v>
      </c>
      <c r="D3" s="152"/>
      <c r="E3" s="152"/>
      <c r="F3" s="152"/>
      <c r="G3" s="152"/>
    </row>
    <row r="4" spans="1:7" ht="23.25">
      <c r="A4" s="151"/>
      <c r="B4" s="151"/>
      <c r="C4" s="151"/>
      <c r="D4" s="151"/>
      <c r="E4" s="151"/>
      <c r="F4" s="12"/>
    </row>
    <row r="5" spans="1:7" ht="30" customHeight="1">
      <c r="A5" s="153" t="s">
        <v>230</v>
      </c>
      <c r="B5" s="153"/>
      <c r="C5" s="153"/>
      <c r="D5" s="153"/>
      <c r="E5" s="153"/>
      <c r="F5" s="153"/>
      <c r="G5" s="153"/>
    </row>
    <row r="6" spans="1:7" ht="25.5" customHeight="1" thickBot="1">
      <c r="B6" s="15"/>
      <c r="C6" s="19"/>
      <c r="D6" s="16"/>
      <c r="E6" s="17"/>
      <c r="F6" s="18"/>
      <c r="G6" s="55"/>
    </row>
    <row r="7" spans="1:7" s="20" customFormat="1" ht="78" customHeight="1">
      <c r="B7" s="114"/>
      <c r="C7" s="115" t="s">
        <v>7</v>
      </c>
      <c r="D7" s="115" t="s">
        <v>8</v>
      </c>
      <c r="E7" s="116" t="s">
        <v>9</v>
      </c>
      <c r="F7" s="117" t="s">
        <v>10</v>
      </c>
      <c r="G7" s="118" t="s">
        <v>11</v>
      </c>
    </row>
    <row r="8" spans="1:7" ht="15.75" customHeight="1">
      <c r="B8" s="156" t="s">
        <v>12</v>
      </c>
      <c r="C8" s="154" t="s">
        <v>51</v>
      </c>
      <c r="D8" s="160" t="s">
        <v>33</v>
      </c>
      <c r="E8" s="135"/>
      <c r="F8" s="161">
        <v>54</v>
      </c>
      <c r="G8" s="138"/>
    </row>
    <row r="9" spans="1:7" ht="91.5" customHeight="1">
      <c r="B9" s="157"/>
      <c r="C9" s="154"/>
      <c r="D9" s="160"/>
      <c r="E9" s="137" t="s">
        <v>231</v>
      </c>
      <c r="F9" s="161"/>
      <c r="G9" s="140" t="s">
        <v>232</v>
      </c>
    </row>
    <row r="10" spans="1:7">
      <c r="B10" s="157"/>
      <c r="C10" s="154"/>
      <c r="D10" s="160"/>
      <c r="E10" s="136"/>
      <c r="F10" s="161"/>
      <c r="G10" s="139"/>
    </row>
    <row r="11" spans="1:7" ht="53.25" customHeight="1">
      <c r="B11" s="157"/>
      <c r="C11" s="121" t="s">
        <v>64</v>
      </c>
      <c r="D11" s="122" t="s">
        <v>32</v>
      </c>
      <c r="E11" s="119" t="s">
        <v>233</v>
      </c>
      <c r="F11" s="123">
        <v>25</v>
      </c>
      <c r="G11" s="124">
        <f>18+6+27+18+22+3+4+8+45+39+4+3+9+54+3+17+6+19+7+3+10+3+47+21+10+18+4+4+17+19+23+2+28+12+2+9+7+6+5+6+2</f>
        <v>570</v>
      </c>
    </row>
    <row r="12" spans="1:7" ht="93.75" customHeight="1">
      <c r="B12" s="157"/>
      <c r="C12" s="121" t="s">
        <v>52</v>
      </c>
      <c r="D12" s="122" t="s">
        <v>32</v>
      </c>
      <c r="E12" s="119" t="s">
        <v>234</v>
      </c>
      <c r="F12" s="123">
        <v>35</v>
      </c>
      <c r="G12" s="120" t="s">
        <v>235</v>
      </c>
    </row>
    <row r="13" spans="1:7" ht="75.75" customHeight="1">
      <c r="B13" s="157"/>
      <c r="C13" s="121" t="s">
        <v>63</v>
      </c>
      <c r="D13" s="122" t="s">
        <v>32</v>
      </c>
      <c r="E13" s="119" t="s">
        <v>236</v>
      </c>
      <c r="F13" s="123">
        <v>3</v>
      </c>
      <c r="G13" s="120"/>
    </row>
    <row r="14" spans="1:7" ht="121.5" customHeight="1">
      <c r="B14" s="157"/>
      <c r="C14" s="121" t="s">
        <v>66</v>
      </c>
      <c r="D14" s="122" t="s">
        <v>32</v>
      </c>
      <c r="E14" s="119" t="s">
        <v>237</v>
      </c>
      <c r="F14" s="123">
        <v>7</v>
      </c>
      <c r="G14" s="120"/>
    </row>
    <row r="15" spans="1:7" ht="126.75" customHeight="1">
      <c r="B15" s="157"/>
      <c r="C15" s="121" t="s">
        <v>67</v>
      </c>
      <c r="D15" s="122"/>
      <c r="E15" s="119" t="s">
        <v>94</v>
      </c>
      <c r="F15" s="123">
        <f>6+4+4</f>
        <v>14</v>
      </c>
      <c r="G15" s="120"/>
    </row>
    <row r="16" spans="1:7" ht="94.5" customHeight="1">
      <c r="B16" s="157"/>
      <c r="C16" s="121" t="s">
        <v>62</v>
      </c>
      <c r="D16" s="122" t="s">
        <v>15</v>
      </c>
      <c r="E16" s="119" t="s">
        <v>95</v>
      </c>
      <c r="F16" s="125">
        <v>4</v>
      </c>
      <c r="G16" s="120" t="s">
        <v>48</v>
      </c>
    </row>
    <row r="17" spans="2:7" ht="46.5" customHeight="1">
      <c r="B17" s="157"/>
      <c r="C17" s="121" t="s">
        <v>54</v>
      </c>
      <c r="D17" s="122" t="s">
        <v>15</v>
      </c>
      <c r="E17" s="119" t="s">
        <v>16</v>
      </c>
      <c r="F17" s="125">
        <v>20</v>
      </c>
      <c r="G17" s="120" t="s">
        <v>17</v>
      </c>
    </row>
    <row r="18" spans="2:7" ht="67.5" customHeight="1">
      <c r="B18" s="157"/>
      <c r="C18" s="121" t="s">
        <v>61</v>
      </c>
      <c r="D18" s="122" t="s">
        <v>15</v>
      </c>
      <c r="E18" s="119" t="s">
        <v>80</v>
      </c>
      <c r="F18" s="125">
        <v>6</v>
      </c>
      <c r="G18" s="120" t="s">
        <v>18</v>
      </c>
    </row>
    <row r="19" spans="2:7" ht="35.25" customHeight="1">
      <c r="B19" s="157"/>
      <c r="C19" s="121" t="s">
        <v>60</v>
      </c>
      <c r="D19" s="122" t="s">
        <v>15</v>
      </c>
      <c r="E19" s="119" t="s">
        <v>96</v>
      </c>
      <c r="F19" s="125"/>
      <c r="G19" s="120" t="s">
        <v>76</v>
      </c>
    </row>
    <row r="20" spans="2:7" ht="36" customHeight="1">
      <c r="B20" s="157"/>
      <c r="C20" s="121" t="s">
        <v>59</v>
      </c>
      <c r="D20" s="122" t="s">
        <v>15</v>
      </c>
      <c r="E20" s="119" t="s">
        <v>13</v>
      </c>
      <c r="F20" s="125">
        <v>92</v>
      </c>
      <c r="G20" s="120" t="s">
        <v>14</v>
      </c>
    </row>
    <row r="21" spans="2:7" ht="84" customHeight="1">
      <c r="B21" s="157"/>
      <c r="C21" s="121" t="s">
        <v>58</v>
      </c>
      <c r="D21" s="122" t="s">
        <v>15</v>
      </c>
      <c r="E21" s="119" t="s">
        <v>19</v>
      </c>
      <c r="F21" s="125">
        <v>5</v>
      </c>
      <c r="G21" s="120" t="s">
        <v>20</v>
      </c>
    </row>
    <row r="22" spans="2:7" ht="94.5" customHeight="1">
      <c r="B22" s="157"/>
      <c r="C22" s="121" t="s">
        <v>57</v>
      </c>
      <c r="D22" s="122" t="s">
        <v>15</v>
      </c>
      <c r="E22" s="119" t="s">
        <v>21</v>
      </c>
      <c r="F22" s="125">
        <v>20</v>
      </c>
      <c r="G22" s="120" t="s">
        <v>22</v>
      </c>
    </row>
    <row r="23" spans="2:7" ht="57" customHeight="1">
      <c r="B23" s="157"/>
      <c r="C23" s="121" t="s">
        <v>56</v>
      </c>
      <c r="D23" s="122" t="s">
        <v>15</v>
      </c>
      <c r="E23" s="119" t="s">
        <v>23</v>
      </c>
      <c r="F23" s="125">
        <v>9</v>
      </c>
      <c r="G23" s="120" t="s">
        <v>22</v>
      </c>
    </row>
    <row r="24" spans="2:7" ht="67.5" customHeight="1">
      <c r="B24" s="158"/>
      <c r="C24" s="121" t="s">
        <v>238</v>
      </c>
      <c r="D24" s="122" t="s">
        <v>15</v>
      </c>
      <c r="E24" s="119" t="s">
        <v>239</v>
      </c>
      <c r="F24" s="125">
        <v>19</v>
      </c>
      <c r="G24" s="120" t="s">
        <v>92</v>
      </c>
    </row>
    <row r="25" spans="2:7" ht="15.75" customHeight="1">
      <c r="B25" s="156" t="s">
        <v>24</v>
      </c>
      <c r="C25" s="154" t="s">
        <v>51</v>
      </c>
      <c r="D25" s="141"/>
      <c r="E25" s="135" t="s">
        <v>240</v>
      </c>
      <c r="F25" s="155">
        <v>31</v>
      </c>
      <c r="G25" s="138"/>
    </row>
    <row r="26" spans="2:7" ht="65.25" customHeight="1">
      <c r="B26" s="157"/>
      <c r="C26" s="154"/>
      <c r="D26" s="143" t="s">
        <v>33</v>
      </c>
      <c r="E26" s="137" t="s">
        <v>241</v>
      </c>
      <c r="F26" s="155"/>
      <c r="G26" s="140" t="s">
        <v>242</v>
      </c>
    </row>
    <row r="27" spans="2:7" ht="10.5" customHeight="1">
      <c r="B27" s="157"/>
      <c r="C27" s="154"/>
      <c r="D27" s="142"/>
      <c r="E27" s="136"/>
      <c r="F27" s="155"/>
      <c r="G27" s="139"/>
    </row>
    <row r="28" spans="2:7" ht="123.75" customHeight="1">
      <c r="B28" s="157"/>
      <c r="C28" s="121" t="s">
        <v>55</v>
      </c>
      <c r="D28" s="122" t="s">
        <v>32</v>
      </c>
      <c r="E28" s="119" t="s">
        <v>243</v>
      </c>
      <c r="F28" s="125">
        <v>3</v>
      </c>
      <c r="G28" s="126">
        <f>289+327+60+96+291+56+96+11+15+318+6+124+95+6+4+143+136+32+108+189+3+22+3+116+110+73+19+36+9+125+76+1+77+193+3+106+69+136+127+135+22+28+23+44+4+3+14+28+30+24+63+7+93+219+1</f>
        <v>4444</v>
      </c>
    </row>
    <row r="29" spans="2:7" ht="59.25" customHeight="1">
      <c r="B29" s="158"/>
      <c r="C29" s="121" t="s">
        <v>54</v>
      </c>
      <c r="D29" s="122" t="s">
        <v>15</v>
      </c>
      <c r="E29" s="119" t="s">
        <v>65</v>
      </c>
      <c r="F29" s="125">
        <v>9</v>
      </c>
      <c r="G29" s="120" t="s">
        <v>25</v>
      </c>
    </row>
    <row r="30" spans="2:7" ht="58.5" customHeight="1">
      <c r="B30" s="156" t="s">
        <v>26</v>
      </c>
      <c r="C30" s="154" t="s">
        <v>51</v>
      </c>
      <c r="D30" s="122"/>
      <c r="E30" s="119" t="s">
        <v>244</v>
      </c>
      <c r="F30" s="155">
        <v>12</v>
      </c>
      <c r="G30" s="138"/>
    </row>
    <row r="31" spans="2:7" ht="50.25" customHeight="1">
      <c r="B31" s="157"/>
      <c r="C31" s="154"/>
      <c r="D31" s="122" t="s">
        <v>33</v>
      </c>
      <c r="E31" s="119"/>
      <c r="F31" s="155"/>
      <c r="G31" s="140" t="s">
        <v>81</v>
      </c>
    </row>
    <row r="32" spans="2:7" ht="39" customHeight="1">
      <c r="B32" s="158"/>
      <c r="C32" s="154"/>
      <c r="D32" s="122"/>
      <c r="E32" s="119" t="s">
        <v>245</v>
      </c>
      <c r="F32" s="155"/>
      <c r="G32" s="139"/>
    </row>
    <row r="33" spans="2:7" ht="51.75" customHeight="1">
      <c r="B33" s="127"/>
      <c r="C33" s="121" t="s">
        <v>53</v>
      </c>
      <c r="D33" s="122" t="s">
        <v>15</v>
      </c>
      <c r="E33" s="119" t="s">
        <v>77</v>
      </c>
      <c r="F33" s="125">
        <f>74-12</f>
        <v>62</v>
      </c>
      <c r="G33" s="120" t="s">
        <v>28</v>
      </c>
    </row>
    <row r="34" spans="2:7" ht="74.25" customHeight="1">
      <c r="B34" s="156" t="s">
        <v>34</v>
      </c>
      <c r="C34" s="121" t="s">
        <v>52</v>
      </c>
      <c r="D34" s="122" t="s">
        <v>32</v>
      </c>
      <c r="E34" s="119" t="s">
        <v>246</v>
      </c>
      <c r="F34" s="125">
        <v>8</v>
      </c>
      <c r="G34" s="120" t="s">
        <v>247</v>
      </c>
    </row>
    <row r="35" spans="2:7" ht="56.25" customHeight="1">
      <c r="B35" s="157"/>
      <c r="C35" s="121" t="s">
        <v>50</v>
      </c>
      <c r="D35" s="122" t="s">
        <v>32</v>
      </c>
      <c r="E35" s="119" t="s">
        <v>248</v>
      </c>
      <c r="F35" s="128">
        <v>7</v>
      </c>
      <c r="G35" s="120" t="s">
        <v>29</v>
      </c>
    </row>
    <row r="36" spans="2:7" ht="110.25" customHeight="1">
      <c r="B36" s="157"/>
      <c r="C36" s="121" t="s">
        <v>78</v>
      </c>
      <c r="D36" s="122"/>
      <c r="E36" s="119" t="s">
        <v>79</v>
      </c>
      <c r="F36" s="128">
        <v>3</v>
      </c>
      <c r="G36" s="120"/>
    </row>
    <row r="37" spans="2:7" ht="71.25" customHeight="1">
      <c r="B37" s="157"/>
      <c r="C37" s="121" t="s">
        <v>64</v>
      </c>
      <c r="D37" s="122" t="s">
        <v>32</v>
      </c>
      <c r="E37" s="119" t="s">
        <v>75</v>
      </c>
      <c r="F37" s="128">
        <v>1</v>
      </c>
      <c r="G37" s="120"/>
    </row>
    <row r="38" spans="2:7" ht="60.75" customHeight="1">
      <c r="B38" s="157"/>
      <c r="C38" s="121" t="s">
        <v>51</v>
      </c>
      <c r="D38" s="122" t="s">
        <v>15</v>
      </c>
      <c r="E38" s="119" t="s">
        <v>27</v>
      </c>
      <c r="F38" s="125">
        <v>63</v>
      </c>
      <c r="G38" s="120" t="s">
        <v>99</v>
      </c>
    </row>
    <row r="39" spans="2:7" ht="85.5" customHeight="1">
      <c r="B39" s="158"/>
      <c r="C39" s="121" t="s">
        <v>49</v>
      </c>
      <c r="D39" s="122" t="s">
        <v>15</v>
      </c>
      <c r="E39" s="119" t="s">
        <v>97</v>
      </c>
      <c r="F39" s="125">
        <v>31</v>
      </c>
      <c r="G39" s="120" t="s">
        <v>98</v>
      </c>
    </row>
    <row r="40" spans="2:7" ht="53.25" customHeight="1">
      <c r="B40" s="156" t="s">
        <v>30</v>
      </c>
      <c r="C40" s="121" t="s">
        <v>50</v>
      </c>
      <c r="D40" s="122" t="s">
        <v>32</v>
      </c>
      <c r="E40" s="129" t="s">
        <v>249</v>
      </c>
      <c r="F40" s="128">
        <v>10</v>
      </c>
      <c r="G40" s="120" t="s">
        <v>29</v>
      </c>
    </row>
    <row r="41" spans="2:7" ht="61.5" customHeight="1" thickBot="1">
      <c r="B41" s="159"/>
      <c r="C41" s="130" t="s">
        <v>49</v>
      </c>
      <c r="D41" s="131" t="s">
        <v>15</v>
      </c>
      <c r="E41" s="132" t="s">
        <v>49</v>
      </c>
      <c r="F41" s="133">
        <v>103</v>
      </c>
      <c r="G41" s="134" t="s">
        <v>31</v>
      </c>
    </row>
    <row r="42" spans="2:7" ht="16.5" thickBot="1">
      <c r="C42" s="113"/>
      <c r="D42" s="21"/>
      <c r="E42" s="22"/>
      <c r="F42" s="54"/>
    </row>
    <row r="43" spans="2:7" ht="24" thickBot="1">
      <c r="C43" s="113"/>
      <c r="D43" s="21"/>
      <c r="E43" s="57" t="s">
        <v>4</v>
      </c>
      <c r="F43" s="56">
        <f>SUM(F8:F41)</f>
        <v>656</v>
      </c>
    </row>
  </sheetData>
  <sortState ref="C34:G35">
    <sortCondition descending="1" ref="D34:D35"/>
  </sortState>
  <mergeCells count="15">
    <mergeCell ref="B34:B39"/>
    <mergeCell ref="B40:B41"/>
    <mergeCell ref="B8:B24"/>
    <mergeCell ref="C8:C10"/>
    <mergeCell ref="D8:D10"/>
    <mergeCell ref="B25:B29"/>
    <mergeCell ref="C25:C27"/>
    <mergeCell ref="B30:B32"/>
    <mergeCell ref="A4:E4"/>
    <mergeCell ref="C3:G3"/>
    <mergeCell ref="A5:G5"/>
    <mergeCell ref="C30:C32"/>
    <mergeCell ref="F30:F32"/>
    <mergeCell ref="F8:F10"/>
    <mergeCell ref="F25:F27"/>
  </mergeCells>
  <pageMargins left="0.47244094488188981" right="0.27559055118110237" top="0.32" bottom="0.16" header="0.31496062992125984" footer="0.21"/>
  <pageSetup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zoomScaleNormal="100" zoomScaleSheetLayoutView="100" workbookViewId="0">
      <selection sqref="A1:G1"/>
    </sheetView>
  </sheetViews>
  <sheetFormatPr baseColWidth="10" defaultRowHeight="11.25"/>
  <cols>
    <col min="1" max="1" width="16" customWidth="1"/>
    <col min="2" max="2" width="14.6640625" customWidth="1"/>
    <col min="3" max="3" width="14" customWidth="1"/>
    <col min="4" max="4" width="19" customWidth="1"/>
    <col min="5" max="5" width="17.83203125" customWidth="1"/>
    <col min="6" max="6" width="18.83203125" customWidth="1"/>
    <col min="7" max="7" width="12.5" customWidth="1"/>
    <col min="8" max="8" width="3.83203125" customWidth="1"/>
    <col min="9" max="9" width="3" customWidth="1"/>
  </cols>
  <sheetData>
    <row r="1" spans="1:9" ht="29.25" customHeight="1">
      <c r="A1" s="165" t="s">
        <v>228</v>
      </c>
      <c r="B1" s="165"/>
      <c r="C1" s="165"/>
      <c r="D1" s="165"/>
      <c r="E1" s="165"/>
      <c r="F1" s="165"/>
      <c r="G1" s="165"/>
      <c r="H1" s="104"/>
    </row>
    <row r="2" spans="1:9" ht="12" thickBot="1"/>
    <row r="3" spans="1:9" ht="14.25" thickTop="1" thickBot="1">
      <c r="A3" s="167" t="s">
        <v>251</v>
      </c>
      <c r="B3" s="168"/>
      <c r="C3" s="168"/>
      <c r="D3" s="168"/>
      <c r="E3" s="168"/>
      <c r="F3" s="168"/>
      <c r="G3" s="169"/>
    </row>
    <row r="4" spans="1:9" s="35" customFormat="1" ht="13.5" thickTop="1">
      <c r="A4" s="34"/>
      <c r="B4" s="34"/>
      <c r="C4" s="34"/>
      <c r="D4" s="34"/>
      <c r="E4" s="34"/>
      <c r="F4" s="34"/>
      <c r="G4" s="34"/>
    </row>
    <row r="5" spans="1:9" ht="12">
      <c r="B5" s="36" t="s">
        <v>0</v>
      </c>
      <c r="C5" s="36" t="s">
        <v>1</v>
      </c>
      <c r="D5" s="36" t="s">
        <v>2</v>
      </c>
      <c r="E5" s="36" t="s">
        <v>38</v>
      </c>
      <c r="F5" s="36" t="s">
        <v>30</v>
      </c>
      <c r="G5" s="37" t="s">
        <v>4</v>
      </c>
    </row>
    <row r="6" spans="1:9" s="33" customFormat="1">
      <c r="A6" s="30" t="s">
        <v>5</v>
      </c>
      <c r="B6" s="64">
        <v>138</v>
      </c>
      <c r="C6" s="65">
        <v>34</v>
      </c>
      <c r="D6" s="65">
        <v>12</v>
      </c>
      <c r="E6" s="65">
        <v>19</v>
      </c>
      <c r="F6" s="65">
        <v>10</v>
      </c>
      <c r="G6" s="66">
        <f>SUM(B6:F6)</f>
        <v>213</v>
      </c>
    </row>
    <row r="7" spans="1:9" ht="12" thickBot="1">
      <c r="A7" s="27" t="s">
        <v>6</v>
      </c>
      <c r="B7" s="67">
        <v>175</v>
      </c>
      <c r="C7" s="67">
        <v>9</v>
      </c>
      <c r="D7" s="67">
        <v>62</v>
      </c>
      <c r="E7" s="67">
        <v>94</v>
      </c>
      <c r="F7" s="67">
        <v>103</v>
      </c>
      <c r="G7" s="66">
        <f>SUM(B7:F7)</f>
        <v>443</v>
      </c>
    </row>
    <row r="8" spans="1:9" ht="11.25" customHeight="1" thickBot="1">
      <c r="A8" s="6"/>
      <c r="B8" s="68"/>
      <c r="C8" s="68"/>
      <c r="D8" s="68"/>
      <c r="E8" s="68"/>
      <c r="F8" s="69" t="s">
        <v>4</v>
      </c>
      <c r="G8" s="70">
        <f>SUM(G6:G7)</f>
        <v>656</v>
      </c>
    </row>
    <row r="9" spans="1:9" ht="10.5" customHeight="1"/>
    <row r="10" spans="1:9" ht="10.5" customHeight="1">
      <c r="F10" t="s">
        <v>250</v>
      </c>
    </row>
    <row r="11" spans="1:9">
      <c r="B11" s="166"/>
      <c r="C11" s="166"/>
      <c r="D11" s="166"/>
      <c r="E11" s="166"/>
      <c r="F11" s="166"/>
      <c r="G11" s="166"/>
      <c r="H11" s="166"/>
      <c r="I11" s="166"/>
    </row>
    <row r="12" spans="1:9">
      <c r="B12" s="166"/>
      <c r="C12" s="166"/>
      <c r="D12" s="166"/>
      <c r="E12" s="166"/>
      <c r="F12" s="166"/>
      <c r="G12" s="166"/>
      <c r="H12" s="166"/>
      <c r="I12" s="166"/>
    </row>
    <row r="17" spans="1:5">
      <c r="A17" s="8"/>
      <c r="D17" s="1" t="s">
        <v>5</v>
      </c>
      <c r="E17" s="3">
        <f>+G6</f>
        <v>213</v>
      </c>
    </row>
    <row r="18" spans="1:5" ht="12" thickBot="1">
      <c r="D18" s="4" t="s">
        <v>6</v>
      </c>
      <c r="E18" s="5">
        <f>+G7</f>
        <v>443</v>
      </c>
    </row>
    <row r="22" spans="1:5" ht="10.5" customHeight="1"/>
    <row r="23" spans="1:5" ht="10.5" customHeight="1"/>
    <row r="24" spans="1:5" ht="10.5" customHeight="1"/>
    <row r="27" spans="1:5" ht="10.5" customHeight="1"/>
    <row r="28" spans="1:5" ht="10.5" customHeight="1"/>
    <row r="29" spans="1:5" ht="10.5" customHeight="1"/>
    <row r="32" spans="1:5" ht="12" thickBot="1"/>
    <row r="33" spans="1:7" ht="14.25">
      <c r="A33" s="162" t="s">
        <v>89</v>
      </c>
      <c r="B33" s="163"/>
      <c r="C33" s="163"/>
      <c r="D33" s="163"/>
      <c r="E33" s="163"/>
      <c r="F33" s="163"/>
      <c r="G33" s="164"/>
    </row>
    <row r="34" spans="1:7">
      <c r="A34" s="1"/>
      <c r="B34" s="2" t="s">
        <v>12</v>
      </c>
      <c r="C34" s="2" t="s">
        <v>24</v>
      </c>
      <c r="D34" s="2" t="s">
        <v>2</v>
      </c>
      <c r="E34" s="2" t="s">
        <v>38</v>
      </c>
      <c r="F34" s="2" t="s">
        <v>30</v>
      </c>
      <c r="G34" s="26" t="s">
        <v>4</v>
      </c>
    </row>
    <row r="35" spans="1:7">
      <c r="A35" s="30" t="s">
        <v>5</v>
      </c>
      <c r="B35" s="31">
        <v>138</v>
      </c>
      <c r="C35" s="31">
        <v>34</v>
      </c>
      <c r="D35" s="31">
        <v>12</v>
      </c>
      <c r="E35" s="31">
        <v>19</v>
      </c>
      <c r="F35" s="31">
        <v>10</v>
      </c>
      <c r="G35" s="32">
        <f>SUM(B35:F35)</f>
        <v>213</v>
      </c>
    </row>
    <row r="36" spans="1:7" ht="12" thickBot="1">
      <c r="A36" s="27" t="s">
        <v>6</v>
      </c>
      <c r="B36" s="28">
        <v>175</v>
      </c>
      <c r="C36" s="28">
        <v>9</v>
      </c>
      <c r="D36" s="28">
        <v>62</v>
      </c>
      <c r="E36" s="28">
        <v>94</v>
      </c>
      <c r="F36" s="28">
        <f ca="1">+'% CONVENIOS EMPRESARIOS'!F36</f>
        <v>103</v>
      </c>
      <c r="G36" s="28">
        <v>443</v>
      </c>
    </row>
    <row r="37" spans="1:7" ht="12" thickBot="1">
      <c r="A37" s="9" t="s">
        <v>4</v>
      </c>
      <c r="B37" s="10">
        <f t="shared" ref="B37:G37" si="0">SUM(B35:B36)</f>
        <v>313</v>
      </c>
      <c r="C37" s="11">
        <f t="shared" si="0"/>
        <v>43</v>
      </c>
      <c r="D37" s="11">
        <f t="shared" si="0"/>
        <v>74</v>
      </c>
      <c r="E37" s="11">
        <f t="shared" si="0"/>
        <v>113</v>
      </c>
      <c r="F37" s="11">
        <f t="shared" ca="1" si="0"/>
        <v>113</v>
      </c>
      <c r="G37" s="11">
        <f t="shared" si="0"/>
        <v>656</v>
      </c>
    </row>
    <row r="38" spans="1:7">
      <c r="A38" s="80"/>
      <c r="B38" s="80"/>
      <c r="C38" s="80"/>
      <c r="D38" s="80"/>
      <c r="E38" s="80"/>
      <c r="F38" s="80"/>
      <c r="G38" s="80"/>
    </row>
  </sheetData>
  <mergeCells count="11">
    <mergeCell ref="H12:I12"/>
    <mergeCell ref="A3:G3"/>
    <mergeCell ref="B11:C11"/>
    <mergeCell ref="D11:E11"/>
    <mergeCell ref="F11:G11"/>
    <mergeCell ref="H11:I11"/>
    <mergeCell ref="A33:G33"/>
    <mergeCell ref="A1:G1"/>
    <mergeCell ref="B12:C12"/>
    <mergeCell ref="D12:E12"/>
    <mergeCell ref="F12:G1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9"/>
  <sheetViews>
    <sheetView topLeftCell="A16" zoomScaleNormal="100" zoomScaleSheetLayoutView="75" workbookViewId="0">
      <selection activeCell="K39" sqref="K39"/>
    </sheetView>
  </sheetViews>
  <sheetFormatPr baseColWidth="10" defaultRowHeight="11.25"/>
  <cols>
    <col min="1" max="1" width="21.5" bestFit="1" customWidth="1"/>
    <col min="2" max="2" width="17.5" customWidth="1"/>
    <col min="3" max="3" width="7.83203125" customWidth="1"/>
    <col min="4" max="4" width="16.5" customWidth="1"/>
    <col min="5" max="5" width="8.5" customWidth="1"/>
    <col min="6" max="6" width="18.5" customWidth="1"/>
    <col min="7" max="7" width="5.1640625" customWidth="1"/>
    <col min="8" max="8" width="22.5" customWidth="1"/>
    <col min="9" max="9" width="5.33203125" hidden="1" customWidth="1"/>
    <col min="10" max="10" width="2.5" customWidth="1"/>
  </cols>
  <sheetData>
    <row r="1" spans="1:11" ht="49.5" customHeight="1">
      <c r="A1" s="172" t="s">
        <v>229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2.75">
      <c r="A2" s="178"/>
      <c r="B2" s="178"/>
      <c r="C2" s="178"/>
      <c r="D2" s="178"/>
      <c r="E2" s="178"/>
      <c r="F2" s="178"/>
      <c r="G2" s="178"/>
      <c r="H2" s="178"/>
      <c r="I2" s="178"/>
    </row>
    <row r="3" spans="1:11" ht="12.75">
      <c r="A3" s="170" t="s">
        <v>88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</row>
    <row r="4" spans="1:11" s="106" customFormat="1" ht="15">
      <c r="A4" s="105"/>
      <c r="B4" s="105"/>
      <c r="C4" s="105"/>
      <c r="D4" s="105"/>
      <c r="E4" s="105"/>
      <c r="F4" s="105"/>
      <c r="G4" s="105"/>
      <c r="H4" s="105"/>
      <c r="I4" s="105"/>
    </row>
    <row r="5" spans="1:11" s="108" customFormat="1" ht="47.25" customHeight="1" thickBot="1">
      <c r="A5" s="107"/>
      <c r="B5" s="179" t="s">
        <v>35</v>
      </c>
      <c r="C5" s="179"/>
      <c r="D5" s="173" t="s">
        <v>36</v>
      </c>
      <c r="E5" s="173"/>
      <c r="F5" s="173" t="s">
        <v>37</v>
      </c>
      <c r="G5" s="173"/>
      <c r="H5" s="173" t="s">
        <v>93</v>
      </c>
      <c r="I5" s="173"/>
      <c r="J5" s="180" t="s">
        <v>252</v>
      </c>
      <c r="K5" s="180"/>
    </row>
    <row r="6" spans="1:11" s="108" customFormat="1" ht="15.75">
      <c r="A6" s="109" t="s">
        <v>5</v>
      </c>
      <c r="B6" s="174">
        <v>189</v>
      </c>
      <c r="C6" s="174"/>
      <c r="D6" s="174">
        <v>212</v>
      </c>
      <c r="E6" s="174"/>
      <c r="F6" s="174">
        <v>195</v>
      </c>
      <c r="G6" s="174"/>
      <c r="H6" s="174">
        <v>216</v>
      </c>
      <c r="I6" s="174"/>
      <c r="J6" s="174">
        <v>213</v>
      </c>
      <c r="K6" s="174"/>
    </row>
    <row r="7" spans="1:11" s="108" customFormat="1" ht="16.5" thickBot="1">
      <c r="A7" s="110" t="s">
        <v>6</v>
      </c>
      <c r="B7" s="175">
        <v>172</v>
      </c>
      <c r="C7" s="175"/>
      <c r="D7" s="175">
        <v>229</v>
      </c>
      <c r="E7" s="175"/>
      <c r="F7" s="175">
        <v>401</v>
      </c>
      <c r="G7" s="175"/>
      <c r="H7" s="175">
        <v>401</v>
      </c>
      <c r="I7" s="175"/>
      <c r="J7" s="175">
        <v>443</v>
      </c>
      <c r="K7" s="175"/>
    </row>
    <row r="8" spans="1:11" s="108" customFormat="1" ht="16.5" thickBot="1">
      <c r="A8" s="111" t="s">
        <v>4</v>
      </c>
      <c r="B8" s="176">
        <f>+B7+B6</f>
        <v>361</v>
      </c>
      <c r="C8" s="176"/>
      <c r="D8" s="176">
        <f>+D7+D6</f>
        <v>441</v>
      </c>
      <c r="E8" s="176"/>
      <c r="F8" s="176">
        <f>+F7+F6</f>
        <v>596</v>
      </c>
      <c r="G8" s="176"/>
      <c r="H8" s="176">
        <f>+H7+H6</f>
        <v>617</v>
      </c>
      <c r="I8" s="176"/>
      <c r="J8" s="176">
        <f>+J7+J6</f>
        <v>656</v>
      </c>
      <c r="K8" s="176"/>
    </row>
    <row r="9" spans="1:11" s="108" customFormat="1" ht="15"/>
    <row r="10" spans="1:11" s="108" customFormat="1" ht="19.5" customHeight="1"/>
    <row r="11" spans="1:11" s="108" customFormat="1" ht="19.5" customHeight="1">
      <c r="B11" s="177"/>
      <c r="C11" s="177"/>
      <c r="D11" s="177"/>
      <c r="E11" s="112"/>
      <c r="F11" s="177"/>
      <c r="G11" s="177"/>
      <c r="H11" s="177"/>
      <c r="I11" s="112"/>
      <c r="J11" s="177"/>
      <c r="K11" s="177"/>
    </row>
    <row r="12" spans="1:11" s="108" customFormat="1" ht="19.5" customHeight="1">
      <c r="B12" s="177"/>
      <c r="C12" s="177"/>
      <c r="D12" s="177"/>
      <c r="E12" s="112"/>
      <c r="F12" s="177"/>
      <c r="G12" s="177"/>
      <c r="H12" s="177"/>
      <c r="I12" s="112"/>
      <c r="J12" s="177"/>
      <c r="K12" s="177"/>
    </row>
    <row r="13" spans="1:11" s="108" customFormat="1" ht="19.5" customHeight="1"/>
    <row r="14" spans="1:11" s="108" customFormat="1" ht="19.5" customHeight="1"/>
    <row r="15" spans="1:11" s="108" customFormat="1" ht="19.5" customHeight="1"/>
    <row r="16" spans="1:11" s="108" customFormat="1" ht="19.5" customHeight="1"/>
    <row r="17" spans="10:10" s="108" customFormat="1" ht="19.5" customHeight="1"/>
    <row r="18" spans="10:10" s="108" customFormat="1" ht="19.5" customHeight="1"/>
    <row r="19" spans="10:10" s="108" customFormat="1" ht="19.5" customHeight="1"/>
    <row r="20" spans="10:10" s="108" customFormat="1" ht="19.5" customHeight="1"/>
    <row r="21" spans="10:10" s="108" customFormat="1" ht="19.5" customHeight="1"/>
    <row r="22" spans="10:10" s="108" customFormat="1" ht="19.5" customHeight="1"/>
    <row r="23" spans="10:10" s="108" customFormat="1" ht="19.5" customHeight="1"/>
    <row r="24" spans="10:10" s="108" customFormat="1" ht="19.5" customHeight="1"/>
    <row r="25" spans="10:10" s="108" customFormat="1" ht="19.5" customHeight="1">
      <c r="J25" s="112"/>
    </row>
    <row r="26" spans="10:10" s="108" customFormat="1" ht="19.5" customHeight="1">
      <c r="J26" s="112"/>
    </row>
    <row r="27" spans="10:10" s="108" customFormat="1" ht="19.5" customHeight="1">
      <c r="J27" s="112"/>
    </row>
    <row r="28" spans="10:10" s="108" customFormat="1" ht="19.5" customHeight="1">
      <c r="J28" s="112"/>
    </row>
    <row r="29" spans="10:10" s="108" customFormat="1" ht="19.5" customHeight="1">
      <c r="J29" s="112"/>
    </row>
    <row r="30" spans="10:10" s="108" customFormat="1" ht="19.5" customHeight="1">
      <c r="J30" s="112"/>
    </row>
    <row r="31" spans="10:10" s="108" customFormat="1" ht="19.5" customHeight="1">
      <c r="J31" s="112"/>
    </row>
    <row r="32" spans="10:10" s="108" customFormat="1" ht="19.5" customHeight="1">
      <c r="J32" s="112"/>
    </row>
    <row r="33" spans="1:10" s="108" customFormat="1" ht="19.5" customHeight="1">
      <c r="J33" s="112"/>
    </row>
    <row r="34" spans="1:10" s="108" customFormat="1" ht="19.5" customHeight="1">
      <c r="J34" s="112"/>
    </row>
    <row r="35" spans="1:10" s="108" customFormat="1" ht="19.5" customHeight="1">
      <c r="A35" s="112"/>
      <c r="B35" s="112"/>
      <c r="C35" s="112"/>
      <c r="D35" s="112"/>
      <c r="E35" s="112"/>
      <c r="F35" s="112"/>
      <c r="G35" s="112"/>
      <c r="H35" s="112"/>
      <c r="I35" s="112"/>
      <c r="J35" s="112"/>
    </row>
    <row r="36" spans="1:10" s="108" customFormat="1" ht="19.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</row>
    <row r="37" spans="1:10" s="108" customFormat="1" ht="15">
      <c r="A37" s="112"/>
      <c r="B37" s="112"/>
      <c r="C37" s="112"/>
      <c r="D37" s="112"/>
      <c r="E37" s="112"/>
      <c r="F37" s="112"/>
      <c r="G37" s="112"/>
      <c r="H37" s="112"/>
      <c r="I37" s="112"/>
      <c r="J37" s="112"/>
    </row>
    <row r="38" spans="1:10" s="108" customFormat="1" ht="15">
      <c r="A38" s="112"/>
      <c r="B38" s="112"/>
      <c r="C38" s="112"/>
      <c r="D38" s="112"/>
      <c r="E38" s="112"/>
      <c r="F38" s="112"/>
      <c r="G38" s="112"/>
      <c r="H38" s="112"/>
      <c r="I38" s="112"/>
      <c r="J38" s="112"/>
    </row>
    <row r="39" spans="1:10" s="108" customFormat="1" ht="15"/>
  </sheetData>
  <mergeCells count="29">
    <mergeCell ref="B12:D12"/>
    <mergeCell ref="F12:H12"/>
    <mergeCell ref="J12:K12"/>
    <mergeCell ref="A2:I2"/>
    <mergeCell ref="B11:D11"/>
    <mergeCell ref="F11:H11"/>
    <mergeCell ref="J11:K11"/>
    <mergeCell ref="B5:C5"/>
    <mergeCell ref="B6:C6"/>
    <mergeCell ref="B7:C7"/>
    <mergeCell ref="B8:C8"/>
    <mergeCell ref="D6:E6"/>
    <mergeCell ref="J5:K5"/>
    <mergeCell ref="J6:K6"/>
    <mergeCell ref="J7:K7"/>
    <mergeCell ref="J8:K8"/>
    <mergeCell ref="H8:I8"/>
    <mergeCell ref="D7:E7"/>
    <mergeCell ref="D8:E8"/>
    <mergeCell ref="D5:E5"/>
    <mergeCell ref="F5:G5"/>
    <mergeCell ref="F6:G6"/>
    <mergeCell ref="F7:G7"/>
    <mergeCell ref="F8:G8"/>
    <mergeCell ref="A3:K3"/>
    <mergeCell ref="A1:K1"/>
    <mergeCell ref="H5:I5"/>
    <mergeCell ref="H6:I6"/>
    <mergeCell ref="H7:I7"/>
  </mergeCells>
  <pageMargins left="0.7" right="0.7" top="0.75" bottom="0.75" header="0.3" footer="0.3"/>
  <pageSetup scale="8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"/>
  <sheetViews>
    <sheetView view="pageBreakPreview" zoomScaleNormal="75" zoomScaleSheetLayoutView="100" workbookViewId="0">
      <selection activeCell="D40" sqref="D40"/>
    </sheetView>
  </sheetViews>
  <sheetFormatPr baseColWidth="10" defaultRowHeight="11.25"/>
  <cols>
    <col min="1" max="1" width="16.6640625" bestFit="1" customWidth="1"/>
    <col min="2" max="2" width="10" bestFit="1" customWidth="1"/>
    <col min="3" max="3" width="12.5" bestFit="1" customWidth="1"/>
    <col min="4" max="4" width="9.33203125" customWidth="1"/>
    <col min="5" max="5" width="13.83203125" customWidth="1"/>
    <col min="6" max="6" width="14.83203125" customWidth="1"/>
  </cols>
  <sheetData>
    <row r="1" spans="1:7" ht="39.75" customHeight="1">
      <c r="B1" s="186" t="s">
        <v>39</v>
      </c>
      <c r="C1" s="186"/>
      <c r="D1" s="186"/>
      <c r="E1" s="186"/>
      <c r="F1" s="186"/>
      <c r="G1" s="186"/>
    </row>
    <row r="2" spans="1:7" ht="15.75">
      <c r="A2" s="181"/>
      <c r="B2" s="181"/>
      <c r="C2" s="181"/>
      <c r="D2" s="181"/>
      <c r="E2" s="181"/>
      <c r="F2" s="181"/>
      <c r="G2" s="181"/>
    </row>
    <row r="3" spans="1:7" ht="15" thickBot="1">
      <c r="A3" s="182"/>
      <c r="B3" s="182"/>
      <c r="C3" s="182"/>
      <c r="D3" s="182"/>
      <c r="E3" s="182"/>
      <c r="F3" s="182"/>
      <c r="G3" s="182"/>
    </row>
    <row r="4" spans="1:7" ht="12.75">
      <c r="A4" s="183" t="s">
        <v>89</v>
      </c>
      <c r="B4" s="184"/>
      <c r="C4" s="184"/>
      <c r="D4" s="184"/>
      <c r="E4" s="184"/>
      <c r="F4" s="184"/>
      <c r="G4" s="185"/>
    </row>
    <row r="5" spans="1:7">
      <c r="A5" s="1"/>
      <c r="B5" s="2" t="s">
        <v>12</v>
      </c>
      <c r="C5" s="2" t="s">
        <v>24</v>
      </c>
      <c r="D5" s="2" t="s">
        <v>2</v>
      </c>
      <c r="E5" s="2" t="s">
        <v>38</v>
      </c>
      <c r="F5" s="2" t="s">
        <v>30</v>
      </c>
      <c r="G5" s="26" t="s">
        <v>4</v>
      </c>
    </row>
    <row r="6" spans="1:7">
      <c r="A6" s="30" t="s">
        <v>5</v>
      </c>
      <c r="B6" s="31">
        <f>+'% CONVENIOS EMPRESARIOS'!B6</f>
        <v>138</v>
      </c>
      <c r="C6" s="31">
        <f>+'% CONVENIOS EMPRESARIOS'!C6</f>
        <v>34</v>
      </c>
      <c r="D6" s="31">
        <f>+'% CONVENIOS EMPRESARIOS'!D6</f>
        <v>12</v>
      </c>
      <c r="E6" s="31">
        <f>+'% CONVENIOS EMPRESARIOS'!E6</f>
        <v>19</v>
      </c>
      <c r="F6" s="31">
        <f>+'% CONVENIOS EMPRESARIOS'!F6</f>
        <v>10</v>
      </c>
      <c r="G6" s="32">
        <f>SUM(B6:F6)</f>
        <v>213</v>
      </c>
    </row>
    <row r="7" spans="1:7" ht="12" thickBot="1">
      <c r="A7" s="27" t="s">
        <v>6</v>
      </c>
      <c r="B7" s="28">
        <f>+'% CONVENIOS EMPRESARIOS'!B7</f>
        <v>175</v>
      </c>
      <c r="C7" s="28">
        <f>+'% CONVENIOS EMPRESARIOS'!C7</f>
        <v>9</v>
      </c>
      <c r="D7" s="28">
        <f>+'% CONVENIOS EMPRESARIOS'!D7</f>
        <v>62</v>
      </c>
      <c r="E7" s="28">
        <f>+'% CONVENIOS EMPRESARIOS'!E7</f>
        <v>94</v>
      </c>
      <c r="F7" s="28">
        <f>+'% CONVENIOS EMPRESARIOS'!F7</f>
        <v>103</v>
      </c>
      <c r="G7" s="29">
        <f>SUM(B7:F7)</f>
        <v>443</v>
      </c>
    </row>
    <row r="8" spans="1:7" ht="12" thickBot="1">
      <c r="A8" s="9" t="s">
        <v>4</v>
      </c>
      <c r="B8" s="10">
        <f t="shared" ref="B8:G8" si="0">SUM(B6:B7)</f>
        <v>313</v>
      </c>
      <c r="C8" s="11">
        <f t="shared" si="0"/>
        <v>43</v>
      </c>
      <c r="D8" s="11">
        <f t="shared" si="0"/>
        <v>74</v>
      </c>
      <c r="E8" s="11">
        <f t="shared" si="0"/>
        <v>113</v>
      </c>
      <c r="F8" s="11">
        <f t="shared" si="0"/>
        <v>113</v>
      </c>
      <c r="G8" s="11">
        <f t="shared" si="0"/>
        <v>656</v>
      </c>
    </row>
    <row r="9" spans="1:7">
      <c r="A9" s="7"/>
      <c r="B9" s="7"/>
      <c r="C9" s="7"/>
      <c r="D9" s="7"/>
      <c r="E9" s="7"/>
      <c r="F9" s="7"/>
      <c r="G9" s="7"/>
    </row>
  </sheetData>
  <mergeCells count="4">
    <mergeCell ref="A2:G2"/>
    <mergeCell ref="A3:G3"/>
    <mergeCell ref="A4:G4"/>
    <mergeCell ref="B1:G1"/>
  </mergeCells>
  <pageMargins left="1.1200000000000001" right="0.25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4"/>
  <sheetViews>
    <sheetView tabSelected="1" view="pageBreakPreview" zoomScale="55" zoomScaleNormal="75" zoomScaleSheetLayoutView="55" workbookViewId="0">
      <selection activeCell="Y19" sqref="Y19"/>
    </sheetView>
  </sheetViews>
  <sheetFormatPr baseColWidth="10" defaultColWidth="11.5" defaultRowHeight="18" customHeight="1"/>
  <cols>
    <col min="1" max="1" width="14.1640625" style="38" customWidth="1"/>
    <col min="2" max="2" width="23.5" style="39" customWidth="1"/>
    <col min="3" max="3" width="12.5" style="40" customWidth="1"/>
    <col min="4" max="4" width="11.1640625" style="41" customWidth="1"/>
    <col min="5" max="5" width="18.5" style="42" customWidth="1"/>
    <col min="6" max="6" width="11.1640625" style="41" customWidth="1"/>
    <col min="7" max="7" width="19.1640625" style="43" customWidth="1"/>
    <col min="8" max="8" width="11.1640625" style="41" customWidth="1"/>
    <col min="9" max="9" width="23" style="43" customWidth="1"/>
    <col min="10" max="10" width="19.5" style="38" hidden="1" customWidth="1"/>
    <col min="11" max="16384" width="11.5" style="38"/>
  </cols>
  <sheetData>
    <row r="1" spans="1:20" ht="60" customHeight="1">
      <c r="A1" s="191" t="s">
        <v>229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</row>
    <row r="2" spans="1:20" ht="18" customHeight="1">
      <c r="J2" s="60"/>
      <c r="L2" s="39"/>
      <c r="M2" s="186"/>
      <c r="N2" s="186"/>
      <c r="O2" s="186"/>
      <c r="P2" s="186"/>
      <c r="Q2" s="186"/>
      <c r="R2" s="186"/>
      <c r="S2" s="186"/>
    </row>
    <row r="3" spans="1:20" ht="18" customHeight="1">
      <c r="C3" s="201" t="s">
        <v>68</v>
      </c>
      <c r="D3" s="201"/>
      <c r="E3" s="201"/>
      <c r="F3" s="201"/>
      <c r="G3" s="201"/>
      <c r="H3" s="201"/>
      <c r="I3" s="201"/>
      <c r="J3" s="61"/>
      <c r="L3" s="39"/>
      <c r="M3" s="201" t="s">
        <v>69</v>
      </c>
      <c r="N3" s="201"/>
      <c r="O3" s="201"/>
      <c r="P3" s="201"/>
      <c r="Q3" s="201"/>
      <c r="R3" s="201"/>
      <c r="S3" s="201"/>
    </row>
    <row r="4" spans="1:20" ht="18" customHeight="1" thickBot="1">
      <c r="C4" s="202" t="s">
        <v>253</v>
      </c>
      <c r="D4" s="202"/>
      <c r="E4" s="202"/>
      <c r="F4" s="202"/>
      <c r="G4" s="202"/>
      <c r="H4" s="202"/>
      <c r="I4" s="202"/>
      <c r="J4" s="62"/>
      <c r="L4" s="39"/>
      <c r="M4" s="202" t="str">
        <f>+C4</f>
        <v>DEL 01  AL 31 DE ENERO DEL 2013</v>
      </c>
      <c r="N4" s="202"/>
      <c r="O4" s="202"/>
      <c r="P4" s="202"/>
      <c r="Q4" s="202"/>
      <c r="R4" s="202"/>
      <c r="S4" s="202"/>
    </row>
    <row r="5" spans="1:20" ht="18" customHeight="1" thickTop="1">
      <c r="L5" s="39"/>
      <c r="M5" s="40"/>
      <c r="N5" s="41"/>
      <c r="O5" s="42"/>
      <c r="P5" s="41"/>
      <c r="Q5" s="43"/>
      <c r="R5" s="41"/>
      <c r="S5" s="43"/>
    </row>
    <row r="6" spans="1:20" ht="18" customHeight="1" thickBot="1">
      <c r="A6" s="144"/>
      <c r="E6" s="48"/>
      <c r="F6" s="46"/>
      <c r="G6" s="47"/>
      <c r="H6" s="46"/>
      <c r="I6" s="47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0" ht="36.75" customHeight="1" thickBot="1">
      <c r="A7" s="144"/>
      <c r="B7" s="145"/>
      <c r="C7" s="146" t="s">
        <v>45</v>
      </c>
      <c r="D7" s="147"/>
      <c r="E7" s="71" t="s">
        <v>2</v>
      </c>
      <c r="F7" s="148"/>
      <c r="G7" s="72" t="s">
        <v>12</v>
      </c>
      <c r="H7" s="149"/>
      <c r="I7" s="73" t="s">
        <v>40</v>
      </c>
      <c r="J7" s="49" t="s">
        <v>3</v>
      </c>
      <c r="K7" s="144"/>
      <c r="L7" s="144"/>
      <c r="M7" s="144"/>
      <c r="N7" s="144"/>
      <c r="O7" s="144"/>
      <c r="P7" s="144"/>
      <c r="Q7" s="144"/>
      <c r="R7" s="144"/>
      <c r="S7" s="144"/>
      <c r="T7" s="144"/>
    </row>
    <row r="8" spans="1:20" ht="18" customHeight="1">
      <c r="A8" s="197" t="s">
        <v>73</v>
      </c>
      <c r="B8" s="195" t="s">
        <v>41</v>
      </c>
      <c r="C8" s="44">
        <v>1</v>
      </c>
      <c r="D8" s="45">
        <f>50+200</f>
        <v>250</v>
      </c>
      <c r="E8" s="196">
        <f>+D8+D9+D10+D12+D11</f>
        <v>600</v>
      </c>
      <c r="F8" s="45"/>
      <c r="G8" s="196">
        <f>+F8+F9+F10+F12+F11</f>
        <v>0</v>
      </c>
      <c r="H8" s="45"/>
      <c r="I8" s="196">
        <f>+H8+H9+H10+H12+H11</f>
        <v>350</v>
      </c>
      <c r="J8" s="50"/>
      <c r="K8" s="144"/>
      <c r="L8" s="144"/>
      <c r="M8" s="144"/>
      <c r="N8" s="144"/>
      <c r="O8" s="144"/>
      <c r="P8" s="144"/>
      <c r="Q8" s="144"/>
      <c r="R8" s="144"/>
      <c r="S8" s="144"/>
      <c r="T8" s="144"/>
    </row>
    <row r="9" spans="1:20" ht="18" customHeight="1">
      <c r="A9" s="198"/>
      <c r="B9" s="195"/>
      <c r="C9" s="44">
        <v>2</v>
      </c>
      <c r="D9" s="45">
        <f>125+50+50</f>
        <v>225</v>
      </c>
      <c r="E9" s="196"/>
      <c r="F9" s="45"/>
      <c r="G9" s="196"/>
      <c r="H9" s="45">
        <v>170</v>
      </c>
      <c r="I9" s="196"/>
      <c r="J9" s="50"/>
      <c r="K9" s="144"/>
      <c r="L9" s="144"/>
      <c r="M9" s="144"/>
      <c r="N9" s="144"/>
      <c r="O9" s="144"/>
      <c r="P9" s="144"/>
      <c r="Q9" s="144"/>
      <c r="R9" s="144"/>
      <c r="S9" s="144"/>
      <c r="T9" s="144"/>
    </row>
    <row r="10" spans="1:20" ht="18" customHeight="1">
      <c r="A10" s="198"/>
      <c r="B10" s="195"/>
      <c r="C10" s="44">
        <v>3</v>
      </c>
      <c r="D10" s="45"/>
      <c r="E10" s="196"/>
      <c r="F10" s="45"/>
      <c r="G10" s="196"/>
      <c r="H10" s="45">
        <v>20</v>
      </c>
      <c r="I10" s="196"/>
      <c r="J10" s="50"/>
      <c r="K10" s="144"/>
      <c r="L10" s="144"/>
      <c r="M10" s="144"/>
      <c r="N10" s="144"/>
      <c r="O10" s="144"/>
      <c r="P10" s="144"/>
      <c r="Q10" s="144"/>
      <c r="R10" s="144"/>
      <c r="S10" s="144"/>
      <c r="T10" s="144"/>
    </row>
    <row r="11" spans="1:20" ht="18" customHeight="1">
      <c r="A11" s="198"/>
      <c r="B11" s="195"/>
      <c r="C11" s="44">
        <v>4</v>
      </c>
      <c r="D11" s="45">
        <f>25+50+50</f>
        <v>125</v>
      </c>
      <c r="E11" s="196"/>
      <c r="F11" s="45"/>
      <c r="G11" s="196"/>
      <c r="H11" s="45">
        <v>160</v>
      </c>
      <c r="I11" s="196"/>
      <c r="J11" s="50"/>
      <c r="K11" s="144"/>
      <c r="L11" s="144"/>
      <c r="M11" s="144"/>
      <c r="N11" s="144"/>
      <c r="O11" s="144"/>
      <c r="P11" s="144"/>
      <c r="Q11" s="144"/>
      <c r="R11" s="144"/>
      <c r="S11" s="144"/>
      <c r="T11" s="144"/>
    </row>
    <row r="12" spans="1:20" ht="18" hidden="1" customHeight="1">
      <c r="A12" s="198"/>
      <c r="B12" s="195"/>
      <c r="C12" s="44"/>
      <c r="D12" s="45"/>
      <c r="E12" s="196"/>
      <c r="F12" s="45"/>
      <c r="G12" s="196"/>
      <c r="H12" s="45"/>
      <c r="I12" s="196"/>
      <c r="J12" s="50"/>
      <c r="K12" s="144"/>
      <c r="L12" s="144"/>
      <c r="M12" s="144"/>
      <c r="N12" s="144"/>
      <c r="O12" s="144"/>
      <c r="P12" s="144"/>
      <c r="Q12" s="144"/>
      <c r="R12" s="144"/>
      <c r="S12" s="144"/>
      <c r="T12" s="144"/>
    </row>
    <row r="13" spans="1:20" ht="18" customHeight="1">
      <c r="A13" s="198"/>
      <c r="B13" s="195" t="s">
        <v>43</v>
      </c>
      <c r="C13" s="44">
        <v>1</v>
      </c>
      <c r="D13" s="45"/>
      <c r="E13" s="196">
        <f>+D13+D14+D15+D17+D16</f>
        <v>0</v>
      </c>
      <c r="F13" s="45"/>
      <c r="G13" s="196">
        <f>+F13+F14+F15+F17+F16</f>
        <v>0</v>
      </c>
      <c r="H13" s="45"/>
      <c r="I13" s="196">
        <f>+H13+H14+H15+H17+H16</f>
        <v>0</v>
      </c>
      <c r="J13" s="50"/>
      <c r="K13" s="144"/>
      <c r="L13" s="144"/>
      <c r="M13" s="144"/>
      <c r="N13" s="144"/>
      <c r="O13" s="144"/>
      <c r="P13" s="144"/>
      <c r="Q13" s="144"/>
      <c r="R13" s="144"/>
      <c r="S13" s="144"/>
      <c r="T13" s="144"/>
    </row>
    <row r="14" spans="1:20" ht="18" customHeight="1">
      <c r="A14" s="198"/>
      <c r="B14" s="195"/>
      <c r="C14" s="44">
        <v>2</v>
      </c>
      <c r="D14" s="45"/>
      <c r="E14" s="196"/>
      <c r="F14" s="45"/>
      <c r="G14" s="196"/>
      <c r="H14" s="45"/>
      <c r="I14" s="196"/>
      <c r="J14" s="50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8" customHeight="1">
      <c r="A15" s="198"/>
      <c r="B15" s="195"/>
      <c r="C15" s="44">
        <v>3</v>
      </c>
      <c r="D15" s="45"/>
      <c r="E15" s="196"/>
      <c r="F15" s="45"/>
      <c r="G15" s="196"/>
      <c r="H15" s="45"/>
      <c r="I15" s="196"/>
      <c r="J15" s="50"/>
      <c r="K15" s="144"/>
      <c r="L15" s="144"/>
      <c r="M15" s="144"/>
      <c r="N15" s="144"/>
      <c r="O15" s="144"/>
      <c r="P15" s="144"/>
      <c r="Q15" s="144"/>
      <c r="R15" s="144"/>
      <c r="S15" s="144"/>
      <c r="T15" s="144"/>
    </row>
    <row r="16" spans="1:20" ht="18" customHeight="1">
      <c r="A16" s="198"/>
      <c r="B16" s="195"/>
      <c r="C16" s="44">
        <v>4</v>
      </c>
      <c r="D16" s="45"/>
      <c r="E16" s="196"/>
      <c r="F16" s="45"/>
      <c r="G16" s="196"/>
      <c r="H16" s="45"/>
      <c r="I16" s="196"/>
      <c r="J16" s="50"/>
      <c r="K16" s="144"/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ht="18" hidden="1" customHeight="1">
      <c r="A17" s="198"/>
      <c r="B17" s="195"/>
      <c r="C17" s="44">
        <v>44</v>
      </c>
      <c r="D17" s="45"/>
      <c r="E17" s="196"/>
      <c r="F17" s="45"/>
      <c r="G17" s="196"/>
      <c r="H17" s="45"/>
      <c r="I17" s="196"/>
      <c r="J17" s="50"/>
      <c r="K17" s="144"/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20" ht="18" customHeight="1">
      <c r="A18" s="198"/>
      <c r="B18" s="195" t="s">
        <v>44</v>
      </c>
      <c r="C18" s="44">
        <v>1</v>
      </c>
      <c r="D18" s="45">
        <v>1</v>
      </c>
      <c r="E18" s="196">
        <f>+D18+D19+D20+D22+D21</f>
        <v>75</v>
      </c>
      <c r="F18" s="45"/>
      <c r="G18" s="196">
        <f>+F18+F19+F20+F22+F21</f>
        <v>0</v>
      </c>
      <c r="H18" s="45"/>
      <c r="I18" s="196">
        <f>+H18+H19+H20+H22+H21</f>
        <v>0</v>
      </c>
      <c r="J18" s="50"/>
      <c r="K18" s="144"/>
      <c r="L18" s="144"/>
      <c r="M18" s="144"/>
      <c r="N18" s="144"/>
      <c r="O18" s="144"/>
      <c r="P18" s="144"/>
      <c r="Q18" s="144"/>
      <c r="R18" s="144"/>
      <c r="S18" s="144"/>
      <c r="T18" s="144"/>
    </row>
    <row r="19" spans="1:20" ht="18" customHeight="1">
      <c r="A19" s="198"/>
      <c r="B19" s="195"/>
      <c r="C19" s="44">
        <v>2</v>
      </c>
      <c r="D19" s="45">
        <v>4</v>
      </c>
      <c r="E19" s="196"/>
      <c r="F19" s="45"/>
      <c r="G19" s="196"/>
      <c r="H19" s="45"/>
      <c r="I19" s="196"/>
      <c r="J19" s="50"/>
      <c r="K19" s="144"/>
      <c r="L19" s="144"/>
      <c r="M19" s="144"/>
      <c r="N19" s="144"/>
      <c r="O19" s="144"/>
      <c r="P19" s="144"/>
      <c r="Q19" s="144"/>
      <c r="R19" s="144"/>
      <c r="S19" s="144"/>
      <c r="T19" s="144"/>
    </row>
    <row r="20" spans="1:20" ht="18" customHeight="1">
      <c r="A20" s="198"/>
      <c r="B20" s="195"/>
      <c r="C20" s="44">
        <v>3</v>
      </c>
      <c r="D20" s="45">
        <v>36</v>
      </c>
      <c r="E20" s="196"/>
      <c r="F20" s="45"/>
      <c r="G20" s="196"/>
      <c r="H20" s="45"/>
      <c r="I20" s="196"/>
      <c r="J20" s="50"/>
      <c r="K20" s="144"/>
      <c r="L20" s="144"/>
      <c r="M20" s="144"/>
      <c r="N20" s="144"/>
      <c r="O20" s="144"/>
      <c r="P20" s="144"/>
      <c r="Q20" s="144"/>
      <c r="R20" s="144"/>
      <c r="S20" s="144"/>
      <c r="T20" s="144"/>
    </row>
    <row r="21" spans="1:20" ht="18" customHeight="1" thickBot="1">
      <c r="A21" s="198"/>
      <c r="B21" s="195"/>
      <c r="C21" s="44">
        <v>4</v>
      </c>
      <c r="D21" s="45">
        <v>34</v>
      </c>
      <c r="E21" s="196"/>
      <c r="F21" s="45"/>
      <c r="G21" s="196"/>
      <c r="H21" s="45"/>
      <c r="I21" s="196"/>
      <c r="J21" s="50"/>
      <c r="K21" s="144"/>
      <c r="L21" s="144"/>
      <c r="M21" s="144"/>
      <c r="N21" s="144"/>
      <c r="O21" s="144"/>
      <c r="P21" s="144"/>
      <c r="Q21" s="144"/>
      <c r="R21" s="144"/>
      <c r="S21" s="144"/>
      <c r="T21" s="144"/>
    </row>
    <row r="22" spans="1:20" ht="18" hidden="1" customHeight="1" thickBot="1">
      <c r="A22" s="199"/>
      <c r="B22" s="195"/>
      <c r="C22" s="44">
        <v>44</v>
      </c>
      <c r="D22" s="45"/>
      <c r="E22" s="196"/>
      <c r="F22" s="45"/>
      <c r="G22" s="196"/>
      <c r="H22" s="45"/>
      <c r="I22" s="196"/>
      <c r="J22" s="50"/>
      <c r="K22" s="144"/>
      <c r="L22" s="144"/>
      <c r="M22" s="144"/>
      <c r="N22" s="144"/>
      <c r="O22" s="144"/>
      <c r="P22" s="144"/>
      <c r="Q22" s="144"/>
      <c r="R22" s="144"/>
      <c r="S22" s="144"/>
      <c r="T22" s="144"/>
    </row>
    <row r="23" spans="1:20" ht="18" customHeight="1">
      <c r="A23" s="192" t="s">
        <v>72</v>
      </c>
      <c r="B23" s="195" t="s">
        <v>42</v>
      </c>
      <c r="C23" s="44">
        <v>1</v>
      </c>
      <c r="D23" s="45"/>
      <c r="E23" s="196">
        <f>+D23+D24+D25+D27+D26</f>
        <v>0</v>
      </c>
      <c r="F23" s="45"/>
      <c r="G23" s="196">
        <f>+F23+F24+F25+F27+F26</f>
        <v>0</v>
      </c>
      <c r="H23" s="45"/>
      <c r="I23" s="196">
        <f>+H23+H24+H25+H27+H26</f>
        <v>0</v>
      </c>
      <c r="J23" s="50"/>
      <c r="K23" s="144"/>
      <c r="L23" s="144"/>
      <c r="M23" s="144"/>
      <c r="N23" s="144"/>
      <c r="O23" s="144"/>
      <c r="P23" s="144"/>
      <c r="Q23" s="144"/>
      <c r="R23" s="144"/>
      <c r="S23" s="144"/>
      <c r="T23" s="144"/>
    </row>
    <row r="24" spans="1:20" ht="18" customHeight="1">
      <c r="A24" s="193"/>
      <c r="B24" s="195"/>
      <c r="C24" s="44">
        <v>2</v>
      </c>
      <c r="D24" s="45"/>
      <c r="E24" s="196"/>
      <c r="F24" s="45"/>
      <c r="G24" s="196"/>
      <c r="H24" s="45"/>
      <c r="I24" s="196"/>
      <c r="J24" s="50"/>
      <c r="K24" s="144"/>
      <c r="L24" s="144"/>
      <c r="M24" s="144"/>
      <c r="N24" s="144"/>
      <c r="O24" s="144"/>
      <c r="P24" s="144"/>
      <c r="Q24" s="144"/>
      <c r="R24" s="144"/>
      <c r="S24" s="144"/>
      <c r="T24" s="144"/>
    </row>
    <row r="25" spans="1:20" ht="18" customHeight="1">
      <c r="A25" s="193"/>
      <c r="B25" s="195"/>
      <c r="C25" s="44">
        <v>3</v>
      </c>
      <c r="D25" s="45"/>
      <c r="E25" s="196"/>
      <c r="F25" s="45"/>
      <c r="G25" s="196"/>
      <c r="H25" s="45"/>
      <c r="I25" s="196"/>
      <c r="J25" s="50"/>
      <c r="K25" s="144"/>
      <c r="L25" s="144"/>
      <c r="M25" s="144"/>
      <c r="N25" s="144"/>
      <c r="O25" s="144"/>
      <c r="P25" s="144"/>
      <c r="Q25" s="144"/>
      <c r="R25" s="144"/>
      <c r="S25" s="144"/>
      <c r="T25" s="144"/>
    </row>
    <row r="26" spans="1:20" ht="18" customHeight="1">
      <c r="A26" s="193"/>
      <c r="B26" s="195"/>
      <c r="C26" s="44">
        <v>4</v>
      </c>
      <c r="D26" s="45"/>
      <c r="E26" s="196"/>
      <c r="F26" s="45"/>
      <c r="G26" s="196"/>
      <c r="H26" s="45"/>
      <c r="I26" s="196"/>
      <c r="J26" s="50"/>
      <c r="K26" s="144"/>
      <c r="L26" s="144"/>
      <c r="M26" s="144"/>
      <c r="N26" s="144"/>
      <c r="O26" s="144"/>
      <c r="P26" s="144"/>
      <c r="Q26" s="144"/>
      <c r="R26" s="144"/>
      <c r="S26" s="144"/>
      <c r="T26" s="144"/>
    </row>
    <row r="27" spans="1:20" ht="18" hidden="1" customHeight="1">
      <c r="A27" s="193"/>
      <c r="B27" s="195"/>
      <c r="C27" s="44">
        <v>44</v>
      </c>
      <c r="D27" s="45"/>
      <c r="E27" s="196"/>
      <c r="F27" s="45"/>
      <c r="G27" s="196"/>
      <c r="H27" s="45"/>
      <c r="I27" s="196"/>
      <c r="J27" s="50"/>
      <c r="K27" s="144"/>
      <c r="L27" s="144"/>
      <c r="M27" s="144"/>
      <c r="N27" s="144"/>
      <c r="O27" s="144"/>
      <c r="P27" s="144"/>
      <c r="Q27" s="144"/>
      <c r="R27" s="144"/>
      <c r="S27" s="144"/>
      <c r="T27" s="144"/>
    </row>
    <row r="28" spans="1:20" ht="18" customHeight="1">
      <c r="A28" s="193"/>
      <c r="B28" s="195" t="s">
        <v>91</v>
      </c>
      <c r="C28" s="44">
        <v>1</v>
      </c>
      <c r="D28" s="45"/>
      <c r="E28" s="196">
        <f>+D28+D29+D30+D32+D31</f>
        <v>0</v>
      </c>
      <c r="F28" s="45"/>
      <c r="G28" s="196">
        <f>+F28+F29+F30+F32+F31</f>
        <v>0</v>
      </c>
      <c r="H28" s="45"/>
      <c r="I28" s="196">
        <f>+H28+H29+H30+H32+H31</f>
        <v>0</v>
      </c>
      <c r="J28" s="50"/>
      <c r="K28" s="144"/>
      <c r="L28" s="144"/>
      <c r="M28" s="144"/>
      <c r="N28" s="144"/>
      <c r="O28" s="144"/>
      <c r="P28" s="144"/>
      <c r="Q28" s="144"/>
      <c r="R28" s="144"/>
      <c r="S28" s="144"/>
      <c r="T28" s="144"/>
    </row>
    <row r="29" spans="1:20" ht="18" customHeight="1">
      <c r="A29" s="193"/>
      <c r="B29" s="195"/>
      <c r="C29" s="44">
        <v>2</v>
      </c>
      <c r="D29" s="45"/>
      <c r="E29" s="196"/>
      <c r="F29" s="45"/>
      <c r="G29" s="196"/>
      <c r="H29" s="45"/>
      <c r="I29" s="196"/>
      <c r="J29" s="50"/>
      <c r="K29" s="144"/>
      <c r="L29" s="144"/>
      <c r="M29" s="144"/>
      <c r="N29" s="144"/>
      <c r="O29" s="144"/>
      <c r="P29" s="144"/>
      <c r="Q29" s="144"/>
      <c r="R29" s="144"/>
      <c r="S29" s="144"/>
      <c r="T29" s="144"/>
    </row>
    <row r="30" spans="1:20" ht="18" customHeight="1">
      <c r="A30" s="193"/>
      <c r="B30" s="195"/>
      <c r="C30" s="44">
        <v>3</v>
      </c>
      <c r="D30" s="45"/>
      <c r="E30" s="196"/>
      <c r="F30" s="45"/>
      <c r="G30" s="196"/>
      <c r="H30" s="45"/>
      <c r="I30" s="196"/>
      <c r="J30" s="50"/>
      <c r="K30" s="144"/>
      <c r="L30" s="144"/>
      <c r="M30" s="144"/>
      <c r="N30" s="144"/>
      <c r="O30" s="144"/>
      <c r="P30" s="144"/>
      <c r="Q30" s="144"/>
      <c r="R30" s="144"/>
      <c r="S30" s="144"/>
      <c r="T30" s="144"/>
    </row>
    <row r="31" spans="1:20" ht="18" customHeight="1">
      <c r="A31" s="193"/>
      <c r="B31" s="195"/>
      <c r="C31" s="44">
        <v>4</v>
      </c>
      <c r="D31" s="45"/>
      <c r="E31" s="196"/>
      <c r="F31" s="45"/>
      <c r="G31" s="196"/>
      <c r="H31" s="45"/>
      <c r="I31" s="196"/>
      <c r="J31" s="50"/>
      <c r="K31" s="144"/>
      <c r="L31" s="144"/>
      <c r="M31" s="144"/>
      <c r="N31" s="144"/>
      <c r="O31" s="144"/>
      <c r="P31" s="144"/>
      <c r="Q31" s="144"/>
      <c r="R31" s="144"/>
      <c r="S31" s="144"/>
      <c r="T31" s="144"/>
    </row>
    <row r="32" spans="1:20" ht="18" hidden="1" customHeight="1">
      <c r="A32" s="193"/>
      <c r="B32" s="195"/>
      <c r="C32" s="44">
        <v>44</v>
      </c>
      <c r="D32" s="45"/>
      <c r="E32" s="196"/>
      <c r="F32" s="45"/>
      <c r="G32" s="196"/>
      <c r="H32" s="45"/>
      <c r="I32" s="196"/>
      <c r="J32" s="50"/>
      <c r="K32" s="144"/>
      <c r="L32" s="144"/>
      <c r="M32" s="144"/>
      <c r="N32" s="144"/>
      <c r="O32" s="144"/>
      <c r="P32" s="144"/>
      <c r="Q32" s="144"/>
      <c r="R32" s="144"/>
      <c r="S32" s="144"/>
      <c r="T32" s="144"/>
    </row>
    <row r="33" spans="1:23" ht="18" customHeight="1">
      <c r="A33" s="193"/>
      <c r="B33" s="195" t="s">
        <v>46</v>
      </c>
      <c r="C33" s="44">
        <v>1</v>
      </c>
      <c r="D33" s="45"/>
      <c r="E33" s="196">
        <f>+D33+D34+D35+D37+D36</f>
        <v>0</v>
      </c>
      <c r="F33" s="45">
        <v>50</v>
      </c>
      <c r="G33" s="196">
        <f>+F33+F34+F35+F37+F36</f>
        <v>1256</v>
      </c>
      <c r="H33" s="45"/>
      <c r="I33" s="196">
        <f>+H33+H34+H35+H37+H36</f>
        <v>0</v>
      </c>
      <c r="J33" s="50"/>
      <c r="K33" s="144"/>
      <c r="L33" s="144"/>
      <c r="M33" s="144"/>
      <c r="N33" s="144"/>
      <c r="O33" s="144"/>
      <c r="P33" s="144"/>
      <c r="Q33" s="144"/>
      <c r="R33" s="144"/>
      <c r="S33" s="144"/>
      <c r="T33" s="144"/>
    </row>
    <row r="34" spans="1:23" ht="18" customHeight="1">
      <c r="A34" s="193"/>
      <c r="B34" s="195"/>
      <c r="C34" s="44">
        <v>2</v>
      </c>
      <c r="D34" s="45"/>
      <c r="E34" s="196"/>
      <c r="F34" s="45">
        <f>222+175</f>
        <v>397</v>
      </c>
      <c r="G34" s="196"/>
      <c r="H34" s="45"/>
      <c r="I34" s="196"/>
      <c r="J34" s="50"/>
      <c r="K34" s="144"/>
      <c r="L34" s="144"/>
      <c r="M34" s="144"/>
      <c r="N34" s="144"/>
      <c r="O34" s="144"/>
      <c r="P34" s="144"/>
      <c r="Q34" s="144"/>
      <c r="R34" s="144"/>
      <c r="S34" s="144"/>
      <c r="T34" s="144"/>
    </row>
    <row r="35" spans="1:23" ht="18" customHeight="1">
      <c r="A35" s="193"/>
      <c r="B35" s="195"/>
      <c r="C35" s="44">
        <v>3</v>
      </c>
      <c r="D35" s="45"/>
      <c r="E35" s="196"/>
      <c r="F35" s="45">
        <f>105+110+12+202+48</f>
        <v>477</v>
      </c>
      <c r="G35" s="196"/>
      <c r="H35" s="45"/>
      <c r="I35" s="196"/>
      <c r="J35" s="50"/>
      <c r="K35" s="144"/>
      <c r="L35" s="144"/>
      <c r="M35" s="144"/>
      <c r="N35" s="144"/>
      <c r="O35" s="144"/>
      <c r="P35" s="144"/>
      <c r="Q35" s="144"/>
      <c r="R35" s="144"/>
      <c r="S35" s="144"/>
      <c r="T35" s="144"/>
    </row>
    <row r="36" spans="1:23" ht="18" customHeight="1">
      <c r="A36" s="193"/>
      <c r="B36" s="195"/>
      <c r="C36" s="44">
        <v>4</v>
      </c>
      <c r="D36" s="45"/>
      <c r="E36" s="196"/>
      <c r="F36" s="45">
        <f>83+82+138+29</f>
        <v>332</v>
      </c>
      <c r="G36" s="196"/>
      <c r="H36" s="45"/>
      <c r="I36" s="196"/>
      <c r="J36" s="50"/>
      <c r="K36" s="144"/>
      <c r="L36" s="144"/>
      <c r="M36" s="144"/>
      <c r="N36" s="144"/>
      <c r="O36" s="144"/>
      <c r="P36" s="144"/>
      <c r="Q36" s="144"/>
      <c r="R36" s="144"/>
      <c r="S36" s="144"/>
      <c r="T36" s="144"/>
    </row>
    <row r="37" spans="1:23" ht="18" hidden="1" customHeight="1">
      <c r="A37" s="193"/>
      <c r="B37" s="195"/>
      <c r="C37" s="44">
        <v>44</v>
      </c>
      <c r="D37" s="45"/>
      <c r="E37" s="196"/>
      <c r="F37" s="45"/>
      <c r="G37" s="196"/>
      <c r="H37" s="45"/>
      <c r="I37" s="196"/>
      <c r="J37" s="50"/>
      <c r="K37" s="144"/>
      <c r="L37" s="144"/>
      <c r="M37" s="144"/>
      <c r="N37" s="144"/>
      <c r="O37" s="144"/>
      <c r="P37" s="144"/>
      <c r="Q37" s="144"/>
      <c r="R37" s="144"/>
      <c r="S37" s="144"/>
      <c r="T37" s="144"/>
    </row>
    <row r="38" spans="1:23" ht="18" customHeight="1">
      <c r="A38" s="193"/>
      <c r="B38" s="195" t="s">
        <v>47</v>
      </c>
      <c r="C38" s="44">
        <v>1</v>
      </c>
      <c r="D38" s="45"/>
      <c r="E38" s="196">
        <f>+D38+D39+D40+D42+D41</f>
        <v>0</v>
      </c>
      <c r="F38" s="150"/>
      <c r="G38" s="200">
        <f>+F38+F39+F40+F42+F41</f>
        <v>0</v>
      </c>
      <c r="H38" s="45"/>
      <c r="I38" s="196">
        <f>+H38+H39+H40+H42+H41</f>
        <v>0</v>
      </c>
      <c r="J38" s="50"/>
      <c r="K38" s="144"/>
      <c r="L38" s="144"/>
      <c r="M38" s="144"/>
      <c r="N38" s="144"/>
      <c r="O38" s="144"/>
      <c r="P38" s="144"/>
      <c r="Q38" s="144"/>
      <c r="R38" s="144"/>
      <c r="S38" s="144"/>
      <c r="T38" s="144"/>
    </row>
    <row r="39" spans="1:23" ht="18" customHeight="1">
      <c r="A39" s="193"/>
      <c r="B39" s="195"/>
      <c r="C39" s="44">
        <v>2</v>
      </c>
      <c r="D39" s="45"/>
      <c r="E39" s="196"/>
      <c r="F39" s="150"/>
      <c r="G39" s="200"/>
      <c r="H39" s="45"/>
      <c r="I39" s="196"/>
      <c r="J39" s="50"/>
      <c r="K39" s="144"/>
      <c r="L39" s="144"/>
      <c r="M39" s="144"/>
      <c r="N39" s="144"/>
      <c r="O39" s="144"/>
      <c r="P39" s="144"/>
      <c r="Q39" s="144"/>
      <c r="R39" s="144"/>
      <c r="S39" s="144"/>
      <c r="T39" s="144"/>
    </row>
    <row r="40" spans="1:23" ht="18" customHeight="1">
      <c r="A40" s="193"/>
      <c r="B40" s="195"/>
      <c r="C40" s="44">
        <v>3</v>
      </c>
      <c r="D40" s="45"/>
      <c r="E40" s="196"/>
      <c r="F40" s="45"/>
      <c r="G40" s="200"/>
      <c r="H40" s="45"/>
      <c r="I40" s="196"/>
      <c r="J40" s="50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W40" s="63"/>
    </row>
    <row r="41" spans="1:23" ht="18" customHeight="1">
      <c r="A41" s="193"/>
      <c r="B41" s="195"/>
      <c r="C41" s="44">
        <v>4</v>
      </c>
      <c r="D41" s="45"/>
      <c r="E41" s="196"/>
      <c r="F41" s="150"/>
      <c r="G41" s="200"/>
      <c r="H41" s="45"/>
      <c r="I41" s="196"/>
      <c r="J41" s="50"/>
      <c r="K41" s="144"/>
      <c r="L41" s="144"/>
      <c r="M41" s="144"/>
      <c r="N41" s="144"/>
      <c r="O41" s="144"/>
      <c r="P41" s="144"/>
      <c r="Q41" s="144"/>
      <c r="R41" s="144"/>
      <c r="S41" s="144"/>
      <c r="T41" s="144"/>
    </row>
    <row r="42" spans="1:23" ht="18" hidden="1" customHeight="1">
      <c r="A42" s="193"/>
      <c r="B42" s="195"/>
      <c r="C42" s="44">
        <v>44</v>
      </c>
      <c r="D42" s="45"/>
      <c r="E42" s="196"/>
      <c r="F42" s="150"/>
      <c r="G42" s="200"/>
      <c r="H42" s="45"/>
      <c r="I42" s="196"/>
      <c r="J42" s="50"/>
      <c r="K42" s="144"/>
      <c r="L42" s="144"/>
      <c r="M42" s="144"/>
      <c r="N42" s="144"/>
      <c r="O42" s="144"/>
      <c r="P42" s="144"/>
      <c r="Q42" s="144"/>
      <c r="R42" s="144"/>
      <c r="S42" s="144"/>
      <c r="T42" s="144"/>
    </row>
    <row r="43" spans="1:23" ht="18" customHeight="1">
      <c r="A43" s="193"/>
      <c r="B43" s="195" t="s">
        <v>254</v>
      </c>
      <c r="C43" s="44">
        <v>1</v>
      </c>
      <c r="D43" s="45"/>
      <c r="E43" s="196">
        <f>+D43+D44+D45+D47+D46</f>
        <v>0</v>
      </c>
      <c r="F43" s="150"/>
      <c r="G43" s="196">
        <f>+F43+F44+F45+F47+F46</f>
        <v>0</v>
      </c>
      <c r="H43" s="45">
        <v>212</v>
      </c>
      <c r="I43" s="196">
        <f>+H43+H44+H45+H47+H46</f>
        <v>525</v>
      </c>
      <c r="J43" s="50"/>
      <c r="K43" s="144"/>
      <c r="L43" s="144"/>
      <c r="M43" s="144"/>
      <c r="N43" s="144"/>
      <c r="O43" s="144"/>
      <c r="P43" s="144"/>
      <c r="Q43" s="144"/>
      <c r="R43" s="144"/>
      <c r="S43" s="144"/>
      <c r="T43" s="144"/>
    </row>
    <row r="44" spans="1:23" ht="18" customHeight="1">
      <c r="A44" s="193"/>
      <c r="B44" s="195"/>
      <c r="C44" s="44">
        <v>2</v>
      </c>
      <c r="D44" s="45"/>
      <c r="E44" s="196"/>
      <c r="F44" s="150"/>
      <c r="G44" s="196"/>
      <c r="H44" s="45">
        <v>45</v>
      </c>
      <c r="I44" s="196"/>
      <c r="J44" s="50"/>
      <c r="K44" s="144"/>
      <c r="L44" s="144"/>
      <c r="M44" s="144"/>
      <c r="N44" s="144"/>
      <c r="O44" s="144"/>
      <c r="P44" s="144"/>
      <c r="Q44" s="144"/>
      <c r="R44" s="144"/>
      <c r="S44" s="144"/>
      <c r="T44" s="144"/>
    </row>
    <row r="45" spans="1:23" ht="18" customHeight="1">
      <c r="A45" s="193"/>
      <c r="B45" s="195"/>
      <c r="C45" s="44">
        <v>3</v>
      </c>
      <c r="D45" s="45"/>
      <c r="E45" s="196"/>
      <c r="F45" s="150"/>
      <c r="G45" s="196"/>
      <c r="H45" s="45">
        <v>23</v>
      </c>
      <c r="I45" s="196"/>
      <c r="J45" s="50"/>
      <c r="K45" s="144"/>
      <c r="L45" s="144"/>
      <c r="M45" s="144"/>
      <c r="N45" s="144"/>
      <c r="O45" s="144"/>
      <c r="P45" s="144"/>
      <c r="Q45" s="144"/>
      <c r="R45" s="144"/>
      <c r="S45" s="144"/>
      <c r="T45" s="144"/>
    </row>
    <row r="46" spans="1:23" ht="18" customHeight="1">
      <c r="A46" s="193"/>
      <c r="B46" s="195"/>
      <c r="C46" s="44">
        <v>4</v>
      </c>
      <c r="D46" s="45"/>
      <c r="E46" s="196"/>
      <c r="F46" s="150"/>
      <c r="G46" s="196"/>
      <c r="H46" s="45">
        <v>245</v>
      </c>
      <c r="I46" s="196"/>
      <c r="J46" s="50"/>
      <c r="K46" s="144"/>
      <c r="L46" s="144"/>
      <c r="M46" s="144"/>
      <c r="N46" s="144"/>
      <c r="O46" s="144"/>
      <c r="P46" s="144"/>
      <c r="Q46" s="144"/>
      <c r="R46" s="144"/>
      <c r="S46" s="144"/>
      <c r="T46" s="144"/>
    </row>
    <row r="47" spans="1:23" ht="18" hidden="1" customHeight="1">
      <c r="A47" s="193"/>
      <c r="B47" s="195"/>
      <c r="C47" s="44">
        <v>44</v>
      </c>
      <c r="D47" s="45"/>
      <c r="E47" s="196"/>
      <c r="F47" s="150"/>
      <c r="G47" s="196"/>
      <c r="H47" s="45"/>
      <c r="I47" s="196"/>
      <c r="J47" s="50"/>
      <c r="K47" s="144"/>
      <c r="L47" s="144"/>
      <c r="M47" s="144"/>
      <c r="N47" s="144"/>
      <c r="O47" s="144"/>
      <c r="P47" s="144"/>
      <c r="Q47" s="144"/>
      <c r="R47" s="144"/>
      <c r="S47" s="144"/>
      <c r="T47" s="144"/>
    </row>
    <row r="48" spans="1:23" ht="18" customHeight="1">
      <c r="A48" s="193"/>
      <c r="B48" s="195" t="s">
        <v>87</v>
      </c>
      <c r="C48" s="44">
        <v>1</v>
      </c>
      <c r="D48" s="45"/>
      <c r="E48" s="196">
        <f>+D48+D49+D50+D52+D51</f>
        <v>0</v>
      </c>
      <c r="F48" s="150"/>
      <c r="G48" s="196">
        <f>+F48+F49+F50+F52+F51</f>
        <v>0</v>
      </c>
      <c r="H48" s="45"/>
      <c r="I48" s="196">
        <f>+H48+H49+H50+H52+H51</f>
        <v>0</v>
      </c>
      <c r="J48" s="50"/>
      <c r="K48" s="144"/>
      <c r="L48" s="144"/>
      <c r="M48" s="144"/>
      <c r="N48" s="144"/>
      <c r="O48" s="144"/>
      <c r="P48" s="144"/>
      <c r="Q48" s="144"/>
      <c r="R48" s="144"/>
      <c r="S48" s="144"/>
      <c r="T48" s="144"/>
    </row>
    <row r="49" spans="1:20" ht="18" customHeight="1">
      <c r="A49" s="193"/>
      <c r="B49" s="195"/>
      <c r="C49" s="44">
        <v>2</v>
      </c>
      <c r="D49" s="45"/>
      <c r="E49" s="196"/>
      <c r="F49" s="150"/>
      <c r="G49" s="196"/>
      <c r="H49" s="45"/>
      <c r="I49" s="196"/>
      <c r="J49" s="50"/>
      <c r="K49" s="144"/>
      <c r="L49" s="144"/>
      <c r="M49" s="144"/>
      <c r="N49" s="144"/>
      <c r="O49" s="144"/>
      <c r="P49" s="144"/>
      <c r="Q49" s="144"/>
      <c r="R49" s="144"/>
      <c r="S49" s="144"/>
      <c r="T49" s="144"/>
    </row>
    <row r="50" spans="1:20" ht="18" customHeight="1">
      <c r="A50" s="193"/>
      <c r="B50" s="195"/>
      <c r="C50" s="44">
        <v>3</v>
      </c>
      <c r="D50" s="45"/>
      <c r="E50" s="196"/>
      <c r="F50" s="150"/>
      <c r="G50" s="196"/>
      <c r="H50" s="45"/>
      <c r="I50" s="196"/>
      <c r="J50" s="50"/>
      <c r="K50" s="144"/>
      <c r="L50" s="144"/>
      <c r="M50" s="144"/>
      <c r="N50" s="144"/>
      <c r="O50" s="144"/>
      <c r="P50" s="144"/>
      <c r="Q50" s="144"/>
      <c r="R50" s="144"/>
      <c r="S50" s="144"/>
      <c r="T50" s="144"/>
    </row>
    <row r="51" spans="1:20" ht="18" customHeight="1">
      <c r="A51" s="193"/>
      <c r="B51" s="195"/>
      <c r="C51" s="44">
        <v>4</v>
      </c>
      <c r="D51" s="45"/>
      <c r="E51" s="196"/>
      <c r="F51" s="150"/>
      <c r="G51" s="196"/>
      <c r="H51" s="45"/>
      <c r="I51" s="196"/>
      <c r="J51" s="50"/>
      <c r="K51" s="144"/>
      <c r="L51" s="144"/>
      <c r="M51" s="144"/>
      <c r="N51" s="144"/>
      <c r="O51" s="144"/>
      <c r="P51" s="144"/>
      <c r="Q51" s="144"/>
      <c r="R51" s="144"/>
      <c r="S51" s="144"/>
      <c r="T51" s="144"/>
    </row>
    <row r="52" spans="1:20" ht="18" hidden="1" customHeight="1">
      <c r="A52" s="193"/>
      <c r="B52" s="195"/>
      <c r="C52" s="44"/>
      <c r="D52" s="45"/>
      <c r="E52" s="196"/>
      <c r="F52" s="150"/>
      <c r="G52" s="196"/>
      <c r="H52" s="45"/>
      <c r="I52" s="196"/>
      <c r="J52" s="50"/>
      <c r="K52" s="144"/>
      <c r="L52" s="144"/>
      <c r="M52" s="144"/>
      <c r="N52" s="144"/>
      <c r="O52" s="144"/>
      <c r="P52" s="144"/>
      <c r="Q52" s="144"/>
      <c r="R52" s="144"/>
      <c r="S52" s="144"/>
      <c r="T52" s="144"/>
    </row>
    <row r="53" spans="1:20" ht="18" customHeight="1">
      <c r="A53" s="193"/>
      <c r="B53" s="195" t="s">
        <v>92</v>
      </c>
      <c r="C53" s="44">
        <v>1</v>
      </c>
      <c r="D53" s="45"/>
      <c r="E53" s="196">
        <f>+D53+D54+D55+D57+D56</f>
        <v>0</v>
      </c>
      <c r="F53" s="45"/>
      <c r="G53" s="196">
        <f>+F53+F54+F55+F57+F56</f>
        <v>0</v>
      </c>
      <c r="H53" s="45">
        <v>550</v>
      </c>
      <c r="I53" s="196">
        <f>+H53+H54+H55+H56</f>
        <v>1787</v>
      </c>
      <c r="J53" s="50"/>
      <c r="K53" s="144"/>
      <c r="L53" s="144"/>
      <c r="M53" s="144"/>
      <c r="N53" s="144"/>
      <c r="O53" s="144"/>
      <c r="P53" s="144"/>
      <c r="Q53" s="144"/>
      <c r="R53" s="144"/>
      <c r="S53" s="144"/>
      <c r="T53" s="144"/>
    </row>
    <row r="54" spans="1:20" ht="18" customHeight="1">
      <c r="A54" s="193"/>
      <c r="B54" s="195"/>
      <c r="C54" s="44">
        <v>2</v>
      </c>
      <c r="D54" s="45"/>
      <c r="E54" s="196"/>
      <c r="F54" s="45"/>
      <c r="G54" s="196"/>
      <c r="H54" s="45">
        <v>734</v>
      </c>
      <c r="I54" s="196"/>
      <c r="J54" s="50"/>
      <c r="K54" s="144"/>
      <c r="L54" s="144"/>
      <c r="M54" s="144"/>
      <c r="N54" s="144"/>
      <c r="O54" s="144"/>
      <c r="P54" s="144"/>
      <c r="Q54" s="144"/>
      <c r="R54" s="144"/>
      <c r="S54" s="144"/>
      <c r="T54" s="144"/>
    </row>
    <row r="55" spans="1:20" ht="18" customHeight="1">
      <c r="A55" s="193"/>
      <c r="B55" s="195"/>
      <c r="C55" s="44">
        <v>3</v>
      </c>
      <c r="D55" s="45"/>
      <c r="E55" s="196"/>
      <c r="F55" s="45"/>
      <c r="G55" s="196"/>
      <c r="H55" s="45">
        <v>401</v>
      </c>
      <c r="I55" s="196"/>
      <c r="J55" s="50"/>
      <c r="K55" s="144"/>
      <c r="L55" s="144"/>
      <c r="M55" s="144"/>
      <c r="N55" s="144"/>
      <c r="O55" s="144"/>
      <c r="P55" s="144"/>
      <c r="Q55" s="144"/>
      <c r="R55" s="144"/>
      <c r="S55" s="144"/>
      <c r="T55" s="144"/>
    </row>
    <row r="56" spans="1:20" ht="18" customHeight="1">
      <c r="A56" s="193"/>
      <c r="B56" s="195"/>
      <c r="C56" s="44">
        <v>4</v>
      </c>
      <c r="D56" s="45"/>
      <c r="E56" s="196"/>
      <c r="F56" s="45"/>
      <c r="G56" s="196"/>
      <c r="H56" s="45">
        <v>102</v>
      </c>
      <c r="I56" s="196"/>
      <c r="J56" s="50"/>
      <c r="K56" s="144"/>
      <c r="L56" s="144"/>
      <c r="M56" s="144"/>
      <c r="N56" s="144"/>
      <c r="O56" s="144"/>
      <c r="P56" s="144"/>
      <c r="Q56" s="144"/>
      <c r="R56" s="144"/>
      <c r="S56" s="144"/>
      <c r="T56" s="144"/>
    </row>
    <row r="57" spans="1:20" ht="18" hidden="1" customHeight="1" thickBot="1">
      <c r="A57" s="194"/>
      <c r="B57" s="195"/>
      <c r="C57" s="44">
        <v>44</v>
      </c>
      <c r="D57" s="45"/>
      <c r="E57" s="196"/>
      <c r="F57" s="45"/>
      <c r="G57" s="196"/>
      <c r="H57" s="45">
        <v>159</v>
      </c>
      <c r="I57" s="196"/>
      <c r="J57" s="50"/>
      <c r="K57" s="144"/>
      <c r="L57" s="144"/>
      <c r="M57" s="144"/>
      <c r="N57" s="144"/>
      <c r="O57" s="144"/>
      <c r="P57" s="144"/>
      <c r="Q57" s="144"/>
      <c r="R57" s="144"/>
      <c r="S57" s="144"/>
      <c r="T57" s="144"/>
    </row>
    <row r="58" spans="1:20" ht="18" hidden="1" customHeight="1">
      <c r="A58" s="144"/>
      <c r="B58" s="102"/>
      <c r="C58" s="44"/>
      <c r="D58" s="45"/>
      <c r="E58" s="103"/>
      <c r="F58" s="45"/>
      <c r="G58" s="103"/>
      <c r="H58" s="45"/>
      <c r="I58" s="103"/>
      <c r="J58" s="50"/>
      <c r="K58" s="144"/>
      <c r="L58" s="144"/>
      <c r="M58" s="144"/>
      <c r="N58" s="144"/>
      <c r="O58" s="144"/>
      <c r="P58" s="144"/>
      <c r="Q58" s="144"/>
      <c r="R58" s="144"/>
      <c r="S58" s="144"/>
      <c r="T58" s="144"/>
    </row>
    <row r="59" spans="1:20" ht="18" hidden="1" customHeight="1">
      <c r="A59" s="144"/>
      <c r="B59" s="188"/>
      <c r="C59" s="44"/>
      <c r="D59" s="45"/>
      <c r="E59" s="189"/>
      <c r="F59" s="45"/>
      <c r="G59" s="189"/>
      <c r="H59" s="45"/>
      <c r="I59" s="189"/>
      <c r="J59" s="50"/>
      <c r="K59" s="144"/>
      <c r="L59" s="144"/>
      <c r="M59" s="144"/>
      <c r="N59" s="144"/>
      <c r="O59" s="144"/>
      <c r="P59" s="144"/>
      <c r="Q59" s="144"/>
      <c r="R59" s="144"/>
      <c r="S59" s="144"/>
      <c r="T59" s="144"/>
    </row>
    <row r="60" spans="1:20" ht="18" hidden="1" customHeight="1">
      <c r="A60" s="144"/>
      <c r="B60" s="188"/>
      <c r="C60" s="44"/>
      <c r="D60" s="45"/>
      <c r="E60" s="189"/>
      <c r="F60" s="45"/>
      <c r="G60" s="189"/>
      <c r="H60" s="45"/>
      <c r="I60" s="189"/>
      <c r="J60" s="50"/>
      <c r="K60" s="144"/>
      <c r="L60" s="144"/>
      <c r="M60" s="144"/>
      <c r="N60" s="144"/>
      <c r="O60" s="144"/>
      <c r="P60" s="144"/>
      <c r="Q60" s="144"/>
      <c r="R60" s="144"/>
      <c r="S60" s="144"/>
      <c r="T60" s="144"/>
    </row>
    <row r="61" spans="1:20" ht="18" hidden="1" customHeight="1">
      <c r="A61" s="144"/>
      <c r="B61" s="188"/>
      <c r="C61" s="44"/>
      <c r="D61" s="45"/>
      <c r="E61" s="189"/>
      <c r="F61" s="45"/>
      <c r="G61" s="189"/>
      <c r="H61" s="45"/>
      <c r="I61" s="189"/>
      <c r="J61" s="50"/>
      <c r="K61" s="144"/>
      <c r="L61" s="144"/>
      <c r="M61" s="144"/>
      <c r="N61" s="144"/>
      <c r="O61" s="144"/>
      <c r="P61" s="144"/>
      <c r="Q61" s="144"/>
      <c r="R61" s="144"/>
      <c r="S61" s="144"/>
      <c r="T61" s="144"/>
    </row>
    <row r="62" spans="1:20" ht="18" hidden="1" customHeight="1">
      <c r="A62" s="144"/>
      <c r="B62" s="188"/>
      <c r="C62" s="44"/>
      <c r="D62" s="45"/>
      <c r="E62" s="189"/>
      <c r="F62" s="45"/>
      <c r="G62" s="189"/>
      <c r="H62" s="45"/>
      <c r="I62" s="189"/>
      <c r="J62" s="50"/>
      <c r="K62" s="144"/>
      <c r="L62" s="144"/>
      <c r="M62" s="144"/>
      <c r="N62" s="144"/>
      <c r="O62" s="144"/>
      <c r="P62" s="144"/>
      <c r="Q62" s="144"/>
      <c r="R62" s="144"/>
      <c r="S62" s="144"/>
      <c r="T62" s="144"/>
    </row>
    <row r="63" spans="1:20" ht="18" hidden="1" customHeight="1">
      <c r="A63" s="144"/>
      <c r="B63" s="188"/>
      <c r="C63" s="44"/>
      <c r="D63" s="45"/>
      <c r="E63" s="190"/>
      <c r="F63" s="45"/>
      <c r="G63" s="190"/>
      <c r="H63" s="45"/>
      <c r="I63" s="190"/>
      <c r="J63" s="50"/>
      <c r="K63" s="144"/>
      <c r="L63" s="144"/>
      <c r="M63" s="144"/>
      <c r="N63" s="144"/>
      <c r="O63" s="144"/>
      <c r="P63" s="144"/>
      <c r="Q63" s="144"/>
      <c r="R63" s="144"/>
      <c r="S63" s="144"/>
      <c r="T63" s="144"/>
    </row>
    <row r="64" spans="1:20" s="51" customFormat="1" ht="27.75" customHeight="1" thickBot="1">
      <c r="B64" s="187" t="s">
        <v>4</v>
      </c>
      <c r="C64" s="187"/>
      <c r="E64" s="58">
        <f>SUM(E8:E63)</f>
        <v>675</v>
      </c>
      <c r="F64" s="52"/>
      <c r="G64" s="74">
        <f>SUM(G8:G63)</f>
        <v>1256</v>
      </c>
      <c r="H64" s="52"/>
      <c r="I64" s="59">
        <f>SUM(I8:I63)</f>
        <v>2662</v>
      </c>
      <c r="J64" s="53">
        <f>SUM(J8:J63)</f>
        <v>0</v>
      </c>
    </row>
  </sheetData>
  <mergeCells count="53">
    <mergeCell ref="M2:S2"/>
    <mergeCell ref="M3:S3"/>
    <mergeCell ref="M4:S4"/>
    <mergeCell ref="B23:B27"/>
    <mergeCell ref="E23:E27"/>
    <mergeCell ref="G23:G27"/>
    <mergeCell ref="I23:I27"/>
    <mergeCell ref="B8:B12"/>
    <mergeCell ref="E8:E12"/>
    <mergeCell ref="G8:G12"/>
    <mergeCell ref="I8:I12"/>
    <mergeCell ref="C3:I3"/>
    <mergeCell ref="C4:I4"/>
    <mergeCell ref="I13:I17"/>
    <mergeCell ref="I18:I22"/>
    <mergeCell ref="I28:I32"/>
    <mergeCell ref="B33:B37"/>
    <mergeCell ref="E33:E37"/>
    <mergeCell ref="G33:G37"/>
    <mergeCell ref="I33:I37"/>
    <mergeCell ref="B28:B32"/>
    <mergeCell ref="E28:E32"/>
    <mergeCell ref="G28:G32"/>
    <mergeCell ref="I59:I63"/>
    <mergeCell ref="I38:I42"/>
    <mergeCell ref="B53:B57"/>
    <mergeCell ref="E53:E57"/>
    <mergeCell ref="G53:G57"/>
    <mergeCell ref="I53:I57"/>
    <mergeCell ref="E43:E47"/>
    <mergeCell ref="I43:I47"/>
    <mergeCell ref="B48:B52"/>
    <mergeCell ref="E48:E52"/>
    <mergeCell ref="G48:G52"/>
    <mergeCell ref="I48:I52"/>
    <mergeCell ref="G43:G47"/>
    <mergeCell ref="B43:B47"/>
    <mergeCell ref="B64:C64"/>
    <mergeCell ref="B59:B63"/>
    <mergeCell ref="E59:E63"/>
    <mergeCell ref="G59:G63"/>
    <mergeCell ref="A1:T1"/>
    <mergeCell ref="A23:A57"/>
    <mergeCell ref="B13:B17"/>
    <mergeCell ref="E13:E17"/>
    <mergeCell ref="G13:G17"/>
    <mergeCell ref="B18:B22"/>
    <mergeCell ref="E18:E22"/>
    <mergeCell ref="G18:G22"/>
    <mergeCell ref="A8:A22"/>
    <mergeCell ref="B38:B42"/>
    <mergeCell ref="E38:E42"/>
    <mergeCell ref="G38:G42"/>
  </mergeCells>
  <conditionalFormatting sqref="E59:E63">
    <cfRule type="iconSet" priority="25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9:G63">
    <cfRule type="iconSet" priority="258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25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9:E63 G59:G63 I59:I63">
    <cfRule type="iconSet" priority="64">
      <iconSet iconSet="3Arrows">
        <cfvo type="percent" val="0"/>
        <cfvo type="percent" val="33"/>
        <cfvo type="percent" val="67"/>
      </iconSet>
    </cfRule>
    <cfRule type="iconSet" priority="25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9">
    <cfRule type="iconSet" priority="253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">
    <cfRule type="iconSet" priority="24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64 G64 I64">
    <cfRule type="iconSet" priority="63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60">
      <iconSet iconSet="3Arrows">
        <cfvo type="percent" val="0"/>
        <cfvo type="percent" val="33"/>
        <cfvo type="percent" val="67"/>
      </iconSet>
    </cfRule>
    <cfRule type="iconSet" priority="6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">
    <cfRule type="iconSet" priority="31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8">
    <cfRule type="iconSet" priority="32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8">
    <cfRule type="iconSet" priority="32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 G58 I58">
    <cfRule type="iconSet" priority="341">
      <iconSet iconSet="3Arrows">
        <cfvo type="percent" val="0"/>
        <cfvo type="percent" val="33"/>
        <cfvo type="percent" val="67"/>
      </iconSet>
    </cfRule>
    <cfRule type="iconSet" priority="34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:E63">
    <cfRule type="iconSet" priority="35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8:G63">
    <cfRule type="iconSet" priority="35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8:I63">
    <cfRule type="iconSet" priority="36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9:E63">
    <cfRule type="iconSet" priority="2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9:G63">
    <cfRule type="iconSet" priority="2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20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9:E63 G59:G63 I59:I63">
    <cfRule type="iconSet" priority="18">
      <iconSet iconSet="3Arrows">
        <cfvo type="percent" val="0"/>
        <cfvo type="percent" val="33"/>
        <cfvo type="percent" val="67"/>
      </iconSet>
    </cfRule>
    <cfRule type="iconSet" priority="1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9">
    <cfRule type="iconSet" priority="1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">
    <cfRule type="iconSet" priority="1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64 G64 I64">
    <cfRule type="iconSet" priority="15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1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12">
      <iconSet iconSet="3Arrows">
        <cfvo type="percent" val="0"/>
        <cfvo type="percent" val="33"/>
        <cfvo type="percent" val="67"/>
      </iconSet>
    </cfRule>
    <cfRule type="iconSet" priority="13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1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9">
      <iconSet iconSet="3Arrows">
        <cfvo type="percent" val="0"/>
        <cfvo type="percent" val="33"/>
        <cfvo type="percent" val="67"/>
      </iconSet>
    </cfRule>
    <cfRule type="iconSet" priority="10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">
    <cfRule type="iconSet" priority="8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8">
    <cfRule type="iconSet" priority="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8">
    <cfRule type="iconSet" priority="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 G58 I58">
    <cfRule type="iconSet" priority="4">
      <iconSet iconSet="3Arrows">
        <cfvo type="percent" val="0"/>
        <cfvo type="percent" val="33"/>
        <cfvo type="percent" val="67"/>
      </iconSet>
    </cfRule>
    <cfRule type="iconSet" priority="5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:E63">
    <cfRule type="iconSet" priority="3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8:G63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8:I63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25" right="0.25" top="0.75" bottom="0.75" header="0.3" footer="0.3"/>
  <pageSetup scale="59" orientation="landscape" horizontalDpi="240" verticalDpi="14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D18"/>
  <sheetViews>
    <sheetView workbookViewId="0">
      <selection activeCell="A6" sqref="A6"/>
    </sheetView>
  </sheetViews>
  <sheetFormatPr baseColWidth="10" defaultRowHeight="11.25"/>
  <cols>
    <col min="1" max="1" width="33.83203125" customWidth="1"/>
    <col min="2" max="3" width="20.1640625" customWidth="1"/>
    <col min="4" max="4" width="19.1640625" customWidth="1"/>
  </cols>
  <sheetData>
    <row r="2" spans="1:4" ht="19.5">
      <c r="A2" s="40"/>
      <c r="B2" s="186" t="s">
        <v>39</v>
      </c>
      <c r="C2" s="186"/>
      <c r="D2" s="186"/>
    </row>
    <row r="3" spans="1:4" ht="15.75">
      <c r="B3" s="203" t="s">
        <v>85</v>
      </c>
      <c r="C3" s="203"/>
      <c r="D3" s="203"/>
    </row>
    <row r="4" spans="1:4" ht="16.5" thickBot="1">
      <c r="B4" s="204" t="s">
        <v>90</v>
      </c>
      <c r="C4" s="204"/>
      <c r="D4" s="204"/>
    </row>
    <row r="5" spans="1:4" ht="12" thickTop="1"/>
    <row r="8" spans="1:4" ht="12" thickBot="1"/>
    <row r="9" spans="1:4" ht="21">
      <c r="B9" s="71" t="s">
        <v>2</v>
      </c>
      <c r="C9" s="72" t="s">
        <v>12</v>
      </c>
      <c r="D9" s="73" t="s">
        <v>40</v>
      </c>
    </row>
    <row r="10" spans="1:4">
      <c r="A10" s="75" t="s">
        <v>82</v>
      </c>
      <c r="B10" s="77">
        <v>4</v>
      </c>
      <c r="C10" s="77">
        <v>28</v>
      </c>
      <c r="D10" s="77">
        <v>20</v>
      </c>
    </row>
    <row r="11" spans="1:4">
      <c r="A11" s="75" t="s">
        <v>83</v>
      </c>
      <c r="B11" s="77">
        <v>8</v>
      </c>
      <c r="C11" s="77">
        <v>11</v>
      </c>
      <c r="D11" s="77">
        <v>10</v>
      </c>
    </row>
    <row r="12" spans="1:4">
      <c r="A12" s="75" t="s">
        <v>86</v>
      </c>
      <c r="B12" s="77">
        <v>5</v>
      </c>
      <c r="C12" s="77">
        <v>18</v>
      </c>
      <c r="D12" s="77">
        <v>1</v>
      </c>
    </row>
    <row r="13" spans="1:4">
      <c r="A13" s="75"/>
      <c r="B13" s="77"/>
      <c r="C13" s="77"/>
      <c r="D13" s="77"/>
    </row>
    <row r="14" spans="1:4">
      <c r="A14" s="75" t="s">
        <v>84</v>
      </c>
      <c r="B14" s="78">
        <f>SUM(B10:B13)</f>
        <v>17</v>
      </c>
      <c r="C14" s="78">
        <f>SUM(C10:C13)</f>
        <v>57</v>
      </c>
      <c r="D14" s="78">
        <f>SUM(D10:D13)</f>
        <v>31</v>
      </c>
    </row>
    <row r="18" spans="3:3">
      <c r="C18" s="76"/>
    </row>
  </sheetData>
  <mergeCells count="3">
    <mergeCell ref="B2:D2"/>
    <mergeCell ref="B3:D3"/>
    <mergeCell ref="B4:D4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3:D17"/>
  <sheetViews>
    <sheetView workbookViewId="0">
      <selection activeCell="D18" sqref="D18"/>
    </sheetView>
  </sheetViews>
  <sheetFormatPr baseColWidth="10" defaultRowHeight="11.25"/>
  <sheetData>
    <row r="3" spans="1:4">
      <c r="A3" t="s">
        <v>74</v>
      </c>
    </row>
    <row r="5" spans="1:4">
      <c r="B5" t="s">
        <v>2</v>
      </c>
      <c r="C5" t="s">
        <v>0</v>
      </c>
      <c r="D5" t="s">
        <v>71</v>
      </c>
    </row>
    <row r="8" spans="1:4">
      <c r="A8" t="s">
        <v>70</v>
      </c>
      <c r="B8">
        <f>+'PRODUCCION DICIEMBRE 2012'!E8:E12</f>
        <v>600</v>
      </c>
      <c r="C8">
        <f>+'PRODUCCION DICIEMBRE 2012'!G8:G12</f>
        <v>0</v>
      </c>
      <c r="D8">
        <f>+'PRODUCCION DICIEMBRE 2012'!I8:I12</f>
        <v>350</v>
      </c>
    </row>
    <row r="11" spans="1:4">
      <c r="A11" t="s">
        <v>6</v>
      </c>
      <c r="B11">
        <f>SUM('PRODUCCION DICIEMBRE 2012'!E23:E57)</f>
        <v>0</v>
      </c>
      <c r="C11">
        <f>SUM('PRODUCCION DICIEMBRE 2012'!G23:G57)</f>
        <v>1256</v>
      </c>
      <c r="D11">
        <f>SUM('PRODUCCION DICIEMBRE 2012'!I23:I57)</f>
        <v>2312</v>
      </c>
    </row>
    <row r="15" spans="1:4">
      <c r="A15" t="s">
        <v>44</v>
      </c>
      <c r="B15">
        <f>SUM('PRODUCCION DICIEMBRE 2012'!E18:E22)</f>
        <v>75</v>
      </c>
      <c r="C15">
        <f>+'PRODUCCION DICIEMBRE 2012'!G13:G22</f>
        <v>0</v>
      </c>
      <c r="D15">
        <f>+'PRODUCCION DICIEMBRE 2012'!I13:I22</f>
        <v>0</v>
      </c>
    </row>
    <row r="17" spans="2:4">
      <c r="B17">
        <f>SUM(B8:B16)</f>
        <v>675</v>
      </c>
      <c r="C17">
        <f>SUM(C8:C16)</f>
        <v>1256</v>
      </c>
      <c r="D17">
        <f>SUM(D8:D16)</f>
        <v>2662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H119"/>
  <sheetViews>
    <sheetView topLeftCell="A93" workbookViewId="0">
      <selection activeCell="A111" sqref="A111:C114"/>
    </sheetView>
  </sheetViews>
  <sheetFormatPr baseColWidth="10" defaultRowHeight="11.25"/>
  <sheetData>
    <row r="2" spans="1:8">
      <c r="A2" t="s">
        <v>201</v>
      </c>
    </row>
    <row r="4" spans="1:8">
      <c r="A4" s="81">
        <v>1</v>
      </c>
      <c r="B4" s="82" t="s">
        <v>100</v>
      </c>
      <c r="C4" s="83" t="s">
        <v>101</v>
      </c>
      <c r="D4" s="82">
        <v>784</v>
      </c>
      <c r="E4" s="84" t="s">
        <v>102</v>
      </c>
      <c r="F4" s="85">
        <v>100</v>
      </c>
      <c r="G4" s="82">
        <v>5</v>
      </c>
      <c r="H4" s="86">
        <f t="shared" ref="H4:H32" si="0">F4/5*G4</f>
        <v>100</v>
      </c>
    </row>
    <row r="5" spans="1:8">
      <c r="A5" s="81">
        <v>2</v>
      </c>
      <c r="B5" s="82" t="s">
        <v>100</v>
      </c>
      <c r="C5" s="83" t="s">
        <v>101</v>
      </c>
      <c r="D5" s="82">
        <v>522</v>
      </c>
      <c r="E5" s="84" t="s">
        <v>103</v>
      </c>
      <c r="F5" s="85">
        <v>220</v>
      </c>
      <c r="G5" s="82">
        <v>5</v>
      </c>
      <c r="H5" s="86">
        <f t="shared" si="0"/>
        <v>220</v>
      </c>
    </row>
    <row r="6" spans="1:8">
      <c r="A6" s="81">
        <v>3</v>
      </c>
      <c r="B6" s="82" t="s">
        <v>100</v>
      </c>
      <c r="C6" s="83" t="s">
        <v>101</v>
      </c>
      <c r="D6" s="82">
        <v>621</v>
      </c>
      <c r="E6" s="84" t="s">
        <v>104</v>
      </c>
      <c r="F6" s="85">
        <v>220</v>
      </c>
      <c r="G6" s="82">
        <v>5</v>
      </c>
      <c r="H6" s="86">
        <f t="shared" si="0"/>
        <v>220</v>
      </c>
    </row>
    <row r="7" spans="1:8">
      <c r="A7" s="81">
        <v>4</v>
      </c>
      <c r="B7" s="82" t="s">
        <v>100</v>
      </c>
      <c r="C7" s="83" t="s">
        <v>101</v>
      </c>
      <c r="D7" s="82">
        <v>678</v>
      </c>
      <c r="E7" s="84" t="s">
        <v>105</v>
      </c>
      <c r="F7" s="85">
        <v>90</v>
      </c>
      <c r="G7" s="82">
        <v>5</v>
      </c>
      <c r="H7" s="86">
        <f t="shared" si="0"/>
        <v>90</v>
      </c>
    </row>
    <row r="8" spans="1:8">
      <c r="A8" s="81">
        <v>5</v>
      </c>
      <c r="B8" s="82" t="s">
        <v>100</v>
      </c>
      <c r="C8" s="83" t="s">
        <v>101</v>
      </c>
      <c r="D8" s="82">
        <v>726</v>
      </c>
      <c r="E8" s="84" t="s">
        <v>106</v>
      </c>
      <c r="F8" s="85">
        <v>100</v>
      </c>
      <c r="G8" s="82">
        <v>5</v>
      </c>
      <c r="H8" s="86">
        <f t="shared" si="0"/>
        <v>100</v>
      </c>
    </row>
    <row r="9" spans="1:8">
      <c r="A9" s="81">
        <v>6</v>
      </c>
      <c r="B9" s="82" t="s">
        <v>100</v>
      </c>
      <c r="C9" s="83" t="s">
        <v>101</v>
      </c>
      <c r="D9" s="82">
        <v>683</v>
      </c>
      <c r="E9" s="84" t="s">
        <v>107</v>
      </c>
      <c r="F9" s="85">
        <v>220</v>
      </c>
      <c r="G9" s="82">
        <v>5</v>
      </c>
      <c r="H9" s="86">
        <f t="shared" si="0"/>
        <v>220</v>
      </c>
    </row>
    <row r="10" spans="1:8">
      <c r="A10" s="81">
        <v>7</v>
      </c>
      <c r="B10" s="82" t="s">
        <v>100</v>
      </c>
      <c r="C10" s="83" t="s">
        <v>101</v>
      </c>
      <c r="D10" s="83">
        <v>744</v>
      </c>
      <c r="E10" s="87" t="s">
        <v>108</v>
      </c>
      <c r="F10" s="85">
        <v>90</v>
      </c>
      <c r="G10" s="82">
        <v>5</v>
      </c>
      <c r="H10" s="86">
        <f t="shared" si="0"/>
        <v>90</v>
      </c>
    </row>
    <row r="11" spans="1:8">
      <c r="A11" s="81">
        <v>8</v>
      </c>
      <c r="B11" s="82" t="s">
        <v>100</v>
      </c>
      <c r="C11" s="83" t="s">
        <v>101</v>
      </c>
      <c r="D11" s="82">
        <v>1060</v>
      </c>
      <c r="E11" s="84" t="s">
        <v>109</v>
      </c>
      <c r="F11" s="85">
        <v>100</v>
      </c>
      <c r="G11" s="82">
        <v>5</v>
      </c>
      <c r="H11" s="86">
        <f t="shared" si="0"/>
        <v>100</v>
      </c>
    </row>
    <row r="12" spans="1:8">
      <c r="A12" s="81">
        <v>9</v>
      </c>
      <c r="B12" s="82" t="s">
        <v>100</v>
      </c>
      <c r="C12" s="83" t="s">
        <v>101</v>
      </c>
      <c r="D12" s="82">
        <v>621</v>
      </c>
      <c r="E12" s="84" t="s">
        <v>110</v>
      </c>
      <c r="F12" s="85">
        <v>90</v>
      </c>
      <c r="G12" s="82">
        <v>5</v>
      </c>
      <c r="H12" s="86">
        <f t="shared" si="0"/>
        <v>90</v>
      </c>
    </row>
    <row r="13" spans="1:8">
      <c r="A13" s="81">
        <v>10</v>
      </c>
      <c r="B13" s="82" t="s">
        <v>100</v>
      </c>
      <c r="C13" s="83" t="s">
        <v>101</v>
      </c>
      <c r="D13" s="82">
        <v>685</v>
      </c>
      <c r="E13" s="84" t="s">
        <v>111</v>
      </c>
      <c r="F13" s="85">
        <v>100</v>
      </c>
      <c r="G13" s="82">
        <v>5</v>
      </c>
      <c r="H13" s="86">
        <f t="shared" si="0"/>
        <v>100</v>
      </c>
    </row>
    <row r="14" spans="1:8">
      <c r="A14" s="81">
        <v>11</v>
      </c>
      <c r="B14" s="82" t="s">
        <v>100</v>
      </c>
      <c r="C14" s="83" t="s">
        <v>101</v>
      </c>
      <c r="D14" s="82">
        <v>658</v>
      </c>
      <c r="E14" s="84" t="s">
        <v>112</v>
      </c>
      <c r="F14" s="85">
        <v>90</v>
      </c>
      <c r="G14" s="82">
        <v>5</v>
      </c>
      <c r="H14" s="86">
        <f t="shared" si="0"/>
        <v>90</v>
      </c>
    </row>
    <row r="15" spans="1:8">
      <c r="A15" s="81">
        <v>12</v>
      </c>
      <c r="B15" s="82" t="s">
        <v>100</v>
      </c>
      <c r="C15" s="83" t="s">
        <v>101</v>
      </c>
      <c r="D15" s="82">
        <v>365</v>
      </c>
      <c r="E15" s="84" t="s">
        <v>113</v>
      </c>
      <c r="F15" s="85">
        <v>90</v>
      </c>
      <c r="G15" s="82">
        <v>5</v>
      </c>
      <c r="H15" s="86">
        <f t="shared" si="0"/>
        <v>90</v>
      </c>
    </row>
    <row r="16" spans="1:8">
      <c r="A16" s="81">
        <v>13</v>
      </c>
      <c r="B16" s="82" t="s">
        <v>100</v>
      </c>
      <c r="C16" s="83" t="s">
        <v>101</v>
      </c>
      <c r="D16" s="82">
        <v>1034</v>
      </c>
      <c r="E16" s="84" t="s">
        <v>114</v>
      </c>
      <c r="F16" s="85">
        <v>90</v>
      </c>
      <c r="G16" s="82">
        <v>5</v>
      </c>
      <c r="H16" s="86">
        <f t="shared" si="0"/>
        <v>90</v>
      </c>
    </row>
    <row r="17" spans="1:8">
      <c r="A17" s="81">
        <v>14</v>
      </c>
      <c r="B17" s="82" t="s">
        <v>100</v>
      </c>
      <c r="C17" s="83" t="s">
        <v>101</v>
      </c>
      <c r="D17" s="82">
        <v>765</v>
      </c>
      <c r="E17" s="84" t="s">
        <v>115</v>
      </c>
      <c r="F17" s="85">
        <v>90</v>
      </c>
      <c r="G17" s="82">
        <v>5</v>
      </c>
      <c r="H17" s="86">
        <f t="shared" si="0"/>
        <v>90</v>
      </c>
    </row>
    <row r="18" spans="1:8">
      <c r="A18" s="81">
        <v>15</v>
      </c>
      <c r="B18" s="82" t="s">
        <v>100</v>
      </c>
      <c r="C18" s="83" t="s">
        <v>101</v>
      </c>
      <c r="D18" s="82">
        <v>1069</v>
      </c>
      <c r="E18" s="84" t="s">
        <v>116</v>
      </c>
      <c r="F18" s="88">
        <v>100</v>
      </c>
      <c r="G18" s="82">
        <v>5</v>
      </c>
      <c r="H18" s="86">
        <f t="shared" si="0"/>
        <v>100</v>
      </c>
    </row>
    <row r="19" spans="1:8">
      <c r="A19" s="81">
        <v>16</v>
      </c>
      <c r="B19" s="82" t="s">
        <v>100</v>
      </c>
      <c r="C19" s="83" t="s">
        <v>101</v>
      </c>
      <c r="D19" s="82">
        <v>464</v>
      </c>
      <c r="E19" s="87" t="s">
        <v>117</v>
      </c>
      <c r="F19" s="85">
        <v>90</v>
      </c>
      <c r="G19" s="82">
        <v>5</v>
      </c>
      <c r="H19" s="86">
        <f t="shared" si="0"/>
        <v>90</v>
      </c>
    </row>
    <row r="20" spans="1:8">
      <c r="A20" s="81">
        <v>17</v>
      </c>
      <c r="B20" s="82" t="s">
        <v>100</v>
      </c>
      <c r="C20" s="83" t="s">
        <v>101</v>
      </c>
      <c r="D20" s="82">
        <v>566</v>
      </c>
      <c r="E20" s="84" t="s">
        <v>118</v>
      </c>
      <c r="F20" s="85">
        <v>100</v>
      </c>
      <c r="G20" s="82">
        <v>5</v>
      </c>
      <c r="H20" s="86">
        <f t="shared" si="0"/>
        <v>100</v>
      </c>
    </row>
    <row r="21" spans="1:8">
      <c r="A21" s="89">
        <v>18</v>
      </c>
      <c r="B21" s="90" t="s">
        <v>100</v>
      </c>
      <c r="C21" s="91" t="s">
        <v>101</v>
      </c>
      <c r="D21" s="82">
        <v>483</v>
      </c>
      <c r="E21" s="84" t="s">
        <v>119</v>
      </c>
      <c r="F21" s="85">
        <v>90</v>
      </c>
      <c r="G21" s="82">
        <v>5</v>
      </c>
      <c r="H21" s="86">
        <f t="shared" si="0"/>
        <v>90</v>
      </c>
    </row>
    <row r="22" spans="1:8">
      <c r="A22" s="81">
        <v>1</v>
      </c>
      <c r="B22" s="82" t="s">
        <v>100</v>
      </c>
      <c r="C22" s="83" t="s">
        <v>120</v>
      </c>
      <c r="D22" s="82">
        <v>946</v>
      </c>
      <c r="E22" s="84" t="s">
        <v>121</v>
      </c>
      <c r="F22" s="85">
        <v>200</v>
      </c>
      <c r="G22" s="82">
        <v>5</v>
      </c>
      <c r="H22" s="86">
        <f t="shared" si="0"/>
        <v>200</v>
      </c>
    </row>
    <row r="23" spans="1:8">
      <c r="A23" s="81">
        <v>2</v>
      </c>
      <c r="B23" s="82" t="s">
        <v>100</v>
      </c>
      <c r="C23" s="83" t="s">
        <v>122</v>
      </c>
      <c r="D23" s="82">
        <v>1061</v>
      </c>
      <c r="E23" s="84" t="s">
        <v>123</v>
      </c>
      <c r="F23" s="85">
        <v>90</v>
      </c>
      <c r="G23" s="82">
        <v>5</v>
      </c>
      <c r="H23" s="86">
        <f t="shared" si="0"/>
        <v>90</v>
      </c>
    </row>
    <row r="24" spans="1:8">
      <c r="A24" s="81">
        <v>3</v>
      </c>
      <c r="B24" s="82" t="s">
        <v>100</v>
      </c>
      <c r="C24" s="83" t="s">
        <v>122</v>
      </c>
      <c r="D24" s="82">
        <v>621</v>
      </c>
      <c r="E24" s="84" t="s">
        <v>124</v>
      </c>
      <c r="F24" s="85">
        <v>250</v>
      </c>
      <c r="G24" s="82">
        <v>5</v>
      </c>
      <c r="H24" s="86">
        <f t="shared" si="0"/>
        <v>250</v>
      </c>
    </row>
    <row r="25" spans="1:8">
      <c r="A25" s="81">
        <v>4</v>
      </c>
      <c r="B25" s="82" t="s">
        <v>100</v>
      </c>
      <c r="C25" s="83" t="s">
        <v>122</v>
      </c>
      <c r="D25" s="82">
        <v>635</v>
      </c>
      <c r="E25" s="84" t="s">
        <v>125</v>
      </c>
      <c r="F25" s="85">
        <v>250</v>
      </c>
      <c r="G25" s="82">
        <v>5</v>
      </c>
      <c r="H25" s="86">
        <f t="shared" si="0"/>
        <v>250</v>
      </c>
    </row>
    <row r="26" spans="1:8">
      <c r="A26" s="81">
        <v>5</v>
      </c>
      <c r="B26" s="82" t="s">
        <v>100</v>
      </c>
      <c r="C26" s="83" t="s">
        <v>126</v>
      </c>
      <c r="D26" s="82">
        <v>758</v>
      </c>
      <c r="E26" s="84" t="s">
        <v>127</v>
      </c>
      <c r="F26" s="85">
        <v>220</v>
      </c>
      <c r="G26" s="82">
        <v>5</v>
      </c>
      <c r="H26" s="86">
        <f t="shared" si="0"/>
        <v>220</v>
      </c>
    </row>
    <row r="27" spans="1:8">
      <c r="A27" s="81">
        <v>6</v>
      </c>
      <c r="B27" s="82" t="s">
        <v>100</v>
      </c>
      <c r="C27" s="83" t="s">
        <v>126</v>
      </c>
      <c r="D27" s="82">
        <v>826</v>
      </c>
      <c r="E27" s="84" t="s">
        <v>128</v>
      </c>
      <c r="F27" s="85">
        <v>120</v>
      </c>
      <c r="G27" s="82">
        <v>5</v>
      </c>
      <c r="H27" s="86">
        <f t="shared" si="0"/>
        <v>120</v>
      </c>
    </row>
    <row r="28" spans="1:8">
      <c r="A28" s="81">
        <v>7</v>
      </c>
      <c r="B28" s="82" t="s">
        <v>100</v>
      </c>
      <c r="C28" s="83" t="s">
        <v>126</v>
      </c>
      <c r="D28" s="82">
        <v>1034</v>
      </c>
      <c r="E28" s="84" t="s">
        <v>129</v>
      </c>
      <c r="F28" s="85">
        <v>220</v>
      </c>
      <c r="G28" s="82">
        <v>5</v>
      </c>
      <c r="H28" s="86">
        <f t="shared" si="0"/>
        <v>220</v>
      </c>
    </row>
    <row r="29" spans="1:8">
      <c r="A29" s="81">
        <v>8</v>
      </c>
      <c r="B29" s="82" t="s">
        <v>100</v>
      </c>
      <c r="C29" s="83" t="s">
        <v>126</v>
      </c>
      <c r="D29" s="82">
        <v>345</v>
      </c>
      <c r="E29" s="84" t="s">
        <v>130</v>
      </c>
      <c r="F29" s="85">
        <v>200</v>
      </c>
      <c r="G29" s="82">
        <v>5</v>
      </c>
      <c r="H29" s="86">
        <f t="shared" si="0"/>
        <v>200</v>
      </c>
    </row>
    <row r="30" spans="1:8">
      <c r="A30" s="81">
        <v>9</v>
      </c>
      <c r="B30" s="82" t="s">
        <v>100</v>
      </c>
      <c r="C30" s="83" t="s">
        <v>131</v>
      </c>
      <c r="D30" s="82">
        <v>651</v>
      </c>
      <c r="E30" s="84" t="s">
        <v>132</v>
      </c>
      <c r="F30" s="85">
        <v>550</v>
      </c>
      <c r="G30" s="82">
        <v>5</v>
      </c>
      <c r="H30" s="86">
        <f t="shared" si="0"/>
        <v>550</v>
      </c>
    </row>
    <row r="31" spans="1:8">
      <c r="A31" s="81">
        <v>10</v>
      </c>
      <c r="B31" s="82" t="s">
        <v>100</v>
      </c>
      <c r="C31" s="83" t="s">
        <v>133</v>
      </c>
      <c r="D31" s="82">
        <v>454</v>
      </c>
      <c r="E31" s="84" t="s">
        <v>134</v>
      </c>
      <c r="F31" s="85">
        <v>220</v>
      </c>
      <c r="G31" s="82">
        <v>5</v>
      </c>
      <c r="H31" s="86">
        <f t="shared" si="0"/>
        <v>220</v>
      </c>
    </row>
    <row r="32" spans="1:8">
      <c r="A32" s="81">
        <v>11</v>
      </c>
      <c r="B32" s="82" t="s">
        <v>100</v>
      </c>
      <c r="C32" s="83" t="s">
        <v>133</v>
      </c>
      <c r="D32" s="82">
        <v>245</v>
      </c>
      <c r="E32" s="84" t="s">
        <v>135</v>
      </c>
      <c r="F32" s="85">
        <v>220</v>
      </c>
      <c r="G32" s="82">
        <v>5</v>
      </c>
      <c r="H32" s="86">
        <f t="shared" si="0"/>
        <v>220</v>
      </c>
    </row>
    <row r="33" spans="1:8">
      <c r="A33" s="81"/>
      <c r="B33" s="205" t="s">
        <v>136</v>
      </c>
      <c r="C33" s="205"/>
      <c r="D33" s="205"/>
      <c r="E33" s="87"/>
      <c r="F33" s="85"/>
      <c r="G33" s="82"/>
      <c r="H33" s="86"/>
    </row>
    <row r="34" spans="1:8">
      <c r="A34" s="81">
        <v>1</v>
      </c>
      <c r="B34" s="82" t="s">
        <v>100</v>
      </c>
      <c r="C34" s="82" t="s">
        <v>137</v>
      </c>
      <c r="D34" s="82">
        <v>841</v>
      </c>
      <c r="E34" s="84" t="s">
        <v>138</v>
      </c>
      <c r="F34" s="85">
        <v>192</v>
      </c>
      <c r="G34" s="82">
        <v>5</v>
      </c>
      <c r="H34" s="86">
        <f t="shared" ref="H34:H61" si="1">F34/5*G34</f>
        <v>192</v>
      </c>
    </row>
    <row r="35" spans="1:8">
      <c r="A35" s="81">
        <v>2</v>
      </c>
      <c r="B35" s="82" t="s">
        <v>100</v>
      </c>
      <c r="C35" s="82" t="s">
        <v>137</v>
      </c>
      <c r="D35" s="82">
        <v>712</v>
      </c>
      <c r="E35" s="84" t="s">
        <v>139</v>
      </c>
      <c r="F35" s="85">
        <v>234</v>
      </c>
      <c r="G35" s="82">
        <v>5</v>
      </c>
      <c r="H35" s="86">
        <f t="shared" si="1"/>
        <v>234</v>
      </c>
    </row>
    <row r="36" spans="1:8">
      <c r="A36" s="81">
        <v>3</v>
      </c>
      <c r="B36" s="82" t="s">
        <v>100</v>
      </c>
      <c r="C36" s="82" t="s">
        <v>137</v>
      </c>
      <c r="D36" s="82">
        <v>725</v>
      </c>
      <c r="E36" s="84" t="s">
        <v>140</v>
      </c>
      <c r="F36" s="85">
        <v>230</v>
      </c>
      <c r="G36" s="82">
        <v>5</v>
      </c>
      <c r="H36" s="86">
        <f t="shared" si="1"/>
        <v>230</v>
      </c>
    </row>
    <row r="37" spans="1:8">
      <c r="A37" s="81">
        <v>4</v>
      </c>
      <c r="B37" s="82" t="s">
        <v>100</v>
      </c>
      <c r="C37" s="82" t="s">
        <v>137</v>
      </c>
      <c r="D37" s="82">
        <v>577</v>
      </c>
      <c r="E37" s="84" t="s">
        <v>141</v>
      </c>
      <c r="F37" s="85">
        <v>254</v>
      </c>
      <c r="G37" s="82">
        <v>5</v>
      </c>
      <c r="H37" s="86">
        <f t="shared" si="1"/>
        <v>254</v>
      </c>
    </row>
    <row r="38" spans="1:8">
      <c r="A38" s="81">
        <v>5</v>
      </c>
      <c r="B38" s="82" t="s">
        <v>100</v>
      </c>
      <c r="C38" s="82" t="s">
        <v>137</v>
      </c>
      <c r="D38" s="82">
        <v>722</v>
      </c>
      <c r="E38" s="84" t="s">
        <v>142</v>
      </c>
      <c r="F38" s="85">
        <v>669.6</v>
      </c>
      <c r="G38" s="82">
        <v>5</v>
      </c>
      <c r="H38" s="86">
        <f t="shared" si="1"/>
        <v>669.60000000000014</v>
      </c>
    </row>
    <row r="39" spans="1:8">
      <c r="A39" s="81">
        <v>6</v>
      </c>
      <c r="B39" s="82" t="s">
        <v>100</v>
      </c>
      <c r="C39" s="82" t="s">
        <v>137</v>
      </c>
      <c r="D39" s="82">
        <v>1022</v>
      </c>
      <c r="E39" s="84" t="s">
        <v>143</v>
      </c>
      <c r="F39" s="85">
        <v>657.15</v>
      </c>
      <c r="G39" s="82">
        <v>5</v>
      </c>
      <c r="H39" s="86">
        <f t="shared" si="1"/>
        <v>657.15000000000009</v>
      </c>
    </row>
    <row r="40" spans="1:8">
      <c r="A40" s="81">
        <v>7</v>
      </c>
      <c r="B40" s="82" t="s">
        <v>100</v>
      </c>
      <c r="C40" s="82" t="s">
        <v>137</v>
      </c>
      <c r="D40" s="82">
        <v>915</v>
      </c>
      <c r="E40" s="84" t="s">
        <v>144</v>
      </c>
      <c r="F40" s="85">
        <v>577.35</v>
      </c>
      <c r="G40" s="82">
        <v>5</v>
      </c>
      <c r="H40" s="86">
        <f t="shared" si="1"/>
        <v>577.35</v>
      </c>
    </row>
    <row r="41" spans="1:8">
      <c r="A41" s="81">
        <v>8</v>
      </c>
      <c r="B41" s="82" t="s">
        <v>100</v>
      </c>
      <c r="C41" s="82" t="s">
        <v>137</v>
      </c>
      <c r="D41" s="82">
        <v>778</v>
      </c>
      <c r="E41" s="84" t="s">
        <v>145</v>
      </c>
      <c r="F41" s="85">
        <v>313.35000000000002</v>
      </c>
      <c r="G41" s="82">
        <v>5</v>
      </c>
      <c r="H41" s="86">
        <f t="shared" si="1"/>
        <v>313.35000000000002</v>
      </c>
    </row>
    <row r="42" spans="1:8">
      <c r="A42" s="81">
        <v>9</v>
      </c>
      <c r="B42" s="82" t="s">
        <v>100</v>
      </c>
      <c r="C42" s="82" t="s">
        <v>137</v>
      </c>
      <c r="D42" s="82">
        <v>1061</v>
      </c>
      <c r="E42" s="84" t="s">
        <v>146</v>
      </c>
      <c r="F42" s="85">
        <v>714.6</v>
      </c>
      <c r="G42" s="82">
        <v>5</v>
      </c>
      <c r="H42" s="86">
        <f t="shared" si="1"/>
        <v>714.60000000000014</v>
      </c>
    </row>
    <row r="43" spans="1:8">
      <c r="A43" s="81">
        <v>10</v>
      </c>
      <c r="B43" s="82" t="s">
        <v>100</v>
      </c>
      <c r="C43" s="82" t="s">
        <v>137</v>
      </c>
      <c r="D43" s="82">
        <v>654</v>
      </c>
      <c r="E43" s="84" t="s">
        <v>147</v>
      </c>
      <c r="F43" s="85">
        <v>234</v>
      </c>
      <c r="G43" s="82">
        <v>5</v>
      </c>
      <c r="H43" s="86">
        <f t="shared" si="1"/>
        <v>234</v>
      </c>
    </row>
    <row r="44" spans="1:8">
      <c r="A44" s="81">
        <v>11</v>
      </c>
      <c r="B44" s="82" t="s">
        <v>100</v>
      </c>
      <c r="C44" s="82" t="s">
        <v>137</v>
      </c>
      <c r="D44" s="82">
        <v>478</v>
      </c>
      <c r="E44" s="84" t="s">
        <v>148</v>
      </c>
      <c r="F44" s="85">
        <v>593.85</v>
      </c>
      <c r="G44" s="82">
        <v>5</v>
      </c>
      <c r="H44" s="86">
        <f t="shared" si="1"/>
        <v>593.85</v>
      </c>
    </row>
    <row r="45" spans="1:8">
      <c r="A45" s="81">
        <v>12</v>
      </c>
      <c r="B45" s="82" t="s">
        <v>100</v>
      </c>
      <c r="C45" s="82" t="s">
        <v>137</v>
      </c>
      <c r="D45" s="82">
        <v>478</v>
      </c>
      <c r="E45" s="87" t="s">
        <v>149</v>
      </c>
      <c r="F45" s="85">
        <v>335</v>
      </c>
      <c r="G45" s="82">
        <v>5</v>
      </c>
      <c r="H45" s="86">
        <f t="shared" si="1"/>
        <v>335</v>
      </c>
    </row>
    <row r="46" spans="1:8">
      <c r="A46" s="81">
        <v>13</v>
      </c>
      <c r="B46" s="82" t="s">
        <v>100</v>
      </c>
      <c r="C46" s="82" t="s">
        <v>137</v>
      </c>
      <c r="D46" s="82">
        <v>478</v>
      </c>
      <c r="E46" s="84" t="s">
        <v>150</v>
      </c>
      <c r="F46" s="85">
        <v>614.9</v>
      </c>
      <c r="G46" s="82">
        <v>5</v>
      </c>
      <c r="H46" s="86">
        <f t="shared" si="1"/>
        <v>614.9</v>
      </c>
    </row>
    <row r="47" spans="1:8">
      <c r="A47" s="81">
        <v>14</v>
      </c>
      <c r="B47" s="82" t="s">
        <v>100</v>
      </c>
      <c r="C47" s="82" t="s">
        <v>137</v>
      </c>
      <c r="D47" s="82">
        <v>773</v>
      </c>
      <c r="E47" s="84" t="s">
        <v>151</v>
      </c>
      <c r="F47" s="85">
        <v>373.35</v>
      </c>
      <c r="G47" s="82">
        <v>5</v>
      </c>
      <c r="H47" s="86">
        <f>F47/5*G47</f>
        <v>373.35</v>
      </c>
    </row>
    <row r="48" spans="1:8">
      <c r="A48" s="81">
        <v>15</v>
      </c>
      <c r="B48" s="82" t="s">
        <v>100</v>
      </c>
      <c r="C48" s="82" t="s">
        <v>137</v>
      </c>
      <c r="D48" s="82">
        <v>521</v>
      </c>
      <c r="E48" s="87" t="s">
        <v>152</v>
      </c>
      <c r="F48" s="85">
        <v>404</v>
      </c>
      <c r="G48" s="82">
        <v>5</v>
      </c>
      <c r="H48" s="86">
        <f t="shared" si="1"/>
        <v>404</v>
      </c>
    </row>
    <row r="49" spans="1:8">
      <c r="A49" s="81">
        <v>16</v>
      </c>
      <c r="B49" s="82" t="s">
        <v>100</v>
      </c>
      <c r="C49" s="82" t="s">
        <v>137</v>
      </c>
      <c r="D49" s="82">
        <v>576</v>
      </c>
      <c r="E49" s="84" t="s">
        <v>153</v>
      </c>
      <c r="F49" s="85">
        <v>313.35000000000002</v>
      </c>
      <c r="G49" s="82">
        <v>5</v>
      </c>
      <c r="H49" s="86">
        <f>F49/5*G49</f>
        <v>313.35000000000002</v>
      </c>
    </row>
    <row r="50" spans="1:8">
      <c r="A50" s="81">
        <v>17</v>
      </c>
      <c r="B50" s="82" t="s">
        <v>100</v>
      </c>
      <c r="C50" s="82" t="s">
        <v>137</v>
      </c>
      <c r="D50" s="82">
        <v>652</v>
      </c>
      <c r="E50" s="84" t="s">
        <v>154</v>
      </c>
      <c r="F50" s="85">
        <v>241.8</v>
      </c>
      <c r="G50" s="82">
        <v>5</v>
      </c>
      <c r="H50" s="86">
        <f t="shared" si="1"/>
        <v>241.8</v>
      </c>
    </row>
    <row r="51" spans="1:8">
      <c r="A51" s="81">
        <v>18</v>
      </c>
      <c r="B51" s="82" t="s">
        <v>100</v>
      </c>
      <c r="C51" s="82" t="s">
        <v>137</v>
      </c>
      <c r="D51" s="82">
        <v>862</v>
      </c>
      <c r="E51" s="84" t="s">
        <v>155</v>
      </c>
      <c r="F51" s="85">
        <v>494.9</v>
      </c>
      <c r="G51" s="82">
        <v>5</v>
      </c>
      <c r="H51" s="86">
        <f t="shared" si="1"/>
        <v>494.9</v>
      </c>
    </row>
    <row r="52" spans="1:8">
      <c r="A52" s="81">
        <v>19</v>
      </c>
      <c r="B52" s="82" t="s">
        <v>100</v>
      </c>
      <c r="C52" s="82" t="s">
        <v>137</v>
      </c>
      <c r="D52" s="82">
        <v>472</v>
      </c>
      <c r="E52" s="84" t="s">
        <v>156</v>
      </c>
      <c r="F52" s="85">
        <v>645.15</v>
      </c>
      <c r="G52" s="82">
        <v>5</v>
      </c>
      <c r="H52" s="86">
        <f t="shared" si="1"/>
        <v>645.15</v>
      </c>
    </row>
    <row r="53" spans="1:8">
      <c r="A53" s="81">
        <v>20</v>
      </c>
      <c r="B53" s="82" t="s">
        <v>100</v>
      </c>
      <c r="C53" s="82" t="s">
        <v>137</v>
      </c>
      <c r="D53" s="82">
        <v>1036</v>
      </c>
      <c r="E53" s="84" t="s">
        <v>157</v>
      </c>
      <c r="F53" s="85">
        <v>575.29999999999995</v>
      </c>
      <c r="G53" s="82">
        <v>5</v>
      </c>
      <c r="H53" s="86">
        <f t="shared" si="1"/>
        <v>575.29999999999995</v>
      </c>
    </row>
    <row r="54" spans="1:8">
      <c r="A54" s="81">
        <v>21</v>
      </c>
      <c r="B54" s="82" t="s">
        <v>100</v>
      </c>
      <c r="C54" s="82" t="s">
        <v>137</v>
      </c>
      <c r="D54" s="82">
        <v>434</v>
      </c>
      <c r="E54" s="84" t="s">
        <v>158</v>
      </c>
      <c r="F54" s="85">
        <v>397.8</v>
      </c>
      <c r="G54" s="82">
        <v>5</v>
      </c>
      <c r="H54" s="86">
        <f t="shared" si="1"/>
        <v>397.8</v>
      </c>
    </row>
    <row r="55" spans="1:8">
      <c r="A55" s="81">
        <v>22</v>
      </c>
      <c r="B55" s="82" t="s">
        <v>100</v>
      </c>
      <c r="C55" s="82" t="s">
        <v>137</v>
      </c>
      <c r="D55" s="82">
        <v>666</v>
      </c>
      <c r="E55" s="84" t="s">
        <v>159</v>
      </c>
      <c r="F55" s="85">
        <v>180</v>
      </c>
      <c r="G55" s="82">
        <v>5</v>
      </c>
      <c r="H55" s="86">
        <f t="shared" si="1"/>
        <v>180</v>
      </c>
    </row>
    <row r="56" spans="1:8">
      <c r="A56" s="81">
        <v>23</v>
      </c>
      <c r="B56" s="82" t="s">
        <v>100</v>
      </c>
      <c r="C56" s="82" t="s">
        <v>137</v>
      </c>
      <c r="D56" s="82">
        <v>535</v>
      </c>
      <c r="E56" s="84" t="s">
        <v>160</v>
      </c>
      <c r="F56" s="85">
        <v>397.8</v>
      </c>
      <c r="G56" s="82">
        <v>5</v>
      </c>
      <c r="H56" s="86">
        <f t="shared" si="1"/>
        <v>397.8</v>
      </c>
    </row>
    <row r="57" spans="1:8">
      <c r="A57" s="81">
        <v>24</v>
      </c>
      <c r="B57" s="82" t="s">
        <v>100</v>
      </c>
      <c r="C57" s="82" t="s">
        <v>137</v>
      </c>
      <c r="D57" s="82">
        <v>915</v>
      </c>
      <c r="E57" s="84" t="s">
        <v>161</v>
      </c>
      <c r="F57" s="85">
        <v>192</v>
      </c>
      <c r="G57" s="82">
        <v>5</v>
      </c>
      <c r="H57" s="86">
        <f t="shared" si="1"/>
        <v>192</v>
      </c>
    </row>
    <row r="58" spans="1:8">
      <c r="A58" s="81">
        <v>25</v>
      </c>
      <c r="B58" s="82" t="s">
        <v>100</v>
      </c>
      <c r="C58" s="82" t="s">
        <v>137</v>
      </c>
      <c r="D58" s="82">
        <v>885</v>
      </c>
      <c r="E58" s="84" t="s">
        <v>162</v>
      </c>
      <c r="F58" s="85">
        <v>494.9</v>
      </c>
      <c r="G58" s="82">
        <v>5</v>
      </c>
      <c r="H58" s="86">
        <f t="shared" si="1"/>
        <v>494.9</v>
      </c>
    </row>
    <row r="59" spans="1:8">
      <c r="A59" s="81">
        <v>26</v>
      </c>
      <c r="B59" s="82" t="s">
        <v>100</v>
      </c>
      <c r="C59" s="82" t="s">
        <v>137</v>
      </c>
      <c r="D59" s="82">
        <v>555</v>
      </c>
      <c r="E59" s="84" t="s">
        <v>163</v>
      </c>
      <c r="F59" s="85">
        <v>313.35000000000002</v>
      </c>
      <c r="G59" s="82">
        <v>5</v>
      </c>
      <c r="H59" s="86">
        <f t="shared" si="1"/>
        <v>313.35000000000002</v>
      </c>
    </row>
    <row r="60" spans="1:8">
      <c r="A60" s="81">
        <v>27</v>
      </c>
      <c r="B60" s="82" t="s">
        <v>100</v>
      </c>
      <c r="C60" s="82" t="s">
        <v>137</v>
      </c>
      <c r="D60" s="82">
        <v>616</v>
      </c>
      <c r="E60" s="84" t="s">
        <v>164</v>
      </c>
      <c r="F60" s="85">
        <v>437.8</v>
      </c>
      <c r="G60" s="82">
        <v>5</v>
      </c>
      <c r="H60" s="86">
        <f t="shared" si="1"/>
        <v>437.8</v>
      </c>
    </row>
    <row r="61" spans="1:8">
      <c r="A61" s="81">
        <v>28</v>
      </c>
      <c r="B61" s="82" t="s">
        <v>100</v>
      </c>
      <c r="C61" s="82" t="s">
        <v>137</v>
      </c>
      <c r="D61" s="82">
        <v>1036</v>
      </c>
      <c r="E61" s="84" t="s">
        <v>165</v>
      </c>
      <c r="F61" s="85">
        <v>335</v>
      </c>
      <c r="G61" s="82">
        <v>5</v>
      </c>
      <c r="H61" s="86">
        <f t="shared" si="1"/>
        <v>335</v>
      </c>
    </row>
    <row r="65" spans="1:8">
      <c r="A65" t="s">
        <v>202</v>
      </c>
    </row>
    <row r="67" spans="1:8">
      <c r="A67" s="92">
        <v>1</v>
      </c>
      <c r="B67" s="92" t="s">
        <v>166</v>
      </c>
      <c r="C67" s="93" t="s">
        <v>120</v>
      </c>
      <c r="D67" s="92">
        <v>1317</v>
      </c>
      <c r="E67" s="94" t="s">
        <v>173</v>
      </c>
      <c r="F67" s="94">
        <v>180</v>
      </c>
      <c r="G67" s="92">
        <v>5</v>
      </c>
      <c r="H67" s="86">
        <f t="shared" ref="H67:H77" si="2">F67/5*G67</f>
        <v>180</v>
      </c>
    </row>
    <row r="68" spans="1:8">
      <c r="A68" s="92">
        <v>2</v>
      </c>
      <c r="B68" s="92" t="s">
        <v>166</v>
      </c>
      <c r="C68" s="93" t="s">
        <v>126</v>
      </c>
      <c r="D68" s="92">
        <v>1213</v>
      </c>
      <c r="E68" s="94" t="s">
        <v>167</v>
      </c>
      <c r="F68" s="94">
        <v>150</v>
      </c>
      <c r="G68" s="92">
        <v>5</v>
      </c>
      <c r="H68" s="86">
        <f t="shared" si="2"/>
        <v>150</v>
      </c>
    </row>
    <row r="69" spans="1:8">
      <c r="A69" s="92">
        <v>3</v>
      </c>
      <c r="B69" s="92" t="s">
        <v>166</v>
      </c>
      <c r="C69" s="93" t="s">
        <v>126</v>
      </c>
      <c r="D69" s="92">
        <v>652</v>
      </c>
      <c r="E69" s="94" t="s">
        <v>170</v>
      </c>
      <c r="F69" s="94">
        <v>150</v>
      </c>
      <c r="G69" s="92">
        <v>5</v>
      </c>
      <c r="H69" s="86">
        <f t="shared" si="2"/>
        <v>150</v>
      </c>
    </row>
    <row r="70" spans="1:8">
      <c r="A70" s="92">
        <v>4</v>
      </c>
      <c r="B70" s="92" t="s">
        <v>166</v>
      </c>
      <c r="C70" s="93" t="s">
        <v>126</v>
      </c>
      <c r="D70" s="92">
        <v>944</v>
      </c>
      <c r="E70" s="94" t="s">
        <v>178</v>
      </c>
      <c r="F70" s="94">
        <v>150</v>
      </c>
      <c r="G70" s="92">
        <v>5</v>
      </c>
      <c r="H70" s="86">
        <f t="shared" si="2"/>
        <v>150</v>
      </c>
    </row>
    <row r="71" spans="1:8">
      <c r="A71" s="92">
        <v>5</v>
      </c>
      <c r="B71" s="92" t="s">
        <v>166</v>
      </c>
      <c r="C71" s="93" t="s">
        <v>126</v>
      </c>
      <c r="D71" s="92">
        <v>1211</v>
      </c>
      <c r="E71" s="94" t="s">
        <v>179</v>
      </c>
      <c r="F71" s="94">
        <v>150</v>
      </c>
      <c r="G71" s="92">
        <v>5</v>
      </c>
      <c r="H71" s="86">
        <f t="shared" si="2"/>
        <v>150</v>
      </c>
    </row>
    <row r="72" spans="1:8">
      <c r="A72" s="92">
        <v>6</v>
      </c>
      <c r="B72" s="92" t="s">
        <v>166</v>
      </c>
      <c r="C72" s="93" t="s">
        <v>126</v>
      </c>
      <c r="D72" s="92">
        <v>1328</v>
      </c>
      <c r="E72" s="94" t="s">
        <v>180</v>
      </c>
      <c r="F72" s="94">
        <v>200</v>
      </c>
      <c r="G72" s="92">
        <v>5</v>
      </c>
      <c r="H72" s="86">
        <f t="shared" si="2"/>
        <v>200</v>
      </c>
    </row>
    <row r="73" spans="1:8">
      <c r="A73" s="92">
        <v>7</v>
      </c>
      <c r="B73" s="92" t="s">
        <v>166</v>
      </c>
      <c r="C73" s="93" t="s">
        <v>174</v>
      </c>
      <c r="D73" s="92">
        <v>1312</v>
      </c>
      <c r="E73" s="94" t="s">
        <v>175</v>
      </c>
      <c r="F73" s="94">
        <v>280</v>
      </c>
      <c r="G73" s="92">
        <v>5</v>
      </c>
      <c r="H73" s="86">
        <f t="shared" si="2"/>
        <v>280</v>
      </c>
    </row>
    <row r="74" spans="1:8">
      <c r="A74" s="92">
        <v>8</v>
      </c>
      <c r="B74" s="92" t="s">
        <v>166</v>
      </c>
      <c r="C74" s="93" t="s">
        <v>171</v>
      </c>
      <c r="D74" s="92">
        <v>1344</v>
      </c>
      <c r="E74" s="94" t="s">
        <v>172</v>
      </c>
      <c r="F74" s="94">
        <v>250</v>
      </c>
      <c r="G74" s="92">
        <v>5</v>
      </c>
      <c r="H74" s="86">
        <f t="shared" si="2"/>
        <v>250</v>
      </c>
    </row>
    <row r="75" spans="1:8">
      <c r="A75" s="92">
        <v>9</v>
      </c>
      <c r="B75" s="92" t="s">
        <v>166</v>
      </c>
      <c r="C75" s="93" t="s">
        <v>171</v>
      </c>
      <c r="D75" s="92">
        <v>1225</v>
      </c>
      <c r="E75" s="94" t="s">
        <v>176</v>
      </c>
      <c r="F75" s="94">
        <v>50</v>
      </c>
      <c r="G75" s="92">
        <v>5</v>
      </c>
      <c r="H75" s="86">
        <f t="shared" si="2"/>
        <v>50</v>
      </c>
    </row>
    <row r="76" spans="1:8">
      <c r="A76" s="92">
        <v>10</v>
      </c>
      <c r="B76" s="92" t="s">
        <v>166</v>
      </c>
      <c r="C76" s="93" t="s">
        <v>171</v>
      </c>
      <c r="D76" s="92">
        <v>1344</v>
      </c>
      <c r="E76" s="94" t="s">
        <v>177</v>
      </c>
      <c r="F76" s="94">
        <v>250</v>
      </c>
      <c r="G76" s="92">
        <v>5</v>
      </c>
      <c r="H76" s="86">
        <f t="shared" si="2"/>
        <v>250</v>
      </c>
    </row>
    <row r="77" spans="1:8">
      <c r="A77" s="92">
        <v>1</v>
      </c>
      <c r="B77" s="92" t="s">
        <v>166</v>
      </c>
      <c r="C77" s="93" t="s">
        <v>168</v>
      </c>
      <c r="D77" s="92">
        <v>637</v>
      </c>
      <c r="E77" s="94" t="s">
        <v>169</v>
      </c>
      <c r="F77" s="94">
        <v>50</v>
      </c>
      <c r="G77" s="92">
        <v>5</v>
      </c>
      <c r="H77" s="86">
        <f t="shared" si="2"/>
        <v>50</v>
      </c>
    </row>
    <row r="78" spans="1:8">
      <c r="B78" s="92"/>
      <c r="G78" s="79"/>
      <c r="H78" s="95"/>
    </row>
    <row r="79" spans="1:8">
      <c r="A79" s="92">
        <v>1</v>
      </c>
      <c r="B79" s="92" t="s">
        <v>166</v>
      </c>
      <c r="C79" s="93" t="s">
        <v>137</v>
      </c>
      <c r="D79" s="92">
        <v>654</v>
      </c>
      <c r="E79" s="94" t="s">
        <v>181</v>
      </c>
      <c r="F79" s="94">
        <v>375</v>
      </c>
      <c r="G79" s="92">
        <v>5</v>
      </c>
      <c r="H79" s="86">
        <f>F79/5*G79</f>
        <v>375</v>
      </c>
    </row>
    <row r="80" spans="1:8">
      <c r="A80" s="92">
        <v>2</v>
      </c>
      <c r="B80" s="92" t="s">
        <v>166</v>
      </c>
      <c r="C80" s="93" t="s">
        <v>137</v>
      </c>
      <c r="D80" s="92">
        <v>475</v>
      </c>
      <c r="E80" s="94" t="s">
        <v>182</v>
      </c>
      <c r="F80" s="94">
        <v>375</v>
      </c>
      <c r="G80" s="92">
        <v>5</v>
      </c>
      <c r="H80" s="86">
        <f>F80/5*G80</f>
        <v>375</v>
      </c>
    </row>
    <row r="81" spans="1:8">
      <c r="A81" s="92">
        <v>3</v>
      </c>
      <c r="B81" s="92" t="s">
        <v>166</v>
      </c>
      <c r="C81" s="93" t="s">
        <v>137</v>
      </c>
      <c r="D81" s="92">
        <v>1326</v>
      </c>
      <c r="E81" s="94" t="s">
        <v>183</v>
      </c>
      <c r="F81" s="94">
        <v>120</v>
      </c>
      <c r="G81" s="92">
        <v>5</v>
      </c>
      <c r="H81" s="86">
        <f t="shared" ref="H81:H98" si="3">F81/5*G81</f>
        <v>120</v>
      </c>
    </row>
    <row r="82" spans="1:8">
      <c r="A82" s="92">
        <v>4</v>
      </c>
      <c r="B82" s="92" t="s">
        <v>166</v>
      </c>
      <c r="C82" s="93" t="s">
        <v>137</v>
      </c>
      <c r="D82" s="92">
        <v>537</v>
      </c>
      <c r="E82" s="94" t="s">
        <v>184</v>
      </c>
      <c r="F82" s="94">
        <v>375</v>
      </c>
      <c r="G82" s="92">
        <v>5</v>
      </c>
      <c r="H82" s="86">
        <f t="shared" si="3"/>
        <v>375</v>
      </c>
    </row>
    <row r="83" spans="1:8">
      <c r="A83" s="92">
        <v>5</v>
      </c>
      <c r="B83" s="92" t="s">
        <v>166</v>
      </c>
      <c r="C83" s="93" t="s">
        <v>137</v>
      </c>
      <c r="D83" s="92">
        <v>558</v>
      </c>
      <c r="E83" s="94" t="s">
        <v>185</v>
      </c>
      <c r="F83" s="94">
        <v>375</v>
      </c>
      <c r="G83" s="92">
        <v>5</v>
      </c>
      <c r="H83" s="86">
        <f t="shared" si="3"/>
        <v>375</v>
      </c>
    </row>
    <row r="84" spans="1:8">
      <c r="A84" s="92">
        <v>6</v>
      </c>
      <c r="B84" s="92" t="s">
        <v>166</v>
      </c>
      <c r="C84" s="93" t="s">
        <v>137</v>
      </c>
      <c r="D84" s="92">
        <v>654</v>
      </c>
      <c r="E84" s="94" t="s">
        <v>186</v>
      </c>
      <c r="F84" s="94">
        <v>375</v>
      </c>
      <c r="G84" s="92">
        <v>5</v>
      </c>
      <c r="H84" s="86">
        <f t="shared" si="3"/>
        <v>375</v>
      </c>
    </row>
    <row r="85" spans="1:8">
      <c r="A85" s="92">
        <v>7</v>
      </c>
      <c r="B85" s="92" t="s">
        <v>166</v>
      </c>
      <c r="C85" s="93" t="s">
        <v>137</v>
      </c>
      <c r="D85" s="92">
        <v>711</v>
      </c>
      <c r="E85" s="94" t="s">
        <v>187</v>
      </c>
      <c r="F85" s="94">
        <v>500</v>
      </c>
      <c r="G85" s="92">
        <v>5</v>
      </c>
      <c r="H85" s="86">
        <f t="shared" si="3"/>
        <v>500</v>
      </c>
    </row>
    <row r="86" spans="1:8">
      <c r="A86" s="92">
        <v>8</v>
      </c>
      <c r="B86" s="92" t="s">
        <v>166</v>
      </c>
      <c r="C86" s="93" t="s">
        <v>137</v>
      </c>
      <c r="D86" s="92">
        <v>533</v>
      </c>
      <c r="E86" s="94" t="s">
        <v>188</v>
      </c>
      <c r="F86" s="94">
        <v>120</v>
      </c>
      <c r="G86" s="92">
        <v>5</v>
      </c>
      <c r="H86" s="86">
        <f t="shared" si="3"/>
        <v>120</v>
      </c>
    </row>
    <row r="87" spans="1:8">
      <c r="A87" s="92">
        <v>9</v>
      </c>
      <c r="B87" s="92" t="s">
        <v>166</v>
      </c>
      <c r="C87" s="93" t="s">
        <v>137</v>
      </c>
      <c r="D87" s="92">
        <v>637</v>
      </c>
      <c r="E87" s="94" t="s">
        <v>189</v>
      </c>
      <c r="F87" s="94">
        <v>375</v>
      </c>
      <c r="G87" s="92">
        <v>5</v>
      </c>
      <c r="H87" s="86">
        <f t="shared" si="3"/>
        <v>375</v>
      </c>
    </row>
    <row r="88" spans="1:8">
      <c r="A88" s="92">
        <v>10</v>
      </c>
      <c r="B88" s="92" t="s">
        <v>166</v>
      </c>
      <c r="C88" s="93" t="s">
        <v>137</v>
      </c>
      <c r="D88" s="92">
        <v>777</v>
      </c>
      <c r="E88" s="94" t="s">
        <v>190</v>
      </c>
      <c r="F88" s="94">
        <v>375</v>
      </c>
      <c r="G88" s="92">
        <v>5</v>
      </c>
      <c r="H88" s="86">
        <f t="shared" si="3"/>
        <v>375</v>
      </c>
    </row>
    <row r="89" spans="1:8">
      <c r="A89" s="92">
        <v>11</v>
      </c>
      <c r="B89" s="92" t="s">
        <v>166</v>
      </c>
      <c r="C89" s="93" t="s">
        <v>137</v>
      </c>
      <c r="D89" s="92">
        <v>557</v>
      </c>
      <c r="E89" s="94" t="s">
        <v>191</v>
      </c>
      <c r="F89" s="94">
        <v>375</v>
      </c>
      <c r="G89" s="92">
        <v>5</v>
      </c>
      <c r="H89" s="86">
        <f t="shared" si="3"/>
        <v>375</v>
      </c>
    </row>
    <row r="90" spans="1:8">
      <c r="A90" s="92">
        <v>12</v>
      </c>
      <c r="B90" s="92" t="s">
        <v>166</v>
      </c>
      <c r="C90" s="93" t="s">
        <v>137</v>
      </c>
      <c r="D90" s="92">
        <v>557</v>
      </c>
      <c r="E90" s="94" t="s">
        <v>192</v>
      </c>
      <c r="F90" s="94">
        <v>375</v>
      </c>
      <c r="G90" s="92">
        <v>5</v>
      </c>
      <c r="H90" s="86">
        <f t="shared" si="3"/>
        <v>375</v>
      </c>
    </row>
    <row r="91" spans="1:8">
      <c r="A91" s="92">
        <v>13</v>
      </c>
      <c r="B91" s="92" t="s">
        <v>166</v>
      </c>
      <c r="C91" s="93" t="s">
        <v>137</v>
      </c>
      <c r="D91" s="92">
        <v>548</v>
      </c>
      <c r="E91" s="94" t="s">
        <v>193</v>
      </c>
      <c r="F91" s="94">
        <v>375</v>
      </c>
      <c r="G91" s="92">
        <v>5</v>
      </c>
      <c r="H91" s="86">
        <f t="shared" si="3"/>
        <v>375</v>
      </c>
    </row>
    <row r="92" spans="1:8">
      <c r="A92" s="92">
        <v>14</v>
      </c>
      <c r="B92" s="92" t="s">
        <v>166</v>
      </c>
      <c r="C92" s="93" t="s">
        <v>137</v>
      </c>
      <c r="D92" s="92">
        <v>1042</v>
      </c>
      <c r="E92" s="94" t="s">
        <v>194</v>
      </c>
      <c r="F92" s="94">
        <v>120</v>
      </c>
      <c r="G92" s="92">
        <v>5</v>
      </c>
      <c r="H92" s="86">
        <f t="shared" si="3"/>
        <v>120</v>
      </c>
    </row>
    <row r="93" spans="1:8">
      <c r="A93" s="92">
        <v>15</v>
      </c>
      <c r="B93" s="92" t="s">
        <v>166</v>
      </c>
      <c r="C93" s="93" t="s">
        <v>137</v>
      </c>
      <c r="D93" s="92">
        <v>1312</v>
      </c>
      <c r="E93" s="94" t="s">
        <v>195</v>
      </c>
      <c r="F93" s="94">
        <v>120</v>
      </c>
      <c r="G93" s="92">
        <v>5</v>
      </c>
      <c r="H93" s="86">
        <f>F93/5*G93</f>
        <v>120</v>
      </c>
    </row>
    <row r="94" spans="1:8">
      <c r="A94" s="92">
        <v>16</v>
      </c>
      <c r="B94" s="92" t="s">
        <v>166</v>
      </c>
      <c r="C94" s="93" t="s">
        <v>137</v>
      </c>
      <c r="D94" s="92">
        <v>561</v>
      </c>
      <c r="E94" s="94" t="s">
        <v>196</v>
      </c>
      <c r="F94" s="94">
        <v>500</v>
      </c>
      <c r="G94" s="92">
        <v>5</v>
      </c>
      <c r="H94" s="86">
        <f t="shared" si="3"/>
        <v>500</v>
      </c>
    </row>
    <row r="95" spans="1:8">
      <c r="A95" s="92">
        <v>17</v>
      </c>
      <c r="B95" s="92" t="s">
        <v>166</v>
      </c>
      <c r="C95" s="93" t="s">
        <v>137</v>
      </c>
      <c r="D95" s="92">
        <v>731</v>
      </c>
      <c r="E95" s="94" t="s">
        <v>197</v>
      </c>
      <c r="F95" s="94">
        <v>375</v>
      </c>
      <c r="G95" s="92">
        <v>5</v>
      </c>
      <c r="H95" s="86">
        <f t="shared" si="3"/>
        <v>375</v>
      </c>
    </row>
    <row r="96" spans="1:8">
      <c r="A96" s="92">
        <v>18</v>
      </c>
      <c r="B96" s="92" t="s">
        <v>166</v>
      </c>
      <c r="C96" s="93" t="s">
        <v>137</v>
      </c>
      <c r="D96" s="92">
        <v>678</v>
      </c>
      <c r="E96" s="94" t="s">
        <v>198</v>
      </c>
      <c r="F96" s="94">
        <v>500</v>
      </c>
      <c r="G96" s="92">
        <v>5</v>
      </c>
      <c r="H96" s="86">
        <f>F96/5*G96</f>
        <v>500</v>
      </c>
    </row>
    <row r="97" spans="1:8">
      <c r="A97" s="92">
        <v>19</v>
      </c>
      <c r="B97" s="92" t="s">
        <v>166</v>
      </c>
      <c r="C97" s="93" t="s">
        <v>137</v>
      </c>
      <c r="D97" s="92">
        <v>384</v>
      </c>
      <c r="E97" s="94" t="s">
        <v>199</v>
      </c>
      <c r="F97" s="94">
        <v>375</v>
      </c>
      <c r="G97" s="92">
        <v>5</v>
      </c>
      <c r="H97" s="86">
        <f>F97/5*G97</f>
        <v>375</v>
      </c>
    </row>
    <row r="98" spans="1:8">
      <c r="A98" s="92">
        <v>20</v>
      </c>
      <c r="B98" s="92" t="s">
        <v>166</v>
      </c>
      <c r="C98" s="93" t="s">
        <v>137</v>
      </c>
      <c r="D98" s="92">
        <v>688</v>
      </c>
      <c r="E98" s="94" t="s">
        <v>200</v>
      </c>
      <c r="F98" s="94">
        <v>600</v>
      </c>
      <c r="G98" s="96">
        <v>5</v>
      </c>
      <c r="H98" s="86">
        <f t="shared" si="3"/>
        <v>600</v>
      </c>
    </row>
    <row r="103" spans="1:8" ht="12">
      <c r="A103" s="97">
        <v>1</v>
      </c>
      <c r="B103" s="97" t="s">
        <v>166</v>
      </c>
      <c r="C103" s="97" t="s">
        <v>203</v>
      </c>
      <c r="D103" s="98" t="s">
        <v>204</v>
      </c>
      <c r="E103" s="99">
        <v>300</v>
      </c>
    </row>
    <row r="104" spans="1:8" ht="12">
      <c r="A104" s="97">
        <v>2</v>
      </c>
      <c r="B104" s="97" t="s">
        <v>166</v>
      </c>
      <c r="C104" s="97" t="s">
        <v>203</v>
      </c>
      <c r="D104" s="98" t="s">
        <v>205</v>
      </c>
      <c r="E104" s="99">
        <v>240</v>
      </c>
    </row>
    <row r="105" spans="1:8" ht="12">
      <c r="A105" s="97">
        <v>3</v>
      </c>
      <c r="B105" s="97" t="s">
        <v>166</v>
      </c>
      <c r="C105" s="97" t="s">
        <v>203</v>
      </c>
      <c r="D105" s="98" t="s">
        <v>206</v>
      </c>
      <c r="E105" s="99">
        <v>300</v>
      </c>
    </row>
    <row r="106" spans="1:8" ht="12">
      <c r="A106" s="97">
        <v>4</v>
      </c>
      <c r="B106" s="97" t="s">
        <v>166</v>
      </c>
      <c r="C106" s="97" t="s">
        <v>207</v>
      </c>
      <c r="D106" s="98" t="s">
        <v>208</v>
      </c>
      <c r="E106" s="99">
        <v>150</v>
      </c>
    </row>
    <row r="107" spans="1:8" ht="12">
      <c r="A107" s="97">
        <v>5</v>
      </c>
      <c r="B107" s="97" t="s">
        <v>166</v>
      </c>
      <c r="C107" s="97" t="s">
        <v>209</v>
      </c>
      <c r="D107" s="98" t="s">
        <v>210</v>
      </c>
      <c r="E107" s="99">
        <v>150</v>
      </c>
    </row>
    <row r="108" spans="1:8" ht="12">
      <c r="A108" s="97">
        <v>6</v>
      </c>
      <c r="B108" s="97" t="s">
        <v>166</v>
      </c>
      <c r="C108" s="97" t="s">
        <v>211</v>
      </c>
      <c r="D108" s="98" t="s">
        <v>212</v>
      </c>
      <c r="E108" s="99">
        <v>200</v>
      </c>
    </row>
    <row r="109" spans="1:8" ht="12">
      <c r="A109" s="97">
        <v>7</v>
      </c>
      <c r="B109" s="97" t="s">
        <v>166</v>
      </c>
      <c r="C109" s="97" t="s">
        <v>213</v>
      </c>
      <c r="D109" s="98" t="s">
        <v>214</v>
      </c>
      <c r="E109" s="99">
        <v>300</v>
      </c>
    </row>
    <row r="110" spans="1:8" ht="12">
      <c r="A110" s="97">
        <v>8</v>
      </c>
      <c r="B110" s="97" t="s">
        <v>166</v>
      </c>
      <c r="C110" s="100" t="s">
        <v>215</v>
      </c>
      <c r="D110" s="101" t="s">
        <v>216</v>
      </c>
      <c r="E110" s="99">
        <v>250</v>
      </c>
    </row>
    <row r="111" spans="1:8" ht="12">
      <c r="A111" s="97">
        <v>1</v>
      </c>
      <c r="B111" s="97" t="s">
        <v>166</v>
      </c>
      <c r="C111" s="97" t="s">
        <v>51</v>
      </c>
      <c r="D111" s="98" t="s">
        <v>217</v>
      </c>
      <c r="E111" s="99">
        <v>256</v>
      </c>
    </row>
    <row r="112" spans="1:8" ht="12">
      <c r="A112" s="97">
        <v>2</v>
      </c>
      <c r="B112" s="97" t="s">
        <v>166</v>
      </c>
      <c r="C112" s="97" t="s">
        <v>51</v>
      </c>
      <c r="D112" s="98" t="s">
        <v>218</v>
      </c>
      <c r="E112" s="99">
        <v>374</v>
      </c>
    </row>
    <row r="113" spans="1:5" ht="12">
      <c r="A113" s="97">
        <v>3</v>
      </c>
      <c r="B113" s="97" t="s">
        <v>166</v>
      </c>
      <c r="C113" s="97" t="s">
        <v>51</v>
      </c>
      <c r="D113" s="98" t="s">
        <v>219</v>
      </c>
      <c r="E113" s="99">
        <v>290</v>
      </c>
    </row>
    <row r="114" spans="1:5" ht="12">
      <c r="A114" s="97">
        <v>4</v>
      </c>
      <c r="B114" s="97" t="s">
        <v>166</v>
      </c>
      <c r="C114" s="97" t="s">
        <v>51</v>
      </c>
      <c r="D114" s="98" t="s">
        <v>220</v>
      </c>
      <c r="E114" s="99">
        <v>96</v>
      </c>
    </row>
    <row r="115" spans="1:5" ht="12">
      <c r="A115" s="97">
        <v>1</v>
      </c>
      <c r="B115" s="97" t="s">
        <v>166</v>
      </c>
      <c r="C115" s="97" t="s">
        <v>221</v>
      </c>
      <c r="D115" s="98" t="s">
        <v>222</v>
      </c>
      <c r="E115" s="99">
        <v>263</v>
      </c>
    </row>
    <row r="116" spans="1:5" ht="12">
      <c r="A116" s="97">
        <v>2</v>
      </c>
      <c r="B116" s="97" t="s">
        <v>166</v>
      </c>
      <c r="C116" s="97" t="s">
        <v>221</v>
      </c>
      <c r="D116" s="98" t="s">
        <v>223</v>
      </c>
      <c r="E116" s="99">
        <v>437</v>
      </c>
    </row>
    <row r="117" spans="1:5" ht="12">
      <c r="A117" s="97">
        <v>3</v>
      </c>
      <c r="B117" s="97" t="s">
        <v>166</v>
      </c>
      <c r="C117" s="97" t="s">
        <v>221</v>
      </c>
      <c r="D117" s="98" t="s">
        <v>224</v>
      </c>
      <c r="E117" s="99">
        <v>186</v>
      </c>
    </row>
    <row r="118" spans="1:5" ht="12">
      <c r="A118" s="97">
        <v>4</v>
      </c>
      <c r="B118" s="97" t="s">
        <v>166</v>
      </c>
      <c r="C118" s="97" t="s">
        <v>221</v>
      </c>
      <c r="D118" s="98" t="s">
        <v>225</v>
      </c>
      <c r="E118" s="99">
        <v>204</v>
      </c>
    </row>
    <row r="119" spans="1:5" ht="12">
      <c r="A119" s="97">
        <v>5</v>
      </c>
      <c r="B119" s="97" t="s">
        <v>166</v>
      </c>
      <c r="C119" s="97" t="s">
        <v>221</v>
      </c>
      <c r="D119" s="98" t="s">
        <v>226</v>
      </c>
      <c r="E119" s="99">
        <v>344</v>
      </c>
    </row>
  </sheetData>
  <sortState ref="A67:H77">
    <sortCondition ref="C67:C77"/>
  </sortState>
  <mergeCells count="1">
    <mergeCell ref="B33:D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OCT  2012</vt:lpstr>
      <vt:lpstr>% CONVENIOS EMPRESARIOS</vt:lpstr>
      <vt:lpstr>COMP TRAB SEMESTRAL</vt:lpstr>
      <vt:lpstr>% POR CENTRO PENITENCIARIO</vt:lpstr>
      <vt:lpstr>PRODUCCION DICIEMBRE 2012</vt:lpstr>
      <vt:lpstr>Hoja2</vt:lpstr>
      <vt:lpstr>Hoja1</vt:lpstr>
      <vt:lpstr>Hoja3</vt:lpstr>
      <vt:lpstr>'PRODUCCION DICIEMBRE 2012'!Área_de_impresión</vt:lpstr>
      <vt:lpstr>'OCT  2012'!Títulos_a_imprimir</vt:lpstr>
    </vt:vector>
  </TitlesOfParts>
  <Company>IJR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IJR</dc:creator>
  <cp:lastModifiedBy>ALEIDA</cp:lastModifiedBy>
  <cp:lastPrinted>2013-02-20T19:32:04Z</cp:lastPrinted>
  <dcterms:created xsi:type="dcterms:W3CDTF">2011-12-07T19:29:30Z</dcterms:created>
  <dcterms:modified xsi:type="dcterms:W3CDTF">2013-03-01T18:39:36Z</dcterms:modified>
</cp:coreProperties>
</file>