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240" yWindow="150" windowWidth="15120" windowHeight="7695"/>
  </bookViews>
  <sheets>
    <sheet name="REPORTE" sheetId="4" r:id="rId1"/>
    <sheet name="% CONVENIOS EMPRESARIOS" sheetId="1" r:id="rId2"/>
    <sheet name="COMP TRAB SEMESTRAL" sheetId="2" r:id="rId3"/>
    <sheet name="% POR CENTRO PENITENCIARIO" sheetId="3" r:id="rId4"/>
    <sheet name="PRODUCCION DICIEMBRE 2012" sheetId="5" r:id="rId5"/>
    <sheet name="Hoja2" sheetId="7" r:id="rId6"/>
    <sheet name="BORRADOR" sheetId="6" r:id="rId7"/>
    <sheet name="BORRADOR 2" sheetId="9" r:id="rId8"/>
  </sheets>
  <definedNames>
    <definedName name="_xlnm.Print_Area" localSheetId="2">'COMP TRAB SEMESTRAL'!$A$1:$G$36</definedName>
    <definedName name="_xlnm.Print_Area" localSheetId="4">'PRODUCCION DICIEMBRE 2012'!$A$1:$T$64</definedName>
    <definedName name="_xlnm.Print_Area" localSheetId="0">REPORTE!$A$1:$G$43</definedName>
    <definedName name="Centenas" localSheetId="2">{"";"c";"dosc";"tresc";"cuatroc";"quin";"seisc";"setec";"ochoc";"novec"}&amp;"ient"</definedName>
    <definedName name="Centenas">{"";"c";"dosc";"tresc";"cuatroc";"quin";"seisc";"setec";"ochoc";"novec"}&amp;"ient"</definedName>
    <definedName name="Decenas" localSheetId="2">{"";"";"";"trei";"cuare";"cincue";"sese";"sete";"oche";"nove"}&amp;"nta "</definedName>
    <definedName name="Decenas">{"";"";"";"trei";"cuare";"cincue";"sese";"sete";"oche";"nove"}&amp;"nta "</definedName>
    <definedName name="EJERCITO" localSheetId="3">#REF!</definedName>
    <definedName name="EJERCITO" localSheetId="2">#REF!</definedName>
    <definedName name="EJERCITO">#REF!</definedName>
    <definedName name="Quincenas" localSheetId="2">{"";"diez";"once";"doce";"trece";"catorce";"quince"}&amp;" "</definedName>
    <definedName name="Quincenas">{"";"diez";"once";"doce";"trece";"catorce";"quince"}&amp;" "</definedName>
    <definedName name="Tejido" localSheetId="3">#REF!</definedName>
    <definedName name="Tejido" localSheetId="2">#REF!</definedName>
    <definedName name="Tejido">#REF!</definedName>
    <definedName name="_xlnm.Print_Titles" localSheetId="0">REPORTE!$1:$7</definedName>
    <definedName name="Unidades" localSheetId="2">{"";"un";"dos";"tres";"cuatro";"cinco";"seis";"siete";"ocho";"nueve"}</definedName>
    <definedName name="Unidades">{"";"un";"dos";"tres";"cuatro";"cinco";"seis";"siete";"ocho";"nueve"}</definedName>
  </definedNames>
  <calcPr calcId="125725"/>
</workbook>
</file>

<file path=xl/calcChain.xml><?xml version="1.0" encoding="utf-8"?>
<calcChain xmlns="http://schemas.openxmlformats.org/spreadsheetml/2006/main">
  <c r="F43" i="4"/>
  <c r="F33"/>
  <c r="F15"/>
  <c r="H148" i="9" l="1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7"/>
  <c r="H126"/>
  <c r="H125"/>
  <c r="H124"/>
  <c r="H123"/>
  <c r="H122"/>
  <c r="H121"/>
  <c r="H120"/>
  <c r="H119"/>
  <c r="H118"/>
  <c r="H117"/>
  <c r="G28" i="4" l="1"/>
  <c r="G11"/>
  <c r="D11" i="5" l="1"/>
  <c r="D9"/>
  <c r="D8"/>
  <c r="F36"/>
  <c r="F35"/>
  <c r="F34"/>
  <c r="B14" i="7" l="1"/>
  <c r="C14"/>
  <c r="D14"/>
  <c r="E48" i="5"/>
  <c r="I48"/>
  <c r="G48"/>
  <c r="I43"/>
  <c r="E43"/>
  <c r="G43"/>
  <c r="F6" i="1" l="1"/>
  <c r="E6" i="3" s="1"/>
  <c r="C15" i="6"/>
  <c r="D15"/>
  <c r="I18" i="5"/>
  <c r="G18"/>
  <c r="I13"/>
  <c r="G13"/>
  <c r="E13"/>
  <c r="I53"/>
  <c r="G53"/>
  <c r="E53"/>
  <c r="C6" i="1"/>
  <c r="M4" i="5"/>
  <c r="G7" i="1"/>
  <c r="F7" i="3" s="1"/>
  <c r="G6" i="1"/>
  <c r="F6" i="3" s="1"/>
  <c r="F7" i="1"/>
  <c r="E7" i="3" s="1"/>
  <c r="E7" i="1"/>
  <c r="D7" i="3" s="1"/>
  <c r="E6" i="1"/>
  <c r="D6" i="3" s="1"/>
  <c r="D7" i="1"/>
  <c r="C7" i="3" s="1"/>
  <c r="D6" i="1"/>
  <c r="C6" i="3" s="1"/>
  <c r="C7" i="1"/>
  <c r="B7" i="3" l="1"/>
  <c r="H7" i="1"/>
  <c r="C8" i="3"/>
  <c r="D8"/>
  <c r="F8"/>
  <c r="E18" i="5"/>
  <c r="B15" i="6" s="1"/>
  <c r="G7" i="3"/>
  <c r="F7" i="2" s="1"/>
  <c r="E8" i="3"/>
  <c r="H6" i="1"/>
  <c r="B6" i="3"/>
  <c r="G6" s="1"/>
  <c r="F6" i="2" s="1"/>
  <c r="F8" l="1"/>
  <c r="E8"/>
  <c r="G8" i="3"/>
  <c r="H8" i="1"/>
  <c r="B8" i="3"/>
  <c r="J64" i="5" l="1"/>
  <c r="I38"/>
  <c r="G38"/>
  <c r="E38"/>
  <c r="I33"/>
  <c r="G33"/>
  <c r="E33"/>
  <c r="I28"/>
  <c r="G28"/>
  <c r="E28"/>
  <c r="I23"/>
  <c r="G23"/>
  <c r="E23"/>
  <c r="I8"/>
  <c r="G8"/>
  <c r="E8"/>
  <c r="D11" i="6" l="1"/>
  <c r="B11"/>
  <c r="C11"/>
  <c r="B8"/>
  <c r="B17" s="1"/>
  <c r="E64" i="5"/>
  <c r="G64"/>
  <c r="C8" i="6"/>
  <c r="D8"/>
  <c r="I64" i="5"/>
  <c r="D8" i="2"/>
  <c r="B8"/>
  <c r="C8"/>
  <c r="C17" i="6" l="1"/>
  <c r="D17"/>
  <c r="F18" i="1"/>
  <c r="F17"/>
</calcChain>
</file>

<file path=xl/sharedStrings.xml><?xml version="1.0" encoding="utf-8"?>
<sst xmlns="http://schemas.openxmlformats.org/spreadsheetml/2006/main" count="574" uniqueCount="276">
  <si>
    <t>CRS</t>
  </si>
  <si>
    <t>RPEJ</t>
  </si>
  <si>
    <t>FEMENIL</t>
  </si>
  <si>
    <t>CEINJURESS</t>
  </si>
  <si>
    <t>TOTAL</t>
  </si>
  <si>
    <t>INJALRESO</t>
  </si>
  <si>
    <t>EMPRESARIOS</t>
  </si>
  <si>
    <t>ÁREA</t>
  </si>
  <si>
    <t>CONCEPTO</t>
  </si>
  <si>
    <t>ACTIVIDADES</t>
  </si>
  <si>
    <t>NUMERO DE INTERNOS LABORANDO</t>
  </si>
  <si>
    <t xml:space="preserve">CONVENIO Y/O EMPRESARIO </t>
  </si>
  <si>
    <t>C.R.S.</t>
  </si>
  <si>
    <t>EMPAQUE DE DULCE DE TAMARINDO</t>
  </si>
  <si>
    <t>ROSA MARGARITA ACEVES</t>
  </si>
  <si>
    <t>CONVENIO</t>
  </si>
  <si>
    <t>FABRICACIÓN DE CALZADO DE DAMA</t>
  </si>
  <si>
    <t>LORENA LÓPEZ LÓPEZ</t>
  </si>
  <si>
    <t>SIGN SOLUTIONS SA DE CV</t>
  </si>
  <si>
    <t>SERIGRAFÍA, ARMADO Y PESPUNTE DE SANDALIA.</t>
  </si>
  <si>
    <t>INCARFEL SA DE CV</t>
  </si>
  <si>
    <t>ENSAMBLE Y EMPAQUE DE SANDALIA</t>
  </si>
  <si>
    <t>INDUSTRIALIZADORA DE ABARROTES RAGO SA DE CV</t>
  </si>
  <si>
    <t>FABRICACIÓN DE CINTOS DE DAMA</t>
  </si>
  <si>
    <t>R.P.E.J.</t>
  </si>
  <si>
    <t>JOSÉ ALFREDO HERNÁNDEZ MACÍAS</t>
  </si>
  <si>
    <t>C.P.R.F.</t>
  </si>
  <si>
    <t>COSTURA DE BOLSA DE MALLA PARA EMPAQUE DE  ALIMENTOS Y PRODUCTOS VARIOS.</t>
  </si>
  <si>
    <t>CONWED PLASTIC SA DE CV</t>
  </si>
  <si>
    <t>SISTEMAS DE ALIMENTACIÓN SA DE CV</t>
  </si>
  <si>
    <t>CEINJURE CN</t>
  </si>
  <si>
    <t>TECNOPENALES SA DE CV</t>
  </si>
  <si>
    <t>PRODUCCIÓN PROPIA</t>
  </si>
  <si>
    <t>PRODUCCIÓN PROPIA O MAQUILAS</t>
  </si>
  <si>
    <t>CEUNJURE SS</t>
  </si>
  <si>
    <t>PRIMER SEMESTRE 2011</t>
  </si>
  <si>
    <t>SEGUNDO SEMESTRE 2011</t>
  </si>
  <si>
    <t>PRIMER SEMESTRE 2012</t>
  </si>
  <si>
    <t>CEINJURE SS</t>
  </si>
  <si>
    <r>
      <rPr>
        <b/>
        <sz val="18"/>
        <color theme="1"/>
        <rFont val="Calibri"/>
        <family val="2"/>
        <scheme val="minor"/>
      </rPr>
      <t>I</t>
    </r>
    <r>
      <rPr>
        <b/>
        <sz val="14"/>
        <color theme="1"/>
        <rFont val="Calibri"/>
        <family val="2"/>
        <scheme val="minor"/>
      </rPr>
      <t xml:space="preserve">NDUSTRIA </t>
    </r>
    <r>
      <rPr>
        <b/>
        <sz val="18"/>
        <color theme="1"/>
        <rFont val="Calibri"/>
        <family val="2"/>
        <scheme val="minor"/>
      </rPr>
      <t>J</t>
    </r>
    <r>
      <rPr>
        <b/>
        <sz val="14"/>
        <color theme="1"/>
        <rFont val="Calibri"/>
        <family val="2"/>
        <scheme val="minor"/>
      </rPr>
      <t xml:space="preserve">ALISCIENSE DE </t>
    </r>
    <r>
      <rPr>
        <b/>
        <sz val="18"/>
        <color theme="1"/>
        <rFont val="Calibri"/>
        <family val="2"/>
        <scheme val="minor"/>
      </rPr>
      <t>R</t>
    </r>
    <r>
      <rPr>
        <b/>
        <sz val="14"/>
        <color theme="1"/>
        <rFont val="Calibri"/>
        <family val="2"/>
        <scheme val="minor"/>
      </rPr>
      <t xml:space="preserve">EHABILITACION </t>
    </r>
    <r>
      <rPr>
        <b/>
        <sz val="18"/>
        <color theme="1"/>
        <rFont val="Calibri"/>
        <family val="2"/>
        <scheme val="minor"/>
      </rPr>
      <t>S</t>
    </r>
    <r>
      <rPr>
        <b/>
        <sz val="14"/>
        <color theme="1"/>
        <rFont val="Calibri"/>
        <family val="2"/>
        <scheme val="minor"/>
      </rPr>
      <t>OCIAL</t>
    </r>
  </si>
  <si>
    <t>PREVENTIVO</t>
  </si>
  <si>
    <t>PRENDAS DE VISITA PARA STAND</t>
  </si>
  <si>
    <t>PRENDAS DE INTERNO PARA ALMACEN</t>
  </si>
  <si>
    <t>MUESTRAS</t>
  </si>
  <si>
    <t>PEDIDOS</t>
  </si>
  <si>
    <t>No. SEMANA</t>
  </si>
  <si>
    <t>MANUFACTURERA GOMEZ</t>
  </si>
  <si>
    <t xml:space="preserve">ROLF </t>
  </si>
  <si>
    <t>ALFONSO ADALBERTO SÁNCHEZ GLEZ.</t>
  </si>
  <si>
    <t>RECICLADO DE PLÁSTICO</t>
  </si>
  <si>
    <t>TORTILLERÍA</t>
  </si>
  <si>
    <t>COSTURA</t>
  </si>
  <si>
    <t>CARPINTERÍA</t>
  </si>
  <si>
    <t>COSTURA MALLA</t>
  </si>
  <si>
    <t>ZAPATERÍA</t>
  </si>
  <si>
    <t>ALFARERÍA</t>
  </si>
  <si>
    <t>CINTOS</t>
  </si>
  <si>
    <t>SANDALIAS</t>
  </si>
  <si>
    <t>PESPUNTE</t>
  </si>
  <si>
    <t>DULCE</t>
  </si>
  <si>
    <t>LAMINADO Y PINTURA</t>
  </si>
  <si>
    <t>ESTRUCTURAS ALUMINIO</t>
  </si>
  <si>
    <t>VENTANERIA DE ALUMINIO</t>
  </si>
  <si>
    <t>TAPICERÍA</t>
  </si>
  <si>
    <t>BOLSAS TEJIDAS</t>
  </si>
  <si>
    <t>FABRICACIÓN DE CALZADO Y/O BOTAS DE SEGURIDAD</t>
  </si>
  <si>
    <t>SEÑALES VIALES</t>
  </si>
  <si>
    <t>MANTENIMIENTO - ALMACEN - AUXILIARES</t>
  </si>
  <si>
    <t>REPORTE DE PRODUCCION POR PRENDA TALLERES DE COSTURA</t>
  </si>
  <si>
    <t>REPORTE GRAFICO DE PRODUCCION POR PRENDA TALLERES DE COSTURA</t>
  </si>
  <si>
    <t>VISITA</t>
  </si>
  <si>
    <t>PREVE</t>
  </si>
  <si>
    <t>CONTRATOS DE MAQUILA POR PRENDA</t>
  </si>
  <si>
    <t>PRODUCCION PROPIA</t>
  </si>
  <si>
    <t xml:space="preserve">CONCENTRADO PARA REPORTES  </t>
  </si>
  <si>
    <t>SE CAPACITA AL PERSONAL PARA LA FABRICARON  DE ARTÍCULOS EN TEJIDO CON CINTILLA DE PLÁSTICO.</t>
  </si>
  <si>
    <t>ARMANDO GONZÁLEZ CASTILLO</t>
  </si>
  <si>
    <t xml:space="preserve">ELABORACIÓN DE BOLSA DE MALLA </t>
  </si>
  <si>
    <t>MANTENIMIENTO - ALMACÉN - AUXILIARES</t>
  </si>
  <si>
    <t>PERSONAL INTERNO QUE REALIZA LABORES DE MANTENIMIENTO PREVENTIVO Y CORRECTIVO DE MAQUINARIA ASÍ COMO DE INSTALACIONES EN GENERAL,  SE INCLUYE TAMBIÉN EL PERSONAL QUE APOYA EN  CONTROLES ADMINISTRATIVOS.</t>
  </si>
  <si>
    <r>
      <rPr>
        <b/>
        <sz val="26"/>
        <color theme="1"/>
        <rFont val="Calibri"/>
        <family val="2"/>
        <scheme val="minor"/>
      </rPr>
      <t>I</t>
    </r>
    <r>
      <rPr>
        <b/>
        <sz val="22"/>
        <color theme="1"/>
        <rFont val="Calibri"/>
        <family val="2"/>
        <scheme val="minor"/>
      </rPr>
      <t xml:space="preserve">NDUSTRIA </t>
    </r>
    <r>
      <rPr>
        <b/>
        <sz val="26"/>
        <color theme="1"/>
        <rFont val="Calibri"/>
        <family val="2"/>
        <scheme val="minor"/>
      </rPr>
      <t>J</t>
    </r>
    <r>
      <rPr>
        <b/>
        <sz val="22"/>
        <color theme="1"/>
        <rFont val="Calibri"/>
        <family val="2"/>
        <scheme val="minor"/>
      </rPr>
      <t xml:space="preserve">ALISCIENSE DE </t>
    </r>
    <r>
      <rPr>
        <b/>
        <sz val="26"/>
        <color theme="1"/>
        <rFont val="Calibri"/>
        <family val="2"/>
        <scheme val="minor"/>
      </rPr>
      <t>R</t>
    </r>
    <r>
      <rPr>
        <b/>
        <sz val="22"/>
        <color theme="1"/>
        <rFont val="Calibri"/>
        <family val="2"/>
        <scheme val="minor"/>
      </rPr>
      <t xml:space="preserve">EHABILITACIÓN </t>
    </r>
    <r>
      <rPr>
        <b/>
        <sz val="26"/>
        <color theme="1"/>
        <rFont val="Calibri"/>
        <family val="2"/>
        <scheme val="minor"/>
      </rPr>
      <t>S</t>
    </r>
    <r>
      <rPr>
        <b/>
        <sz val="22"/>
        <color theme="1"/>
        <rFont val="Calibri"/>
        <family val="2"/>
        <scheme val="minor"/>
      </rPr>
      <t>OCIAL</t>
    </r>
  </si>
  <si>
    <t>FABRICACIÓN DE ANUNCIOS DE ALUMINIO, PROGRAMAN INTEGRAR MAS PERSONAL EVENTUAL POR CARGA DE TRABAJO, PARA EL MES DE NOVIEMBRE.</t>
  </si>
  <si>
    <t>SOCIEDAD COOPERTIVA-SECRETARIA DE SEGURIDAD</t>
  </si>
  <si>
    <t>PERSONAL DESTAJO</t>
  </si>
  <si>
    <t>PERSONAL FIJOS</t>
  </si>
  <si>
    <t>TOTAL DE INTERNOS</t>
  </si>
  <si>
    <t>GRAFICAS TALLERRES DE COSTURA INJALRESO</t>
  </si>
  <si>
    <t>PERSONAL EN CAPACITACION</t>
  </si>
  <si>
    <t>ALFREDO HERNANDEZ</t>
  </si>
  <si>
    <t>SERDIO VILLALAOBOS</t>
  </si>
  <si>
    <t>PRISCYLA SARAI SANCHEZ MUÑOZ</t>
  </si>
  <si>
    <t>SEGUNDO SEMESTRE 2012</t>
  </si>
  <si>
    <t>PERSONAL INTERNO QUE REALIZA LABORES DE MANTENIMIENTO PREVENTIVO Y CORRECTIVO DE MAQUINARIA ASI COMO DE INSTALACIONES EN GENERAL,   SE INCLUYE TAMBIEN EL PERSONAL QUE APOYA EN  CONTROLES ADMINISTRATIVOS.</t>
  </si>
  <si>
    <t>CONTRATO RECUPERADO DE FABRICACIÓN DE VENTANAS Y ESTRUCTURAS DE ALUMINIO,  CON NUEVO CONTRATO PARA DARLE CONTINUIDAD AL TALLER ACONDICIONADO PARA DICHA ACTIVIDAD.</t>
  </si>
  <si>
    <t>CONTRATO PARA DAR DE BAJA</t>
  </si>
  <si>
    <t>RECICLADO DE ETIQUETA DE PLÁSTICO A HOJUELA. SE REALIZO CAMBIO DE RAZON SOCIAL DE PET PROVEEDORES SA DE CV A VICTOR CAZARES BARAJAS.</t>
  </si>
  <si>
    <t>VICTOR ALEJANDRO CAZARES BARAJAS</t>
  </si>
  <si>
    <t>EE PRINT  PACK NOVATION, S.R.L. DE C.V.</t>
  </si>
  <si>
    <t>COST</t>
  </si>
  <si>
    <t>AGUILAR PALOMINO ALFREDO</t>
  </si>
  <si>
    <t>BARBA HERNANDEZ MIGUEL ANGEL</t>
  </si>
  <si>
    <t>CAJERO CHAVEZ RODOLFO</t>
  </si>
  <si>
    <t>CARDONA GALLEGOS CESAR</t>
  </si>
  <si>
    <t>CASTAÑEDA ANDRADE AVARISTO</t>
  </si>
  <si>
    <t>GARCIA VILLA RAMON FERNANDO</t>
  </si>
  <si>
    <t>GAZCON VAZQUEZ SALVADOR</t>
  </si>
  <si>
    <t>MORA JIMENEZ GILBERTO</t>
  </si>
  <si>
    <t>RAMIREZ HERNANDEZ JOSE CARLOS</t>
  </si>
  <si>
    <t>RINCON RAMIREZ JUAN</t>
  </si>
  <si>
    <t>RODRIGUEZ BECERRA PETRONILO</t>
  </si>
  <si>
    <t>BERROSPE PRECIADO EDGAR</t>
  </si>
  <si>
    <t>CARRILLO VAZQUEZ MARIO</t>
  </si>
  <si>
    <t>FLORES CERVANTES ISRAEL</t>
  </si>
  <si>
    <t>GARCIA ARIAS GUSTAVO</t>
  </si>
  <si>
    <t>MAGADAN ALFARO ALVARO GREGORIO</t>
  </si>
  <si>
    <t>RANGEL JIMENEZ JAVIER</t>
  </si>
  <si>
    <t>ASEO</t>
  </si>
  <si>
    <t>C. CALIDAD</t>
  </si>
  <si>
    <t>BECERRA GARCIA JOSE MANUEL</t>
  </si>
  <si>
    <t>MOLINA MEDINA ROBERTO CARLOS</t>
  </si>
  <si>
    <t>ROMO SOLORIO JOSE DEJESUS</t>
  </si>
  <si>
    <t>DESHEBRADO</t>
  </si>
  <si>
    <t>FERRER MENDOZA FERNANDO</t>
  </si>
  <si>
    <t>GARCIA MORALES BENJAMIN</t>
  </si>
  <si>
    <t>MEJIA RODRIGUEZ NICOLAS</t>
  </si>
  <si>
    <t>SANTANA SERRANO ISMAEL</t>
  </si>
  <si>
    <t>ENCARGADO</t>
  </si>
  <si>
    <t>SEGURA ALONSO GERARDO</t>
  </si>
  <si>
    <t>REVISION</t>
  </si>
  <si>
    <t>GARCIA ESCAMILLA FRANCISCO</t>
  </si>
  <si>
    <t>SOSA ACOSTA GUSTAVO</t>
  </si>
  <si>
    <t>TOTAL COST FIJOS</t>
  </si>
  <si>
    <t>DEST</t>
  </si>
  <si>
    <t>CANTU SANCHEZ JUAN MANUEL</t>
  </si>
  <si>
    <t>COLLAZO MARTINEZ JUAN CARLOS</t>
  </si>
  <si>
    <t>COMPARAN LOPEZ OSCAR</t>
  </si>
  <si>
    <t>CORDOBA CEBALLOS ELIGIO</t>
  </si>
  <si>
    <t>CRUZ HERNANDEZ JORGE LUIS</t>
  </si>
  <si>
    <t>ESPARZA JOSE ERNESTO</t>
  </si>
  <si>
    <t>FLORES RODRIGUEZ JOSE LORENZO</t>
  </si>
  <si>
    <t>FRAY HERNANDEZ FRANCISCO JAVIER</t>
  </si>
  <si>
    <t>GALAVIZ CORRALES EVARISTO</t>
  </si>
  <si>
    <t>GONZALEZ QUINTANA JULIO</t>
  </si>
  <si>
    <t>LOPEZ CASILLAS JUAN CARLOS</t>
  </si>
  <si>
    <t>MARTINEZ ESCOBEDO OSCAR</t>
  </si>
  <si>
    <t>MARTINEZ LEYVA JOSE ANTONIO</t>
  </si>
  <si>
    <t>MENDOZA RUIZ JOSE</t>
  </si>
  <si>
    <t>MUÑOZ MARTINEZ JOEL</t>
  </si>
  <si>
    <t>MUÑOZ NAVA CESAR ISRAEL</t>
  </si>
  <si>
    <t>SANDOVAL BARAJAS CARLOS GUSTAVO</t>
  </si>
  <si>
    <t>SILVA VAZQUEZ ROBERTO OMAR</t>
  </si>
  <si>
    <t>UGARTE BAUTISTA GUSTAVO</t>
  </si>
  <si>
    <t>VALDIVIA CASTELLANOS RENE</t>
  </si>
  <si>
    <t>VAZQUEZ ARIAS ARMANDO</t>
  </si>
  <si>
    <t>CYC</t>
  </si>
  <si>
    <t>BARAJAS ROBLES RUBEN</t>
  </si>
  <si>
    <t>CELIZ RAMIREZ ISAIAS OSVALDO</t>
  </si>
  <si>
    <t>CUEVAS LOPEZ ALEJANDRO</t>
  </si>
  <si>
    <t xml:space="preserve">PLANCHA </t>
  </si>
  <si>
    <t xml:space="preserve">DAVALOZ ULLOA ANGEL </t>
  </si>
  <si>
    <t>GONZALEZ MARIN ABNER</t>
  </si>
  <si>
    <t>ENCG</t>
  </si>
  <si>
    <t xml:space="preserve">FIGUEROA CERVANTES JAIME </t>
  </si>
  <si>
    <t xml:space="preserve">GARCIA MONTES ALBERTO </t>
  </si>
  <si>
    <t xml:space="preserve">LAUREANO ANDRADE RICARDO </t>
  </si>
  <si>
    <t>RAMIREZ AVALOS JOSE DE JESUS</t>
  </si>
  <si>
    <t xml:space="preserve">RAMIREZ MELENDEZ JOSE ANTONIO </t>
  </si>
  <si>
    <t>RODRIGUEZ SANTILLAN JORGE ALBERTO</t>
  </si>
  <si>
    <t>BENITO LOPEZ JUAN FRANCISCO</t>
  </si>
  <si>
    <t>CISNEROS MACIAS EMMANUEL</t>
  </si>
  <si>
    <t>FICHER MELENDEZ CESAR</t>
  </si>
  <si>
    <t>GOMEZ AVALOS JUAN</t>
  </si>
  <si>
    <t>GOMEZ RAMIREZ ARTURO GERMAN</t>
  </si>
  <si>
    <t>GONZALEZ NAVARRO JOSE JUAN</t>
  </si>
  <si>
    <t>GONZALEZ SOLORZANO FRANCISCO GABRIEL</t>
  </si>
  <si>
    <t>HERNANDEZ LAGUNA SAUL</t>
  </si>
  <si>
    <t>MEJIA LIMON BLAS</t>
  </si>
  <si>
    <t>MEJIA RIVERA JERONIMO</t>
  </si>
  <si>
    <t>MUÑOZ HERNANDEZ JORGE HERIBERTO</t>
  </si>
  <si>
    <t>MORA MORENO JOSE LUIS</t>
  </si>
  <si>
    <t>OCHOA PLAZA ISSAC FRANCISCO</t>
  </si>
  <si>
    <t>PEREZ RAMIREZ JOSE LUIS</t>
  </si>
  <si>
    <t>PUGA TORRES JOSE OCTAVIO</t>
  </si>
  <si>
    <t>TORRES OROZCO HUMBERTO ENRIQUE</t>
  </si>
  <si>
    <t>VICTORIANO ARREOLA ERICK IVAN</t>
  </si>
  <si>
    <t>ZENON CONTRERAS JUSTO</t>
  </si>
  <si>
    <t>CORTE</t>
  </si>
  <si>
    <t>MIRANDA VENEGAS MA. KARINA</t>
  </si>
  <si>
    <t>GARCIA CRUZ MICAELA</t>
  </si>
  <si>
    <t>GARCIA JIMENEZ MA. GUADALUPE</t>
  </si>
  <si>
    <t>OJAL</t>
  </si>
  <si>
    <t>MONTAÑO ROMAN MONICA KARINA</t>
  </si>
  <si>
    <t>CONTROL</t>
  </si>
  <si>
    <t>GARIBAY GARIBAY GABRIELA</t>
  </si>
  <si>
    <t>ENCARGADA</t>
  </si>
  <si>
    <t>RAMIREZ HERNANDEZ CLAUDIA GABRIELA</t>
  </si>
  <si>
    <t>BORDADO</t>
  </si>
  <si>
    <t>RODRIGUEZ BUSTAMANTE NALLELY</t>
  </si>
  <si>
    <t>PLANCHA</t>
  </si>
  <si>
    <t>RODRIGUEZ TORRES JAZMIN</t>
  </si>
  <si>
    <t>DOMINGUEZ GASLAVIZ LAURA</t>
  </si>
  <si>
    <t>REYES URBINA PATRICIA</t>
  </si>
  <si>
    <t>MENA ALVARADO ALMA LAURA</t>
  </si>
  <si>
    <t>PRACTICA</t>
  </si>
  <si>
    <t>PEREZ VAZQUEZ AIDE MARIBEL</t>
  </si>
  <si>
    <t>MORALES VILLAREAL EVELIN PAOLA</t>
  </si>
  <si>
    <t>CASILLAS SANDOVAL BEATRIZ</t>
  </si>
  <si>
    <t>CARRILLO ORDAZ MA. DE LOS ANGELES</t>
  </si>
  <si>
    <t>VAZQUEZ YADIRA DE JESUS</t>
  </si>
  <si>
    <t>PAREDES</t>
  </si>
  <si>
    <t>CONCENTRADO DE BOLSAS TEJIDAS</t>
  </si>
  <si>
    <t>TEQUILA</t>
  </si>
  <si>
    <t>DEL 01  AL 31 DE ENERO DEL 2013.</t>
  </si>
  <si>
    <t>INTERNOS LABORANDO EN LA INDUSTRIA AL 31 DE  ENERO 2013</t>
  </si>
  <si>
    <t>COMPARATIVO DE INTERNOS LABORANDO EN LA INDUSTRIA A ENERO 2013</t>
  </si>
  <si>
    <t>ENERO 2013</t>
  </si>
  <si>
    <r>
      <t xml:space="preserve">SE REALIZARON </t>
    </r>
    <r>
      <rPr>
        <b/>
        <sz val="12"/>
        <color theme="1"/>
        <rFont val="Calibri"/>
        <family val="2"/>
        <scheme val="minor"/>
      </rPr>
      <t>1,256</t>
    </r>
    <r>
      <rPr>
        <sz val="12"/>
        <color theme="1"/>
        <rFont val="Calibri"/>
        <family val="2"/>
        <scheme val="minor"/>
      </rPr>
      <t xml:space="preserve"> PRENDAS, PRODUCCIÓN DE CONVENIO DE MAQUILA CON EMPRESARIOS Y SECRETARIA DE SEGURIDAD.</t>
    </r>
  </si>
  <si>
    <t xml:space="preserve"> MANUFACTURERA GÓMEZ  </t>
  </si>
  <si>
    <r>
      <t xml:space="preserve">SE FABRICARON  </t>
    </r>
    <r>
      <rPr>
        <b/>
        <sz val="12"/>
        <color theme="1"/>
        <rFont val="Calibri"/>
        <family val="2"/>
        <scheme val="minor"/>
      </rPr>
      <t>570</t>
    </r>
    <r>
      <rPr>
        <sz val="12"/>
        <color theme="1"/>
        <rFont val="Calibri"/>
        <family val="2"/>
        <scheme val="minor"/>
      </rPr>
      <t xml:space="preserve"> PIEZAS DE ARTÍCULOS EN TEJIDO CON CINTILLA DE PLÁSTICO.</t>
    </r>
  </si>
  <si>
    <r>
      <t xml:space="preserve">TALLER CON MINIMA PRODUCCION DE ARTESANIAS, Y FABRICACION DE MUEBLES SOBRE PEDIDO, PARA INICIAR PROYECTO DE PRODUCCION DE BASES DE CAMA SE ENTREGARON LAS PRIMERAS </t>
    </r>
    <r>
      <rPr>
        <b/>
        <sz val="12"/>
        <color theme="1"/>
        <rFont val="Calibri"/>
        <family val="2"/>
        <scheme val="minor"/>
      </rPr>
      <t>50</t>
    </r>
    <r>
      <rPr>
        <sz val="12"/>
        <color theme="1"/>
        <rFont val="Calibri"/>
        <family val="2"/>
        <scheme val="minor"/>
      </rPr>
      <t xml:space="preserve"> BASES.</t>
    </r>
  </si>
  <si>
    <t>SANDRA IVETH OROZCO DE LA CRUZ</t>
  </si>
  <si>
    <t>TALLER CON MINIMA PRODUCCION DE  TAPIZADO DE MUEBLES Y VEHICULOS, SOBRE PEDIDO. SE INICIARA PROXIMO MES EL TAPIZADO DE BASES DE CAMA.</t>
  </si>
  <si>
    <t>SE FABRICAN ESTRUCTURAS METALICAS Y SEÑALAMIENTOS VIALES, ACTUALMENTE SE TRABAJA EN EL PEDIDO CON LA  SECRETARIA DE TURISMO (RUTA DEL PEREGRINO) CERRANDO EL MES CON UN 60% DE AVANCE DE SEÑALAMIENTOS YA INSTALADOS.</t>
  </si>
  <si>
    <r>
      <t xml:space="preserve">PRODUCCIÓN DE PRENDAS PARA VISITA DE INTERNO EN VENTA STAND DE </t>
    </r>
    <r>
      <rPr>
        <b/>
        <sz val="12"/>
        <color theme="1"/>
        <rFont val="Calibri"/>
        <family val="2"/>
        <scheme val="minor"/>
      </rPr>
      <t>350</t>
    </r>
    <r>
      <rPr>
        <sz val="12"/>
        <color theme="1"/>
        <rFont val="Calibri"/>
        <family val="2"/>
        <scheme val="minor"/>
      </rPr>
      <t xml:space="preserve"> PIEZAS.</t>
    </r>
  </si>
  <si>
    <r>
      <t xml:space="preserve">SE REALIZARON </t>
    </r>
    <r>
      <rPr>
        <b/>
        <sz val="12"/>
        <color theme="1"/>
        <rFont val="Calibri"/>
        <family val="2"/>
        <scheme val="minor"/>
      </rPr>
      <t xml:space="preserve">2,312 </t>
    </r>
    <r>
      <rPr>
        <sz val="12"/>
        <color theme="1"/>
        <rFont val="Calibri"/>
        <family val="2"/>
        <scheme val="minor"/>
      </rPr>
      <t xml:space="preserve"> PRENDAS, PRODUCCIÓN DE CONVENIO DE MAQUILA CON EMPRESARIOS Y SECRETARIA DE SEGURIDAD.</t>
    </r>
  </si>
  <si>
    <t xml:space="preserve"> DAVID PAREDES- PRISCYLA SARAI SANCHEZ MUÑOZ</t>
  </si>
  <si>
    <t xml:space="preserve">DETALLADO Y PINTADO DE PIEZAS DE ALFARERÍA, SE REALIZARON VENTAS DE LA PRODUCCIÓN ALMACENADA, SE ENTREGARON  4,440 PIEZAS EL 90% DEL INVENTARIO TOTAL PARA FACTURAR A LA ADMINISTRACION DEL RECLUSORIO PREVENTIVO. </t>
  </si>
  <si>
    <r>
      <t xml:space="preserve">PRODUCCIÓN DE PRENDAS PARA VISITA DE INTERNO EN VENTA STAND DE </t>
    </r>
    <r>
      <rPr>
        <b/>
        <sz val="12"/>
        <color theme="1"/>
        <rFont val="Calibri"/>
        <family val="2"/>
        <scheme val="minor"/>
      </rPr>
      <t>600</t>
    </r>
    <r>
      <rPr>
        <sz val="12"/>
        <color theme="1"/>
        <rFont val="Calibri"/>
        <family val="2"/>
        <scheme val="minor"/>
      </rPr>
      <t xml:space="preserve"> PIEZAS.</t>
    </r>
  </si>
  <si>
    <r>
      <t xml:space="preserve">AVANCE DE PRODUCCIÓN DE PEDIDOS CON </t>
    </r>
    <r>
      <rPr>
        <b/>
        <sz val="12"/>
        <color theme="1"/>
        <rFont val="Calibri"/>
        <family val="2"/>
        <scheme val="minor"/>
      </rPr>
      <t xml:space="preserve">75 </t>
    </r>
    <r>
      <rPr>
        <sz val="12"/>
        <color theme="1"/>
        <rFont val="Calibri"/>
        <family val="2"/>
        <scheme val="minor"/>
      </rPr>
      <t xml:space="preserve"> PRENDAS.</t>
    </r>
  </si>
  <si>
    <t xml:space="preserve"> </t>
  </si>
  <si>
    <t>SE FABRICO 70 CABALLETES DE PISO, 50 CABALLETES DE MESA, 05 BANCOS Y 30 RESTIRADORES.</t>
  </si>
  <si>
    <t>VICTOR BERNABE INFANTE MARES</t>
  </si>
  <si>
    <r>
      <t xml:space="preserve">SE ELABORÓ TORTILLA CON UN TOTAL </t>
    </r>
    <r>
      <rPr>
        <b/>
        <sz val="12"/>
        <color theme="1"/>
        <rFont val="Calibri"/>
        <family val="2"/>
        <scheme val="minor"/>
      </rPr>
      <t>15,873</t>
    </r>
    <r>
      <rPr>
        <sz val="12"/>
        <color theme="1"/>
        <rFont val="Calibri"/>
        <family val="2"/>
        <scheme val="minor"/>
      </rPr>
      <t xml:space="preserve">  DE KILOS EN EL  MES.</t>
    </r>
  </si>
  <si>
    <r>
      <t xml:space="preserve">SE ELABORÓ TORTILLA CON UN TOTAL DE </t>
    </r>
    <r>
      <rPr>
        <b/>
        <sz val="12"/>
        <color theme="1"/>
        <rFont val="Calibri"/>
        <family val="2"/>
        <scheme val="minor"/>
      </rPr>
      <t xml:space="preserve">18,895 </t>
    </r>
    <r>
      <rPr>
        <sz val="12"/>
        <color theme="1"/>
        <rFont val="Calibri"/>
        <family val="2"/>
        <scheme val="minor"/>
      </rPr>
      <t xml:space="preserve"> KILOS EN EL  MES</t>
    </r>
  </si>
  <si>
    <t>INTERNOS LABORANDO EN LA INDUSTRIA AL MES DE  ENERO 2013</t>
  </si>
  <si>
    <t>REPORTE MENSUAL DE TRABAJO CORRESPONDIENTE AL MES DE ENERO 2013</t>
  </si>
  <si>
    <t>DEL 01  AL 31 DE ENERO 2013.</t>
  </si>
  <si>
    <t>1/2 APRE</t>
  </si>
  <si>
    <t>PIMENTEL MEDINA JUAN GABRIEL</t>
  </si>
  <si>
    <t>SANCHEZ MATEOS JOSE LUIS</t>
  </si>
  <si>
    <t>CASAS OROZCO JOSE GUADALUPE</t>
  </si>
  <si>
    <t>GOMEZ MENDOZA JUAN RAMOIN</t>
  </si>
  <si>
    <t>HERNANDEZ GUERRERO CARLOS ALEJANDRO</t>
  </si>
  <si>
    <t>LEON CISNEROS ERICK</t>
  </si>
  <si>
    <t>NAVARRO LOZANO BRIZ ALEJANDRA</t>
  </si>
  <si>
    <t>TERMINADO</t>
  </si>
  <si>
    <t>REYES MURILLO SAYRA NAYELI</t>
  </si>
  <si>
    <t>EMPAQUE</t>
  </si>
  <si>
    <t>RODELA ARVIZA AMALIA</t>
  </si>
  <si>
    <t>SALAS HERNANDEZ MICHEL</t>
  </si>
  <si>
    <t>PEREZ CASILLAS YULIANA</t>
  </si>
  <si>
    <t>SANTIAGA MEDRANO SULPICIA</t>
  </si>
  <si>
    <t>RIOS RODRIGUEZ CINTIA</t>
  </si>
  <si>
    <t>MACIAS MONTOR DULCE MA. GPE</t>
  </si>
  <si>
    <t>RODRIGUEZ MORALES VICTORIA</t>
  </si>
  <si>
    <t>MEDRANO MA. ELENA</t>
  </si>
  <si>
    <t>CASAS ROQUE JAZMIN</t>
  </si>
  <si>
    <t>HERNANDEZ VARGAS MARTHA</t>
  </si>
  <si>
    <t>RAMIREZ GALINDO GABRIELA</t>
  </si>
  <si>
    <t>GOMEZ CAMACHO RUBY</t>
  </si>
  <si>
    <t>VILLANUEVA VAZQUEZ MARIANA</t>
  </si>
  <si>
    <t>DELGADO TORRES LETICIA</t>
  </si>
  <si>
    <t>RIOS CARMEN GUADALUPE</t>
  </si>
  <si>
    <t>VENTURA ARROLLO PATRICIA</t>
  </si>
  <si>
    <t>RODRIGUEZ MARIA DE LA LUZ</t>
  </si>
  <si>
    <t>GALLEGOS TALAMANTES MA DEL SOCORRO</t>
  </si>
  <si>
    <t>VAZQUEZ ORTIZ LUZ MARIA</t>
  </si>
  <si>
    <t>MONTES PRECIADO IRMA LORENA</t>
  </si>
  <si>
    <t>LUNA FRASCO LUCERO</t>
  </si>
  <si>
    <t>SALAZAR OROZCO MA ANGELICA</t>
  </si>
  <si>
    <t>RIVERA GONZALEZ RIGOBERTO</t>
  </si>
  <si>
    <t>AUX</t>
  </si>
  <si>
    <t>RUELAS GARCIA BRAYAM</t>
  </si>
  <si>
    <t>PREV</t>
  </si>
  <si>
    <t>GUANTES</t>
  </si>
  <si>
    <t xml:space="preserve">FABRICACIÓN DE GUANTES </t>
  </si>
</sst>
</file>

<file path=xl/styles.xml><?xml version="1.0" encoding="utf-8"?>
<styleSheet xmlns="http://schemas.openxmlformats.org/spreadsheetml/2006/main">
  <numFmts count="10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_-* #,##0.00\ &quot;Pts&quot;_-;\-* #,##0.00\ &quot;Pts&quot;_-;_-* &quot;-&quot;??\ &quot;Pts&quot;_-;_-@_-"/>
    <numFmt numFmtId="167" formatCode="_-* #,##0.00\ &quot;€&quot;_-;\-* #,##0.00\ &quot;€&quot;_-;_-* &quot;-&quot;??\ &quot;€&quot;_-;_-@_-"/>
    <numFmt numFmtId="168" formatCode="00"/>
    <numFmt numFmtId="169" formatCode="General_)"/>
    <numFmt numFmtId="170" formatCode="&quot;$&quot;#,##0.00"/>
    <numFmt numFmtId="171" formatCode="&quot;$&quot;#,##0.00_);\(&quot;$&quot;#,##0.00\)"/>
  </numFmts>
  <fonts count="42">
    <font>
      <sz val="8"/>
      <name val="Arial Rounded MT Bold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 Rounded MT Bold"/>
      <family val="2"/>
    </font>
    <font>
      <sz val="10"/>
      <name val="Arial Rounded MT Bold"/>
      <family val="2"/>
    </font>
    <font>
      <sz val="8"/>
      <color theme="0"/>
      <name val="Arial Rounded MT Bold"/>
      <family val="2"/>
    </font>
    <font>
      <sz val="10"/>
      <name val="Arial"/>
      <family val="2"/>
    </font>
    <font>
      <sz val="11"/>
      <name val="Arial Rounded MT Bold"/>
      <family val="2"/>
    </font>
    <font>
      <b/>
      <sz val="8"/>
      <name val="Arial Rounded MT Bold"/>
      <family val="2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0"/>
      <name val="Arial Rounded MT Bold"/>
      <family val="2"/>
    </font>
    <font>
      <sz val="10"/>
      <color theme="0"/>
      <name val="Arial Rounded MT Bold"/>
      <family val="2"/>
    </font>
    <font>
      <b/>
      <sz val="8"/>
      <color theme="0"/>
      <name val="Arial Rounded MT Bold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24"/>
      <color theme="1"/>
      <name val="Calibri"/>
      <family val="2"/>
      <scheme val="minor"/>
    </font>
    <font>
      <sz val="8.5"/>
      <name val="Arial"/>
      <family val="2"/>
    </font>
    <font>
      <sz val="8.5"/>
      <name val="Arial Rounded MT Bold"/>
      <family val="2"/>
    </font>
    <font>
      <b/>
      <sz val="8.5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name val="Arial Rounded MT Bold"/>
      <family val="2"/>
    </font>
    <font>
      <sz val="12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4">
    <xf numFmtId="0" fontId="0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18">
    <xf numFmtId="0" fontId="0" fillId="0" borderId="0" xfId="0"/>
    <xf numFmtId="0" fontId="0" fillId="0" borderId="5" xfId="0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7" fontId="0" fillId="0" borderId="0" xfId="0" applyNumberFormat="1"/>
    <xf numFmtId="0" fontId="0" fillId="0" borderId="0" xfId="0" applyBorder="1" applyAlignment="1">
      <alignment horizontal="center"/>
    </xf>
    <xf numFmtId="0" fontId="0" fillId="4" borderId="0" xfId="0" applyFill="1"/>
    <xf numFmtId="0" fontId="8" fillId="4" borderId="0" xfId="0" applyFont="1" applyFill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168" fontId="13" fillId="0" borderId="0" xfId="9" applyNumberFormat="1" applyFont="1" applyAlignment="1">
      <alignment horizontal="center"/>
    </xf>
    <xf numFmtId="0" fontId="4" fillId="0" borderId="0" xfId="9" applyAlignment="1">
      <alignment horizontal="center"/>
    </xf>
    <xf numFmtId="0" fontId="4" fillId="0" borderId="0" xfId="9"/>
    <xf numFmtId="0" fontId="12" fillId="0" borderId="0" xfId="9" applyFont="1" applyBorder="1"/>
    <xf numFmtId="0" fontId="4" fillId="0" borderId="0" xfId="9" applyBorder="1" applyAlignment="1">
      <alignment horizontal="center" vertical="center" wrapText="1"/>
    </xf>
    <xf numFmtId="0" fontId="4" fillId="0" borderId="0" xfId="9" applyBorder="1" applyAlignment="1">
      <alignment horizontal="justify" vertical="center" wrapText="1"/>
    </xf>
    <xf numFmtId="168" fontId="4" fillId="0" borderId="0" xfId="9" applyNumberFormat="1" applyBorder="1" applyAlignment="1">
      <alignment horizontal="center" vertical="center" wrapText="1"/>
    </xf>
    <xf numFmtId="0" fontId="4" fillId="0" borderId="0" xfId="9" applyBorder="1" applyAlignment="1">
      <alignment horizontal="center"/>
    </xf>
    <xf numFmtId="0" fontId="12" fillId="0" borderId="0" xfId="9" applyFont="1"/>
    <xf numFmtId="168" fontId="15" fillId="6" borderId="16" xfId="9" applyNumberFormat="1" applyFont="1" applyFill="1" applyBorder="1" applyAlignment="1">
      <alignment horizontal="center" vertical="center" wrapText="1"/>
    </xf>
    <xf numFmtId="0" fontId="18" fillId="0" borderId="18" xfId="9" applyFont="1" applyBorder="1" applyAlignment="1">
      <alignment horizontal="justify" vertical="center" wrapText="1"/>
    </xf>
    <xf numFmtId="0" fontId="18" fillId="0" borderId="6" xfId="9" applyFont="1" applyBorder="1" applyAlignment="1">
      <alignment horizontal="center" vertical="center" wrapText="1"/>
    </xf>
    <xf numFmtId="0" fontId="18" fillId="0" borderId="0" xfId="9" applyFont="1" applyAlignment="1">
      <alignment horizontal="center" vertical="center" wrapText="1"/>
    </xf>
    <xf numFmtId="0" fontId="18" fillId="0" borderId="0" xfId="9" applyFont="1" applyAlignment="1">
      <alignment horizontal="justify" vertical="center" wrapText="1"/>
    </xf>
    <xf numFmtId="0" fontId="4" fillId="0" borderId="0" xfId="9" applyAlignment="1">
      <alignment horizontal="center" vertical="center" wrapText="1"/>
    </xf>
    <xf numFmtId="0" fontId="4" fillId="0" borderId="0" xfId="9" applyAlignment="1">
      <alignment horizontal="justify" vertical="center" wrapText="1"/>
    </xf>
    <xf numFmtId="168" fontId="4" fillId="0" borderId="0" xfId="9" applyNumberFormat="1" applyAlignment="1">
      <alignment horizontal="center" vertical="center" wrapText="1"/>
    </xf>
    <xf numFmtId="0" fontId="18" fillId="0" borderId="6" xfId="9" applyFont="1" applyBorder="1" applyAlignment="1">
      <alignment horizontal="justify" vertical="center" wrapText="1"/>
    </xf>
    <xf numFmtId="0" fontId="18" fillId="0" borderId="23" xfId="9" applyFont="1" applyBorder="1" applyAlignment="1">
      <alignment horizontal="center" vertical="center" wrapText="1"/>
    </xf>
    <xf numFmtId="0" fontId="18" fillId="0" borderId="23" xfId="9" applyFont="1" applyBorder="1" applyAlignment="1">
      <alignment horizontal="justify" vertical="center" wrapText="1"/>
    </xf>
    <xf numFmtId="0" fontId="18" fillId="0" borderId="9" xfId="9" applyFont="1" applyBorder="1" applyAlignment="1">
      <alignment horizontal="justify" vertical="center" wrapText="1"/>
    </xf>
    <xf numFmtId="0" fontId="18" fillId="0" borderId="9" xfId="9" applyFont="1" applyBorder="1" applyAlignment="1">
      <alignment horizontal="center" vertical="center" wrapText="1"/>
    </xf>
    <xf numFmtId="0" fontId="16" fillId="6" borderId="16" xfId="9" applyFont="1" applyFill="1" applyBorder="1" applyAlignment="1">
      <alignment horizontal="center" vertical="center"/>
    </xf>
    <xf numFmtId="0" fontId="18" fillId="0" borderId="7" xfId="9" applyFont="1" applyBorder="1" applyAlignment="1">
      <alignment horizontal="center" vertical="center" wrapText="1"/>
    </xf>
    <xf numFmtId="0" fontId="17" fillId="0" borderId="8" xfId="9" applyFont="1" applyBorder="1" applyAlignment="1">
      <alignment horizontal="center" vertical="center" wrapText="1"/>
    </xf>
    <xf numFmtId="0" fontId="18" fillId="0" borderId="10" xfId="9" applyFont="1" applyBorder="1" applyAlignment="1">
      <alignment horizontal="center" vertical="center" wrapText="1"/>
    </xf>
    <xf numFmtId="0" fontId="18" fillId="0" borderId="3" xfId="9" applyFont="1" applyBorder="1" applyAlignment="1">
      <alignment horizontal="center" vertical="center" wrapText="1"/>
    </xf>
    <xf numFmtId="0" fontId="18" fillId="0" borderId="4" xfId="9" applyFont="1" applyBorder="1" applyAlignment="1">
      <alignment horizontal="center" vertical="center" wrapText="1"/>
    </xf>
    <xf numFmtId="0" fontId="16" fillId="6" borderId="17" xfId="9" applyFont="1" applyFill="1" applyBorder="1" applyAlignment="1">
      <alignment horizontal="center" vertical="center" wrapText="1"/>
    </xf>
    <xf numFmtId="17" fontId="0" fillId="0" borderId="14" xfId="0" applyNumberFormat="1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22" fillId="9" borderId="8" xfId="0" applyFont="1" applyFill="1" applyBorder="1" applyAlignment="1">
      <alignment horizontal="center"/>
    </xf>
    <xf numFmtId="0" fontId="22" fillId="9" borderId="9" xfId="0" applyFont="1" applyFill="1" applyBorder="1" applyAlignment="1">
      <alignment horizontal="center"/>
    </xf>
    <xf numFmtId="0" fontId="22" fillId="9" borderId="10" xfId="0" applyFont="1" applyFill="1" applyBorder="1" applyAlignment="1">
      <alignment horizontal="center"/>
    </xf>
    <xf numFmtId="0" fontId="22" fillId="8" borderId="5" xfId="0" applyFont="1" applyFill="1" applyBorder="1" applyAlignment="1">
      <alignment horizontal="center"/>
    </xf>
    <xf numFmtId="0" fontId="22" fillId="8" borderId="6" xfId="0" applyFont="1" applyFill="1" applyBorder="1" applyAlignment="1">
      <alignment horizontal="center"/>
    </xf>
    <xf numFmtId="0" fontId="22" fillId="8" borderId="7" xfId="0" applyFont="1" applyFill="1" applyBorder="1" applyAlignment="1">
      <alignment horizontal="center"/>
    </xf>
    <xf numFmtId="0" fontId="11" fillId="0" borderId="0" xfId="0" applyFont="1"/>
    <xf numFmtId="0" fontId="21" fillId="4" borderId="0" xfId="0" applyFont="1" applyFill="1" applyBorder="1" applyAlignment="1">
      <alignment horizontal="center"/>
    </xf>
    <xf numFmtId="0" fontId="0" fillId="4" borderId="0" xfId="0" applyFill="1" applyBorder="1"/>
    <xf numFmtId="0" fontId="20" fillId="10" borderId="6" xfId="0" applyFont="1" applyFill="1" applyBorder="1" applyAlignment="1">
      <alignment horizontal="center"/>
    </xf>
    <xf numFmtId="0" fontId="8" fillId="10" borderId="6" xfId="0" applyFont="1" applyFill="1" applyBorder="1" applyAlignment="1">
      <alignment horizontal="center"/>
    </xf>
    <xf numFmtId="0" fontId="22" fillId="8" borderId="2" xfId="0" applyFont="1" applyFill="1" applyBorder="1" applyAlignment="1">
      <alignment horizontal="center"/>
    </xf>
    <xf numFmtId="0" fontId="22" fillId="8" borderId="4" xfId="0" applyFont="1" applyFill="1" applyBorder="1" applyAlignment="1">
      <alignment horizontal="center"/>
    </xf>
    <xf numFmtId="0" fontId="22" fillId="9" borderId="26" xfId="0" applyFont="1" applyFill="1" applyBorder="1" applyAlignment="1">
      <alignment horizontal="center"/>
    </xf>
    <xf numFmtId="0" fontId="22" fillId="9" borderId="25" xfId="0" applyFont="1" applyFill="1" applyBorder="1" applyAlignment="1">
      <alignment horizontal="center"/>
    </xf>
    <xf numFmtId="0" fontId="22" fillId="8" borderId="3" xfId="0" applyFont="1" applyFill="1" applyBorder="1" applyAlignment="1">
      <alignment horizontal="center"/>
    </xf>
    <xf numFmtId="0" fontId="22" fillId="9" borderId="19" xfId="0" applyFont="1" applyFill="1" applyBorder="1" applyAlignment="1">
      <alignment horizontal="center"/>
    </xf>
    <xf numFmtId="0" fontId="22" fillId="10" borderId="30" xfId="0" applyFont="1" applyFill="1" applyBorder="1" applyAlignment="1">
      <alignment horizontal="right"/>
    </xf>
    <xf numFmtId="0" fontId="22" fillId="10" borderId="31" xfId="0" applyFont="1" applyFill="1" applyBorder="1" applyAlignment="1">
      <alignment horizontal="center"/>
    </xf>
    <xf numFmtId="0" fontId="22" fillId="10" borderId="32" xfId="0" applyFont="1" applyFill="1" applyBorder="1" applyAlignment="1">
      <alignment horizontal="center"/>
    </xf>
    <xf numFmtId="0" fontId="18" fillId="0" borderId="18" xfId="9" applyFont="1" applyBorder="1" applyAlignment="1">
      <alignment horizontal="center" vertical="center" wrapText="1"/>
    </xf>
    <xf numFmtId="0" fontId="18" fillId="0" borderId="20" xfId="9" applyFont="1" applyBorder="1" applyAlignment="1">
      <alignment horizontal="center" vertical="center" wrapText="1"/>
    </xf>
    <xf numFmtId="0" fontId="17" fillId="0" borderId="2" xfId="9" applyFont="1" applyBorder="1" applyAlignment="1">
      <alignment horizontal="center" vertical="center" wrapText="1"/>
    </xf>
    <xf numFmtId="0" fontId="3" fillId="0" borderId="0" xfId="11"/>
    <xf numFmtId="0" fontId="18" fillId="0" borderId="0" xfId="11" applyFont="1" applyAlignment="1">
      <alignment wrapText="1"/>
    </xf>
    <xf numFmtId="0" fontId="25" fillId="0" borderId="0" xfId="11" applyFont="1" applyAlignment="1">
      <alignment wrapText="1"/>
    </xf>
    <xf numFmtId="0" fontId="19" fillId="0" borderId="0" xfId="11" applyFont="1"/>
    <xf numFmtId="0" fontId="23" fillId="0" borderId="0" xfId="11" applyNumberFormat="1" applyFont="1"/>
    <xf numFmtId="0" fontId="23" fillId="0" borderId="0" xfId="11" applyFont="1"/>
    <xf numFmtId="0" fontId="25" fillId="0" borderId="6" xfId="11" applyFont="1" applyBorder="1" applyAlignment="1">
      <alignment horizontal="center" vertical="center" wrapText="1"/>
    </xf>
    <xf numFmtId="0" fontId="27" fillId="0" borderId="0" xfId="11" applyFont="1"/>
    <xf numFmtId="0" fontId="19" fillId="0" borderId="6" xfId="11" applyFont="1" applyBorder="1"/>
    <xf numFmtId="0" fontId="24" fillId="0" borderId="0" xfId="11" applyFont="1" applyAlignment="1">
      <alignment horizontal="center"/>
    </xf>
    <xf numFmtId="0" fontId="26" fillId="0" borderId="0" xfId="11" applyFont="1" applyAlignment="1">
      <alignment horizontal="center"/>
    </xf>
    <xf numFmtId="0" fontId="26" fillId="0" borderId="0" xfId="11" applyNumberFormat="1" applyFont="1" applyAlignment="1">
      <alignment horizontal="center"/>
    </xf>
    <xf numFmtId="0" fontId="26" fillId="0" borderId="0" xfId="11" applyNumberFormat="1" applyFont="1"/>
    <xf numFmtId="0" fontId="26" fillId="0" borderId="0" xfId="11" applyFont="1"/>
    <xf numFmtId="0" fontId="27" fillId="0" borderId="28" xfId="11" applyFont="1" applyBorder="1" applyAlignment="1">
      <alignment horizontal="center"/>
    </xf>
    <xf numFmtId="0" fontId="27" fillId="0" borderId="6" xfId="11" applyFont="1" applyBorder="1"/>
    <xf numFmtId="0" fontId="14" fillId="0" borderId="0" xfId="11" applyFont="1"/>
    <xf numFmtId="0" fontId="30" fillId="0" borderId="0" xfId="11" applyFont="1"/>
    <xf numFmtId="0" fontId="14" fillId="7" borderId="28" xfId="11" applyFont="1" applyFill="1" applyBorder="1" applyAlignment="1">
      <alignment horizontal="center" wrapText="1"/>
    </xf>
    <xf numFmtId="0" fontId="33" fillId="6" borderId="16" xfId="9" applyFont="1" applyFill="1" applyBorder="1" applyAlignment="1">
      <alignment horizontal="center" vertical="center" wrapText="1"/>
    </xf>
    <xf numFmtId="168" fontId="17" fillId="0" borderId="0" xfId="9" applyNumberFormat="1" applyFont="1" applyAlignment="1">
      <alignment horizontal="center" vertical="center" wrapText="1"/>
    </xf>
    <xf numFmtId="168" fontId="23" fillId="0" borderId="0" xfId="9" applyNumberFormat="1" applyFont="1" applyAlignment="1">
      <alignment horizontal="center" vertical="center" wrapText="1"/>
    </xf>
    <xf numFmtId="0" fontId="18" fillId="0" borderId="20" xfId="9" applyFont="1" applyBorder="1" applyAlignment="1">
      <alignment horizontal="justify" vertical="center" wrapText="1"/>
    </xf>
    <xf numFmtId="168" fontId="17" fillId="4" borderId="6" xfId="9" applyNumberFormat="1" applyFont="1" applyFill="1" applyBorder="1" applyAlignment="1">
      <alignment horizontal="center" vertical="center" wrapText="1"/>
    </xf>
    <xf numFmtId="168" fontId="17" fillId="4" borderId="9" xfId="9" applyNumberFormat="1" applyFont="1" applyFill="1" applyBorder="1" applyAlignment="1">
      <alignment horizontal="center" vertical="center" wrapText="1"/>
    </xf>
    <xf numFmtId="168" fontId="17" fillId="4" borderId="6" xfId="10" applyNumberFormat="1" applyFont="1" applyFill="1" applyBorder="1" applyAlignment="1">
      <alignment horizontal="center" vertical="center" wrapText="1"/>
    </xf>
    <xf numFmtId="168" fontId="17" fillId="4" borderId="3" xfId="10" applyNumberFormat="1" applyFont="1" applyFill="1" applyBorder="1" applyAlignment="1">
      <alignment horizontal="center" vertical="center" wrapText="1"/>
    </xf>
    <xf numFmtId="0" fontId="18" fillId="0" borderId="0" xfId="9" applyFont="1" applyBorder="1" applyAlignment="1">
      <alignment horizontal="center" vertical="center" wrapText="1"/>
    </xf>
    <xf numFmtId="0" fontId="18" fillId="0" borderId="13" xfId="9" applyFont="1" applyBorder="1" applyAlignment="1">
      <alignment horizontal="center" vertical="center" wrapText="1"/>
    </xf>
    <xf numFmtId="0" fontId="18" fillId="0" borderId="24" xfId="9" applyFont="1" applyBorder="1" applyAlignment="1">
      <alignment horizontal="center" vertical="center" wrapText="1"/>
    </xf>
    <xf numFmtId="168" fontId="13" fillId="0" borderId="12" xfId="9" applyNumberFormat="1" applyFont="1" applyBorder="1" applyAlignment="1">
      <alignment horizontal="center" vertical="center" wrapText="1"/>
    </xf>
    <xf numFmtId="0" fontId="13" fillId="0" borderId="11" xfId="9" applyFont="1" applyBorder="1" applyAlignment="1">
      <alignment horizontal="center" vertical="center" wrapText="1"/>
    </xf>
    <xf numFmtId="0" fontId="30" fillId="11" borderId="35" xfId="11" applyNumberFormat="1" applyFont="1" applyFill="1" applyBorder="1" applyAlignment="1">
      <alignment wrapText="1"/>
    </xf>
    <xf numFmtId="0" fontId="30" fillId="12" borderId="35" xfId="11" applyNumberFormat="1" applyFont="1" applyFill="1" applyBorder="1" applyAlignment="1">
      <alignment wrapText="1"/>
    </xf>
    <xf numFmtId="0" fontId="24" fillId="0" borderId="0" xfId="11" applyFont="1" applyAlignment="1">
      <alignment wrapText="1"/>
    </xf>
    <xf numFmtId="0" fontId="18" fillId="0" borderId="40" xfId="11" applyFont="1" applyBorder="1" applyAlignment="1">
      <alignment wrapText="1"/>
    </xf>
    <xf numFmtId="0" fontId="18" fillId="0" borderId="33" xfId="11" applyFont="1" applyBorder="1" applyAlignment="1">
      <alignment wrapText="1"/>
    </xf>
    <xf numFmtId="0" fontId="2" fillId="0" borderId="0" xfId="11" applyFont="1"/>
    <xf numFmtId="0" fontId="16" fillId="6" borderId="16" xfId="9" applyFont="1" applyFill="1" applyBorder="1" applyAlignment="1">
      <alignment horizontal="center" vertical="center" wrapText="1"/>
    </xf>
    <xf numFmtId="0" fontId="17" fillId="4" borderId="6" xfId="9" applyNumberFormat="1" applyFont="1" applyFill="1" applyBorder="1" applyAlignment="1">
      <alignment horizontal="center" vertical="center" wrapText="1"/>
    </xf>
    <xf numFmtId="0" fontId="22" fillId="8" borderId="6" xfId="12" applyNumberFormat="1" applyFont="1" applyFill="1" applyBorder="1" applyAlignment="1">
      <alignment horizontal="center" vertical="center"/>
    </xf>
    <xf numFmtId="0" fontId="22" fillId="8" borderId="6" xfId="0" applyNumberFormat="1" applyFont="1" applyFill="1" applyBorder="1" applyAlignment="1">
      <alignment horizontal="center" vertical="center"/>
    </xf>
    <xf numFmtId="0" fontId="22" fillId="8" borderId="7" xfId="0" applyNumberFormat="1" applyFont="1" applyFill="1" applyBorder="1" applyAlignment="1">
      <alignment horizontal="center" vertical="center"/>
    </xf>
    <xf numFmtId="0" fontId="22" fillId="9" borderId="9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18" fillId="0" borderId="6" xfId="11" applyFont="1" applyBorder="1" applyAlignment="1">
      <alignment horizontal="center" vertical="center" wrapText="1"/>
    </xf>
    <xf numFmtId="0" fontId="26" fillId="0" borderId="20" xfId="11" applyNumberFormat="1" applyFont="1" applyBorder="1" applyAlignment="1">
      <alignment horizontal="center" vertical="center" wrapText="1"/>
    </xf>
    <xf numFmtId="0" fontId="17" fillId="0" borderId="5" xfId="9" applyFont="1" applyBorder="1" applyAlignment="1">
      <alignment horizontal="center" vertical="center" wrapText="1"/>
    </xf>
    <xf numFmtId="0" fontId="18" fillId="0" borderId="36" xfId="9" applyFont="1" applyBorder="1" applyAlignment="1">
      <alignment horizontal="center" vertical="center" wrapText="1"/>
    </xf>
    <xf numFmtId="0" fontId="18" fillId="0" borderId="37" xfId="9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18" fillId="4" borderId="3" xfId="9" applyFont="1" applyFill="1" applyBorder="1" applyAlignment="1">
      <alignment horizontal="justify" vertical="center" wrapText="1"/>
    </xf>
    <xf numFmtId="0" fontId="18" fillId="0" borderId="42" xfId="9" applyFont="1" applyBorder="1" applyAlignment="1">
      <alignment horizontal="center" vertical="center" wrapText="1"/>
    </xf>
    <xf numFmtId="0" fontId="15" fillId="4" borderId="16" xfId="9" applyFont="1" applyFill="1" applyBorder="1" applyAlignment="1">
      <alignment horizontal="center" vertical="center"/>
    </xf>
    <xf numFmtId="0" fontId="18" fillId="0" borderId="19" xfId="11" applyFont="1" applyBorder="1" applyAlignment="1">
      <alignment horizontal="center" wrapText="1"/>
    </xf>
    <xf numFmtId="0" fontId="25" fillId="0" borderId="39" xfId="11" applyFont="1" applyBorder="1" applyAlignment="1">
      <alignment horizontal="center" wrapText="1"/>
    </xf>
    <xf numFmtId="0" fontId="28" fillId="11" borderId="21" xfId="11" applyFont="1" applyFill="1" applyBorder="1"/>
    <xf numFmtId="0" fontId="15" fillId="11" borderId="44" xfId="11" applyNumberFormat="1" applyFont="1" applyFill="1" applyBorder="1" applyAlignment="1">
      <alignment horizontal="center"/>
    </xf>
    <xf numFmtId="0" fontId="29" fillId="9" borderId="21" xfId="11" applyFont="1" applyFill="1" applyBorder="1" applyAlignment="1">
      <alignment horizontal="center"/>
    </xf>
    <xf numFmtId="0" fontId="15" fillId="9" borderId="44" xfId="11" applyFont="1" applyFill="1" applyBorder="1" applyAlignment="1">
      <alignment horizontal="center"/>
    </xf>
    <xf numFmtId="0" fontId="29" fillId="12" borderId="21" xfId="11" applyFont="1" applyFill="1" applyBorder="1" applyAlignment="1">
      <alignment horizontal="center"/>
    </xf>
    <xf numFmtId="0" fontId="15" fillId="12" borderId="44" xfId="11" applyFont="1" applyFill="1" applyBorder="1" applyAlignment="1">
      <alignment horizontal="center"/>
    </xf>
    <xf numFmtId="1" fontId="19" fillId="0" borderId="6" xfId="11" applyNumberFormat="1" applyFont="1" applyBorder="1"/>
    <xf numFmtId="1" fontId="30" fillId="9" borderId="35" xfId="11" applyNumberFormat="1" applyFont="1" applyFill="1" applyBorder="1" applyAlignment="1">
      <alignment wrapText="1"/>
    </xf>
    <xf numFmtId="0" fontId="17" fillId="0" borderId="2" xfId="9" applyFont="1" applyBorder="1" applyAlignment="1">
      <alignment horizontal="center" vertical="center" wrapText="1"/>
    </xf>
    <xf numFmtId="0" fontId="17" fillId="0" borderId="5" xfId="9" applyFont="1" applyBorder="1" applyAlignment="1">
      <alignment horizontal="center" vertical="center" wrapText="1"/>
    </xf>
    <xf numFmtId="0" fontId="33" fillId="0" borderId="7" xfId="9" applyFont="1" applyBorder="1" applyAlignment="1">
      <alignment horizontal="center" vertical="center" wrapText="1"/>
    </xf>
    <xf numFmtId="0" fontId="0" fillId="0" borderId="6" xfId="0" applyBorder="1"/>
    <xf numFmtId="1" fontId="0" fillId="0" borderId="0" xfId="0" applyNumberFormat="1"/>
    <xf numFmtId="0" fontId="0" fillId="0" borderId="6" xfId="0" applyBorder="1" applyAlignment="1">
      <alignment horizontal="center"/>
    </xf>
    <xf numFmtId="0" fontId="11" fillId="13" borderId="6" xfId="0" applyFont="1" applyFill="1" applyBorder="1" applyAlignment="1">
      <alignment horizontal="center"/>
    </xf>
    <xf numFmtId="0" fontId="18" fillId="0" borderId="3" xfId="9" applyFont="1" applyBorder="1" applyAlignment="1">
      <alignment horizontal="justify" vertical="center" wrapText="1"/>
    </xf>
    <xf numFmtId="168" fontId="17" fillId="4" borderId="3" xfId="9" applyNumberFormat="1" applyFont="1" applyFill="1" applyBorder="1" applyAlignment="1">
      <alignment horizontal="center" vertical="center" wrapText="1"/>
    </xf>
    <xf numFmtId="169" fontId="35" fillId="0" borderId="0" xfId="0" applyNumberFormat="1" applyFont="1" applyFill="1" applyBorder="1" applyAlignment="1" applyProtection="1">
      <alignment horizontal="center"/>
    </xf>
    <xf numFmtId="0" fontId="36" fillId="0" borderId="0" xfId="0" applyFont="1" applyFill="1" applyAlignment="1">
      <alignment horizontal="center"/>
    </xf>
    <xf numFmtId="169" fontId="35" fillId="0" borderId="0" xfId="0" applyNumberFormat="1" applyFont="1" applyFill="1" applyBorder="1" applyAlignment="1" applyProtection="1">
      <alignment horizontal="left"/>
    </xf>
    <xf numFmtId="4" fontId="35" fillId="0" borderId="0" xfId="0" applyNumberFormat="1" applyFont="1" applyFill="1" applyBorder="1" applyProtection="1"/>
    <xf numFmtId="170" fontId="35" fillId="0" borderId="0" xfId="13" applyNumberFormat="1" applyFont="1" applyFill="1" applyBorder="1"/>
    <xf numFmtId="0" fontId="36" fillId="0" borderId="0" xfId="0" applyFont="1" applyFill="1"/>
    <xf numFmtId="0" fontId="35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35" fillId="0" borderId="0" xfId="0" applyFont="1"/>
    <xf numFmtId="171" fontId="35" fillId="0" borderId="0" xfId="0" applyNumberFormat="1" applyFont="1"/>
    <xf numFmtId="0" fontId="39" fillId="0" borderId="0" xfId="0" applyFont="1" applyAlignment="1">
      <alignment horizontal="center"/>
    </xf>
    <xf numFmtId="0" fontId="39" fillId="0" borderId="0" xfId="0" applyFont="1"/>
    <xf numFmtId="171" fontId="39" fillId="0" borderId="0" xfId="0" applyNumberFormat="1" applyFont="1"/>
    <xf numFmtId="0" fontId="40" fillId="0" borderId="0" xfId="0" applyFont="1" applyAlignment="1">
      <alignment horizontal="center"/>
    </xf>
    <xf numFmtId="0" fontId="40" fillId="0" borderId="0" xfId="0" applyFont="1"/>
    <xf numFmtId="0" fontId="0" fillId="0" borderId="0" xfId="0" applyAlignment="1">
      <alignment horizontal="center"/>
    </xf>
    <xf numFmtId="17" fontId="0" fillId="0" borderId="13" xfId="0" quotePrefix="1" applyNumberFormat="1" applyBorder="1" applyAlignment="1">
      <alignment horizontal="center"/>
    </xf>
    <xf numFmtId="0" fontId="41" fillId="0" borderId="7" xfId="9" applyFont="1" applyBorder="1" applyAlignment="1">
      <alignment horizontal="center" vertical="center" wrapText="1"/>
    </xf>
    <xf numFmtId="0" fontId="1" fillId="0" borderId="0" xfId="9" applyFont="1"/>
    <xf numFmtId="0" fontId="40" fillId="7" borderId="0" xfId="0" applyFont="1" applyFill="1" applyAlignment="1">
      <alignment horizontal="center"/>
    </xf>
    <xf numFmtId="0" fontId="39" fillId="7" borderId="0" xfId="0" applyFont="1" applyFill="1" applyAlignment="1">
      <alignment horizontal="center"/>
    </xf>
    <xf numFmtId="168" fontId="17" fillId="4" borderId="43" xfId="9" applyNumberFormat="1" applyFont="1" applyFill="1" applyBorder="1" applyAlignment="1">
      <alignment horizontal="center" vertical="center" wrapText="1"/>
    </xf>
    <xf numFmtId="168" fontId="17" fillId="4" borderId="38" xfId="9" applyNumberFormat="1" applyFont="1" applyFill="1" applyBorder="1" applyAlignment="1">
      <alignment horizontal="center" vertical="center" wrapText="1"/>
    </xf>
    <xf numFmtId="168" fontId="17" fillId="4" borderId="29" xfId="9" applyNumberFormat="1" applyFont="1" applyFill="1" applyBorder="1" applyAlignment="1">
      <alignment horizontal="center" vertical="center" wrapText="1"/>
    </xf>
    <xf numFmtId="168" fontId="17" fillId="4" borderId="23" xfId="9" applyNumberFormat="1" applyFont="1" applyFill="1" applyBorder="1" applyAlignment="1">
      <alignment horizontal="center" vertical="center" wrapText="1"/>
    </xf>
    <xf numFmtId="168" fontId="17" fillId="4" borderId="18" xfId="9" applyNumberFormat="1" applyFont="1" applyFill="1" applyBorder="1" applyAlignment="1">
      <alignment horizontal="center" vertical="center" wrapText="1"/>
    </xf>
    <xf numFmtId="0" fontId="16" fillId="6" borderId="21" xfId="9" applyFont="1" applyFill="1" applyBorder="1" applyAlignment="1">
      <alignment horizontal="center" vertical="center" wrapText="1"/>
    </xf>
    <xf numFmtId="0" fontId="16" fillId="6" borderId="22" xfId="9" applyFont="1" applyFill="1" applyBorder="1" applyAlignment="1">
      <alignment horizontal="center" vertical="center" wrapText="1"/>
    </xf>
    <xf numFmtId="0" fontId="16" fillId="6" borderId="17" xfId="9" applyFont="1" applyFill="1" applyBorder="1" applyAlignment="1">
      <alignment horizontal="center" vertical="center" wrapText="1"/>
    </xf>
    <xf numFmtId="0" fontId="17" fillId="0" borderId="41" xfId="9" applyFont="1" applyBorder="1" applyAlignment="1">
      <alignment horizontal="center" vertical="center" wrapText="1"/>
    </xf>
    <xf numFmtId="0" fontId="17" fillId="0" borderId="27" xfId="9" applyFont="1" applyBorder="1" applyAlignment="1">
      <alignment horizontal="center" vertical="center" wrapText="1"/>
    </xf>
    <xf numFmtId="0" fontId="17" fillId="0" borderId="2" xfId="9" applyFont="1" applyBorder="1" applyAlignment="1">
      <alignment horizontal="center" vertical="center" wrapText="1"/>
    </xf>
    <xf numFmtId="0" fontId="17" fillId="0" borderId="5" xfId="9" applyFont="1" applyBorder="1" applyAlignment="1">
      <alignment horizontal="center" vertical="center" wrapText="1"/>
    </xf>
    <xf numFmtId="0" fontId="17" fillId="0" borderId="26" xfId="9" applyFont="1" applyBorder="1" applyAlignment="1">
      <alignment horizontal="center" vertical="center" wrapText="1"/>
    </xf>
    <xf numFmtId="0" fontId="13" fillId="0" borderId="0" xfId="9" applyFont="1" applyAlignment="1">
      <alignment horizontal="center"/>
    </xf>
    <xf numFmtId="0" fontId="24" fillId="0" borderId="0" xfId="11" applyFont="1" applyAlignment="1">
      <alignment horizontal="left" wrapText="1"/>
    </xf>
    <xf numFmtId="0" fontId="14" fillId="0" borderId="0" xfId="9" applyFont="1" applyAlignment="1">
      <alignment horizontal="center"/>
    </xf>
    <xf numFmtId="0" fontId="17" fillId="4" borderId="43" xfId="9" applyNumberFormat="1" applyFont="1" applyFill="1" applyBorder="1" applyAlignment="1">
      <alignment horizontal="center" vertical="center" wrapText="1"/>
    </xf>
    <xf numFmtId="0" fontId="17" fillId="4" borderId="38" xfId="9" applyNumberFormat="1" applyFont="1" applyFill="1" applyBorder="1" applyAlignment="1">
      <alignment horizontal="center" vertical="center" wrapText="1"/>
    </xf>
    <xf numFmtId="0" fontId="17" fillId="4" borderId="29" xfId="9" applyNumberFormat="1" applyFont="1" applyFill="1" applyBorder="1" applyAlignment="1">
      <alignment horizontal="center" vertical="center" wrapText="1"/>
    </xf>
    <xf numFmtId="0" fontId="18" fillId="0" borderId="42" xfId="9" applyFont="1" applyBorder="1" applyAlignment="1">
      <alignment horizontal="center" vertical="center" wrapText="1"/>
    </xf>
    <xf numFmtId="0" fontId="18" fillId="0" borderId="36" xfId="9" applyFont="1" applyBorder="1" applyAlignment="1">
      <alignment horizontal="center" vertical="center" wrapText="1"/>
    </xf>
    <xf numFmtId="0" fontId="18" fillId="0" borderId="37" xfId="9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4" fillId="0" borderId="0" xfId="11" applyFont="1" applyAlignment="1">
      <alignment horizontal="center" wrapText="1"/>
    </xf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1" fillId="2" borderId="2" xfId="0" applyFont="1" applyFill="1" applyBorder="1" applyAlignment="1">
      <alignment horizontal="center"/>
    </xf>
    <xf numFmtId="0" fontId="21" fillId="2" borderId="3" xfId="0" applyFont="1" applyFill="1" applyBorder="1" applyAlignment="1">
      <alignment horizontal="center"/>
    </xf>
    <xf numFmtId="0" fontId="21" fillId="2" borderId="4" xfId="0" applyFont="1" applyFill="1" applyBorder="1" applyAlignment="1">
      <alignment horizontal="center"/>
    </xf>
    <xf numFmtId="0" fontId="18" fillId="0" borderId="0" xfId="11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21" fillId="5" borderId="2" xfId="0" applyFont="1" applyFill="1" applyBorder="1" applyAlignment="1">
      <alignment horizontal="center"/>
    </xf>
    <xf numFmtId="0" fontId="21" fillId="5" borderId="3" xfId="0" applyFont="1" applyFill="1" applyBorder="1" applyAlignment="1">
      <alignment horizontal="center"/>
    </xf>
    <xf numFmtId="0" fontId="21" fillId="5" borderId="4" xfId="0" applyFont="1" applyFill="1" applyBorder="1" applyAlignment="1">
      <alignment horizontal="center"/>
    </xf>
    <xf numFmtId="0" fontId="18" fillId="0" borderId="40" xfId="11" applyFont="1" applyBorder="1" applyAlignment="1">
      <alignment horizontal="center" wrapText="1"/>
    </xf>
    <xf numFmtId="0" fontId="18" fillId="0" borderId="33" xfId="11" applyFont="1" applyBorder="1" applyAlignment="1">
      <alignment horizontal="center" wrapText="1"/>
    </xf>
    <xf numFmtId="0" fontId="18" fillId="0" borderId="28" xfId="11" applyFont="1" applyBorder="1" applyAlignment="1">
      <alignment horizontal="center" vertical="center" wrapText="1"/>
    </xf>
    <xf numFmtId="0" fontId="26" fillId="0" borderId="6" xfId="11" applyNumberFormat="1" applyFont="1" applyBorder="1" applyAlignment="1">
      <alignment horizontal="center" vertical="center" wrapText="1"/>
    </xf>
    <xf numFmtId="0" fontId="30" fillId="0" borderId="34" xfId="11" applyFont="1" applyBorder="1" applyAlignment="1">
      <alignment horizontal="center" wrapText="1"/>
    </xf>
    <xf numFmtId="0" fontId="18" fillId="0" borderId="6" xfId="11" applyFont="1" applyBorder="1" applyAlignment="1">
      <alignment horizontal="center" vertical="center" wrapText="1"/>
    </xf>
    <xf numFmtId="0" fontId="26" fillId="0" borderId="18" xfId="11" applyNumberFormat="1" applyFont="1" applyBorder="1" applyAlignment="1">
      <alignment horizontal="center" vertical="center" wrapText="1"/>
    </xf>
    <xf numFmtId="0" fontId="26" fillId="0" borderId="20" xfId="11" applyNumberFormat="1" applyFont="1" applyBorder="1" applyAlignment="1">
      <alignment horizontal="center" vertical="center" wrapText="1"/>
    </xf>
    <xf numFmtId="0" fontId="14" fillId="0" borderId="16" xfId="11" applyFont="1" applyBorder="1" applyAlignment="1">
      <alignment horizontal="center" vertical="center" textRotation="90" wrapText="1"/>
    </xf>
    <xf numFmtId="0" fontId="14" fillId="0" borderId="45" xfId="11" applyFont="1" applyBorder="1" applyAlignment="1">
      <alignment horizontal="center" vertical="center" textRotation="90" wrapText="1"/>
    </xf>
    <xf numFmtId="0" fontId="14" fillId="0" borderId="35" xfId="11" applyFont="1" applyBorder="1" applyAlignment="1">
      <alignment horizontal="center" vertical="center" textRotation="90" wrapText="1"/>
    </xf>
    <xf numFmtId="0" fontId="34" fillId="0" borderId="16" xfId="11" applyFont="1" applyBorder="1" applyAlignment="1">
      <alignment horizontal="center" vertical="center" textRotation="90" wrapText="1"/>
    </xf>
    <xf numFmtId="0" fontId="34" fillId="0" borderId="45" xfId="11" applyFont="1" applyBorder="1" applyAlignment="1">
      <alignment horizontal="center" vertical="center" textRotation="90" wrapText="1"/>
    </xf>
    <xf numFmtId="0" fontId="34" fillId="0" borderId="35" xfId="11" applyFont="1" applyBorder="1" applyAlignment="1">
      <alignment horizontal="center" vertical="center" textRotation="90" wrapText="1"/>
    </xf>
    <xf numFmtId="1" fontId="26" fillId="0" borderId="6" xfId="11" applyNumberFormat="1" applyFont="1" applyBorder="1" applyAlignment="1">
      <alignment horizontal="center" vertical="center" wrapText="1"/>
    </xf>
    <xf numFmtId="169" fontId="37" fillId="0" borderId="0" xfId="0" applyNumberFormat="1" applyFont="1" applyFill="1" applyBorder="1" applyAlignment="1" applyProtection="1">
      <alignment horizontal="center"/>
    </xf>
  </cellXfs>
  <cellStyles count="14">
    <cellStyle name="Comma 2" xfId="1"/>
    <cellStyle name="Currency 2" xfId="2"/>
    <cellStyle name="Millares" xfId="12" builtinId="3"/>
    <cellStyle name="Millares 2" xfId="3"/>
    <cellStyle name="Millares 3" xfId="10"/>
    <cellStyle name="Moneda" xfId="13" builtinId="4"/>
    <cellStyle name="Moneda 2" xfId="4"/>
    <cellStyle name="Moneda 3" xfId="5"/>
    <cellStyle name="Normal" xfId="0" builtinId="0"/>
    <cellStyle name="Normal 2" xfId="6"/>
    <cellStyle name="Normal 2 2" xfId="7"/>
    <cellStyle name="Normal 3" xfId="8"/>
    <cellStyle name="Normal 4" xfId="9"/>
    <cellStyle name="Normal 5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 sz="1200"/>
              <a:t>PORCENTAJE DE INTERNOS LABORANDO EN CONTRATOS  DE TRABAJO CON EMPRESARIOS  </a:t>
            </a:r>
          </a:p>
        </c:rich>
      </c:tx>
      <c:layout>
        <c:manualLayout>
          <c:xMode val="edge"/>
          <c:yMode val="edge"/>
          <c:x val="6.4152668416447983E-2"/>
          <c:y val="3.7037037037037056E-2"/>
        </c:manualLayout>
      </c:layout>
    </c:title>
    <c:plotArea>
      <c:layout>
        <c:manualLayout>
          <c:layoutTarget val="inner"/>
          <c:xMode val="edge"/>
          <c:yMode val="edge"/>
          <c:x val="0.27034209406256648"/>
          <c:y val="0.17578040497099331"/>
          <c:w val="0.46832499822657514"/>
          <c:h val="0.7989867404902915"/>
        </c:manualLayout>
      </c:layout>
      <c:doughnutChart>
        <c:varyColors val="1"/>
        <c:ser>
          <c:idx val="0"/>
          <c:order val="0"/>
          <c:spPr>
            <a:scene3d>
              <a:camera prst="orthographicFront"/>
              <a:lightRig rig="twoPt" dir="t">
                <a:rot lat="0" lon="0" rev="12000000"/>
              </a:lightRig>
            </a:scene3d>
            <a:sp3d prstMaterial="softEdge">
              <a:bevelT w="152400" h="50800" prst="softRound"/>
            </a:sp3d>
          </c:spPr>
          <c:explosion val="25"/>
          <c:dPt>
            <c:idx val="1"/>
            <c:spPr>
              <a:solidFill>
                <a:schemeClr val="accent3">
                  <a:lumMod val="75000"/>
                </a:schemeClr>
              </a:solidFill>
              <a:scene3d>
                <a:camera prst="orthographicFront"/>
                <a:lightRig rig="twoPt" dir="t">
                  <a:rot lat="0" lon="0" rev="12000000"/>
                </a:lightRig>
              </a:scene3d>
              <a:sp3d prstMaterial="softEdge">
                <a:bevelT w="152400" h="50800" prst="softRound"/>
              </a:sp3d>
            </c:spPr>
          </c:dPt>
          <c:dLbls>
            <c:dLbl>
              <c:idx val="0"/>
              <c:layout>
                <c:manualLayout>
                  <c:x val="0.11936936936936865"/>
                  <c:y val="-9.2219020172910643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-0.15540540540540695"/>
                  <c:y val="3.4582132564841515E-2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'% CONVENIOS EMPRESARIOS'!$E$17:$E$18</c:f>
              <c:strCache>
                <c:ptCount val="2"/>
                <c:pt idx="0">
                  <c:v>INJALRESO</c:v>
                </c:pt>
                <c:pt idx="1">
                  <c:v>EMPRESARIOS</c:v>
                </c:pt>
              </c:strCache>
            </c:strRef>
          </c:cat>
          <c:val>
            <c:numRef>
              <c:f>'% CONVENIOS EMPRESARIOS'!$F$17:$F$18</c:f>
              <c:numCache>
                <c:formatCode>General</c:formatCode>
                <c:ptCount val="2"/>
                <c:pt idx="0">
                  <c:v>213</c:v>
                </c:pt>
                <c:pt idx="1">
                  <c:v>443</c:v>
                </c:pt>
              </c:numCache>
            </c:numRef>
          </c:val>
        </c:ser>
        <c:dLbls>
          <c:showPercent val="1"/>
        </c:dLbls>
        <c:firstSliceAng val="0"/>
        <c:holeSize val="50"/>
      </c:doughnut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MX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view3D>
      <c:rAngAx val="1"/>
    </c:view3D>
    <c:plotArea>
      <c:layout/>
      <c:bar3DChart>
        <c:barDir val="bar"/>
        <c:grouping val="clustered"/>
        <c:ser>
          <c:idx val="0"/>
          <c:order val="0"/>
          <c:tx>
            <c:strRef>
              <c:f>'COMP TRAB SEMESTRAL'!$A$6</c:f>
              <c:strCache>
                <c:ptCount val="1"/>
                <c:pt idx="0">
                  <c:v>INJALRESO</c:v>
                </c:pt>
              </c:strCache>
            </c:strRef>
          </c:tx>
          <c:spPr>
            <a:effectLst>
              <a:outerShdw blurRad="266700" dist="1016000" dir="10920000" algn="ctr" rotWithShape="0">
                <a:srgbClr val="000000">
                  <a:alpha val="49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dLbls>
            <c:dLbl>
              <c:idx val="0"/>
              <c:layout>
                <c:manualLayout>
                  <c:x val="-0.16436319697842691"/>
                  <c:y val="0"/>
                </c:manualLayout>
              </c:layout>
              <c:showVal val="1"/>
              <c:showSerName val="1"/>
            </c:dLbl>
            <c:dLbl>
              <c:idx val="1"/>
              <c:layout>
                <c:manualLayout>
                  <c:x val="-0.16233067665322318"/>
                  <c:y val="2.9461942257218029E-3"/>
                </c:manualLayout>
              </c:layout>
              <c:showVal val="1"/>
              <c:showSerName val="1"/>
            </c:dLbl>
            <c:dLbl>
              <c:idx val="2"/>
              <c:layout>
                <c:manualLayout>
                  <c:x val="-0.16260162601626016"/>
                  <c:y val="0"/>
                </c:manualLayout>
              </c:layout>
              <c:showVal val="1"/>
              <c:showSerName val="1"/>
            </c:dLbl>
            <c:dLbl>
              <c:idx val="3"/>
              <c:layout>
                <c:manualLayout>
                  <c:x val="-0.11386742578283855"/>
                  <c:y val="-7.2202166064982004E-3"/>
                </c:manualLayout>
              </c:layout>
              <c:showVal val="1"/>
              <c:showSerName val="1"/>
            </c:dLbl>
            <c:dLbl>
              <c:idx val="4"/>
              <c:layout>
                <c:manualLayout>
                  <c:x val="-0.10597824953159776"/>
                  <c:y val="-3.6101083032490985E-3"/>
                </c:manualLayout>
              </c:layout>
              <c:showVal val="1"/>
              <c:showSerName val="1"/>
            </c:dLbl>
            <c:txPr>
              <a:bodyPr/>
              <a:lstStyle/>
              <a:p>
                <a:pPr>
                  <a:defRPr sz="1000" baseline="0"/>
                </a:pPr>
                <a:endParaRPr lang="es-MX"/>
              </a:p>
            </c:txPr>
            <c:showVal val="1"/>
            <c:showSerName val="1"/>
          </c:dLbls>
          <c:cat>
            <c:strRef>
              <c:f>'COMP TRAB SEMESTRAL'!$B$5:$F$5</c:f>
              <c:strCache>
                <c:ptCount val="5"/>
                <c:pt idx="0">
                  <c:v>PRIMER SEMESTRE 2011</c:v>
                </c:pt>
                <c:pt idx="1">
                  <c:v>SEGUNDO SEMESTRE 2011</c:v>
                </c:pt>
                <c:pt idx="2">
                  <c:v>PRIMER SEMESTRE 2012</c:v>
                </c:pt>
                <c:pt idx="3">
                  <c:v>SEGUNDO SEMESTRE 2012</c:v>
                </c:pt>
                <c:pt idx="4">
                  <c:v>ENERO 2013</c:v>
                </c:pt>
              </c:strCache>
            </c:strRef>
          </c:cat>
          <c:val>
            <c:numRef>
              <c:f>'COMP TRAB SEMESTRAL'!$B$6:$F$6</c:f>
              <c:numCache>
                <c:formatCode>General</c:formatCode>
                <c:ptCount val="5"/>
                <c:pt idx="0">
                  <c:v>189</c:v>
                </c:pt>
                <c:pt idx="1">
                  <c:v>212</c:v>
                </c:pt>
                <c:pt idx="2">
                  <c:v>195</c:v>
                </c:pt>
                <c:pt idx="3">
                  <c:v>216</c:v>
                </c:pt>
                <c:pt idx="4">
                  <c:v>213</c:v>
                </c:pt>
              </c:numCache>
            </c:numRef>
          </c:val>
        </c:ser>
        <c:ser>
          <c:idx val="1"/>
          <c:order val="1"/>
          <c:tx>
            <c:strRef>
              <c:f>'COMP TRAB SEMESTRAL'!$A$7</c:f>
              <c:strCache>
                <c:ptCount val="1"/>
                <c:pt idx="0">
                  <c:v>EMPRESARIOS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effectLst>
              <a:outerShdw blurRad="50800" dist="50800" dir="5400000" algn="ctr" rotWithShape="0">
                <a:schemeClr val="bg1"/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dLbls>
            <c:dLbl>
              <c:idx val="0"/>
              <c:layout>
                <c:manualLayout>
                  <c:x val="-0.18699186991869921"/>
                  <c:y val="0"/>
                </c:manualLayout>
              </c:layout>
              <c:showVal val="1"/>
              <c:showSerName val="1"/>
            </c:dLbl>
            <c:dLbl>
              <c:idx val="1"/>
              <c:layout>
                <c:manualLayout>
                  <c:x val="-0.18292682926829271"/>
                  <c:y val="0"/>
                </c:manualLayout>
              </c:layout>
              <c:showVal val="1"/>
              <c:showSerName val="1"/>
            </c:dLbl>
            <c:dLbl>
              <c:idx val="2"/>
              <c:layout>
                <c:manualLayout>
                  <c:x val="-0.15378380334037275"/>
                  <c:y val="-7.5757575757575924E-3"/>
                </c:manualLayout>
              </c:layout>
              <c:showVal val="1"/>
              <c:showSerName val="1"/>
            </c:dLbl>
            <c:dLbl>
              <c:idx val="3"/>
              <c:layout>
                <c:manualLayout>
                  <c:x val="-0.13664091093940625"/>
                  <c:y val="-7.2202166064982117E-3"/>
                </c:manualLayout>
              </c:layout>
              <c:showVal val="1"/>
              <c:showSerName val="1"/>
            </c:dLbl>
            <c:dLbl>
              <c:idx val="4"/>
              <c:layout>
                <c:manualLayout>
                  <c:x val="-0.11820650909293598"/>
                  <c:y val="-3.6101083032490985E-3"/>
                </c:manualLayout>
              </c:layout>
              <c:showVal val="1"/>
              <c:showSerName val="1"/>
            </c:dLbl>
            <c:showVal val="1"/>
            <c:showSerName val="1"/>
          </c:dLbls>
          <c:cat>
            <c:strRef>
              <c:f>'COMP TRAB SEMESTRAL'!$B$5:$F$5</c:f>
              <c:strCache>
                <c:ptCount val="5"/>
                <c:pt idx="0">
                  <c:v>PRIMER SEMESTRE 2011</c:v>
                </c:pt>
                <c:pt idx="1">
                  <c:v>SEGUNDO SEMESTRE 2011</c:v>
                </c:pt>
                <c:pt idx="2">
                  <c:v>PRIMER SEMESTRE 2012</c:v>
                </c:pt>
                <c:pt idx="3">
                  <c:v>SEGUNDO SEMESTRE 2012</c:v>
                </c:pt>
                <c:pt idx="4">
                  <c:v>ENERO 2013</c:v>
                </c:pt>
              </c:strCache>
            </c:strRef>
          </c:cat>
          <c:val>
            <c:numRef>
              <c:f>'COMP TRAB SEMESTRAL'!$B$7:$F$7</c:f>
              <c:numCache>
                <c:formatCode>General</c:formatCode>
                <c:ptCount val="5"/>
                <c:pt idx="0">
                  <c:v>172</c:v>
                </c:pt>
                <c:pt idx="1">
                  <c:v>229</c:v>
                </c:pt>
                <c:pt idx="2">
                  <c:v>401</c:v>
                </c:pt>
                <c:pt idx="3">
                  <c:v>401</c:v>
                </c:pt>
                <c:pt idx="4">
                  <c:v>443</c:v>
                </c:pt>
              </c:numCache>
            </c:numRef>
          </c:val>
        </c:ser>
        <c:shape val="box"/>
        <c:axId val="59343232"/>
        <c:axId val="59344768"/>
        <c:axId val="0"/>
      </c:bar3DChart>
      <c:catAx>
        <c:axId val="59343232"/>
        <c:scaling>
          <c:orientation val="minMax"/>
        </c:scaling>
        <c:axPos val="l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59344768"/>
        <c:crosses val="autoZero"/>
        <c:auto val="1"/>
        <c:lblAlgn val="ctr"/>
        <c:lblOffset val="100"/>
      </c:catAx>
      <c:valAx>
        <c:axId val="59344768"/>
        <c:scaling>
          <c:orientation val="minMax"/>
        </c:scaling>
        <c:axPos val="b"/>
        <c:majorGridlines/>
        <c:numFmt formatCode="General" sourceLinked="1"/>
        <c:tickLblPos val="nextTo"/>
        <c:crossAx val="59343232"/>
        <c:crosses val="autoZero"/>
        <c:crossBetween val="between"/>
      </c:valAx>
    </c:plotArea>
    <c:plotVisOnly val="1"/>
    <c:dispBlanksAs val="gap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5"/>
  <c:chart>
    <c:title>
      <c:tx>
        <c:rich>
          <a:bodyPr/>
          <a:lstStyle/>
          <a:p>
            <a:pPr>
              <a:defRPr/>
            </a:pPr>
            <a:r>
              <a:rPr lang="en-US" sz="1200"/>
              <a:t>PORCENTAJE</a:t>
            </a:r>
            <a:r>
              <a:rPr lang="en-US" sz="1200" baseline="0"/>
              <a:t> SEGÚN FUENTES DE TRABAJO EN LOS CENTROS PENITENCIARIOS</a:t>
            </a:r>
            <a:endParaRPr lang="en-US" sz="1200"/>
          </a:p>
        </c:rich>
      </c:tx>
    </c:title>
    <c:plotArea>
      <c:layout/>
      <c:pieChart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3600000"/>
              </a:lightRig>
            </a:scene3d>
            <a:sp3d prstMaterial="dkEdge">
              <a:bevelT/>
            </a:sp3d>
          </c:spPr>
          <c:dLbls>
            <c:dLbl>
              <c:idx val="0"/>
              <c:layout>
                <c:manualLayout>
                  <c:x val="-9.9215341685991026E-2"/>
                  <c:y val="4.6909760697433786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2.6953275685056618E-2"/>
                  <c:y val="-9.302730120611756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6.8686160547443864E-2"/>
                  <c:y val="-0.10745576157819003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0.14132762864543733"/>
                  <c:y val="-2.9835053609501241E-2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0.10119600843675269"/>
                  <c:y val="0.17827141108827671"/>
                </c:manualLayout>
              </c:layout>
              <c:showCatName val="1"/>
              <c:showPercent val="1"/>
            </c:dLbl>
            <c:txPr>
              <a:bodyPr/>
              <a:lstStyle/>
              <a:p>
                <a:pPr>
                  <a:defRPr b="1">
                    <a:solidFill>
                      <a:schemeClr val="bg2">
                        <a:lumMod val="10000"/>
                      </a:schemeClr>
                    </a:solidFill>
                  </a:defRPr>
                </a:pPr>
                <a:endParaRPr lang="es-MX"/>
              </a:p>
            </c:txPr>
            <c:showCatName val="1"/>
            <c:showPercent val="1"/>
            <c:showLeaderLines val="1"/>
          </c:dLbls>
          <c:cat>
            <c:strRef>
              <c:f>'% POR CENTRO PENITENCIARIO'!$B$5:$F$5</c:f>
              <c:strCache>
                <c:ptCount val="5"/>
                <c:pt idx="0">
                  <c:v>C.R.S.</c:v>
                </c:pt>
                <c:pt idx="1">
                  <c:v>R.P.E.J.</c:v>
                </c:pt>
                <c:pt idx="2">
                  <c:v>FEMENIL</c:v>
                </c:pt>
                <c:pt idx="3">
                  <c:v>CEINJURE SS</c:v>
                </c:pt>
                <c:pt idx="4">
                  <c:v>CEINJURE CN</c:v>
                </c:pt>
              </c:strCache>
            </c:strRef>
          </c:cat>
          <c:val>
            <c:numRef>
              <c:f>'% POR CENTRO PENITENCIARIO'!$B$8:$F$8</c:f>
              <c:numCache>
                <c:formatCode>General</c:formatCode>
                <c:ptCount val="5"/>
                <c:pt idx="0">
                  <c:v>313</c:v>
                </c:pt>
                <c:pt idx="1">
                  <c:v>43</c:v>
                </c:pt>
                <c:pt idx="2">
                  <c:v>74</c:v>
                </c:pt>
                <c:pt idx="3">
                  <c:v>113</c:v>
                </c:pt>
                <c:pt idx="4">
                  <c:v>113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ln>
      <a:noFill/>
    </a:ln>
  </c:spPr>
  <c:printSettings>
    <c:headerFooter/>
    <c:pageMargins b="0.75000000000000311" l="0.70000000000000062" r="0.70000000000000062" t="0.75000000000000311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18"/>
  <c:chart>
    <c:title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'PRODUCCION DICIEMBRE 2012'!$D$64</c:f>
              <c:strCache>
                <c:ptCount val="1"/>
              </c:strCache>
            </c:strRef>
          </c:tx>
          <c:spPr>
            <a:ln w="57150"/>
            <a:effectLst>
              <a:outerShdw blurRad="152400" dist="317500" dir="5400000" sx="90000" sy="-19000" rotWithShape="0">
                <a:prstClr val="black">
                  <a:alpha val="15000"/>
                </a:prstClr>
              </a:outerShdw>
            </a:effectLst>
            <a:scene3d>
              <a:camera prst="orthographicFront"/>
              <a:lightRig rig="threePt" dir="t"/>
            </a:scene3d>
            <a:sp3d prstMaterial="softEdge">
              <a:bevelT w="114300" prst="artDeco"/>
              <a:bevelB/>
            </a:sp3d>
          </c:spPr>
          <c:explosion val="25"/>
          <c:dPt>
            <c:idx val="0"/>
            <c:spPr>
              <a:solidFill>
                <a:schemeClr val="accent2">
                  <a:lumMod val="75000"/>
                </a:schemeClr>
              </a:solidFill>
              <a:ln w="57150"/>
              <a:effectLst>
                <a:outerShdw blurRad="152400" dist="317500" dir="5400000" sx="90000" sy="-19000" rotWithShape="0">
                  <a:prstClr val="black">
                    <a:alpha val="15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softEdge">
                <a:bevelT w="114300" prst="artDeco"/>
                <a:bevelB/>
              </a:sp3d>
            </c:spPr>
          </c:dPt>
          <c:dPt>
            <c:idx val="2"/>
            <c:spPr>
              <a:solidFill>
                <a:schemeClr val="accent3">
                  <a:lumMod val="75000"/>
                </a:schemeClr>
              </a:solidFill>
              <a:ln w="57150"/>
              <a:effectLst>
                <a:outerShdw blurRad="152400" dist="317500" dir="5400000" sx="90000" sy="-19000" rotWithShape="0">
                  <a:prstClr val="black">
                    <a:alpha val="15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softEdge">
                <a:bevelT w="114300" prst="artDeco"/>
                <a:bevelB/>
              </a:sp3d>
            </c:spPr>
          </c:dPt>
          <c:dPt>
            <c:idx val="4"/>
            <c:spPr>
              <a:solidFill>
                <a:schemeClr val="accent1">
                  <a:lumMod val="75000"/>
                </a:schemeClr>
              </a:solidFill>
              <a:ln w="57150"/>
              <a:effectLst>
                <a:outerShdw blurRad="152400" dist="317500" dir="5400000" sx="90000" sy="-19000" rotWithShape="0">
                  <a:prstClr val="black">
                    <a:alpha val="15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softEdge">
                <a:bevelT w="114300" prst="artDeco"/>
                <a:bevelB/>
              </a:sp3d>
            </c:spPr>
          </c:dPt>
          <c:dLbls>
            <c:dLbl>
              <c:idx val="0"/>
              <c:layout>
                <c:manualLayout>
                  <c:x val="-0.1524871508053138"/>
                  <c:y val="9.2249955005629214E-2"/>
                </c:manualLayout>
              </c:layout>
              <c:tx>
                <c:rich>
                  <a:bodyPr/>
                  <a:lstStyle/>
                  <a:p>
                    <a:r>
                      <a:rPr lang="en-US" sz="2400"/>
                      <a:t>
FEMENIL
15%</a:t>
                    </a:r>
                  </a:p>
                </c:rich>
              </c:tx>
              <c:dLblPos val="bestFit"/>
              <c:showCatName val="1"/>
              <c:showSerName val="1"/>
              <c:showPercent val="1"/>
              <c:separator>
</c:separator>
            </c:dLbl>
            <c:dLbl>
              <c:idx val="1"/>
              <c:delete val="1"/>
            </c:dLbl>
            <c:dLbl>
              <c:idx val="2"/>
              <c:layout>
                <c:manualLayout>
                  <c:x val="-0.11452752249979892"/>
                  <c:y val="-0.10935591707723578"/>
                </c:manualLayout>
              </c:layout>
              <c:spPr/>
              <c:txPr>
                <a:bodyPr/>
                <a:lstStyle/>
                <a:p>
                  <a:pPr>
                    <a:defRPr sz="2300" baseline="0">
                      <a:solidFill>
                        <a:schemeClr val="bg1">
                          <a:lumMod val="85000"/>
                        </a:schemeClr>
                      </a:solidFill>
                    </a:defRPr>
                  </a:pPr>
                  <a:endParaRPr lang="es-MX"/>
                </a:p>
              </c:txPr>
              <c:dLblPos val="bestFit"/>
              <c:showCatName val="1"/>
              <c:showSerName val="1"/>
              <c:showPercent val="1"/>
              <c:separator>
</c:separator>
            </c:dLbl>
            <c:dLbl>
              <c:idx val="3"/>
              <c:delete val="1"/>
            </c:dLbl>
            <c:dLbl>
              <c:idx val="4"/>
              <c:layout>
                <c:manualLayout>
                  <c:x val="0.15226255492436711"/>
                  <c:y val="-6.8005433480803901E-2"/>
                </c:manualLayout>
              </c:layout>
              <c:tx>
                <c:rich>
                  <a:bodyPr/>
                  <a:lstStyle/>
                  <a:p>
                    <a:pPr>
                      <a:defRPr sz="1700" baseline="0">
                        <a:solidFill>
                          <a:schemeClr val="bg1">
                            <a:lumMod val="85000"/>
                          </a:schemeClr>
                        </a:solidFill>
                      </a:defRPr>
                    </a:pPr>
                    <a:r>
                      <a:rPr lang="en-US"/>
                      <a:t>
</a:t>
                    </a:r>
                    <a:r>
                      <a:rPr lang="en-US" sz="1800"/>
                      <a:t>PREVENTIVO
58%</a:t>
                    </a:r>
                  </a:p>
                </c:rich>
              </c:tx>
              <c:spPr/>
              <c:dLblPos val="bestFit"/>
              <c:showCatName val="1"/>
              <c:showSerName val="1"/>
              <c:showPercent val="1"/>
              <c:separator>
</c:separator>
            </c:dLbl>
            <c:txPr>
              <a:bodyPr/>
              <a:lstStyle/>
              <a:p>
                <a:pPr>
                  <a:defRPr sz="2500" baseline="0">
                    <a:solidFill>
                      <a:schemeClr val="bg1">
                        <a:lumMod val="85000"/>
                      </a:schemeClr>
                    </a:solidFill>
                  </a:defRPr>
                </a:pPr>
                <a:endParaRPr lang="es-MX"/>
              </a:p>
            </c:txPr>
            <c:dLblPos val="ctr"/>
            <c:showCatName val="1"/>
            <c:showSerName val="1"/>
            <c:showPercent val="1"/>
            <c:separator>
</c:separator>
            <c:showLeaderLines val="1"/>
          </c:dLbls>
          <c:cat>
            <c:strRef>
              <c:f>'PRODUCCION DICIEMBRE 2012'!$E$7:$I$7</c:f>
              <c:strCache>
                <c:ptCount val="5"/>
                <c:pt idx="0">
                  <c:v>FEMENIL</c:v>
                </c:pt>
                <c:pt idx="2">
                  <c:v>C.R.S.</c:v>
                </c:pt>
                <c:pt idx="4">
                  <c:v>PREVENTIVO</c:v>
                </c:pt>
              </c:strCache>
            </c:strRef>
          </c:cat>
          <c:val>
            <c:numRef>
              <c:f>'PRODUCCION DICIEMBRE 2012'!$E$64:$I$64</c:f>
              <c:numCache>
                <c:formatCode>General</c:formatCode>
                <c:ptCount val="5"/>
                <c:pt idx="0">
                  <c:v>675</c:v>
                </c:pt>
                <c:pt idx="2" formatCode="0">
                  <c:v>1256</c:v>
                </c:pt>
                <c:pt idx="4">
                  <c:v>2662</c:v>
                </c:pt>
              </c:numCache>
            </c:numRef>
          </c:val>
        </c:ser>
      </c:pie3DChart>
    </c:plotArea>
    <c:plotVisOnly val="1"/>
    <c:dispBlanksAs val="zero"/>
  </c:chart>
  <c:spPr>
    <a:ln>
      <a:gradFill>
        <a:gsLst>
          <a:gs pos="0">
            <a:schemeClr val="accent1">
              <a:tint val="66000"/>
              <a:satMod val="160000"/>
            </a:schemeClr>
          </a:gs>
          <a:gs pos="50000">
            <a:schemeClr val="accent1">
              <a:tint val="44500"/>
              <a:satMod val="160000"/>
            </a:schemeClr>
          </a:gs>
          <a:gs pos="100000">
            <a:schemeClr val="accent1">
              <a:tint val="23500"/>
              <a:satMod val="160000"/>
            </a:schemeClr>
          </a:gs>
        </a:gsLst>
        <a:lin ang="5400000" scaled="0"/>
      </a:gradFill>
    </a:ln>
  </c:spPr>
  <c:printSettings>
    <c:headerFooter/>
    <c:pageMargins b="0.75000000000000588" l="0.70000000000000062" r="0.70000000000000062" t="0.7500000000000058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view3D>
      <c:rAngAx val="1"/>
    </c:view3D>
    <c:plotArea>
      <c:layout/>
      <c:bar3DChart>
        <c:barDir val="bar"/>
        <c:grouping val="stacked"/>
        <c:ser>
          <c:idx val="0"/>
          <c:order val="0"/>
          <c:tx>
            <c:strRef>
              <c:f>Hoja2!$A$10</c:f>
              <c:strCache>
                <c:ptCount val="1"/>
                <c:pt idx="0">
                  <c:v>PERSONAL DESTAJO</c:v>
                </c:pt>
              </c:strCache>
            </c:strRef>
          </c:tx>
          <c:dLbls>
            <c:showVal val="1"/>
          </c:dLbls>
          <c:cat>
            <c:strRef>
              <c:f>Hoja2!$B$9:$D$9</c:f>
              <c:strCache>
                <c:ptCount val="3"/>
                <c:pt idx="0">
                  <c:v>FEMENIL</c:v>
                </c:pt>
                <c:pt idx="1">
                  <c:v>C.R.S.</c:v>
                </c:pt>
                <c:pt idx="2">
                  <c:v>PREVENTIVO</c:v>
                </c:pt>
              </c:strCache>
            </c:strRef>
          </c:cat>
          <c:val>
            <c:numRef>
              <c:f>Hoja2!$B$10:$D$10</c:f>
              <c:numCache>
                <c:formatCode>General</c:formatCode>
                <c:ptCount val="3"/>
                <c:pt idx="0">
                  <c:v>5</c:v>
                </c:pt>
                <c:pt idx="1">
                  <c:v>24</c:v>
                </c:pt>
                <c:pt idx="2">
                  <c:v>20</c:v>
                </c:pt>
              </c:numCache>
            </c:numRef>
          </c:val>
        </c:ser>
        <c:ser>
          <c:idx val="1"/>
          <c:order val="1"/>
          <c:tx>
            <c:strRef>
              <c:f>Hoja2!$A$11</c:f>
              <c:strCache>
                <c:ptCount val="1"/>
                <c:pt idx="0">
                  <c:v>PERSONAL FIJOS</c:v>
                </c:pt>
              </c:strCache>
            </c:strRef>
          </c:tx>
          <c:dLbls>
            <c:txPr>
              <a:bodyPr rot="0" vert="horz"/>
              <a:lstStyle/>
              <a:p>
                <a:pPr>
                  <a:defRPr/>
                </a:pPr>
                <a:endParaRPr lang="es-MX"/>
              </a:p>
            </c:txPr>
            <c:showVal val="1"/>
          </c:dLbls>
          <c:cat>
            <c:strRef>
              <c:f>Hoja2!$B$9:$D$9</c:f>
              <c:strCache>
                <c:ptCount val="3"/>
                <c:pt idx="0">
                  <c:v>FEMENIL</c:v>
                </c:pt>
                <c:pt idx="1">
                  <c:v>C.R.S.</c:v>
                </c:pt>
                <c:pt idx="2">
                  <c:v>PREVENTIVO</c:v>
                </c:pt>
              </c:strCache>
            </c:strRef>
          </c:cat>
          <c:val>
            <c:numRef>
              <c:f>Hoja2!$B$11:$D$11</c:f>
              <c:numCache>
                <c:formatCode>General</c:formatCode>
                <c:ptCount val="3"/>
                <c:pt idx="0">
                  <c:v>7</c:v>
                </c:pt>
                <c:pt idx="1">
                  <c:v>13</c:v>
                </c:pt>
                <c:pt idx="2">
                  <c:v>11</c:v>
                </c:pt>
              </c:numCache>
            </c:numRef>
          </c:val>
        </c:ser>
        <c:ser>
          <c:idx val="2"/>
          <c:order val="2"/>
          <c:tx>
            <c:strRef>
              <c:f>Hoja2!$A$12</c:f>
              <c:strCache>
                <c:ptCount val="1"/>
                <c:pt idx="0">
                  <c:v>PERSONAL EN CAPACITACION</c:v>
                </c:pt>
              </c:strCache>
            </c:strRef>
          </c:tx>
          <c:dLbls>
            <c:showVal val="1"/>
          </c:dLbls>
          <c:cat>
            <c:strRef>
              <c:f>Hoja2!$B$9:$D$9</c:f>
              <c:strCache>
                <c:ptCount val="3"/>
                <c:pt idx="0">
                  <c:v>FEMENIL</c:v>
                </c:pt>
                <c:pt idx="1">
                  <c:v>C.R.S.</c:v>
                </c:pt>
                <c:pt idx="2">
                  <c:v>PREVENTIVO</c:v>
                </c:pt>
              </c:strCache>
            </c:strRef>
          </c:cat>
          <c:val>
            <c:numRef>
              <c:f>Hoja2!$B$12:$D$12</c:f>
              <c:numCache>
                <c:formatCode>General</c:formatCode>
                <c:ptCount val="3"/>
                <c:pt idx="0">
                  <c:v>5</c:v>
                </c:pt>
                <c:pt idx="1">
                  <c:v>17</c:v>
                </c:pt>
              </c:numCache>
            </c:numRef>
          </c:val>
        </c:ser>
        <c:shape val="box"/>
        <c:axId val="59252736"/>
        <c:axId val="59254272"/>
        <c:axId val="0"/>
      </c:bar3DChart>
      <c:catAx>
        <c:axId val="59252736"/>
        <c:scaling>
          <c:orientation val="minMax"/>
        </c:scaling>
        <c:axPos val="l"/>
        <c:tickLblPos val="nextTo"/>
        <c:crossAx val="59254272"/>
        <c:crosses val="autoZero"/>
        <c:auto val="1"/>
        <c:lblAlgn val="ctr"/>
        <c:lblOffset val="100"/>
      </c:catAx>
      <c:valAx>
        <c:axId val="59254272"/>
        <c:scaling>
          <c:orientation val="minMax"/>
        </c:scaling>
        <c:axPos val="b"/>
        <c:majorGridlines/>
        <c:numFmt formatCode="General" sourceLinked="1"/>
        <c:tickLblPos val="nextTo"/>
        <c:crossAx val="59252736"/>
        <c:crosses val="autoZero"/>
        <c:crossBetween val="between"/>
      </c:valAx>
      <c:spPr>
        <a:scene3d>
          <a:camera prst="orthographicFront"/>
          <a:lightRig rig="threePt" dir="t"/>
        </a:scene3d>
        <a:sp3d>
          <a:bevelT w="165100" prst="coolSlant"/>
        </a:sp3d>
      </c:spPr>
    </c:plotArea>
    <c:legend>
      <c:legendPos val="r"/>
    </c:legend>
    <c:plotVisOnly val="1"/>
  </c:chart>
  <c:spPr>
    <a:noFill/>
    <a:ln>
      <a:noFill/>
    </a:ln>
    <a:scene3d>
      <a:camera prst="orthographicFront"/>
      <a:lightRig rig="threePt" dir="t"/>
    </a:scene3d>
    <a:sp3d>
      <a:bevelT/>
    </a:sp3d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57150</xdr:rowOff>
    </xdr:from>
    <xdr:to>
      <xdr:col>1</xdr:col>
      <xdr:colOff>1428750</xdr:colOff>
      <xdr:row>5</xdr:row>
      <xdr:rowOff>61679</xdr:rowOff>
    </xdr:to>
    <xdr:pic>
      <xdr:nvPicPr>
        <xdr:cNvPr id="2" name="1 Imagen" descr="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" y="57150"/>
          <a:ext cx="1727200" cy="14809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47624</xdr:rowOff>
    </xdr:from>
    <xdr:to>
      <xdr:col>7</xdr:col>
      <xdr:colOff>752475</xdr:colOff>
      <xdr:row>34</xdr:row>
      <xdr:rowOff>9524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171450</xdr:colOff>
      <xdr:row>0</xdr:row>
      <xdr:rowOff>0</xdr:rowOff>
    </xdr:from>
    <xdr:to>
      <xdr:col>1</xdr:col>
      <xdr:colOff>885825</xdr:colOff>
      <xdr:row>1</xdr:row>
      <xdr:rowOff>35045</xdr:rowOff>
    </xdr:to>
    <xdr:pic>
      <xdr:nvPicPr>
        <xdr:cNvPr id="4" name="3 Imagen" descr="log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1450" y="0"/>
          <a:ext cx="1076325" cy="9113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9</xdr:row>
      <xdr:rowOff>123825</xdr:rowOff>
    </xdr:from>
    <xdr:to>
      <xdr:col>6</xdr:col>
      <xdr:colOff>647700</xdr:colOff>
      <xdr:row>35</xdr:row>
      <xdr:rowOff>9525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1023687</xdr:colOff>
      <xdr:row>1</xdr:row>
      <xdr:rowOff>76200</xdr:rowOff>
    </xdr:to>
    <xdr:pic>
      <xdr:nvPicPr>
        <xdr:cNvPr id="3" name="2 Imagen" descr="log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1023687" cy="8667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123825</xdr:rowOff>
    </xdr:from>
    <xdr:to>
      <xdr:col>6</xdr:col>
      <xdr:colOff>714375</xdr:colOff>
      <xdr:row>33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206375</xdr:colOff>
      <xdr:row>0</xdr:row>
      <xdr:rowOff>63500</xdr:rowOff>
    </xdr:from>
    <xdr:to>
      <xdr:col>1</xdr:col>
      <xdr:colOff>107387</xdr:colOff>
      <xdr:row>2</xdr:row>
      <xdr:rowOff>130175</xdr:rowOff>
    </xdr:to>
    <xdr:pic>
      <xdr:nvPicPr>
        <xdr:cNvPr id="3" name="2 Imagen" descr="log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6375" y="63500"/>
          <a:ext cx="1012262" cy="7810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7</xdr:row>
      <xdr:rowOff>9524</xdr:rowOff>
    </xdr:from>
    <xdr:to>
      <xdr:col>19</xdr:col>
      <xdr:colOff>742950</xdr:colOff>
      <xdr:row>62</xdr:row>
      <xdr:rowOff>200025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366971</xdr:colOff>
      <xdr:row>0</xdr:row>
      <xdr:rowOff>0</xdr:rowOff>
    </xdr:from>
    <xdr:to>
      <xdr:col>1</xdr:col>
      <xdr:colOff>1349682</xdr:colOff>
      <xdr:row>3</xdr:row>
      <xdr:rowOff>127000</xdr:rowOff>
    </xdr:to>
    <xdr:pic>
      <xdr:nvPicPr>
        <xdr:cNvPr id="3" name="2 Imagen" descr="log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66971" y="0"/>
          <a:ext cx="1744711" cy="13462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1666219</xdr:colOff>
      <xdr:row>7</xdr:row>
      <xdr:rowOff>0</xdr:rowOff>
    </xdr:to>
    <xdr:pic>
      <xdr:nvPicPr>
        <xdr:cNvPr id="5" name="4 Imagen" descr="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9550" y="76200"/>
          <a:ext cx="1456669" cy="1123950"/>
        </a:xfrm>
        <a:prstGeom prst="rect">
          <a:avLst/>
        </a:prstGeom>
      </xdr:spPr>
    </xdr:pic>
    <xdr:clientData/>
  </xdr:twoCellAnchor>
  <xdr:twoCellAnchor>
    <xdr:from>
      <xdr:col>0</xdr:col>
      <xdr:colOff>295275</xdr:colOff>
      <xdr:row>15</xdr:row>
      <xdr:rowOff>9525</xdr:rowOff>
    </xdr:from>
    <xdr:to>
      <xdr:col>3</xdr:col>
      <xdr:colOff>1219200</xdr:colOff>
      <xdr:row>36</xdr:row>
      <xdr:rowOff>47625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45"/>
  <sheetViews>
    <sheetView tabSelected="1" view="pageBreakPreview" zoomScale="60" zoomScaleNormal="100" workbookViewId="0">
      <selection activeCell="E13" sqref="E13"/>
    </sheetView>
  </sheetViews>
  <sheetFormatPr baseColWidth="10" defaultColWidth="11.5" defaultRowHeight="15.75"/>
  <cols>
    <col min="1" max="1" width="5.5" style="17" customWidth="1"/>
    <col min="2" max="2" width="25.1640625" style="23" customWidth="1"/>
    <col min="3" max="3" width="36.33203125" style="16" customWidth="1"/>
    <col min="4" max="4" width="20.83203125" style="29" customWidth="1"/>
    <col min="5" max="5" width="52.83203125" style="30" customWidth="1"/>
    <col min="6" max="6" width="31" style="31" bestFit="1" customWidth="1"/>
    <col min="7" max="7" width="48.6640625" style="27" customWidth="1"/>
    <col min="8" max="16384" width="11.5" style="17"/>
  </cols>
  <sheetData>
    <row r="3" spans="1:7" ht="33.75" customHeight="1">
      <c r="C3" s="180" t="s">
        <v>80</v>
      </c>
      <c r="D3" s="180"/>
      <c r="E3" s="180"/>
      <c r="F3" s="180"/>
      <c r="G3" s="180"/>
    </row>
    <row r="4" spans="1:7" ht="23.25">
      <c r="A4" s="179"/>
      <c r="B4" s="179"/>
      <c r="C4" s="179"/>
      <c r="D4" s="179"/>
      <c r="E4" s="179"/>
      <c r="F4" s="15"/>
    </row>
    <row r="5" spans="1:7" ht="26.25">
      <c r="A5" s="181" t="s">
        <v>235</v>
      </c>
      <c r="B5" s="181"/>
      <c r="C5" s="181"/>
      <c r="D5" s="181"/>
      <c r="E5" s="181"/>
      <c r="F5" s="181"/>
      <c r="G5" s="181"/>
    </row>
    <row r="6" spans="1:7" ht="16.5" thickBot="1">
      <c r="B6" s="18"/>
      <c r="C6" s="22"/>
      <c r="D6" s="19"/>
      <c r="E6" s="20"/>
      <c r="F6" s="21"/>
      <c r="G6" s="97"/>
    </row>
    <row r="7" spans="1:7" s="23" customFormat="1" ht="63" customHeight="1" thickBot="1">
      <c r="B7" s="125"/>
      <c r="C7" s="37" t="s">
        <v>7</v>
      </c>
      <c r="D7" s="37" t="s">
        <v>8</v>
      </c>
      <c r="E7" s="108" t="s">
        <v>9</v>
      </c>
      <c r="F7" s="24" t="s">
        <v>10</v>
      </c>
      <c r="G7" s="89" t="s">
        <v>11</v>
      </c>
    </row>
    <row r="8" spans="1:7">
      <c r="B8" s="171" t="s">
        <v>12</v>
      </c>
      <c r="C8" s="176" t="s">
        <v>51</v>
      </c>
      <c r="D8" s="185" t="s">
        <v>33</v>
      </c>
      <c r="E8" s="34"/>
      <c r="F8" s="182">
        <v>54</v>
      </c>
      <c r="G8" s="42"/>
    </row>
    <row r="9" spans="1:7" ht="84" customHeight="1">
      <c r="B9" s="173"/>
      <c r="C9" s="177"/>
      <c r="D9" s="186"/>
      <c r="E9" s="25" t="s">
        <v>216</v>
      </c>
      <c r="F9" s="183"/>
      <c r="G9" s="38" t="s">
        <v>217</v>
      </c>
    </row>
    <row r="10" spans="1:7" ht="40.5" customHeight="1">
      <c r="B10" s="173"/>
      <c r="C10" s="177"/>
      <c r="D10" s="187"/>
      <c r="E10" s="92"/>
      <c r="F10" s="184"/>
      <c r="G10" s="38"/>
    </row>
    <row r="11" spans="1:7" ht="80.25" customHeight="1">
      <c r="B11" s="173"/>
      <c r="C11" s="137" t="s">
        <v>64</v>
      </c>
      <c r="D11" s="26" t="s">
        <v>32</v>
      </c>
      <c r="E11" s="92" t="s">
        <v>218</v>
      </c>
      <c r="F11" s="109">
        <v>25</v>
      </c>
      <c r="G11" s="138">
        <f>18+6+27+18+22+3+4+8+45+39+4+3+9+54+3+17+6+19+7+3+10+3+47+21+10+18+4+4+17+19+23+2+28+12+2+9+7+6+5+6+2</f>
        <v>570</v>
      </c>
    </row>
    <row r="12" spans="1:7" ht="123" customHeight="1">
      <c r="B12" s="173"/>
      <c r="C12" s="137" t="s">
        <v>52</v>
      </c>
      <c r="D12" s="26" t="s">
        <v>32</v>
      </c>
      <c r="E12" s="32" t="s">
        <v>219</v>
      </c>
      <c r="F12" s="109">
        <v>35</v>
      </c>
      <c r="G12" s="38" t="s">
        <v>220</v>
      </c>
    </row>
    <row r="13" spans="1:7" ht="65.25" customHeight="1">
      <c r="B13" s="173"/>
      <c r="C13" s="137" t="s">
        <v>63</v>
      </c>
      <c r="D13" s="26" t="s">
        <v>32</v>
      </c>
      <c r="E13" s="32" t="s">
        <v>221</v>
      </c>
      <c r="F13" s="109">
        <v>3</v>
      </c>
      <c r="G13" s="38"/>
    </row>
    <row r="14" spans="1:7" ht="126.75" customHeight="1">
      <c r="B14" s="173"/>
      <c r="C14" s="137" t="s">
        <v>66</v>
      </c>
      <c r="D14" s="26" t="s">
        <v>32</v>
      </c>
      <c r="E14" s="32" t="s">
        <v>222</v>
      </c>
      <c r="F14" s="109">
        <v>7</v>
      </c>
      <c r="G14" s="38"/>
    </row>
    <row r="15" spans="1:7" ht="208.5" customHeight="1">
      <c r="B15" s="173"/>
      <c r="C15" s="137" t="s">
        <v>67</v>
      </c>
      <c r="D15" s="26"/>
      <c r="E15" s="32" t="s">
        <v>92</v>
      </c>
      <c r="F15" s="109">
        <f>6+4+4</f>
        <v>14</v>
      </c>
      <c r="G15" s="38"/>
    </row>
    <row r="16" spans="1:7" ht="88.5" customHeight="1">
      <c r="B16" s="173"/>
      <c r="C16" s="137" t="s">
        <v>62</v>
      </c>
      <c r="D16" s="26" t="s">
        <v>15</v>
      </c>
      <c r="E16" s="32" t="s">
        <v>93</v>
      </c>
      <c r="F16" s="93">
        <v>4</v>
      </c>
      <c r="G16" s="38" t="s">
        <v>48</v>
      </c>
    </row>
    <row r="17" spans="2:7" ht="34.5" customHeight="1">
      <c r="B17" s="173"/>
      <c r="C17" s="137" t="s">
        <v>54</v>
      </c>
      <c r="D17" s="26" t="s">
        <v>15</v>
      </c>
      <c r="E17" s="32" t="s">
        <v>16</v>
      </c>
      <c r="F17" s="93">
        <v>20</v>
      </c>
      <c r="G17" s="38" t="s">
        <v>17</v>
      </c>
    </row>
    <row r="18" spans="2:7" ht="88.5" customHeight="1">
      <c r="B18" s="173"/>
      <c r="C18" s="137" t="s">
        <v>61</v>
      </c>
      <c r="D18" s="26" t="s">
        <v>15</v>
      </c>
      <c r="E18" s="32" t="s">
        <v>81</v>
      </c>
      <c r="F18" s="93">
        <v>6</v>
      </c>
      <c r="G18" s="38" t="s">
        <v>18</v>
      </c>
    </row>
    <row r="19" spans="2:7" ht="48.75" customHeight="1">
      <c r="B19" s="173"/>
      <c r="C19" s="137" t="s">
        <v>60</v>
      </c>
      <c r="D19" s="26" t="s">
        <v>15</v>
      </c>
      <c r="E19" s="32" t="s">
        <v>94</v>
      </c>
      <c r="F19" s="93"/>
      <c r="G19" s="38" t="s">
        <v>76</v>
      </c>
    </row>
    <row r="20" spans="2:7" ht="44.25" customHeight="1">
      <c r="B20" s="173"/>
      <c r="C20" s="137" t="s">
        <v>59</v>
      </c>
      <c r="D20" s="26" t="s">
        <v>15</v>
      </c>
      <c r="E20" s="32" t="s">
        <v>13</v>
      </c>
      <c r="F20" s="93">
        <v>92</v>
      </c>
      <c r="G20" s="38" t="s">
        <v>14</v>
      </c>
    </row>
    <row r="21" spans="2:7" ht="52.5" customHeight="1">
      <c r="B21" s="173"/>
      <c r="C21" s="137" t="s">
        <v>58</v>
      </c>
      <c r="D21" s="26" t="s">
        <v>15</v>
      </c>
      <c r="E21" s="32" t="s">
        <v>19</v>
      </c>
      <c r="F21" s="93">
        <v>5</v>
      </c>
      <c r="G21" s="38" t="s">
        <v>20</v>
      </c>
    </row>
    <row r="22" spans="2:7" ht="40.5" customHeight="1">
      <c r="B22" s="173"/>
      <c r="C22" s="137" t="s">
        <v>57</v>
      </c>
      <c r="D22" s="26" t="s">
        <v>15</v>
      </c>
      <c r="E22" s="32" t="s">
        <v>21</v>
      </c>
      <c r="F22" s="93">
        <v>20</v>
      </c>
      <c r="G22" s="38" t="s">
        <v>22</v>
      </c>
    </row>
    <row r="23" spans="2:7" ht="40.5" customHeight="1" thickBot="1">
      <c r="B23" s="173"/>
      <c r="C23" s="39" t="s">
        <v>56</v>
      </c>
      <c r="D23" s="36" t="s">
        <v>15</v>
      </c>
      <c r="E23" s="35" t="s">
        <v>23</v>
      </c>
      <c r="F23" s="94">
        <v>9</v>
      </c>
      <c r="G23" s="40" t="s">
        <v>22</v>
      </c>
    </row>
    <row r="24" spans="2:7" ht="36.75" customHeight="1" thickBot="1">
      <c r="B24" s="172"/>
      <c r="C24" s="39" t="s">
        <v>274</v>
      </c>
      <c r="D24" s="36" t="s">
        <v>15</v>
      </c>
      <c r="E24" s="35" t="s">
        <v>275</v>
      </c>
      <c r="F24" s="94">
        <v>19</v>
      </c>
      <c r="G24" s="40" t="s">
        <v>90</v>
      </c>
    </row>
    <row r="25" spans="2:7" ht="51.75" customHeight="1">
      <c r="B25" s="171" t="s">
        <v>24</v>
      </c>
      <c r="C25" s="174" t="s">
        <v>51</v>
      </c>
      <c r="D25" s="124"/>
      <c r="E25" s="34" t="s">
        <v>223</v>
      </c>
      <c r="F25" s="166">
        <v>31</v>
      </c>
      <c r="G25" s="42"/>
    </row>
    <row r="26" spans="2:7" ht="82.5" customHeight="1">
      <c r="B26" s="173"/>
      <c r="C26" s="175"/>
      <c r="D26" s="120" t="s">
        <v>33</v>
      </c>
      <c r="E26" s="25" t="s">
        <v>224</v>
      </c>
      <c r="F26" s="167"/>
      <c r="G26" s="38" t="s">
        <v>225</v>
      </c>
    </row>
    <row r="27" spans="2:7" ht="43.5" customHeight="1">
      <c r="B27" s="173"/>
      <c r="C27" s="175"/>
      <c r="D27" s="121"/>
      <c r="E27" s="92"/>
      <c r="F27" s="168"/>
      <c r="G27" s="38"/>
    </row>
    <row r="28" spans="2:7" ht="137.25" customHeight="1">
      <c r="B28" s="173"/>
      <c r="C28" s="119" t="s">
        <v>55</v>
      </c>
      <c r="D28" s="68" t="s">
        <v>32</v>
      </c>
      <c r="E28" s="92" t="s">
        <v>226</v>
      </c>
      <c r="F28" s="93">
        <v>3</v>
      </c>
      <c r="G28" s="162">
        <f>289+327+60+96+291+56+96+11+15+318+6+124+95+6+4+143+136+32+108+189+3+22+3+116+110+73+19+36+9+125+76+1+77+193+3+106+69+136+127+135+22+28+23+44+4+3+14+28+30+24+63+7+93+219+1</f>
        <v>4444</v>
      </c>
    </row>
    <row r="29" spans="2:7" ht="62.25" customHeight="1" thickBot="1">
      <c r="B29" s="172"/>
      <c r="C29" s="39" t="s">
        <v>54</v>
      </c>
      <c r="D29" s="36" t="s">
        <v>15</v>
      </c>
      <c r="E29" s="35" t="s">
        <v>65</v>
      </c>
      <c r="F29" s="94">
        <v>9</v>
      </c>
      <c r="G29" s="40" t="s">
        <v>25</v>
      </c>
    </row>
    <row r="30" spans="2:7" ht="56.25" customHeight="1">
      <c r="B30" s="171" t="s">
        <v>26</v>
      </c>
      <c r="C30" s="176" t="s">
        <v>51</v>
      </c>
      <c r="D30" s="33"/>
      <c r="E30" s="34" t="s">
        <v>227</v>
      </c>
      <c r="F30" s="169">
        <v>12</v>
      </c>
      <c r="G30" s="98"/>
    </row>
    <row r="31" spans="2:7" ht="81" customHeight="1">
      <c r="B31" s="173"/>
      <c r="C31" s="177"/>
      <c r="D31" s="67" t="s">
        <v>33</v>
      </c>
      <c r="E31" s="25"/>
      <c r="F31" s="170"/>
      <c r="G31" s="99" t="s">
        <v>82</v>
      </c>
    </row>
    <row r="32" spans="2:7" ht="40.5" customHeight="1">
      <c r="B32" s="173"/>
      <c r="C32" s="178"/>
      <c r="D32" s="67"/>
      <c r="E32" s="25" t="s">
        <v>228</v>
      </c>
      <c r="F32" s="170"/>
      <c r="G32" s="99"/>
    </row>
    <row r="33" spans="2:9" ht="40.5" customHeight="1" thickBot="1">
      <c r="B33" s="43"/>
      <c r="C33" s="39" t="s">
        <v>53</v>
      </c>
      <c r="D33" s="36" t="s">
        <v>15</v>
      </c>
      <c r="E33" s="35" t="s">
        <v>77</v>
      </c>
      <c r="F33" s="94">
        <f>74-12</f>
        <v>62</v>
      </c>
      <c r="G33" s="40" t="s">
        <v>28</v>
      </c>
      <c r="I33" s="163" t="s">
        <v>229</v>
      </c>
    </row>
    <row r="34" spans="2:9" ht="141" customHeight="1">
      <c r="B34" s="171" t="s">
        <v>34</v>
      </c>
      <c r="C34" s="136" t="s">
        <v>52</v>
      </c>
      <c r="D34" s="41" t="s">
        <v>32</v>
      </c>
      <c r="E34" s="143" t="s">
        <v>230</v>
      </c>
      <c r="F34" s="144">
        <v>8</v>
      </c>
      <c r="G34" s="42" t="s">
        <v>231</v>
      </c>
    </row>
    <row r="35" spans="2:9" ht="51.75" customHeight="1">
      <c r="B35" s="173"/>
      <c r="C35" s="137" t="s">
        <v>50</v>
      </c>
      <c r="D35" s="26" t="s">
        <v>32</v>
      </c>
      <c r="E35" s="32" t="s">
        <v>233</v>
      </c>
      <c r="F35" s="95">
        <v>7</v>
      </c>
      <c r="G35" s="38" t="s">
        <v>29</v>
      </c>
    </row>
    <row r="36" spans="2:9" ht="214.5" customHeight="1">
      <c r="B36" s="173"/>
      <c r="C36" s="137" t="s">
        <v>78</v>
      </c>
      <c r="D36" s="26"/>
      <c r="E36" s="32" t="s">
        <v>79</v>
      </c>
      <c r="F36" s="95">
        <v>3</v>
      </c>
      <c r="G36" s="38"/>
    </row>
    <row r="37" spans="2:9" ht="214.5" customHeight="1">
      <c r="B37" s="173"/>
      <c r="C37" s="137" t="s">
        <v>64</v>
      </c>
      <c r="D37" s="26" t="s">
        <v>32</v>
      </c>
      <c r="E37" s="92" t="s">
        <v>75</v>
      </c>
      <c r="F37" s="95">
        <v>1</v>
      </c>
      <c r="G37" s="38"/>
    </row>
    <row r="38" spans="2:9" ht="75" customHeight="1">
      <c r="B38" s="173"/>
      <c r="C38" s="137" t="s">
        <v>51</v>
      </c>
      <c r="D38" s="26" t="s">
        <v>15</v>
      </c>
      <c r="E38" s="32" t="s">
        <v>27</v>
      </c>
      <c r="F38" s="93">
        <v>63</v>
      </c>
      <c r="G38" s="38" t="s">
        <v>97</v>
      </c>
    </row>
    <row r="39" spans="2:9" ht="91.5" customHeight="1" thickBot="1">
      <c r="B39" s="172"/>
      <c r="C39" s="39" t="s">
        <v>49</v>
      </c>
      <c r="D39" s="36" t="s">
        <v>15</v>
      </c>
      <c r="E39" s="35" t="s">
        <v>95</v>
      </c>
      <c r="F39" s="94">
        <v>31</v>
      </c>
      <c r="G39" s="40" t="s">
        <v>96</v>
      </c>
    </row>
    <row r="40" spans="2:9" ht="60.75" customHeight="1">
      <c r="B40" s="171" t="s">
        <v>30</v>
      </c>
      <c r="C40" s="69" t="s">
        <v>50</v>
      </c>
      <c r="D40" s="41" t="s">
        <v>32</v>
      </c>
      <c r="E40" s="123" t="s">
        <v>232</v>
      </c>
      <c r="F40" s="96">
        <v>10</v>
      </c>
      <c r="G40" s="42" t="s">
        <v>29</v>
      </c>
    </row>
    <row r="41" spans="2:9" ht="67.5" customHeight="1" thickBot="1">
      <c r="B41" s="172"/>
      <c r="C41" s="39" t="s">
        <v>49</v>
      </c>
      <c r="D41" s="36" t="s">
        <v>15</v>
      </c>
      <c r="E41" s="35" t="s">
        <v>49</v>
      </c>
      <c r="F41" s="94">
        <v>103</v>
      </c>
      <c r="G41" s="40" t="s">
        <v>31</v>
      </c>
    </row>
    <row r="42" spans="2:9" ht="16.5" thickBot="1">
      <c r="D42" s="27"/>
      <c r="E42" s="28"/>
      <c r="F42" s="90"/>
    </row>
    <row r="43" spans="2:9" ht="24" thickBot="1">
      <c r="D43" s="27"/>
      <c r="E43" s="101" t="s">
        <v>4</v>
      </c>
      <c r="F43" s="100">
        <f>SUM(F8:F41)</f>
        <v>656</v>
      </c>
    </row>
    <row r="44" spans="2:9">
      <c r="D44" s="27"/>
      <c r="E44" s="28"/>
      <c r="F44" s="90"/>
    </row>
    <row r="45" spans="2:9">
      <c r="F45" s="91"/>
    </row>
  </sheetData>
  <sortState ref="C34:G35">
    <sortCondition descending="1" ref="D34:D35"/>
  </sortState>
  <mergeCells count="15">
    <mergeCell ref="A4:E4"/>
    <mergeCell ref="B8:B24"/>
    <mergeCell ref="C8:C10"/>
    <mergeCell ref="C3:G3"/>
    <mergeCell ref="A5:G5"/>
    <mergeCell ref="F8:F10"/>
    <mergeCell ref="D8:D10"/>
    <mergeCell ref="F25:F27"/>
    <mergeCell ref="F30:F32"/>
    <mergeCell ref="B40:B41"/>
    <mergeCell ref="B34:B39"/>
    <mergeCell ref="B25:B29"/>
    <mergeCell ref="C25:C27"/>
    <mergeCell ref="B30:B32"/>
    <mergeCell ref="C30:C32"/>
  </mergeCells>
  <pageMargins left="0.47244094488188981" right="0.27559055118110237" top="0.6692913385826772" bottom="0.37" header="0.31496062992125984" footer="0.31496062992125984"/>
  <pageSetup scale="44" fitToHeight="3" orientation="portrait" r:id="rId1"/>
  <rowBreaks count="1" manualBreakCount="1">
    <brk id="24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J36"/>
  <sheetViews>
    <sheetView view="pageBreakPreview" zoomScaleNormal="100" zoomScaleSheetLayoutView="100" workbookViewId="0">
      <selection activeCell="H6" sqref="H6"/>
    </sheetView>
  </sheetViews>
  <sheetFormatPr baseColWidth="10" defaultRowHeight="11.25"/>
  <cols>
    <col min="1" max="1" width="5.5" customWidth="1"/>
    <col min="2" max="2" width="14" bestFit="1" customWidth="1"/>
    <col min="3" max="3" width="11" customWidth="1"/>
    <col min="4" max="4" width="9.1640625" customWidth="1"/>
    <col min="5" max="5" width="12.5" bestFit="1" customWidth="1"/>
    <col min="6" max="6" width="12.6640625" bestFit="1" customWidth="1"/>
    <col min="7" max="7" width="13" bestFit="1" customWidth="1"/>
    <col min="8" max="8" width="10.1640625" customWidth="1"/>
    <col min="9" max="9" width="3.83203125" customWidth="1"/>
    <col min="10" max="10" width="3" customWidth="1"/>
  </cols>
  <sheetData>
    <row r="1" spans="2:10" ht="69" customHeight="1">
      <c r="C1" s="189" t="s">
        <v>39</v>
      </c>
      <c r="D1" s="189"/>
      <c r="E1" s="189"/>
      <c r="F1" s="189"/>
      <c r="G1" s="189"/>
      <c r="H1" s="189"/>
      <c r="I1" s="189"/>
    </row>
    <row r="2" spans="2:10" ht="12" thickBot="1"/>
    <row r="3" spans="2:10" ht="12.75">
      <c r="B3" s="190" t="s">
        <v>234</v>
      </c>
      <c r="C3" s="191"/>
      <c r="D3" s="191"/>
      <c r="E3" s="191"/>
      <c r="F3" s="191"/>
      <c r="G3" s="191"/>
      <c r="H3" s="192"/>
    </row>
    <row r="4" spans="2:10" s="55" customFormat="1" ht="12.75">
      <c r="B4" s="54"/>
      <c r="C4" s="54"/>
      <c r="D4" s="54"/>
      <c r="E4" s="54"/>
      <c r="F4" s="54"/>
      <c r="G4" s="54"/>
      <c r="H4" s="54"/>
    </row>
    <row r="5" spans="2:10" ht="12">
      <c r="C5" s="56" t="s">
        <v>0</v>
      </c>
      <c r="D5" s="56" t="s">
        <v>1</v>
      </c>
      <c r="E5" s="56" t="s">
        <v>2</v>
      </c>
      <c r="F5" s="56" t="s">
        <v>38</v>
      </c>
      <c r="G5" s="56" t="s">
        <v>30</v>
      </c>
      <c r="H5" s="57" t="s">
        <v>4</v>
      </c>
    </row>
    <row r="6" spans="2:10" s="53" customFormat="1">
      <c r="B6" s="50" t="s">
        <v>5</v>
      </c>
      <c r="C6" s="110">
        <f>SUM(REPORTE!F8:F15)</f>
        <v>138</v>
      </c>
      <c r="D6" s="111">
        <f>SUM(REPORTE!F25:F28)</f>
        <v>34</v>
      </c>
      <c r="E6" s="111">
        <f>SUM(REPORTE!F30:F32)</f>
        <v>12</v>
      </c>
      <c r="F6" s="111">
        <f>SUM(REPORTE!F34:F37)</f>
        <v>19</v>
      </c>
      <c r="G6" s="111">
        <f>SUM(REPORTE!F40)</f>
        <v>10</v>
      </c>
      <c r="H6" s="112">
        <f>SUM(C6:G6)</f>
        <v>213</v>
      </c>
    </row>
    <row r="7" spans="2:10" ht="12" thickBot="1">
      <c r="B7" s="47" t="s">
        <v>6</v>
      </c>
      <c r="C7" s="113">
        <f>SUM(REPORTE!F16:F24)</f>
        <v>175</v>
      </c>
      <c r="D7" s="113">
        <f>+REPORTE!F29</f>
        <v>9</v>
      </c>
      <c r="E7" s="113">
        <f>+REPORTE!F33</f>
        <v>62</v>
      </c>
      <c r="F7" s="113">
        <f>SUM(REPORTE!F38:F39)</f>
        <v>94</v>
      </c>
      <c r="G7" s="113">
        <f>SUM(REPORTE!F41)</f>
        <v>103</v>
      </c>
      <c r="H7" s="112">
        <f>SUM(C7:G7)</f>
        <v>443</v>
      </c>
    </row>
    <row r="8" spans="2:10" ht="11.25" customHeight="1" thickBot="1">
      <c r="B8" s="6"/>
      <c r="C8" s="114"/>
      <c r="D8" s="114"/>
      <c r="E8" s="114"/>
      <c r="F8" s="114"/>
      <c r="G8" s="115" t="s">
        <v>4</v>
      </c>
      <c r="H8" s="116">
        <f>SUM(H6:H7)</f>
        <v>656</v>
      </c>
    </row>
    <row r="9" spans="2:10" ht="10.5" customHeight="1"/>
    <row r="10" spans="2:10" ht="10.5" customHeight="1"/>
    <row r="11" spans="2:10">
      <c r="C11" s="188"/>
      <c r="D11" s="188"/>
      <c r="E11" s="188"/>
      <c r="F11" s="188"/>
      <c r="G11" s="188"/>
      <c r="H11" s="188"/>
      <c r="I11" s="188"/>
      <c r="J11" s="188"/>
    </row>
    <row r="12" spans="2:10">
      <c r="C12" s="188"/>
      <c r="D12" s="188"/>
      <c r="E12" s="188"/>
      <c r="F12" s="188"/>
      <c r="G12" s="188"/>
      <c r="H12" s="188"/>
      <c r="I12" s="188"/>
      <c r="J12" s="188"/>
    </row>
    <row r="17" spans="2:6">
      <c r="B17" s="8"/>
      <c r="E17" s="1" t="s">
        <v>5</v>
      </c>
      <c r="F17" s="3">
        <f>+H6</f>
        <v>213</v>
      </c>
    </row>
    <row r="18" spans="2:6" ht="12" thickBot="1">
      <c r="E18" s="4" t="s">
        <v>6</v>
      </c>
      <c r="F18" s="5">
        <f>+H7</f>
        <v>443</v>
      </c>
    </row>
    <row r="22" spans="2:6" ht="10.5" customHeight="1"/>
    <row r="23" spans="2:6" ht="10.5" customHeight="1"/>
    <row r="24" spans="2:6" ht="10.5" customHeight="1"/>
    <row r="27" spans="2:6" ht="10.5" customHeight="1"/>
    <row r="28" spans="2:6" ht="10.5" customHeight="1"/>
    <row r="29" spans="2:6" ht="10.5" customHeight="1"/>
    <row r="35" spans="2:8">
      <c r="B35" s="6"/>
      <c r="C35" s="6"/>
      <c r="D35" s="6"/>
      <c r="E35" s="6"/>
      <c r="F35" s="6"/>
      <c r="G35" s="6"/>
      <c r="H35" s="6"/>
    </row>
    <row r="36" spans="2:8">
      <c r="B36" s="6"/>
      <c r="C36" s="6"/>
      <c r="D36" s="6"/>
      <c r="E36" s="6"/>
      <c r="F36" s="6"/>
      <c r="G36" s="6"/>
      <c r="H36" s="6"/>
    </row>
  </sheetData>
  <mergeCells count="10">
    <mergeCell ref="C12:D12"/>
    <mergeCell ref="E12:F12"/>
    <mergeCell ref="G12:H12"/>
    <mergeCell ref="I12:J12"/>
    <mergeCell ref="C1:I1"/>
    <mergeCell ref="B3:H3"/>
    <mergeCell ref="C11:D11"/>
    <mergeCell ref="E11:F11"/>
    <mergeCell ref="G11:H11"/>
    <mergeCell ref="I11:J1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8"/>
  <sheetViews>
    <sheetView view="pageBreakPreview" zoomScale="75" zoomScaleNormal="100" zoomScaleSheetLayoutView="75" workbookViewId="0">
      <selection activeCell="B1" sqref="B1:H1"/>
    </sheetView>
  </sheetViews>
  <sheetFormatPr baseColWidth="10" defaultRowHeight="11.25"/>
  <cols>
    <col min="1" max="1" width="16.6640625" bestFit="1" customWidth="1"/>
    <col min="2" max="2" width="22.83203125" customWidth="1"/>
    <col min="3" max="3" width="25" customWidth="1"/>
    <col min="4" max="4" width="22.33203125" customWidth="1"/>
    <col min="5" max="5" width="24.6640625" customWidth="1"/>
    <col min="6" max="6" width="22.5" bestFit="1" customWidth="1"/>
    <col min="8" max="8" width="2.5" customWidth="1"/>
  </cols>
  <sheetData>
    <row r="1" spans="1:9" ht="62.25" customHeight="1">
      <c r="B1" s="189" t="s">
        <v>39</v>
      </c>
      <c r="C1" s="189"/>
      <c r="D1" s="189"/>
      <c r="E1" s="189"/>
      <c r="F1" s="189"/>
      <c r="G1" s="189"/>
      <c r="H1" s="189"/>
    </row>
    <row r="2" spans="1:9" ht="13.5" thickBot="1">
      <c r="A2" s="193"/>
      <c r="B2" s="193"/>
      <c r="C2" s="193"/>
      <c r="D2" s="193"/>
      <c r="E2" s="193"/>
      <c r="F2" s="193"/>
      <c r="G2" s="193"/>
    </row>
    <row r="3" spans="1:9" ht="12.75">
      <c r="A3" s="194" t="s">
        <v>214</v>
      </c>
      <c r="B3" s="195"/>
      <c r="C3" s="195"/>
      <c r="D3" s="195"/>
      <c r="E3" s="195"/>
      <c r="F3" s="195"/>
      <c r="G3" s="196"/>
    </row>
    <row r="4" spans="1:9" s="10" customFormat="1" ht="12" thickBot="1">
      <c r="A4" s="11"/>
      <c r="B4" s="11"/>
      <c r="C4" s="11"/>
      <c r="D4" s="11"/>
      <c r="E4" s="11"/>
      <c r="F4" s="11"/>
      <c r="G4" s="11"/>
    </row>
    <row r="5" spans="1:9" ht="12" thickBot="1">
      <c r="A5" s="9"/>
      <c r="B5" s="44" t="s">
        <v>35</v>
      </c>
      <c r="C5" s="45" t="s">
        <v>36</v>
      </c>
      <c r="D5" s="45" t="s">
        <v>37</v>
      </c>
      <c r="E5" s="122" t="s">
        <v>91</v>
      </c>
      <c r="F5" s="161" t="s">
        <v>215</v>
      </c>
    </row>
    <row r="6" spans="1:9">
      <c r="A6" s="58" t="s">
        <v>5</v>
      </c>
      <c r="B6" s="62">
        <v>189</v>
      </c>
      <c r="C6" s="59">
        <v>212</v>
      </c>
      <c r="D6" s="59">
        <v>195</v>
      </c>
      <c r="E6" s="59">
        <v>216</v>
      </c>
      <c r="F6" s="59">
        <f>+'% POR CENTRO PENITENCIARIO'!G6</f>
        <v>213</v>
      </c>
    </row>
    <row r="7" spans="1:9" ht="12" thickBot="1">
      <c r="A7" s="60" t="s">
        <v>6</v>
      </c>
      <c r="B7" s="63">
        <v>172</v>
      </c>
      <c r="C7" s="61">
        <v>229</v>
      </c>
      <c r="D7" s="61">
        <v>401</v>
      </c>
      <c r="E7" s="61">
        <v>401</v>
      </c>
      <c r="F7" s="61">
        <f>+'% POR CENTRO PENITENCIARIO'!G7</f>
        <v>443</v>
      </c>
    </row>
    <row r="8" spans="1:9" ht="12" thickBot="1">
      <c r="A8" s="64" t="s">
        <v>4</v>
      </c>
      <c r="B8" s="65">
        <f>+B7+B6</f>
        <v>361</v>
      </c>
      <c r="C8" s="65">
        <f>+C7+C6</f>
        <v>441</v>
      </c>
      <c r="D8" s="66">
        <f>+D7+D6</f>
        <v>596</v>
      </c>
      <c r="E8" s="66">
        <f>+E7+E6</f>
        <v>617</v>
      </c>
      <c r="F8" s="66">
        <f>+F7+F6</f>
        <v>656</v>
      </c>
    </row>
    <row r="11" spans="1:9">
      <c r="B11" s="188"/>
      <c r="C11" s="188"/>
      <c r="D11" s="188"/>
      <c r="E11" s="188"/>
      <c r="F11" s="188"/>
      <c r="G11" s="188"/>
      <c r="H11" s="188"/>
      <c r="I11" s="188"/>
    </row>
    <row r="12" spans="1:9">
      <c r="B12" s="188"/>
      <c r="C12" s="188"/>
      <c r="D12" s="188"/>
      <c r="E12" s="188"/>
      <c r="F12" s="188"/>
      <c r="G12" s="188"/>
      <c r="H12" s="188"/>
      <c r="I12" s="188"/>
    </row>
    <row r="25" spans="8:8">
      <c r="H25" s="6"/>
    </row>
    <row r="26" spans="8:8">
      <c r="H26" s="6"/>
    </row>
    <row r="27" spans="8:8">
      <c r="H27" s="6"/>
    </row>
    <row r="28" spans="8:8">
      <c r="H28" s="6"/>
    </row>
    <row r="29" spans="8:8">
      <c r="H29" s="6"/>
    </row>
    <row r="30" spans="8:8">
      <c r="H30" s="6"/>
    </row>
    <row r="31" spans="8:8">
      <c r="H31" s="6"/>
    </row>
    <row r="32" spans="8:8">
      <c r="H32" s="6"/>
    </row>
    <row r="33" spans="1:8">
      <c r="H33" s="6"/>
    </row>
    <row r="34" spans="1:8">
      <c r="H34" s="6"/>
    </row>
    <row r="35" spans="1:8">
      <c r="A35" s="6"/>
      <c r="B35" s="6"/>
      <c r="C35" s="6"/>
      <c r="D35" s="6"/>
      <c r="E35" s="6"/>
      <c r="F35" s="6"/>
      <c r="G35" s="6"/>
      <c r="H35" s="6"/>
    </row>
    <row r="36" spans="1:8">
      <c r="A36" s="6"/>
      <c r="B36" s="6"/>
      <c r="C36" s="6"/>
      <c r="D36" s="6"/>
      <c r="E36" s="6"/>
      <c r="F36" s="6"/>
      <c r="G36" s="6"/>
      <c r="H36" s="6"/>
    </row>
    <row r="37" spans="1:8">
      <c r="A37" s="6"/>
      <c r="B37" s="6"/>
      <c r="C37" s="6"/>
      <c r="D37" s="6"/>
      <c r="E37" s="6"/>
      <c r="F37" s="6"/>
      <c r="G37" s="6"/>
      <c r="H37" s="6"/>
    </row>
    <row r="38" spans="1:8">
      <c r="A38" s="6"/>
      <c r="B38" s="6"/>
      <c r="C38" s="6"/>
      <c r="D38" s="6"/>
      <c r="E38" s="6"/>
      <c r="F38" s="6"/>
      <c r="G38" s="6"/>
      <c r="H38" s="6"/>
    </row>
  </sheetData>
  <mergeCells count="11">
    <mergeCell ref="B1:H1"/>
    <mergeCell ref="B12:C12"/>
    <mergeCell ref="D12:E12"/>
    <mergeCell ref="F12:G12"/>
    <mergeCell ref="H12:I12"/>
    <mergeCell ref="A2:G2"/>
    <mergeCell ref="A3:G3"/>
    <mergeCell ref="B11:C11"/>
    <mergeCell ref="D11:E11"/>
    <mergeCell ref="F11:G11"/>
    <mergeCell ref="H11:I11"/>
  </mergeCells>
  <pageMargins left="0.7" right="0.7" top="0.75" bottom="0.75" header="0.3" footer="0.3"/>
  <pageSetup scale="72" orientation="portrait" r:id="rId1"/>
  <colBreaks count="1" manualBreakCount="1">
    <brk id="7" max="3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9"/>
  <sheetViews>
    <sheetView view="pageBreakPreview" zoomScaleNormal="75" zoomScaleSheetLayoutView="100" workbookViewId="0">
      <selection activeCell="A3" sqref="A3:G3"/>
    </sheetView>
  </sheetViews>
  <sheetFormatPr baseColWidth="10" defaultRowHeight="11.25"/>
  <cols>
    <col min="1" max="1" width="16.6640625" bestFit="1" customWidth="1"/>
    <col min="2" max="2" width="10" bestFit="1" customWidth="1"/>
    <col min="3" max="3" width="12.5" bestFit="1" customWidth="1"/>
    <col min="4" max="4" width="9.33203125" customWidth="1"/>
    <col min="5" max="5" width="13.83203125" customWidth="1"/>
    <col min="6" max="6" width="14.83203125" customWidth="1"/>
  </cols>
  <sheetData>
    <row r="1" spans="1:7" ht="39.75" customHeight="1">
      <c r="B1" s="189" t="s">
        <v>39</v>
      </c>
      <c r="C1" s="189"/>
      <c r="D1" s="189"/>
      <c r="E1" s="189"/>
      <c r="F1" s="189"/>
      <c r="G1" s="189"/>
    </row>
    <row r="2" spans="1:7" ht="15.75">
      <c r="A2" s="197"/>
      <c r="B2" s="197"/>
      <c r="C2" s="197"/>
      <c r="D2" s="197"/>
      <c r="E2" s="197"/>
      <c r="F2" s="197"/>
      <c r="G2" s="197"/>
    </row>
    <row r="3" spans="1:7" ht="15" thickBot="1">
      <c r="A3" s="198"/>
      <c r="B3" s="198"/>
      <c r="C3" s="198"/>
      <c r="D3" s="198"/>
      <c r="E3" s="198"/>
      <c r="F3" s="198"/>
      <c r="G3" s="198"/>
    </row>
    <row r="4" spans="1:7" ht="12.75">
      <c r="A4" s="199" t="s">
        <v>213</v>
      </c>
      <c r="B4" s="200"/>
      <c r="C4" s="200"/>
      <c r="D4" s="200"/>
      <c r="E4" s="200"/>
      <c r="F4" s="200"/>
      <c r="G4" s="201"/>
    </row>
    <row r="5" spans="1:7">
      <c r="A5" s="1"/>
      <c r="B5" s="2" t="s">
        <v>12</v>
      </c>
      <c r="C5" s="2" t="s">
        <v>24</v>
      </c>
      <c r="D5" s="2" t="s">
        <v>2</v>
      </c>
      <c r="E5" s="2" t="s">
        <v>38</v>
      </c>
      <c r="F5" s="2" t="s">
        <v>30</v>
      </c>
      <c r="G5" s="46" t="s">
        <v>4</v>
      </c>
    </row>
    <row r="6" spans="1:7">
      <c r="A6" s="50" t="s">
        <v>5</v>
      </c>
      <c r="B6" s="51">
        <f>+'% CONVENIOS EMPRESARIOS'!C6</f>
        <v>138</v>
      </c>
      <c r="C6" s="51">
        <f>+'% CONVENIOS EMPRESARIOS'!D6</f>
        <v>34</v>
      </c>
      <c r="D6" s="51">
        <f>+'% CONVENIOS EMPRESARIOS'!E6</f>
        <v>12</v>
      </c>
      <c r="E6" s="51">
        <f>+'% CONVENIOS EMPRESARIOS'!F6</f>
        <v>19</v>
      </c>
      <c r="F6" s="51">
        <f>+'% CONVENIOS EMPRESARIOS'!G6</f>
        <v>10</v>
      </c>
      <c r="G6" s="52">
        <f>SUM(B6:F6)</f>
        <v>213</v>
      </c>
    </row>
    <row r="7" spans="1:7" ht="12" thickBot="1">
      <c r="A7" s="47" t="s">
        <v>6</v>
      </c>
      <c r="B7" s="48">
        <f>+'% CONVENIOS EMPRESARIOS'!C7</f>
        <v>175</v>
      </c>
      <c r="C7" s="48">
        <f>+'% CONVENIOS EMPRESARIOS'!D7</f>
        <v>9</v>
      </c>
      <c r="D7" s="48">
        <f>+'% CONVENIOS EMPRESARIOS'!E7</f>
        <v>62</v>
      </c>
      <c r="E7" s="48">
        <f>+'% CONVENIOS EMPRESARIOS'!F7</f>
        <v>94</v>
      </c>
      <c r="F7" s="48">
        <f>+'% CONVENIOS EMPRESARIOS'!G7</f>
        <v>103</v>
      </c>
      <c r="G7" s="49">
        <f>SUM(B7:F7)</f>
        <v>443</v>
      </c>
    </row>
    <row r="8" spans="1:7" ht="12" thickBot="1">
      <c r="A8" s="12" t="s">
        <v>4</v>
      </c>
      <c r="B8" s="13">
        <f t="shared" ref="B8:G8" si="0">SUM(B6:B7)</f>
        <v>313</v>
      </c>
      <c r="C8" s="14">
        <f t="shared" si="0"/>
        <v>43</v>
      </c>
      <c r="D8" s="14">
        <f t="shared" si="0"/>
        <v>74</v>
      </c>
      <c r="E8" s="14">
        <f t="shared" si="0"/>
        <v>113</v>
      </c>
      <c r="F8" s="14">
        <f t="shared" si="0"/>
        <v>113</v>
      </c>
      <c r="G8" s="14">
        <f t="shared" si="0"/>
        <v>656</v>
      </c>
    </row>
    <row r="9" spans="1:7">
      <c r="A9" s="7"/>
      <c r="B9" s="7"/>
      <c r="C9" s="7"/>
      <c r="D9" s="7"/>
      <c r="E9" s="7"/>
      <c r="F9" s="7"/>
      <c r="G9" s="7"/>
    </row>
  </sheetData>
  <mergeCells count="4">
    <mergeCell ref="A2:G2"/>
    <mergeCell ref="A3:G3"/>
    <mergeCell ref="A4:G4"/>
    <mergeCell ref="B1:G1"/>
  </mergeCells>
  <pageMargins left="1.1200000000000001" right="0.25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64"/>
  <sheetViews>
    <sheetView view="pageBreakPreview" topLeftCell="A13" zoomScale="75" zoomScaleNormal="75" zoomScaleSheetLayoutView="75" workbookViewId="0">
      <selection activeCell="I28" sqref="I28:I32"/>
    </sheetView>
  </sheetViews>
  <sheetFormatPr baseColWidth="10" defaultColWidth="11.5" defaultRowHeight="18" customHeight="1"/>
  <cols>
    <col min="1" max="1" width="11.5" style="70"/>
    <col min="2" max="2" width="23.5" style="71" customWidth="1"/>
    <col min="3" max="3" width="9.6640625" style="72" customWidth="1"/>
    <col min="4" max="4" width="11.1640625" style="73" customWidth="1"/>
    <col min="5" max="5" width="18.5" style="74" customWidth="1"/>
    <col min="6" max="6" width="11.1640625" style="73" customWidth="1"/>
    <col min="7" max="7" width="19.1640625" style="75" customWidth="1"/>
    <col min="8" max="8" width="11.1640625" style="73" customWidth="1"/>
    <col min="9" max="9" width="20.5" style="75" customWidth="1"/>
    <col min="10" max="10" width="19.5" style="70" hidden="1" customWidth="1"/>
    <col min="11" max="16384" width="11.5" style="70"/>
  </cols>
  <sheetData>
    <row r="1" spans="1:19" ht="60" customHeight="1">
      <c r="E1" s="82"/>
      <c r="G1" s="83"/>
      <c r="I1" s="83"/>
      <c r="J1" s="77"/>
      <c r="L1" s="71"/>
      <c r="M1" s="72"/>
      <c r="N1" s="73"/>
      <c r="O1" s="82"/>
      <c r="P1" s="73"/>
      <c r="Q1" s="83"/>
      <c r="R1" s="73"/>
      <c r="S1" s="83"/>
    </row>
    <row r="2" spans="1:19" ht="18" customHeight="1">
      <c r="C2" s="189" t="s">
        <v>39</v>
      </c>
      <c r="D2" s="189"/>
      <c r="E2" s="189"/>
      <c r="F2" s="189"/>
      <c r="G2" s="189"/>
      <c r="H2" s="189"/>
      <c r="I2" s="189"/>
      <c r="J2" s="104"/>
      <c r="L2" s="71"/>
      <c r="M2" s="189"/>
      <c r="N2" s="189"/>
      <c r="O2" s="189"/>
      <c r="P2" s="189"/>
      <c r="Q2" s="189"/>
      <c r="R2" s="189"/>
      <c r="S2" s="189"/>
    </row>
    <row r="3" spans="1:19" ht="18" customHeight="1">
      <c r="C3" s="202" t="s">
        <v>68</v>
      </c>
      <c r="D3" s="202"/>
      <c r="E3" s="202"/>
      <c r="F3" s="202"/>
      <c r="G3" s="202"/>
      <c r="H3" s="202"/>
      <c r="I3" s="202"/>
      <c r="J3" s="105"/>
      <c r="L3" s="71"/>
      <c r="M3" s="202" t="s">
        <v>69</v>
      </c>
      <c r="N3" s="202"/>
      <c r="O3" s="202"/>
      <c r="P3" s="202"/>
      <c r="Q3" s="202"/>
      <c r="R3" s="202"/>
      <c r="S3" s="202"/>
    </row>
    <row r="4" spans="1:19" ht="18" customHeight="1" thickBot="1">
      <c r="C4" s="203" t="s">
        <v>212</v>
      </c>
      <c r="D4" s="203"/>
      <c r="E4" s="203"/>
      <c r="F4" s="203"/>
      <c r="G4" s="203"/>
      <c r="H4" s="203"/>
      <c r="I4" s="203"/>
      <c r="J4" s="106"/>
      <c r="L4" s="71"/>
      <c r="M4" s="203" t="str">
        <f>+C4</f>
        <v>DEL 01  AL 31 DE ENERO DEL 2013.</v>
      </c>
      <c r="N4" s="203"/>
      <c r="O4" s="203"/>
      <c r="P4" s="203"/>
      <c r="Q4" s="203"/>
      <c r="R4" s="203"/>
      <c r="S4" s="203"/>
    </row>
    <row r="5" spans="1:19" ht="18" customHeight="1" thickTop="1">
      <c r="L5" s="71"/>
      <c r="M5" s="72"/>
      <c r="N5" s="73"/>
      <c r="O5" s="74"/>
      <c r="P5" s="73"/>
      <c r="Q5" s="75"/>
      <c r="R5" s="73"/>
      <c r="S5" s="75"/>
    </row>
    <row r="6" spans="1:19" ht="18" customHeight="1" thickBot="1">
      <c r="E6" s="81"/>
      <c r="F6" s="79"/>
      <c r="G6" s="80"/>
      <c r="H6" s="79"/>
      <c r="I6" s="80"/>
    </row>
    <row r="7" spans="1:19" ht="36.75" customHeight="1" thickBot="1">
      <c r="B7" s="126"/>
      <c r="C7" s="127" t="s">
        <v>45</v>
      </c>
      <c r="D7" s="128"/>
      <c r="E7" s="129" t="s">
        <v>2</v>
      </c>
      <c r="F7" s="130"/>
      <c r="G7" s="131" t="s">
        <v>12</v>
      </c>
      <c r="H7" s="132"/>
      <c r="I7" s="133" t="s">
        <v>40</v>
      </c>
      <c r="J7" s="84" t="s">
        <v>3</v>
      </c>
    </row>
    <row r="8" spans="1:19" ht="18" customHeight="1">
      <c r="A8" s="213" t="s">
        <v>73</v>
      </c>
      <c r="B8" s="204" t="s">
        <v>41</v>
      </c>
      <c r="C8" s="76">
        <v>1</v>
      </c>
      <c r="D8" s="78">
        <f>50+200</f>
        <v>250</v>
      </c>
      <c r="E8" s="205">
        <f>+D8+D9+D10+D12+D11</f>
        <v>600</v>
      </c>
      <c r="F8" s="78"/>
      <c r="G8" s="205">
        <f>+F8+F9+F10+F12+F11</f>
        <v>0</v>
      </c>
      <c r="H8" s="78"/>
      <c r="I8" s="205">
        <f>+H8+H9+H10+H12+H11</f>
        <v>350</v>
      </c>
      <c r="J8" s="85"/>
    </row>
    <row r="9" spans="1:19" ht="18" customHeight="1">
      <c r="A9" s="214"/>
      <c r="B9" s="204"/>
      <c r="C9" s="76">
        <v>2</v>
      </c>
      <c r="D9" s="78">
        <f>125+50+50</f>
        <v>225</v>
      </c>
      <c r="E9" s="205"/>
      <c r="F9" s="78"/>
      <c r="G9" s="205"/>
      <c r="H9" s="78">
        <v>170</v>
      </c>
      <c r="I9" s="205"/>
      <c r="J9" s="85"/>
    </row>
    <row r="10" spans="1:19" ht="18" customHeight="1">
      <c r="A10" s="214"/>
      <c r="B10" s="204"/>
      <c r="C10" s="76">
        <v>3</v>
      </c>
      <c r="D10" s="78"/>
      <c r="E10" s="205"/>
      <c r="F10" s="78"/>
      <c r="G10" s="205"/>
      <c r="H10" s="78">
        <v>20</v>
      </c>
      <c r="I10" s="205"/>
      <c r="J10" s="85"/>
    </row>
    <row r="11" spans="1:19" ht="18" customHeight="1">
      <c r="A11" s="214"/>
      <c r="B11" s="204"/>
      <c r="C11" s="76">
        <v>4</v>
      </c>
      <c r="D11" s="78">
        <f>25+50+50</f>
        <v>125</v>
      </c>
      <c r="E11" s="205"/>
      <c r="F11" s="78"/>
      <c r="G11" s="205"/>
      <c r="H11" s="78">
        <v>160</v>
      </c>
      <c r="I11" s="205"/>
      <c r="J11" s="85"/>
    </row>
    <row r="12" spans="1:19" ht="18" hidden="1" customHeight="1">
      <c r="A12" s="214"/>
      <c r="B12" s="204"/>
      <c r="C12" s="76"/>
      <c r="D12" s="78"/>
      <c r="E12" s="205"/>
      <c r="F12" s="78"/>
      <c r="G12" s="205"/>
      <c r="H12" s="78"/>
      <c r="I12" s="205"/>
      <c r="J12" s="85"/>
    </row>
    <row r="13" spans="1:19" ht="18" customHeight="1">
      <c r="A13" s="214"/>
      <c r="B13" s="204" t="s">
        <v>43</v>
      </c>
      <c r="C13" s="76">
        <v>1</v>
      </c>
      <c r="D13" s="78"/>
      <c r="E13" s="205">
        <f>+D13+D14+D15+D17+D16</f>
        <v>0</v>
      </c>
      <c r="F13" s="78"/>
      <c r="G13" s="205">
        <f>+F13+F14+F15+F17+F16</f>
        <v>0</v>
      </c>
      <c r="H13" s="78"/>
      <c r="I13" s="205">
        <f>+H13+H14+H15+H17+H16</f>
        <v>0</v>
      </c>
      <c r="J13" s="85"/>
    </row>
    <row r="14" spans="1:19" ht="18" customHeight="1">
      <c r="A14" s="214"/>
      <c r="B14" s="204"/>
      <c r="C14" s="76">
        <v>2</v>
      </c>
      <c r="D14" s="78"/>
      <c r="E14" s="205"/>
      <c r="F14" s="78"/>
      <c r="G14" s="205"/>
      <c r="H14" s="78"/>
      <c r="I14" s="205"/>
      <c r="J14" s="85"/>
    </row>
    <row r="15" spans="1:19" ht="18" customHeight="1">
      <c r="A15" s="214"/>
      <c r="B15" s="204"/>
      <c r="C15" s="76">
        <v>3</v>
      </c>
      <c r="D15" s="78"/>
      <c r="E15" s="205"/>
      <c r="F15" s="78"/>
      <c r="G15" s="205"/>
      <c r="H15" s="78"/>
      <c r="I15" s="205"/>
      <c r="J15" s="85"/>
    </row>
    <row r="16" spans="1:19" ht="18" customHeight="1">
      <c r="A16" s="214"/>
      <c r="B16" s="204"/>
      <c r="C16" s="76">
        <v>4</v>
      </c>
      <c r="D16" s="78"/>
      <c r="E16" s="205"/>
      <c r="F16" s="78"/>
      <c r="G16" s="205"/>
      <c r="H16" s="78"/>
      <c r="I16" s="205"/>
      <c r="J16" s="85"/>
    </row>
    <row r="17" spans="1:10" ht="18" hidden="1" customHeight="1">
      <c r="A17" s="214"/>
      <c r="B17" s="204"/>
      <c r="C17" s="76">
        <v>44</v>
      </c>
      <c r="D17" s="78"/>
      <c r="E17" s="205"/>
      <c r="F17" s="78"/>
      <c r="G17" s="205"/>
      <c r="H17" s="78"/>
      <c r="I17" s="205"/>
      <c r="J17" s="85"/>
    </row>
    <row r="18" spans="1:10" ht="18" customHeight="1">
      <c r="A18" s="214"/>
      <c r="B18" s="204" t="s">
        <v>44</v>
      </c>
      <c r="C18" s="76">
        <v>1</v>
      </c>
      <c r="D18" s="78">
        <v>1</v>
      </c>
      <c r="E18" s="205">
        <f>+D18+D19+D20+D22+D21</f>
        <v>75</v>
      </c>
      <c r="F18" s="78"/>
      <c r="G18" s="205">
        <f>+F18+F19+F20+F22+F21</f>
        <v>0</v>
      </c>
      <c r="H18" s="78"/>
      <c r="I18" s="205">
        <f>+H18+H19+H20+H22+H21</f>
        <v>0</v>
      </c>
      <c r="J18" s="85"/>
    </row>
    <row r="19" spans="1:10" ht="18" customHeight="1">
      <c r="A19" s="214"/>
      <c r="B19" s="204"/>
      <c r="C19" s="76">
        <v>2</v>
      </c>
      <c r="D19" s="78">
        <v>4</v>
      </c>
      <c r="E19" s="205"/>
      <c r="F19" s="78"/>
      <c r="G19" s="205"/>
      <c r="H19" s="78"/>
      <c r="I19" s="205"/>
      <c r="J19" s="85"/>
    </row>
    <row r="20" spans="1:10" ht="18" customHeight="1">
      <c r="A20" s="214"/>
      <c r="B20" s="204"/>
      <c r="C20" s="76">
        <v>3</v>
      </c>
      <c r="D20" s="78">
        <v>36</v>
      </c>
      <c r="E20" s="205"/>
      <c r="F20" s="78"/>
      <c r="G20" s="205"/>
      <c r="H20" s="78"/>
      <c r="I20" s="205"/>
      <c r="J20" s="85"/>
    </row>
    <row r="21" spans="1:10" ht="18" customHeight="1" thickBot="1">
      <c r="A21" s="214"/>
      <c r="B21" s="204"/>
      <c r="C21" s="76">
        <v>4</v>
      </c>
      <c r="D21" s="78">
        <v>34</v>
      </c>
      <c r="E21" s="205"/>
      <c r="F21" s="78"/>
      <c r="G21" s="205"/>
      <c r="H21" s="78"/>
      <c r="I21" s="205"/>
      <c r="J21" s="85"/>
    </row>
    <row r="22" spans="1:10" ht="18" hidden="1" customHeight="1" thickBot="1">
      <c r="A22" s="215"/>
      <c r="B22" s="204"/>
      <c r="C22" s="76">
        <v>44</v>
      </c>
      <c r="D22" s="78"/>
      <c r="E22" s="205"/>
      <c r="F22" s="78"/>
      <c r="G22" s="205"/>
      <c r="H22" s="78"/>
      <c r="I22" s="205"/>
      <c r="J22" s="85"/>
    </row>
    <row r="23" spans="1:10" ht="18" customHeight="1">
      <c r="A23" s="210" t="s">
        <v>72</v>
      </c>
      <c r="B23" s="204" t="s">
        <v>42</v>
      </c>
      <c r="C23" s="76">
        <v>1</v>
      </c>
      <c r="D23" s="78"/>
      <c r="E23" s="205">
        <f>+D23+D24+D25+D27+D26</f>
        <v>0</v>
      </c>
      <c r="F23" s="78"/>
      <c r="G23" s="205">
        <f>+F23+F24+F25+F27+F26</f>
        <v>0</v>
      </c>
      <c r="H23" s="78"/>
      <c r="I23" s="205">
        <f>+H23+H24+H25+H27+H26</f>
        <v>0</v>
      </c>
      <c r="J23" s="85"/>
    </row>
    <row r="24" spans="1:10" ht="18" customHeight="1">
      <c r="A24" s="211"/>
      <c r="B24" s="204"/>
      <c r="C24" s="76">
        <v>2</v>
      </c>
      <c r="D24" s="78"/>
      <c r="E24" s="205"/>
      <c r="F24" s="78"/>
      <c r="G24" s="205"/>
      <c r="H24" s="78"/>
      <c r="I24" s="205"/>
      <c r="J24" s="85"/>
    </row>
    <row r="25" spans="1:10" ht="18" customHeight="1">
      <c r="A25" s="211"/>
      <c r="B25" s="204"/>
      <c r="C25" s="76">
        <v>3</v>
      </c>
      <c r="D25" s="78"/>
      <c r="E25" s="205"/>
      <c r="F25" s="78"/>
      <c r="G25" s="205"/>
      <c r="H25" s="78"/>
      <c r="I25" s="205"/>
      <c r="J25" s="85"/>
    </row>
    <row r="26" spans="1:10" ht="18" customHeight="1">
      <c r="A26" s="211"/>
      <c r="B26" s="204"/>
      <c r="C26" s="76">
        <v>4</v>
      </c>
      <c r="D26" s="78"/>
      <c r="E26" s="205"/>
      <c r="F26" s="78"/>
      <c r="G26" s="205"/>
      <c r="H26" s="78"/>
      <c r="I26" s="205"/>
      <c r="J26" s="85"/>
    </row>
    <row r="27" spans="1:10" ht="18" hidden="1" customHeight="1">
      <c r="A27" s="211"/>
      <c r="B27" s="204"/>
      <c r="C27" s="76">
        <v>44</v>
      </c>
      <c r="D27" s="78"/>
      <c r="E27" s="205"/>
      <c r="F27" s="78"/>
      <c r="G27" s="205"/>
      <c r="H27" s="78"/>
      <c r="I27" s="205"/>
      <c r="J27" s="85"/>
    </row>
    <row r="28" spans="1:10" ht="18" customHeight="1">
      <c r="A28" s="211"/>
      <c r="B28" s="204" t="s">
        <v>89</v>
      </c>
      <c r="C28" s="76">
        <v>1</v>
      </c>
      <c r="D28" s="78"/>
      <c r="E28" s="205">
        <f>+D28+D29+D30+D32+D31</f>
        <v>0</v>
      </c>
      <c r="F28" s="78"/>
      <c r="G28" s="205">
        <f>+F28+F29+F30+F32+F31</f>
        <v>0</v>
      </c>
      <c r="H28" s="78"/>
      <c r="I28" s="205">
        <f>+H28+H29+H30+H32+H31</f>
        <v>0</v>
      </c>
      <c r="J28" s="85"/>
    </row>
    <row r="29" spans="1:10" ht="18" customHeight="1">
      <c r="A29" s="211"/>
      <c r="B29" s="204"/>
      <c r="C29" s="76">
        <v>2</v>
      </c>
      <c r="D29" s="78"/>
      <c r="E29" s="205"/>
      <c r="F29" s="78"/>
      <c r="G29" s="205"/>
      <c r="H29" s="78"/>
      <c r="I29" s="205"/>
      <c r="J29" s="85"/>
    </row>
    <row r="30" spans="1:10" ht="18" customHeight="1">
      <c r="A30" s="211"/>
      <c r="B30" s="204"/>
      <c r="C30" s="76">
        <v>3</v>
      </c>
      <c r="D30" s="78"/>
      <c r="E30" s="205"/>
      <c r="F30" s="78"/>
      <c r="G30" s="205"/>
      <c r="H30" s="78"/>
      <c r="I30" s="205"/>
      <c r="J30" s="85"/>
    </row>
    <row r="31" spans="1:10" ht="18" customHeight="1">
      <c r="A31" s="211"/>
      <c r="B31" s="204"/>
      <c r="C31" s="76">
        <v>4</v>
      </c>
      <c r="D31" s="78"/>
      <c r="E31" s="205"/>
      <c r="F31" s="78"/>
      <c r="G31" s="205"/>
      <c r="H31" s="78"/>
      <c r="I31" s="205"/>
      <c r="J31" s="85"/>
    </row>
    <row r="32" spans="1:10" ht="18" hidden="1" customHeight="1">
      <c r="A32" s="211"/>
      <c r="B32" s="204"/>
      <c r="C32" s="76">
        <v>44</v>
      </c>
      <c r="D32" s="78"/>
      <c r="E32" s="205"/>
      <c r="F32" s="78"/>
      <c r="G32" s="205"/>
      <c r="H32" s="78"/>
      <c r="I32" s="205"/>
      <c r="J32" s="85"/>
    </row>
    <row r="33" spans="1:23" ht="18" customHeight="1">
      <c r="A33" s="211"/>
      <c r="B33" s="204" t="s">
        <v>46</v>
      </c>
      <c r="C33" s="76">
        <v>1</v>
      </c>
      <c r="D33" s="78"/>
      <c r="E33" s="205">
        <f>+D33+D34+D35+D37+D36</f>
        <v>0</v>
      </c>
      <c r="F33" s="78">
        <v>50</v>
      </c>
      <c r="G33" s="205">
        <f>+F33+F34+F35+F37+F36</f>
        <v>1256</v>
      </c>
      <c r="H33" s="78"/>
      <c r="I33" s="205">
        <f>+H33+H34+H35+H37+H36</f>
        <v>0</v>
      </c>
      <c r="J33" s="85"/>
    </row>
    <row r="34" spans="1:23" ht="18" customHeight="1">
      <c r="A34" s="211"/>
      <c r="B34" s="204"/>
      <c r="C34" s="76">
        <v>2</v>
      </c>
      <c r="D34" s="78"/>
      <c r="E34" s="205"/>
      <c r="F34" s="78">
        <f>222+175</f>
        <v>397</v>
      </c>
      <c r="G34" s="205"/>
      <c r="H34" s="78"/>
      <c r="I34" s="205"/>
      <c r="J34" s="85"/>
    </row>
    <row r="35" spans="1:23" ht="18" customHeight="1">
      <c r="A35" s="211"/>
      <c r="B35" s="204"/>
      <c r="C35" s="76">
        <v>3</v>
      </c>
      <c r="D35" s="78"/>
      <c r="E35" s="205"/>
      <c r="F35" s="78">
        <f>105+110+12+202+48</f>
        <v>477</v>
      </c>
      <c r="G35" s="205"/>
      <c r="H35" s="78"/>
      <c r="I35" s="205"/>
      <c r="J35" s="85"/>
    </row>
    <row r="36" spans="1:23" ht="18" customHeight="1">
      <c r="A36" s="211"/>
      <c r="B36" s="204"/>
      <c r="C36" s="76">
        <v>4</v>
      </c>
      <c r="D36" s="78"/>
      <c r="E36" s="205"/>
      <c r="F36" s="78">
        <f>83+82+138+29</f>
        <v>332</v>
      </c>
      <c r="G36" s="205"/>
      <c r="H36" s="78"/>
      <c r="I36" s="205"/>
      <c r="J36" s="85"/>
    </row>
    <row r="37" spans="1:23" ht="18" hidden="1" customHeight="1">
      <c r="A37" s="211"/>
      <c r="B37" s="204"/>
      <c r="C37" s="76">
        <v>44</v>
      </c>
      <c r="D37" s="78"/>
      <c r="E37" s="205"/>
      <c r="F37" s="78"/>
      <c r="G37" s="205"/>
      <c r="H37" s="78"/>
      <c r="I37" s="205"/>
      <c r="J37" s="85"/>
    </row>
    <row r="38" spans="1:23" ht="18" customHeight="1">
      <c r="A38" s="211"/>
      <c r="B38" s="204" t="s">
        <v>47</v>
      </c>
      <c r="C38" s="76">
        <v>1</v>
      </c>
      <c r="D38" s="78"/>
      <c r="E38" s="205">
        <f>+D38+D39+D40+D42+D41</f>
        <v>0</v>
      </c>
      <c r="F38" s="134"/>
      <c r="G38" s="216">
        <f>+F38+F39+F40+F42+F41</f>
        <v>0</v>
      </c>
      <c r="H38" s="78"/>
      <c r="I38" s="205">
        <f>+H38+H39+H40+H42+H41</f>
        <v>0</v>
      </c>
      <c r="J38" s="85"/>
    </row>
    <row r="39" spans="1:23" ht="18" customHeight="1">
      <c r="A39" s="211"/>
      <c r="B39" s="204"/>
      <c r="C39" s="76">
        <v>2</v>
      </c>
      <c r="D39" s="78"/>
      <c r="E39" s="205"/>
      <c r="F39" s="134"/>
      <c r="G39" s="216"/>
      <c r="H39" s="78"/>
      <c r="I39" s="205"/>
      <c r="J39" s="85"/>
    </row>
    <row r="40" spans="1:23" ht="18" customHeight="1">
      <c r="A40" s="211"/>
      <c r="B40" s="204"/>
      <c r="C40" s="76">
        <v>3</v>
      </c>
      <c r="D40" s="78"/>
      <c r="E40" s="205"/>
      <c r="F40" s="78"/>
      <c r="G40" s="216"/>
      <c r="H40" s="78"/>
      <c r="I40" s="205"/>
      <c r="J40" s="85"/>
      <c r="W40" s="107"/>
    </row>
    <row r="41" spans="1:23" ht="18" customHeight="1">
      <c r="A41" s="211"/>
      <c r="B41" s="204"/>
      <c r="C41" s="76">
        <v>4</v>
      </c>
      <c r="D41" s="78"/>
      <c r="E41" s="205"/>
      <c r="F41" s="134"/>
      <c r="G41" s="216"/>
      <c r="H41" s="78"/>
      <c r="I41" s="205"/>
      <c r="J41" s="85"/>
    </row>
    <row r="42" spans="1:23" ht="18" hidden="1" customHeight="1">
      <c r="A42" s="211"/>
      <c r="B42" s="204"/>
      <c r="C42" s="76">
        <v>44</v>
      </c>
      <c r="D42" s="78"/>
      <c r="E42" s="205"/>
      <c r="F42" s="134"/>
      <c r="G42" s="216"/>
      <c r="H42" s="78"/>
      <c r="I42" s="205"/>
      <c r="J42" s="85"/>
    </row>
    <row r="43" spans="1:23" ht="18" customHeight="1">
      <c r="A43" s="211"/>
      <c r="B43" s="204" t="s">
        <v>209</v>
      </c>
      <c r="C43" s="76">
        <v>1</v>
      </c>
      <c r="D43" s="78"/>
      <c r="E43" s="205">
        <f>+D43+D44+D45+D47+D46</f>
        <v>0</v>
      </c>
      <c r="F43" s="134"/>
      <c r="G43" s="205">
        <f>+F43+F44+F45+F47+F46</f>
        <v>0</v>
      </c>
      <c r="H43" s="78">
        <v>212</v>
      </c>
      <c r="I43" s="205">
        <f>+H43+H44+H45+H47+H46</f>
        <v>525</v>
      </c>
      <c r="J43" s="85"/>
    </row>
    <row r="44" spans="1:23" ht="18" customHeight="1">
      <c r="A44" s="211"/>
      <c r="B44" s="204"/>
      <c r="C44" s="76">
        <v>2</v>
      </c>
      <c r="D44" s="78"/>
      <c r="E44" s="205"/>
      <c r="F44" s="134"/>
      <c r="G44" s="205"/>
      <c r="H44" s="78">
        <v>45</v>
      </c>
      <c r="I44" s="205"/>
      <c r="J44" s="85"/>
    </row>
    <row r="45" spans="1:23" ht="18" customHeight="1">
      <c r="A45" s="211"/>
      <c r="B45" s="204"/>
      <c r="C45" s="76">
        <v>3</v>
      </c>
      <c r="D45" s="78"/>
      <c r="E45" s="205"/>
      <c r="F45" s="134"/>
      <c r="G45" s="205"/>
      <c r="H45" s="78">
        <v>23</v>
      </c>
      <c r="I45" s="205"/>
      <c r="J45" s="85"/>
    </row>
    <row r="46" spans="1:23" ht="18" customHeight="1">
      <c r="A46" s="211"/>
      <c r="B46" s="204"/>
      <c r="C46" s="76">
        <v>4</v>
      </c>
      <c r="D46" s="78"/>
      <c r="E46" s="205"/>
      <c r="F46" s="134"/>
      <c r="G46" s="205"/>
      <c r="H46" s="78">
        <v>245</v>
      </c>
      <c r="I46" s="205"/>
      <c r="J46" s="85"/>
    </row>
    <row r="47" spans="1:23" ht="18" hidden="1" customHeight="1">
      <c r="A47" s="211"/>
      <c r="B47" s="204"/>
      <c r="C47" s="76">
        <v>44</v>
      </c>
      <c r="D47" s="78"/>
      <c r="E47" s="205"/>
      <c r="F47" s="134"/>
      <c r="G47" s="205"/>
      <c r="H47" s="78"/>
      <c r="I47" s="205"/>
      <c r="J47" s="85"/>
    </row>
    <row r="48" spans="1:23" ht="18" customHeight="1">
      <c r="A48" s="211"/>
      <c r="B48" s="204" t="s">
        <v>88</v>
      </c>
      <c r="C48" s="76">
        <v>1</v>
      </c>
      <c r="D48" s="78"/>
      <c r="E48" s="205">
        <f>+D48+D49+D50+D52+D51</f>
        <v>0</v>
      </c>
      <c r="F48" s="134"/>
      <c r="G48" s="205">
        <f>+F48+F49+F50+F52+F51</f>
        <v>0</v>
      </c>
      <c r="H48" s="78"/>
      <c r="I48" s="205">
        <f>+H48+H49+H50+H52+H51</f>
        <v>0</v>
      </c>
      <c r="J48" s="85"/>
    </row>
    <row r="49" spans="1:10" ht="18" customHeight="1">
      <c r="A49" s="211"/>
      <c r="B49" s="204"/>
      <c r="C49" s="76">
        <v>2</v>
      </c>
      <c r="D49" s="78"/>
      <c r="E49" s="205"/>
      <c r="F49" s="134"/>
      <c r="G49" s="205"/>
      <c r="H49" s="78"/>
      <c r="I49" s="205"/>
      <c r="J49" s="85"/>
    </row>
    <row r="50" spans="1:10" ht="18" customHeight="1">
      <c r="A50" s="211"/>
      <c r="B50" s="204"/>
      <c r="C50" s="76">
        <v>3</v>
      </c>
      <c r="D50" s="78"/>
      <c r="E50" s="205"/>
      <c r="F50" s="134"/>
      <c r="G50" s="205"/>
      <c r="H50" s="78"/>
      <c r="I50" s="205"/>
      <c r="J50" s="85"/>
    </row>
    <row r="51" spans="1:10" ht="18" customHeight="1">
      <c r="A51" s="211"/>
      <c r="B51" s="204"/>
      <c r="C51" s="76">
        <v>4</v>
      </c>
      <c r="D51" s="78"/>
      <c r="E51" s="205"/>
      <c r="F51" s="134"/>
      <c r="G51" s="205"/>
      <c r="H51" s="78"/>
      <c r="I51" s="205"/>
      <c r="J51" s="85"/>
    </row>
    <row r="52" spans="1:10" ht="18" hidden="1" customHeight="1">
      <c r="A52" s="211"/>
      <c r="B52" s="204"/>
      <c r="C52" s="76"/>
      <c r="D52" s="78"/>
      <c r="E52" s="205"/>
      <c r="F52" s="134"/>
      <c r="G52" s="205"/>
      <c r="H52" s="78"/>
      <c r="I52" s="205"/>
      <c r="J52" s="85"/>
    </row>
    <row r="53" spans="1:10" ht="18" customHeight="1">
      <c r="A53" s="211"/>
      <c r="B53" s="204" t="s">
        <v>90</v>
      </c>
      <c r="C53" s="76">
        <v>1</v>
      </c>
      <c r="D53" s="78"/>
      <c r="E53" s="205">
        <f>+D53+D54+D55+D57+D56</f>
        <v>0</v>
      </c>
      <c r="F53" s="78"/>
      <c r="G53" s="205">
        <f>+F53+F54+F55+F57+F56</f>
        <v>0</v>
      </c>
      <c r="H53" s="78">
        <v>550</v>
      </c>
      <c r="I53" s="205">
        <f>+H53+H54+H55+H56</f>
        <v>1787</v>
      </c>
      <c r="J53" s="85"/>
    </row>
    <row r="54" spans="1:10" ht="18" customHeight="1">
      <c r="A54" s="211"/>
      <c r="B54" s="204"/>
      <c r="C54" s="76">
        <v>2</v>
      </c>
      <c r="D54" s="78"/>
      <c r="E54" s="205"/>
      <c r="F54" s="78"/>
      <c r="G54" s="205"/>
      <c r="H54" s="78">
        <v>734</v>
      </c>
      <c r="I54" s="205"/>
      <c r="J54" s="85"/>
    </row>
    <row r="55" spans="1:10" ht="18" customHeight="1">
      <c r="A55" s="211"/>
      <c r="B55" s="204"/>
      <c r="C55" s="76">
        <v>3</v>
      </c>
      <c r="D55" s="78"/>
      <c r="E55" s="205"/>
      <c r="F55" s="78"/>
      <c r="G55" s="205"/>
      <c r="H55" s="78">
        <v>401</v>
      </c>
      <c r="I55" s="205"/>
      <c r="J55" s="85"/>
    </row>
    <row r="56" spans="1:10" ht="18" customHeight="1">
      <c r="A56" s="211"/>
      <c r="B56" s="204"/>
      <c r="C56" s="76">
        <v>4</v>
      </c>
      <c r="D56" s="78"/>
      <c r="E56" s="205"/>
      <c r="F56" s="78"/>
      <c r="G56" s="205"/>
      <c r="H56" s="78">
        <v>102</v>
      </c>
      <c r="I56" s="205"/>
      <c r="J56" s="85"/>
    </row>
    <row r="57" spans="1:10" ht="18" hidden="1" customHeight="1" thickBot="1">
      <c r="A57" s="212"/>
      <c r="B57" s="204"/>
      <c r="C57" s="76">
        <v>44</v>
      </c>
      <c r="D57" s="78"/>
      <c r="E57" s="205"/>
      <c r="F57" s="78"/>
      <c r="G57" s="205"/>
      <c r="H57" s="78">
        <v>159</v>
      </c>
      <c r="I57" s="205"/>
      <c r="J57" s="85"/>
    </row>
    <row r="58" spans="1:10" ht="18" hidden="1" customHeight="1">
      <c r="B58" s="117"/>
      <c r="C58" s="76"/>
      <c r="D58" s="78"/>
      <c r="E58" s="118"/>
      <c r="F58" s="78"/>
      <c r="G58" s="118"/>
      <c r="H58" s="78"/>
      <c r="I58" s="118"/>
      <c r="J58" s="85"/>
    </row>
    <row r="59" spans="1:10" ht="18" hidden="1" customHeight="1">
      <c r="B59" s="207"/>
      <c r="C59" s="76"/>
      <c r="D59" s="78"/>
      <c r="E59" s="208"/>
      <c r="F59" s="78"/>
      <c r="G59" s="208"/>
      <c r="H59" s="78"/>
      <c r="I59" s="208"/>
      <c r="J59" s="85"/>
    </row>
    <row r="60" spans="1:10" ht="18" hidden="1" customHeight="1">
      <c r="B60" s="207"/>
      <c r="C60" s="76"/>
      <c r="D60" s="78"/>
      <c r="E60" s="208"/>
      <c r="F60" s="78"/>
      <c r="G60" s="208"/>
      <c r="H60" s="78"/>
      <c r="I60" s="208"/>
      <c r="J60" s="85"/>
    </row>
    <row r="61" spans="1:10" ht="18" hidden="1" customHeight="1">
      <c r="B61" s="207"/>
      <c r="C61" s="76"/>
      <c r="D61" s="78"/>
      <c r="E61" s="208"/>
      <c r="F61" s="78"/>
      <c r="G61" s="208"/>
      <c r="H61" s="78"/>
      <c r="I61" s="208"/>
      <c r="J61" s="85"/>
    </row>
    <row r="62" spans="1:10" ht="18" hidden="1" customHeight="1">
      <c r="B62" s="207"/>
      <c r="C62" s="76"/>
      <c r="D62" s="78"/>
      <c r="E62" s="208"/>
      <c r="F62" s="78"/>
      <c r="G62" s="208"/>
      <c r="H62" s="78"/>
      <c r="I62" s="208"/>
      <c r="J62" s="85"/>
    </row>
    <row r="63" spans="1:10" ht="18" hidden="1" customHeight="1">
      <c r="B63" s="207"/>
      <c r="C63" s="76"/>
      <c r="D63" s="78"/>
      <c r="E63" s="209"/>
      <c r="F63" s="78"/>
      <c r="G63" s="209"/>
      <c r="H63" s="78"/>
      <c r="I63" s="209"/>
      <c r="J63" s="85"/>
    </row>
    <row r="64" spans="1:10" s="86" customFormat="1" ht="27.75" customHeight="1" thickBot="1">
      <c r="B64" s="206" t="s">
        <v>4</v>
      </c>
      <c r="C64" s="206"/>
      <c r="E64" s="102">
        <f>SUM(E8:E63)</f>
        <v>675</v>
      </c>
      <c r="F64" s="87"/>
      <c r="G64" s="135">
        <f>SUM(G8:G63)</f>
        <v>1256</v>
      </c>
      <c r="H64" s="87"/>
      <c r="I64" s="103">
        <f>SUM(I8:I63)</f>
        <v>2662</v>
      </c>
      <c r="J64" s="88">
        <f>SUM(J8:J63)</f>
        <v>0</v>
      </c>
    </row>
  </sheetData>
  <mergeCells count="53">
    <mergeCell ref="A23:A57"/>
    <mergeCell ref="B13:B17"/>
    <mergeCell ref="E13:E17"/>
    <mergeCell ref="G13:G17"/>
    <mergeCell ref="B18:B22"/>
    <mergeCell ref="E18:E22"/>
    <mergeCell ref="G18:G22"/>
    <mergeCell ref="A8:A22"/>
    <mergeCell ref="B38:B42"/>
    <mergeCell ref="E38:E42"/>
    <mergeCell ref="G38:G42"/>
    <mergeCell ref="B28:B32"/>
    <mergeCell ref="E28:E32"/>
    <mergeCell ref="G28:G32"/>
    <mergeCell ref="B43:B47"/>
    <mergeCell ref="G43:G47"/>
    <mergeCell ref="B64:C64"/>
    <mergeCell ref="B59:B63"/>
    <mergeCell ref="E59:E63"/>
    <mergeCell ref="G59:G63"/>
    <mergeCell ref="I59:I63"/>
    <mergeCell ref="I38:I42"/>
    <mergeCell ref="B53:B57"/>
    <mergeCell ref="E53:E57"/>
    <mergeCell ref="G53:G57"/>
    <mergeCell ref="I53:I57"/>
    <mergeCell ref="E43:E47"/>
    <mergeCell ref="I43:I47"/>
    <mergeCell ref="B48:B52"/>
    <mergeCell ref="E48:E52"/>
    <mergeCell ref="G48:G52"/>
    <mergeCell ref="I48:I52"/>
    <mergeCell ref="I28:I32"/>
    <mergeCell ref="B33:B37"/>
    <mergeCell ref="E33:E37"/>
    <mergeCell ref="G33:G37"/>
    <mergeCell ref="I33:I37"/>
    <mergeCell ref="M2:S2"/>
    <mergeCell ref="M3:S3"/>
    <mergeCell ref="M4:S4"/>
    <mergeCell ref="B23:B27"/>
    <mergeCell ref="E23:E27"/>
    <mergeCell ref="G23:G27"/>
    <mergeCell ref="I23:I27"/>
    <mergeCell ref="B8:B12"/>
    <mergeCell ref="E8:E12"/>
    <mergeCell ref="G8:G12"/>
    <mergeCell ref="I8:I12"/>
    <mergeCell ref="C2:I2"/>
    <mergeCell ref="C3:I3"/>
    <mergeCell ref="C4:I4"/>
    <mergeCell ref="I13:I17"/>
    <mergeCell ref="I18:I22"/>
  </mergeCells>
  <conditionalFormatting sqref="E59:E63">
    <cfRule type="iconSet" priority="237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G59:G63">
    <cfRule type="iconSet" priority="236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9:I63">
    <cfRule type="iconSet" priority="235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59:E63 G59:G63 I59:I63">
    <cfRule type="iconSet" priority="42">
      <iconSet iconSet="3Arrows">
        <cfvo type="percent" val="0"/>
        <cfvo type="percent" val="33"/>
        <cfvo type="percent" val="67"/>
      </iconSet>
    </cfRule>
    <cfRule type="iconSet" priority="234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G59">
    <cfRule type="iconSet" priority="23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9">
    <cfRule type="iconSet" priority="227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64 G64 I64">
    <cfRule type="iconSet" priority="4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9:I63">
    <cfRule type="iconSet" priority="40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9:I63">
    <cfRule type="iconSet" priority="38">
      <iconSet iconSet="3Arrows">
        <cfvo type="percent" val="0"/>
        <cfvo type="percent" val="33"/>
        <cfvo type="percent" val="67"/>
      </iconSet>
    </cfRule>
    <cfRule type="iconSet" priority="39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9:I63">
    <cfRule type="iconSet" priority="37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9:I63">
    <cfRule type="iconSet" priority="35">
      <iconSet iconSet="3Arrows">
        <cfvo type="percent" val="0"/>
        <cfvo type="percent" val="33"/>
        <cfvo type="percent" val="67"/>
      </iconSet>
    </cfRule>
    <cfRule type="iconSet" priority="36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58">
    <cfRule type="iconSet" priority="295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G58">
    <cfRule type="iconSet" priority="300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8">
    <cfRule type="iconSet" priority="304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58 G58 I58">
    <cfRule type="iconSet" priority="319">
      <iconSet iconSet="3Arrows">
        <cfvo type="percent" val="0"/>
        <cfvo type="percent" val="33"/>
        <cfvo type="percent" val="67"/>
      </iconSet>
    </cfRule>
    <cfRule type="iconSet" priority="320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58:E63">
    <cfRule type="iconSet" priority="329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G58:G63">
    <cfRule type="iconSet" priority="335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8:I63">
    <cfRule type="iconSet" priority="339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25" right="0.25" top="0.75" bottom="0.75" header="0.3" footer="0.3"/>
  <pageSetup scale="59" orientation="landscape" horizontalDpi="240" verticalDpi="14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2:D18"/>
  <sheetViews>
    <sheetView topLeftCell="A7" workbookViewId="0">
      <selection activeCell="E10" sqref="E10"/>
    </sheetView>
  </sheetViews>
  <sheetFormatPr baseColWidth="10" defaultRowHeight="11.25"/>
  <cols>
    <col min="1" max="1" width="33.83203125" customWidth="1"/>
    <col min="2" max="3" width="20.1640625" customWidth="1"/>
    <col min="4" max="4" width="19.1640625" customWidth="1"/>
  </cols>
  <sheetData>
    <row r="2" spans="1:4" ht="19.5">
      <c r="A2" s="72"/>
      <c r="B2" s="189" t="s">
        <v>39</v>
      </c>
      <c r="C2" s="189"/>
      <c r="D2" s="189"/>
    </row>
    <row r="3" spans="1:4" ht="15.75">
      <c r="B3" s="202" t="s">
        <v>86</v>
      </c>
      <c r="C3" s="202"/>
      <c r="D3" s="202"/>
    </row>
    <row r="4" spans="1:4" ht="16.5" thickBot="1">
      <c r="B4" s="203" t="s">
        <v>236</v>
      </c>
      <c r="C4" s="203"/>
      <c r="D4" s="203"/>
    </row>
    <row r="5" spans="1:4" ht="12" thickTop="1"/>
    <row r="8" spans="1:4" ht="12" thickBot="1"/>
    <row r="9" spans="1:4" ht="21">
      <c r="B9" s="129" t="s">
        <v>2</v>
      </c>
      <c r="C9" s="131" t="s">
        <v>12</v>
      </c>
      <c r="D9" s="133" t="s">
        <v>40</v>
      </c>
    </row>
    <row r="10" spans="1:4">
      <c r="A10" s="139" t="s">
        <v>83</v>
      </c>
      <c r="B10" s="141">
        <v>5</v>
      </c>
      <c r="C10" s="141">
        <v>24</v>
      </c>
      <c r="D10" s="141">
        <v>20</v>
      </c>
    </row>
    <row r="11" spans="1:4">
      <c r="A11" s="139" t="s">
        <v>84</v>
      </c>
      <c r="B11" s="141">
        <v>7</v>
      </c>
      <c r="C11" s="141">
        <v>13</v>
      </c>
      <c r="D11" s="141">
        <v>11</v>
      </c>
    </row>
    <row r="12" spans="1:4">
      <c r="A12" s="139" t="s">
        <v>87</v>
      </c>
      <c r="B12" s="141">
        <v>5</v>
      </c>
      <c r="C12" s="141">
        <v>17</v>
      </c>
      <c r="D12" s="141"/>
    </row>
    <row r="13" spans="1:4">
      <c r="A13" s="139"/>
      <c r="B13" s="141"/>
      <c r="C13" s="141"/>
      <c r="D13" s="141"/>
    </row>
    <row r="14" spans="1:4">
      <c r="A14" s="139" t="s">
        <v>85</v>
      </c>
      <c r="B14" s="142">
        <f>SUM(B10:B13)</f>
        <v>17</v>
      </c>
      <c r="C14" s="142">
        <f>SUM(C10:C13)</f>
        <v>54</v>
      </c>
      <c r="D14" s="142">
        <f>SUM(D10:D13)</f>
        <v>31</v>
      </c>
    </row>
    <row r="18" spans="3:3">
      <c r="C18" s="140"/>
    </row>
  </sheetData>
  <mergeCells count="3">
    <mergeCell ref="B2:D2"/>
    <mergeCell ref="B3:D3"/>
    <mergeCell ref="B4:D4"/>
  </mergeCells>
  <pageMargins left="0.7" right="0.7" top="0.75" bottom="0.75" header="0.3" footer="0.3"/>
  <pageSetup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2:D33"/>
  <sheetViews>
    <sheetView workbookViewId="0">
      <selection activeCell="B1" sqref="B1"/>
    </sheetView>
  </sheetViews>
  <sheetFormatPr baseColWidth="10" defaultRowHeight="11.25"/>
  <sheetData>
    <row r="2" spans="1:4">
      <c r="A2" t="s">
        <v>51</v>
      </c>
    </row>
    <row r="3" spans="1:4">
      <c r="A3" t="s">
        <v>74</v>
      </c>
    </row>
    <row r="5" spans="1:4">
      <c r="B5" t="s">
        <v>2</v>
      </c>
      <c r="C5" t="s">
        <v>0</v>
      </c>
      <c r="D5" t="s">
        <v>71</v>
      </c>
    </row>
    <row r="8" spans="1:4">
      <c r="A8" t="s">
        <v>70</v>
      </c>
      <c r="B8">
        <f>+'PRODUCCION DICIEMBRE 2012'!E8:E12</f>
        <v>600</v>
      </c>
      <c r="C8">
        <f>+'PRODUCCION DICIEMBRE 2012'!G8:G12</f>
        <v>0</v>
      </c>
      <c r="D8">
        <f>+'PRODUCCION DICIEMBRE 2012'!I8:I12</f>
        <v>350</v>
      </c>
    </row>
    <row r="11" spans="1:4">
      <c r="A11" t="s">
        <v>6</v>
      </c>
      <c r="B11">
        <f>SUM('PRODUCCION DICIEMBRE 2012'!E23:E57)</f>
        <v>0</v>
      </c>
      <c r="C11">
        <f>SUM('PRODUCCION DICIEMBRE 2012'!G23:G57)</f>
        <v>1256</v>
      </c>
      <c r="D11">
        <f>SUM('PRODUCCION DICIEMBRE 2012'!I23:I57)</f>
        <v>2312</v>
      </c>
    </row>
    <row r="15" spans="1:4">
      <c r="A15" t="s">
        <v>44</v>
      </c>
      <c r="B15">
        <f>SUM('PRODUCCION DICIEMBRE 2012'!E18:E22)</f>
        <v>75</v>
      </c>
      <c r="C15">
        <f>+'PRODUCCION DICIEMBRE 2012'!G13:G22</f>
        <v>0</v>
      </c>
      <c r="D15">
        <f>+'PRODUCCION DICIEMBRE 2012'!I13:I22</f>
        <v>0</v>
      </c>
    </row>
    <row r="17" spans="1:4">
      <c r="B17">
        <f>SUM(B8:B16)</f>
        <v>675</v>
      </c>
      <c r="C17">
        <f>SUM(C8:C16)</f>
        <v>1256</v>
      </c>
      <c r="D17">
        <f>SUM(D8:D16)</f>
        <v>2662</v>
      </c>
    </row>
    <row r="27" spans="1:4">
      <c r="A27" t="s">
        <v>210</v>
      </c>
    </row>
    <row r="29" spans="1:4">
      <c r="B29" t="s">
        <v>12</v>
      </c>
      <c r="C29" t="s">
        <v>3</v>
      </c>
      <c r="D29" t="s">
        <v>211</v>
      </c>
    </row>
    <row r="30" spans="1:4">
      <c r="A30">
        <v>1</v>
      </c>
    </row>
    <row r="31" spans="1:4">
      <c r="A31">
        <v>2</v>
      </c>
    </row>
    <row r="32" spans="1:4">
      <c r="A32">
        <v>3</v>
      </c>
    </row>
    <row r="33" spans="1:1">
      <c r="A33">
        <v>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3:J148"/>
  <sheetViews>
    <sheetView topLeftCell="A68" workbookViewId="0">
      <selection activeCell="F89" sqref="F89"/>
    </sheetView>
  </sheetViews>
  <sheetFormatPr baseColWidth="10" defaultRowHeight="11.25"/>
  <sheetData>
    <row r="3" spans="1:6">
      <c r="A3" s="145" t="s">
        <v>98</v>
      </c>
      <c r="B3" s="146" t="s">
        <v>237</v>
      </c>
      <c r="C3" s="145">
        <v>365</v>
      </c>
      <c r="D3" s="147" t="s">
        <v>110</v>
      </c>
      <c r="F3">
        <v>1</v>
      </c>
    </row>
    <row r="4" spans="1:6">
      <c r="A4" s="145" t="s">
        <v>98</v>
      </c>
      <c r="B4" s="146" t="s">
        <v>237</v>
      </c>
      <c r="C4" s="145">
        <v>678</v>
      </c>
      <c r="D4" s="147" t="s">
        <v>102</v>
      </c>
      <c r="F4">
        <v>2</v>
      </c>
    </row>
    <row r="5" spans="1:6">
      <c r="A5" s="145" t="s">
        <v>98</v>
      </c>
      <c r="B5" s="146" t="s">
        <v>237</v>
      </c>
      <c r="C5" s="145">
        <v>1034</v>
      </c>
      <c r="D5" s="147" t="s">
        <v>111</v>
      </c>
      <c r="F5">
        <v>3</v>
      </c>
    </row>
    <row r="6" spans="1:6">
      <c r="A6" s="145" t="s">
        <v>98</v>
      </c>
      <c r="B6" s="146" t="s">
        <v>237</v>
      </c>
      <c r="C6" s="145">
        <v>726</v>
      </c>
      <c r="D6" s="147" t="s">
        <v>103</v>
      </c>
      <c r="F6">
        <v>4</v>
      </c>
    </row>
    <row r="7" spans="1:6">
      <c r="A7" s="145" t="s">
        <v>98</v>
      </c>
      <c r="B7" s="146" t="s">
        <v>237</v>
      </c>
      <c r="C7" s="145">
        <v>765</v>
      </c>
      <c r="D7" s="147" t="s">
        <v>112</v>
      </c>
      <c r="F7">
        <v>5</v>
      </c>
    </row>
    <row r="8" spans="1:6">
      <c r="A8" s="145" t="s">
        <v>98</v>
      </c>
      <c r="B8" s="146" t="s">
        <v>237</v>
      </c>
      <c r="C8" s="145">
        <v>654</v>
      </c>
      <c r="D8" s="147" t="s">
        <v>140</v>
      </c>
      <c r="F8">
        <v>6</v>
      </c>
    </row>
    <row r="9" spans="1:6">
      <c r="A9" s="145" t="s">
        <v>98</v>
      </c>
      <c r="B9" s="146" t="s">
        <v>237</v>
      </c>
      <c r="C9" s="145">
        <v>1069</v>
      </c>
      <c r="D9" s="147" t="s">
        <v>113</v>
      </c>
      <c r="F9">
        <v>7</v>
      </c>
    </row>
    <row r="10" spans="1:6">
      <c r="A10" s="145" t="s">
        <v>98</v>
      </c>
      <c r="B10" s="146" t="s">
        <v>237</v>
      </c>
      <c r="C10" s="146">
        <v>744</v>
      </c>
      <c r="D10" s="150" t="s">
        <v>105</v>
      </c>
      <c r="F10">
        <v>8</v>
      </c>
    </row>
    <row r="11" spans="1:6">
      <c r="A11" s="145" t="s">
        <v>98</v>
      </c>
      <c r="B11" s="146" t="s">
        <v>237</v>
      </c>
      <c r="C11" s="146">
        <v>464</v>
      </c>
      <c r="D11" s="150" t="s">
        <v>114</v>
      </c>
      <c r="F11">
        <v>9</v>
      </c>
    </row>
    <row r="12" spans="1:6">
      <c r="A12" s="145" t="s">
        <v>98</v>
      </c>
      <c r="B12" s="146" t="s">
        <v>237</v>
      </c>
      <c r="C12" s="145">
        <v>652</v>
      </c>
      <c r="D12" s="147" t="s">
        <v>145</v>
      </c>
      <c r="F12">
        <v>10</v>
      </c>
    </row>
    <row r="13" spans="1:6">
      <c r="A13" s="145" t="s">
        <v>98</v>
      </c>
      <c r="B13" s="146" t="s">
        <v>237</v>
      </c>
      <c r="C13" s="145">
        <v>1060</v>
      </c>
      <c r="D13" s="147" t="s">
        <v>106</v>
      </c>
      <c r="F13">
        <v>11</v>
      </c>
    </row>
    <row r="14" spans="1:6">
      <c r="A14" s="145" t="s">
        <v>98</v>
      </c>
      <c r="B14" s="146" t="s">
        <v>237</v>
      </c>
      <c r="C14" s="145">
        <v>458</v>
      </c>
      <c r="D14" s="150" t="s">
        <v>238</v>
      </c>
      <c r="F14">
        <v>12</v>
      </c>
    </row>
    <row r="15" spans="1:6">
      <c r="A15" s="145" t="s">
        <v>98</v>
      </c>
      <c r="B15" s="146" t="s">
        <v>237</v>
      </c>
      <c r="C15" s="145">
        <v>621</v>
      </c>
      <c r="D15" s="147" t="s">
        <v>107</v>
      </c>
      <c r="F15">
        <v>13</v>
      </c>
    </row>
    <row r="16" spans="1:6">
      <c r="A16" s="145" t="s">
        <v>98</v>
      </c>
      <c r="B16" s="146" t="s">
        <v>237</v>
      </c>
      <c r="C16" s="145">
        <v>483</v>
      </c>
      <c r="D16" s="147" t="s">
        <v>115</v>
      </c>
      <c r="F16">
        <v>14</v>
      </c>
    </row>
    <row r="17" spans="1:7">
      <c r="A17" s="145" t="s">
        <v>98</v>
      </c>
      <c r="B17" s="146" t="s">
        <v>237</v>
      </c>
      <c r="C17" s="145">
        <v>685</v>
      </c>
      <c r="D17" s="147" t="s">
        <v>108</v>
      </c>
      <c r="F17">
        <v>15</v>
      </c>
    </row>
    <row r="18" spans="1:7">
      <c r="A18" s="145" t="s">
        <v>98</v>
      </c>
      <c r="B18" s="146" t="s">
        <v>237</v>
      </c>
      <c r="C18" s="145">
        <v>658</v>
      </c>
      <c r="D18" s="147" t="s">
        <v>109</v>
      </c>
      <c r="F18">
        <v>16</v>
      </c>
    </row>
    <row r="19" spans="1:7">
      <c r="A19" s="145" t="s">
        <v>98</v>
      </c>
      <c r="B19" s="146" t="s">
        <v>237</v>
      </c>
      <c r="C19" s="145">
        <v>666</v>
      </c>
      <c r="D19" s="147" t="s">
        <v>239</v>
      </c>
      <c r="F19">
        <v>17</v>
      </c>
    </row>
    <row r="20" spans="1:7">
      <c r="A20" s="145" t="s">
        <v>98</v>
      </c>
      <c r="B20" s="146" t="s">
        <v>116</v>
      </c>
      <c r="C20" s="145">
        <v>1061</v>
      </c>
      <c r="D20" s="147" t="s">
        <v>118</v>
      </c>
      <c r="F20">
        <v>1</v>
      </c>
      <c r="G20">
        <v>1</v>
      </c>
    </row>
    <row r="21" spans="1:7">
      <c r="A21" s="145" t="s">
        <v>98</v>
      </c>
      <c r="B21" s="146" t="s">
        <v>117</v>
      </c>
      <c r="C21" s="145">
        <v>522</v>
      </c>
      <c r="D21" s="147" t="s">
        <v>100</v>
      </c>
      <c r="F21">
        <v>1</v>
      </c>
      <c r="G21">
        <v>2</v>
      </c>
    </row>
    <row r="22" spans="1:7">
      <c r="A22" s="145" t="s">
        <v>98</v>
      </c>
      <c r="B22" s="146" t="s">
        <v>117</v>
      </c>
      <c r="C22" s="145">
        <v>683</v>
      </c>
      <c r="D22" s="147" t="s">
        <v>104</v>
      </c>
      <c r="F22">
        <v>2</v>
      </c>
      <c r="G22">
        <v>3</v>
      </c>
    </row>
    <row r="23" spans="1:7">
      <c r="A23" s="145" t="s">
        <v>98</v>
      </c>
      <c r="B23" s="146" t="s">
        <v>117</v>
      </c>
      <c r="C23" s="145">
        <v>621</v>
      </c>
      <c r="D23" s="147" t="s">
        <v>119</v>
      </c>
      <c r="F23">
        <v>3</v>
      </c>
      <c r="G23">
        <v>4</v>
      </c>
    </row>
    <row r="24" spans="1:7">
      <c r="A24" s="145" t="s">
        <v>98</v>
      </c>
      <c r="B24" s="146" t="s">
        <v>117</v>
      </c>
      <c r="C24" s="145">
        <v>635</v>
      </c>
      <c r="D24" s="147" t="s">
        <v>120</v>
      </c>
      <c r="F24">
        <v>4</v>
      </c>
      <c r="G24">
        <v>5</v>
      </c>
    </row>
    <row r="25" spans="1:7">
      <c r="A25" s="145" t="s">
        <v>98</v>
      </c>
      <c r="B25" s="146" t="s">
        <v>121</v>
      </c>
      <c r="C25" s="145">
        <v>758</v>
      </c>
      <c r="D25" s="147" t="s">
        <v>122</v>
      </c>
      <c r="F25">
        <v>1</v>
      </c>
      <c r="G25">
        <v>6</v>
      </c>
    </row>
    <row r="26" spans="1:7">
      <c r="A26" s="145" t="s">
        <v>98</v>
      </c>
      <c r="B26" s="146" t="s">
        <v>121</v>
      </c>
      <c r="C26" s="145">
        <v>826</v>
      </c>
      <c r="D26" s="147" t="s">
        <v>123</v>
      </c>
      <c r="F26">
        <v>2</v>
      </c>
      <c r="G26">
        <v>7</v>
      </c>
    </row>
    <row r="27" spans="1:7">
      <c r="A27" s="145" t="s">
        <v>98</v>
      </c>
      <c r="B27" s="146" t="s">
        <v>121</v>
      </c>
      <c r="C27" s="145">
        <v>1034</v>
      </c>
      <c r="D27" s="147" t="s">
        <v>124</v>
      </c>
      <c r="F27">
        <v>3</v>
      </c>
      <c r="G27">
        <v>8</v>
      </c>
    </row>
    <row r="28" spans="1:7">
      <c r="A28" s="145" t="s">
        <v>98</v>
      </c>
      <c r="B28" s="146" t="s">
        <v>121</v>
      </c>
      <c r="C28" s="145">
        <v>345</v>
      </c>
      <c r="D28" s="147" t="s">
        <v>125</v>
      </c>
      <c r="F28">
        <v>4</v>
      </c>
      <c r="G28">
        <v>9</v>
      </c>
    </row>
    <row r="29" spans="1:7">
      <c r="A29" s="145" t="s">
        <v>98</v>
      </c>
      <c r="B29" s="146" t="s">
        <v>126</v>
      </c>
      <c r="C29" s="145">
        <v>651</v>
      </c>
      <c r="D29" s="147" t="s">
        <v>127</v>
      </c>
      <c r="F29">
        <v>1</v>
      </c>
      <c r="G29">
        <v>10</v>
      </c>
    </row>
    <row r="30" spans="1:7">
      <c r="A30" s="145" t="s">
        <v>98</v>
      </c>
      <c r="B30" s="146" t="s">
        <v>128</v>
      </c>
      <c r="C30" s="145">
        <v>621</v>
      </c>
      <c r="D30" s="147" t="s">
        <v>101</v>
      </c>
      <c r="F30">
        <v>1</v>
      </c>
      <c r="G30">
        <v>11</v>
      </c>
    </row>
    <row r="31" spans="1:7">
      <c r="A31" s="145" t="s">
        <v>98</v>
      </c>
      <c r="B31" s="146" t="s">
        <v>128</v>
      </c>
      <c r="C31" s="145">
        <v>454</v>
      </c>
      <c r="D31" s="147" t="s">
        <v>129</v>
      </c>
      <c r="F31">
        <v>2</v>
      </c>
      <c r="G31">
        <v>12</v>
      </c>
    </row>
    <row r="32" spans="1:7">
      <c r="A32" s="145" t="s">
        <v>98</v>
      </c>
      <c r="B32" s="146" t="s">
        <v>128</v>
      </c>
      <c r="C32" s="145">
        <v>245</v>
      </c>
      <c r="D32" s="147" t="s">
        <v>130</v>
      </c>
      <c r="F32">
        <v>3</v>
      </c>
      <c r="G32">
        <v>13</v>
      </c>
    </row>
    <row r="33" spans="1:6">
      <c r="A33" s="217" t="s">
        <v>131</v>
      </c>
      <c r="B33" s="217"/>
      <c r="C33" s="217"/>
      <c r="D33" s="150"/>
    </row>
    <row r="34" spans="1:6">
      <c r="A34" s="145" t="s">
        <v>98</v>
      </c>
      <c r="B34" s="145" t="s">
        <v>132</v>
      </c>
      <c r="C34" s="145">
        <v>784</v>
      </c>
      <c r="D34" s="147" t="s">
        <v>99</v>
      </c>
      <c r="F34">
        <v>1</v>
      </c>
    </row>
    <row r="35" spans="1:6">
      <c r="A35" s="145" t="s">
        <v>98</v>
      </c>
      <c r="B35" s="145" t="s">
        <v>132</v>
      </c>
      <c r="C35" s="145">
        <v>712</v>
      </c>
      <c r="D35" s="150" t="s">
        <v>133</v>
      </c>
      <c r="F35">
        <v>2</v>
      </c>
    </row>
    <row r="36" spans="1:6">
      <c r="A36" s="145" t="s">
        <v>98</v>
      </c>
      <c r="B36" s="145" t="s">
        <v>132</v>
      </c>
      <c r="C36" s="145">
        <v>1089</v>
      </c>
      <c r="D36" s="147" t="s">
        <v>240</v>
      </c>
      <c r="F36">
        <v>3</v>
      </c>
    </row>
    <row r="37" spans="1:6">
      <c r="A37" s="145" t="s">
        <v>98</v>
      </c>
      <c r="B37" s="145" t="s">
        <v>132</v>
      </c>
      <c r="C37" s="145">
        <v>725</v>
      </c>
      <c r="D37" s="147" t="s">
        <v>134</v>
      </c>
      <c r="F37">
        <v>4</v>
      </c>
    </row>
    <row r="38" spans="1:6">
      <c r="A38" s="145" t="s">
        <v>98</v>
      </c>
      <c r="B38" s="145" t="s">
        <v>132</v>
      </c>
      <c r="C38" s="145">
        <v>577</v>
      </c>
      <c r="D38" s="147" t="s">
        <v>135</v>
      </c>
      <c r="F38">
        <v>5</v>
      </c>
    </row>
    <row r="39" spans="1:6">
      <c r="A39" s="145" t="s">
        <v>98</v>
      </c>
      <c r="B39" s="145" t="s">
        <v>132</v>
      </c>
      <c r="C39" s="145">
        <v>722</v>
      </c>
      <c r="D39" s="147" t="s">
        <v>136</v>
      </c>
      <c r="F39">
        <v>6</v>
      </c>
    </row>
    <row r="40" spans="1:6">
      <c r="A40" s="145" t="s">
        <v>98</v>
      </c>
      <c r="B40" s="145" t="s">
        <v>132</v>
      </c>
      <c r="C40" s="145">
        <v>1022</v>
      </c>
      <c r="D40" s="147" t="s">
        <v>137</v>
      </c>
      <c r="F40">
        <v>7</v>
      </c>
    </row>
    <row r="41" spans="1:6">
      <c r="A41" s="145" t="s">
        <v>98</v>
      </c>
      <c r="B41" s="145" t="s">
        <v>132</v>
      </c>
      <c r="C41" s="145">
        <v>915</v>
      </c>
      <c r="D41" s="147" t="s">
        <v>138</v>
      </c>
      <c r="F41">
        <v>8</v>
      </c>
    </row>
    <row r="42" spans="1:6">
      <c r="A42" s="145" t="s">
        <v>98</v>
      </c>
      <c r="B42" s="145" t="s">
        <v>132</v>
      </c>
      <c r="C42" s="145">
        <v>1061</v>
      </c>
      <c r="D42" s="147" t="s">
        <v>139</v>
      </c>
      <c r="F42">
        <v>9</v>
      </c>
    </row>
    <row r="43" spans="1:6">
      <c r="A43" s="145" t="s">
        <v>98</v>
      </c>
      <c r="B43" s="145" t="s">
        <v>132</v>
      </c>
      <c r="C43" s="145">
        <v>478</v>
      </c>
      <c r="D43" s="147" t="s">
        <v>141</v>
      </c>
      <c r="F43">
        <v>10</v>
      </c>
    </row>
    <row r="44" spans="1:6">
      <c r="A44" s="145" t="s">
        <v>98</v>
      </c>
      <c r="B44" s="145" t="s">
        <v>132</v>
      </c>
      <c r="C44" s="145">
        <v>478</v>
      </c>
      <c r="D44" s="147" t="s">
        <v>241</v>
      </c>
      <c r="F44">
        <v>11</v>
      </c>
    </row>
    <row r="45" spans="1:6">
      <c r="A45" s="145" t="s">
        <v>98</v>
      </c>
      <c r="B45" s="145" t="s">
        <v>132</v>
      </c>
      <c r="C45" s="145">
        <v>478</v>
      </c>
      <c r="D45" s="148" t="s">
        <v>142</v>
      </c>
      <c r="F45">
        <v>12</v>
      </c>
    </row>
    <row r="46" spans="1:6">
      <c r="A46" s="145" t="s">
        <v>98</v>
      </c>
      <c r="B46" s="145" t="s">
        <v>132</v>
      </c>
      <c r="C46" s="145">
        <v>773</v>
      </c>
      <c r="D46" s="147" t="s">
        <v>242</v>
      </c>
      <c r="F46">
        <v>13</v>
      </c>
    </row>
    <row r="47" spans="1:6">
      <c r="A47" s="145" t="s">
        <v>98</v>
      </c>
      <c r="B47" s="145" t="s">
        <v>132</v>
      </c>
      <c r="C47" s="145">
        <v>586</v>
      </c>
      <c r="D47" s="147" t="s">
        <v>243</v>
      </c>
      <c r="F47">
        <v>14</v>
      </c>
    </row>
    <row r="48" spans="1:6">
      <c r="A48" s="145" t="s">
        <v>98</v>
      </c>
      <c r="B48" s="145" t="s">
        <v>132</v>
      </c>
      <c r="C48" s="145">
        <v>521</v>
      </c>
      <c r="D48" s="147" t="s">
        <v>143</v>
      </c>
      <c r="F48">
        <v>15</v>
      </c>
    </row>
    <row r="49" spans="1:6">
      <c r="A49" s="145" t="s">
        <v>98</v>
      </c>
      <c r="B49" s="145" t="s">
        <v>132</v>
      </c>
      <c r="C49" s="145">
        <v>576</v>
      </c>
      <c r="D49" s="147" t="s">
        <v>144</v>
      </c>
      <c r="F49">
        <v>16</v>
      </c>
    </row>
    <row r="50" spans="1:6">
      <c r="A50" s="145" t="s">
        <v>98</v>
      </c>
      <c r="B50" s="145" t="s">
        <v>132</v>
      </c>
      <c r="C50" s="145">
        <v>472</v>
      </c>
      <c r="D50" s="147" t="s">
        <v>146</v>
      </c>
      <c r="F50">
        <v>17</v>
      </c>
    </row>
    <row r="51" spans="1:6">
      <c r="A51" s="145" t="s">
        <v>98</v>
      </c>
      <c r="B51" s="145" t="s">
        <v>132</v>
      </c>
      <c r="C51" s="145">
        <v>1036</v>
      </c>
      <c r="D51" s="147" t="s">
        <v>147</v>
      </c>
      <c r="F51">
        <v>18</v>
      </c>
    </row>
    <row r="52" spans="1:6">
      <c r="A52" s="145" t="s">
        <v>98</v>
      </c>
      <c r="B52" s="145" t="s">
        <v>132</v>
      </c>
      <c r="C52" s="145">
        <v>434</v>
      </c>
      <c r="D52" s="147" t="s">
        <v>148</v>
      </c>
      <c r="F52">
        <v>19</v>
      </c>
    </row>
    <row r="53" spans="1:6">
      <c r="A53" s="145" t="s">
        <v>98</v>
      </c>
      <c r="B53" s="145" t="s">
        <v>132</v>
      </c>
      <c r="C53" s="145">
        <v>535</v>
      </c>
      <c r="D53" s="147" t="s">
        <v>149</v>
      </c>
      <c r="F53">
        <v>20</v>
      </c>
    </row>
    <row r="54" spans="1:6">
      <c r="A54" s="145" t="s">
        <v>98</v>
      </c>
      <c r="B54" s="145" t="s">
        <v>132</v>
      </c>
      <c r="C54" s="145">
        <v>885</v>
      </c>
      <c r="D54" s="147" t="s">
        <v>150</v>
      </c>
      <c r="F54">
        <v>21</v>
      </c>
    </row>
    <row r="55" spans="1:6">
      <c r="A55" s="145" t="s">
        <v>98</v>
      </c>
      <c r="B55" s="145" t="s">
        <v>132</v>
      </c>
      <c r="C55" s="145">
        <v>555</v>
      </c>
      <c r="D55" s="147" t="s">
        <v>151</v>
      </c>
      <c r="F55">
        <v>22</v>
      </c>
    </row>
    <row r="56" spans="1:6">
      <c r="A56" s="145" t="s">
        <v>98</v>
      </c>
      <c r="B56" s="145" t="s">
        <v>132</v>
      </c>
      <c r="C56" s="145">
        <v>616</v>
      </c>
      <c r="D56" s="147" t="s">
        <v>152</v>
      </c>
      <c r="F56">
        <v>23</v>
      </c>
    </row>
    <row r="57" spans="1:6">
      <c r="A57" s="145" t="s">
        <v>98</v>
      </c>
      <c r="B57" s="145" t="s">
        <v>132</v>
      </c>
      <c r="C57" s="145">
        <v>1036</v>
      </c>
      <c r="D57" s="147" t="s">
        <v>153</v>
      </c>
      <c r="F57">
        <v>24</v>
      </c>
    </row>
    <row r="71" spans="1:6" ht="12">
      <c r="A71" s="155">
        <v>1</v>
      </c>
      <c r="B71" s="155" t="s">
        <v>154</v>
      </c>
      <c r="C71" s="165" t="s">
        <v>186</v>
      </c>
      <c r="D71" s="156" t="s">
        <v>187</v>
      </c>
      <c r="E71" s="157">
        <v>446.25</v>
      </c>
      <c r="F71">
        <v>1</v>
      </c>
    </row>
    <row r="72" spans="1:6" ht="12">
      <c r="A72" s="155">
        <v>2</v>
      </c>
      <c r="B72" s="155" t="s">
        <v>154</v>
      </c>
      <c r="C72" s="165" t="s">
        <v>186</v>
      </c>
      <c r="D72" s="156" t="s">
        <v>188</v>
      </c>
      <c r="E72" s="157">
        <v>318.75</v>
      </c>
      <c r="F72">
        <v>2</v>
      </c>
    </row>
    <row r="73" spans="1:6" ht="12">
      <c r="A73" s="155">
        <v>3</v>
      </c>
      <c r="B73" s="155" t="s">
        <v>154</v>
      </c>
      <c r="C73" s="165" t="s">
        <v>186</v>
      </c>
      <c r="D73" s="156" t="s">
        <v>189</v>
      </c>
      <c r="E73" s="157">
        <v>446.25</v>
      </c>
      <c r="F73">
        <v>3</v>
      </c>
    </row>
    <row r="74" spans="1:6" ht="12">
      <c r="A74" s="155">
        <v>4</v>
      </c>
      <c r="B74" s="155" t="s">
        <v>154</v>
      </c>
      <c r="C74" s="155" t="s">
        <v>190</v>
      </c>
      <c r="D74" s="156" t="s">
        <v>191</v>
      </c>
      <c r="E74" s="157">
        <v>60</v>
      </c>
      <c r="F74">
        <v>4</v>
      </c>
    </row>
    <row r="75" spans="1:6" ht="12">
      <c r="A75" s="155">
        <v>5</v>
      </c>
      <c r="B75" s="155" t="s">
        <v>154</v>
      </c>
      <c r="C75" s="155" t="s">
        <v>132</v>
      </c>
      <c r="D75" s="156" t="s">
        <v>244</v>
      </c>
      <c r="E75" s="157">
        <v>306.56</v>
      </c>
    </row>
    <row r="76" spans="1:6" ht="12">
      <c r="A76" s="155">
        <v>6</v>
      </c>
      <c r="B76" s="155" t="s">
        <v>154</v>
      </c>
      <c r="C76" s="165" t="s">
        <v>192</v>
      </c>
      <c r="D76" s="156" t="s">
        <v>193</v>
      </c>
      <c r="E76" s="157">
        <v>150</v>
      </c>
      <c r="F76">
        <v>5</v>
      </c>
    </row>
    <row r="77" spans="1:6" ht="12">
      <c r="A77" s="155">
        <v>7</v>
      </c>
      <c r="B77" s="155" t="s">
        <v>154</v>
      </c>
      <c r="C77" s="155" t="s">
        <v>194</v>
      </c>
      <c r="D77" s="156" t="s">
        <v>195</v>
      </c>
      <c r="E77" s="157">
        <v>746.48</v>
      </c>
      <c r="F77">
        <v>6</v>
      </c>
    </row>
    <row r="78" spans="1:6" ht="12">
      <c r="A78" s="155">
        <v>8</v>
      </c>
      <c r="B78" s="155" t="s">
        <v>154</v>
      </c>
      <c r="C78" s="165" t="s">
        <v>196</v>
      </c>
      <c r="D78" s="156" t="s">
        <v>197</v>
      </c>
      <c r="E78" s="157">
        <v>469.38</v>
      </c>
      <c r="F78">
        <v>7</v>
      </c>
    </row>
    <row r="79" spans="1:6" ht="12">
      <c r="A79" s="155">
        <v>9</v>
      </c>
      <c r="B79" s="155" t="s">
        <v>154</v>
      </c>
      <c r="C79" s="164" t="s">
        <v>198</v>
      </c>
      <c r="D79" s="159" t="s">
        <v>199</v>
      </c>
      <c r="E79" s="157">
        <v>250</v>
      </c>
      <c r="F79">
        <v>8</v>
      </c>
    </row>
    <row r="80" spans="1:6" ht="12">
      <c r="A80" s="155">
        <v>10</v>
      </c>
      <c r="B80" s="155" t="s">
        <v>154</v>
      </c>
      <c r="C80" s="164" t="s">
        <v>245</v>
      </c>
      <c r="D80" s="159" t="s">
        <v>246</v>
      </c>
      <c r="E80" s="157">
        <v>323.75</v>
      </c>
    </row>
    <row r="81" spans="1:5" ht="12">
      <c r="A81" s="155">
        <v>11</v>
      </c>
      <c r="B81" s="155" t="s">
        <v>154</v>
      </c>
      <c r="C81" s="158" t="s">
        <v>247</v>
      </c>
      <c r="D81" s="159" t="s">
        <v>248</v>
      </c>
      <c r="E81" s="157">
        <v>315</v>
      </c>
    </row>
    <row r="82" spans="1:5" ht="12">
      <c r="A82" s="155">
        <v>12</v>
      </c>
      <c r="B82" s="155" t="s">
        <v>154</v>
      </c>
      <c r="C82" s="158" t="s">
        <v>247</v>
      </c>
      <c r="D82" s="159" t="s">
        <v>249</v>
      </c>
      <c r="E82" s="157">
        <v>247.5</v>
      </c>
    </row>
    <row r="83" spans="1:5" ht="12">
      <c r="A83" s="155">
        <v>13</v>
      </c>
      <c r="B83" s="155" t="s">
        <v>154</v>
      </c>
      <c r="C83" s="155" t="s">
        <v>51</v>
      </c>
      <c r="D83" s="156" t="s">
        <v>200</v>
      </c>
      <c r="E83" s="157">
        <v>242</v>
      </c>
    </row>
    <row r="84" spans="1:5" ht="12">
      <c r="A84" s="155">
        <v>14</v>
      </c>
      <c r="B84" s="155" t="s">
        <v>154</v>
      </c>
      <c r="C84" s="155" t="s">
        <v>51</v>
      </c>
      <c r="D84" s="156" t="s">
        <v>201</v>
      </c>
      <c r="E84" s="157">
        <v>364</v>
      </c>
    </row>
    <row r="85" spans="1:5" ht="12">
      <c r="A85" s="155">
        <v>15</v>
      </c>
      <c r="B85" s="155" t="s">
        <v>154</v>
      </c>
      <c r="C85" s="155" t="s">
        <v>51</v>
      </c>
      <c r="D85" s="156" t="s">
        <v>202</v>
      </c>
      <c r="E85" s="157">
        <v>342</v>
      </c>
    </row>
    <row r="86" spans="1:5" ht="12">
      <c r="A86" s="155">
        <v>16</v>
      </c>
      <c r="B86" s="155" t="s">
        <v>154</v>
      </c>
      <c r="C86" s="155" t="s">
        <v>203</v>
      </c>
      <c r="D86" s="156" t="s">
        <v>250</v>
      </c>
      <c r="E86" s="157">
        <v>253.13</v>
      </c>
    </row>
    <row r="87" spans="1:5" ht="12">
      <c r="A87" s="155">
        <v>17</v>
      </c>
      <c r="B87" s="155" t="s">
        <v>154</v>
      </c>
      <c r="C87" s="155" t="s">
        <v>203</v>
      </c>
      <c r="D87" s="156" t="s">
        <v>251</v>
      </c>
      <c r="E87" s="157">
        <v>300.94</v>
      </c>
    </row>
    <row r="88" spans="1:5" ht="12">
      <c r="A88" s="155">
        <v>18</v>
      </c>
      <c r="B88" s="155" t="s">
        <v>154</v>
      </c>
      <c r="C88" s="155" t="s">
        <v>203</v>
      </c>
      <c r="D88" s="156" t="s">
        <v>252</v>
      </c>
      <c r="E88" s="157">
        <v>236.25</v>
      </c>
    </row>
    <row r="89" spans="1:5" ht="12">
      <c r="A89" s="155">
        <v>19</v>
      </c>
      <c r="B89" s="155" t="s">
        <v>154</v>
      </c>
      <c r="C89" s="155" t="s">
        <v>203</v>
      </c>
      <c r="D89" s="156" t="s">
        <v>204</v>
      </c>
      <c r="E89" s="157">
        <v>364.8</v>
      </c>
    </row>
    <row r="90" spans="1:5" ht="12">
      <c r="A90" s="155">
        <v>20</v>
      </c>
      <c r="B90" s="155" t="s">
        <v>154</v>
      </c>
      <c r="C90" s="155" t="s">
        <v>203</v>
      </c>
      <c r="D90" s="156" t="s">
        <v>253</v>
      </c>
      <c r="E90" s="157">
        <v>180</v>
      </c>
    </row>
    <row r="91" spans="1:5" ht="12">
      <c r="A91" s="155">
        <v>21</v>
      </c>
      <c r="B91" s="155" t="s">
        <v>154</v>
      </c>
      <c r="C91" s="155" t="s">
        <v>203</v>
      </c>
      <c r="D91" s="156" t="s">
        <v>205</v>
      </c>
      <c r="E91" s="157">
        <v>270</v>
      </c>
    </row>
    <row r="92" spans="1:5" ht="12">
      <c r="A92" s="155">
        <v>22</v>
      </c>
      <c r="B92" s="155" t="s">
        <v>154</v>
      </c>
      <c r="C92" s="155" t="s">
        <v>203</v>
      </c>
      <c r="D92" s="156" t="s">
        <v>254</v>
      </c>
      <c r="E92" s="157">
        <v>361.99</v>
      </c>
    </row>
    <row r="93" spans="1:5" ht="12">
      <c r="A93" s="155">
        <v>23</v>
      </c>
      <c r="B93" s="155" t="s">
        <v>154</v>
      </c>
      <c r="C93" s="155" t="s">
        <v>203</v>
      </c>
      <c r="D93" s="156" t="s">
        <v>206</v>
      </c>
      <c r="E93" s="157">
        <v>260</v>
      </c>
    </row>
    <row r="94" spans="1:5" ht="12">
      <c r="A94" s="155">
        <v>24</v>
      </c>
      <c r="B94" s="155" t="s">
        <v>154</v>
      </c>
      <c r="C94" s="155" t="s">
        <v>203</v>
      </c>
      <c r="D94" s="156" t="s">
        <v>207</v>
      </c>
      <c r="E94" s="157">
        <v>265</v>
      </c>
    </row>
    <row r="95" spans="1:5" ht="12">
      <c r="A95" s="155">
        <v>25</v>
      </c>
      <c r="B95" s="155" t="s">
        <v>154</v>
      </c>
      <c r="C95" s="155" t="s">
        <v>203</v>
      </c>
      <c r="D95" s="156" t="s">
        <v>208</v>
      </c>
      <c r="E95" s="157">
        <v>196.88</v>
      </c>
    </row>
    <row r="96" spans="1:5" ht="12">
      <c r="A96" s="155">
        <v>26</v>
      </c>
      <c r="B96" s="155" t="s">
        <v>154</v>
      </c>
      <c r="C96" s="155" t="s">
        <v>203</v>
      </c>
      <c r="D96" s="156" t="s">
        <v>255</v>
      </c>
      <c r="E96" s="157">
        <v>261.56</v>
      </c>
    </row>
    <row r="97" spans="1:5" ht="12">
      <c r="A97" s="155">
        <v>27</v>
      </c>
      <c r="B97" s="155" t="s">
        <v>154</v>
      </c>
      <c r="C97" s="155" t="s">
        <v>203</v>
      </c>
      <c r="D97" s="156" t="s">
        <v>256</v>
      </c>
      <c r="E97" s="157">
        <v>236.25</v>
      </c>
    </row>
    <row r="98" spans="1:5" ht="12">
      <c r="A98" s="155">
        <v>28</v>
      </c>
      <c r="B98" s="155" t="s">
        <v>154</v>
      </c>
      <c r="C98" s="155" t="s">
        <v>203</v>
      </c>
      <c r="D98" s="156" t="s">
        <v>257</v>
      </c>
      <c r="E98" s="157">
        <v>267.19</v>
      </c>
    </row>
    <row r="99" spans="1:5" ht="12">
      <c r="A99" s="155">
        <v>29</v>
      </c>
      <c r="B99" s="155" t="s">
        <v>154</v>
      </c>
      <c r="C99" s="155" t="s">
        <v>203</v>
      </c>
      <c r="D99" s="156" t="s">
        <v>258</v>
      </c>
      <c r="E99" s="157">
        <v>109.69</v>
      </c>
    </row>
    <row r="100" spans="1:5" ht="12">
      <c r="A100" s="155">
        <v>30</v>
      </c>
      <c r="B100" s="155" t="s">
        <v>154</v>
      </c>
      <c r="C100" s="155" t="s">
        <v>203</v>
      </c>
      <c r="D100" s="156" t="s">
        <v>259</v>
      </c>
      <c r="E100" s="157">
        <v>123.75</v>
      </c>
    </row>
    <row r="101" spans="1:5" ht="12">
      <c r="A101" s="155">
        <v>31</v>
      </c>
      <c r="B101" s="155" t="s">
        <v>154</v>
      </c>
      <c r="C101" s="155" t="s">
        <v>203</v>
      </c>
      <c r="D101" s="156" t="s">
        <v>260</v>
      </c>
      <c r="E101" s="157">
        <v>253.13</v>
      </c>
    </row>
    <row r="102" spans="1:5" ht="12">
      <c r="A102" s="155">
        <v>32</v>
      </c>
      <c r="B102" s="155" t="s">
        <v>154</v>
      </c>
      <c r="C102" s="155" t="s">
        <v>203</v>
      </c>
      <c r="D102" s="156" t="s">
        <v>261</v>
      </c>
      <c r="E102" s="157">
        <v>255.94</v>
      </c>
    </row>
    <row r="103" spans="1:5" ht="12">
      <c r="A103" s="155">
        <v>33</v>
      </c>
      <c r="B103" s="155" t="s">
        <v>154</v>
      </c>
      <c r="C103" s="155" t="s">
        <v>203</v>
      </c>
      <c r="D103" s="156" t="s">
        <v>262</v>
      </c>
      <c r="E103" s="157">
        <v>292.5</v>
      </c>
    </row>
    <row r="104" spans="1:5" ht="12">
      <c r="A104" s="155">
        <v>34</v>
      </c>
      <c r="B104" s="155" t="s">
        <v>154</v>
      </c>
      <c r="C104" s="155" t="s">
        <v>203</v>
      </c>
      <c r="D104" s="156" t="s">
        <v>263</v>
      </c>
      <c r="E104" s="157">
        <v>270</v>
      </c>
    </row>
    <row r="105" spans="1:5" ht="12">
      <c r="A105" s="155">
        <v>35</v>
      </c>
      <c r="B105" s="155" t="s">
        <v>154</v>
      </c>
      <c r="C105" s="155" t="s">
        <v>203</v>
      </c>
      <c r="D105" s="156" t="s">
        <v>264</v>
      </c>
      <c r="E105" s="157">
        <v>272.81</v>
      </c>
    </row>
    <row r="106" spans="1:5" ht="12">
      <c r="A106" s="155">
        <v>36</v>
      </c>
      <c r="B106" s="155" t="s">
        <v>154</v>
      </c>
      <c r="C106" s="155" t="s">
        <v>203</v>
      </c>
      <c r="D106" s="156" t="s">
        <v>265</v>
      </c>
      <c r="E106" s="157">
        <v>137.81</v>
      </c>
    </row>
    <row r="107" spans="1:5" ht="12">
      <c r="A107" s="155">
        <v>37</v>
      </c>
      <c r="B107" s="155" t="s">
        <v>154</v>
      </c>
      <c r="C107" s="155" t="s">
        <v>203</v>
      </c>
      <c r="D107" s="156" t="s">
        <v>266</v>
      </c>
      <c r="E107" s="157">
        <v>303.75</v>
      </c>
    </row>
    <row r="108" spans="1:5" ht="12">
      <c r="A108" s="155">
        <v>38</v>
      </c>
      <c r="B108" s="155" t="s">
        <v>154</v>
      </c>
      <c r="C108" s="155" t="s">
        <v>203</v>
      </c>
      <c r="D108" s="156" t="s">
        <v>267</v>
      </c>
      <c r="E108" s="157">
        <v>267.19</v>
      </c>
    </row>
    <row r="109" spans="1:5" ht="12">
      <c r="A109" s="155">
        <v>39</v>
      </c>
      <c r="B109" s="155" t="s">
        <v>154</v>
      </c>
      <c r="C109" s="155" t="s">
        <v>203</v>
      </c>
      <c r="D109" s="156" t="s">
        <v>268</v>
      </c>
      <c r="E109" s="157">
        <v>309.38</v>
      </c>
    </row>
    <row r="110" spans="1:5" ht="12">
      <c r="A110" s="155">
        <v>40</v>
      </c>
      <c r="B110" s="155" t="s">
        <v>154</v>
      </c>
      <c r="C110" s="155" t="s">
        <v>203</v>
      </c>
      <c r="D110" s="156" t="s">
        <v>269</v>
      </c>
      <c r="E110" s="157">
        <v>225</v>
      </c>
    </row>
    <row r="115" spans="1:8">
      <c r="A115" t="s">
        <v>273</v>
      </c>
    </row>
    <row r="117" spans="1:8">
      <c r="A117" s="151">
        <v>1</v>
      </c>
      <c r="B117" s="151" t="s">
        <v>154</v>
      </c>
      <c r="C117" s="152" t="s">
        <v>121</v>
      </c>
      <c r="D117" s="151">
        <v>1213</v>
      </c>
      <c r="E117" s="153" t="s">
        <v>155</v>
      </c>
      <c r="F117" s="153">
        <v>150</v>
      </c>
      <c r="G117" s="151">
        <v>5</v>
      </c>
      <c r="H117" s="149">
        <f>F117/5*G117</f>
        <v>150</v>
      </c>
    </row>
    <row r="118" spans="1:8">
      <c r="A118" s="151">
        <v>2</v>
      </c>
      <c r="B118" s="151" t="s">
        <v>154</v>
      </c>
      <c r="C118" s="152" t="s">
        <v>121</v>
      </c>
      <c r="D118" s="151">
        <v>652</v>
      </c>
      <c r="E118" s="153" t="s">
        <v>157</v>
      </c>
      <c r="F118" s="153">
        <v>150</v>
      </c>
      <c r="G118" s="151">
        <v>5</v>
      </c>
      <c r="H118" s="149">
        <f t="shared" ref="H118:H148" si="0">F118/5*G118</f>
        <v>150</v>
      </c>
    </row>
    <row r="119" spans="1:8">
      <c r="A119" s="151">
        <v>3</v>
      </c>
      <c r="B119" s="151" t="s">
        <v>154</v>
      </c>
      <c r="C119" s="152" t="s">
        <v>158</v>
      </c>
      <c r="D119" s="151">
        <v>1344</v>
      </c>
      <c r="E119" s="153" t="s">
        <v>159</v>
      </c>
      <c r="F119" s="153">
        <v>250</v>
      </c>
      <c r="G119" s="151">
        <v>5</v>
      </c>
      <c r="H119" s="149">
        <f t="shared" si="0"/>
        <v>250</v>
      </c>
    </row>
    <row r="120" spans="1:8">
      <c r="A120" s="151">
        <v>4</v>
      </c>
      <c r="B120" s="151" t="s">
        <v>154</v>
      </c>
      <c r="C120" s="152" t="s">
        <v>116</v>
      </c>
      <c r="D120" s="151">
        <v>1317</v>
      </c>
      <c r="E120" s="153" t="s">
        <v>160</v>
      </c>
      <c r="F120" s="153">
        <v>180</v>
      </c>
      <c r="G120" s="151">
        <v>5</v>
      </c>
      <c r="H120" s="149">
        <f t="shared" si="0"/>
        <v>180</v>
      </c>
    </row>
    <row r="121" spans="1:8">
      <c r="A121" s="151">
        <v>5</v>
      </c>
      <c r="B121" s="151" t="s">
        <v>154</v>
      </c>
      <c r="C121" s="152" t="s">
        <v>161</v>
      </c>
      <c r="D121" s="151">
        <v>1312</v>
      </c>
      <c r="E121" s="153" t="s">
        <v>162</v>
      </c>
      <c r="F121" s="153">
        <v>280</v>
      </c>
      <c r="G121" s="151">
        <v>5</v>
      </c>
      <c r="H121" s="149">
        <f t="shared" si="0"/>
        <v>280</v>
      </c>
    </row>
    <row r="122" spans="1:8">
      <c r="A122" s="151">
        <v>6</v>
      </c>
      <c r="B122" s="151" t="s">
        <v>154</v>
      </c>
      <c r="C122" s="152" t="s">
        <v>158</v>
      </c>
      <c r="D122" s="151">
        <v>1225</v>
      </c>
      <c r="E122" s="153" t="s">
        <v>163</v>
      </c>
      <c r="F122" s="153">
        <v>50</v>
      </c>
      <c r="G122" s="151">
        <v>5</v>
      </c>
      <c r="H122" s="149">
        <f t="shared" si="0"/>
        <v>50</v>
      </c>
    </row>
    <row r="123" spans="1:8">
      <c r="A123" s="151">
        <v>7</v>
      </c>
      <c r="B123" s="151" t="s">
        <v>154</v>
      </c>
      <c r="C123" s="152" t="s">
        <v>158</v>
      </c>
      <c r="D123" s="151">
        <v>1344</v>
      </c>
      <c r="E123" s="153" t="s">
        <v>164</v>
      </c>
      <c r="F123" s="153">
        <v>250</v>
      </c>
      <c r="G123" s="151">
        <v>5</v>
      </c>
      <c r="H123" s="149">
        <f t="shared" si="0"/>
        <v>250</v>
      </c>
    </row>
    <row r="124" spans="1:8">
      <c r="A124" s="151">
        <v>8</v>
      </c>
      <c r="B124" s="151" t="s">
        <v>154</v>
      </c>
      <c r="C124" s="152" t="s">
        <v>121</v>
      </c>
      <c r="D124" s="151">
        <v>944</v>
      </c>
      <c r="E124" s="153" t="s">
        <v>165</v>
      </c>
      <c r="F124" s="153">
        <v>150</v>
      </c>
      <c r="G124" s="151">
        <v>5</v>
      </c>
      <c r="H124" s="149">
        <f t="shared" si="0"/>
        <v>150</v>
      </c>
    </row>
    <row r="125" spans="1:8">
      <c r="A125" s="151">
        <v>9</v>
      </c>
      <c r="B125" s="151" t="s">
        <v>154</v>
      </c>
      <c r="C125" s="152" t="s">
        <v>121</v>
      </c>
      <c r="D125" s="151">
        <v>1211</v>
      </c>
      <c r="E125" s="153" t="s">
        <v>166</v>
      </c>
      <c r="F125" s="153">
        <v>150</v>
      </c>
      <c r="G125" s="151">
        <v>5</v>
      </c>
      <c r="H125" s="149">
        <f>F125/5*G125</f>
        <v>150</v>
      </c>
    </row>
    <row r="126" spans="1:8">
      <c r="A126" s="151">
        <v>10</v>
      </c>
      <c r="B126" s="151" t="s">
        <v>154</v>
      </c>
      <c r="C126" s="152" t="s">
        <v>121</v>
      </c>
      <c r="D126" s="151">
        <v>667</v>
      </c>
      <c r="E126" s="153" t="s">
        <v>270</v>
      </c>
      <c r="F126" s="153">
        <v>150</v>
      </c>
      <c r="G126" s="151">
        <v>5</v>
      </c>
      <c r="H126" s="149">
        <f>F126/5*G126</f>
        <v>150</v>
      </c>
    </row>
    <row r="127" spans="1:8">
      <c r="A127" s="151">
        <v>11</v>
      </c>
      <c r="B127" s="151" t="s">
        <v>154</v>
      </c>
      <c r="C127" s="152" t="s">
        <v>271</v>
      </c>
      <c r="D127" s="151">
        <v>1328</v>
      </c>
      <c r="E127" s="153" t="s">
        <v>167</v>
      </c>
      <c r="F127" s="153">
        <v>200</v>
      </c>
      <c r="G127" s="151">
        <v>5</v>
      </c>
      <c r="H127" s="149">
        <f>F127/5*G127</f>
        <v>200</v>
      </c>
    </row>
    <row r="128" spans="1:8">
      <c r="B128" s="151"/>
      <c r="G128" s="160"/>
      <c r="H128" s="154"/>
    </row>
    <row r="129" spans="1:10">
      <c r="A129" s="151">
        <v>12</v>
      </c>
      <c r="B129" s="151" t="s">
        <v>154</v>
      </c>
      <c r="C129" s="152" t="s">
        <v>132</v>
      </c>
      <c r="D129" s="151">
        <v>654</v>
      </c>
      <c r="E129" s="153" t="s">
        <v>168</v>
      </c>
      <c r="F129" s="153">
        <v>660</v>
      </c>
      <c r="G129" s="151">
        <v>5</v>
      </c>
      <c r="H129" s="149">
        <f t="shared" ref="H129:H139" si="1">F129/5*G129</f>
        <v>660</v>
      </c>
      <c r="J129">
        <v>1</v>
      </c>
    </row>
    <row r="130" spans="1:10">
      <c r="A130" s="151">
        <v>13</v>
      </c>
      <c r="B130" s="151" t="s">
        <v>154</v>
      </c>
      <c r="C130" s="152" t="s">
        <v>132</v>
      </c>
      <c r="D130" s="151">
        <v>475</v>
      </c>
      <c r="E130" s="153" t="s">
        <v>169</v>
      </c>
      <c r="F130" s="153">
        <v>90</v>
      </c>
      <c r="G130" s="151">
        <v>5</v>
      </c>
      <c r="H130" s="149">
        <f t="shared" si="1"/>
        <v>90</v>
      </c>
      <c r="J130">
        <v>2</v>
      </c>
    </row>
    <row r="131" spans="1:10">
      <c r="A131" s="151">
        <v>14</v>
      </c>
      <c r="B131" s="151" t="s">
        <v>154</v>
      </c>
      <c r="C131" s="152" t="s">
        <v>132</v>
      </c>
      <c r="D131" s="151">
        <v>637</v>
      </c>
      <c r="E131" s="153" t="s">
        <v>156</v>
      </c>
      <c r="F131" s="153">
        <v>120</v>
      </c>
      <c r="G131" s="151">
        <v>5</v>
      </c>
      <c r="H131" s="149">
        <f t="shared" si="1"/>
        <v>120</v>
      </c>
      <c r="J131">
        <v>3</v>
      </c>
    </row>
    <row r="132" spans="1:10">
      <c r="A132" s="151">
        <v>15</v>
      </c>
      <c r="B132" s="151" t="s">
        <v>154</v>
      </c>
      <c r="C132" s="152" t="s">
        <v>132</v>
      </c>
      <c r="D132" s="151">
        <v>1326</v>
      </c>
      <c r="E132" s="153" t="s">
        <v>170</v>
      </c>
      <c r="F132" s="153">
        <v>330</v>
      </c>
      <c r="G132" s="151">
        <v>5</v>
      </c>
      <c r="H132" s="149">
        <f t="shared" si="1"/>
        <v>330</v>
      </c>
      <c r="J132">
        <v>4</v>
      </c>
    </row>
    <row r="133" spans="1:10">
      <c r="A133" s="151">
        <v>16</v>
      </c>
      <c r="B133" s="151" t="s">
        <v>154</v>
      </c>
      <c r="C133" s="152" t="s">
        <v>132</v>
      </c>
      <c r="D133" s="151">
        <v>537</v>
      </c>
      <c r="E133" s="153" t="s">
        <v>171</v>
      </c>
      <c r="F133" s="153">
        <v>600</v>
      </c>
      <c r="G133" s="151">
        <v>5</v>
      </c>
      <c r="H133" s="149">
        <f t="shared" si="1"/>
        <v>600</v>
      </c>
      <c r="J133">
        <v>5</v>
      </c>
    </row>
    <row r="134" spans="1:10">
      <c r="A134" s="151">
        <v>17</v>
      </c>
      <c r="B134" s="151" t="s">
        <v>154</v>
      </c>
      <c r="C134" s="152" t="s">
        <v>132</v>
      </c>
      <c r="D134" s="151">
        <v>654</v>
      </c>
      <c r="E134" s="153" t="s">
        <v>172</v>
      </c>
      <c r="F134" s="153">
        <v>200</v>
      </c>
      <c r="G134" s="151">
        <v>5</v>
      </c>
      <c r="H134" s="149">
        <f t="shared" si="1"/>
        <v>200</v>
      </c>
      <c r="J134">
        <v>6</v>
      </c>
    </row>
    <row r="135" spans="1:10">
      <c r="A135" s="151">
        <v>18</v>
      </c>
      <c r="B135" s="151" t="s">
        <v>154</v>
      </c>
      <c r="C135" s="152" t="s">
        <v>132</v>
      </c>
      <c r="D135" s="151">
        <v>711</v>
      </c>
      <c r="E135" s="153" t="s">
        <v>173</v>
      </c>
      <c r="F135" s="153">
        <v>960</v>
      </c>
      <c r="G135" s="151">
        <v>5</v>
      </c>
      <c r="H135" s="149">
        <f t="shared" si="1"/>
        <v>960</v>
      </c>
      <c r="J135">
        <v>7</v>
      </c>
    </row>
    <row r="136" spans="1:10">
      <c r="A136" s="151">
        <v>19</v>
      </c>
      <c r="B136" s="151" t="s">
        <v>154</v>
      </c>
      <c r="C136" s="152" t="s">
        <v>132</v>
      </c>
      <c r="D136" s="151">
        <v>533</v>
      </c>
      <c r="E136" s="153" t="s">
        <v>174</v>
      </c>
      <c r="F136" s="153">
        <v>180</v>
      </c>
      <c r="G136" s="151">
        <v>5</v>
      </c>
      <c r="H136" s="149">
        <f t="shared" si="1"/>
        <v>180</v>
      </c>
      <c r="J136">
        <v>8</v>
      </c>
    </row>
    <row r="137" spans="1:10">
      <c r="A137" s="151">
        <v>20</v>
      </c>
      <c r="B137" s="151" t="s">
        <v>154</v>
      </c>
      <c r="C137" s="152" t="s">
        <v>132</v>
      </c>
      <c r="D137" s="151">
        <v>637</v>
      </c>
      <c r="E137" s="153" t="s">
        <v>175</v>
      </c>
      <c r="F137" s="153">
        <v>480</v>
      </c>
      <c r="G137" s="151">
        <v>5</v>
      </c>
      <c r="H137" s="149">
        <f t="shared" si="1"/>
        <v>480</v>
      </c>
      <c r="J137">
        <v>9</v>
      </c>
    </row>
    <row r="138" spans="1:10">
      <c r="A138" s="151">
        <v>21</v>
      </c>
      <c r="B138" s="151" t="s">
        <v>154</v>
      </c>
      <c r="C138" s="152" t="s">
        <v>132</v>
      </c>
      <c r="D138" s="151">
        <v>777</v>
      </c>
      <c r="E138" s="153" t="s">
        <v>176</v>
      </c>
      <c r="F138" s="153">
        <v>90</v>
      </c>
      <c r="G138" s="151">
        <v>5</v>
      </c>
      <c r="H138" s="149">
        <f t="shared" si="1"/>
        <v>90</v>
      </c>
      <c r="J138">
        <v>10</v>
      </c>
    </row>
    <row r="139" spans="1:10">
      <c r="A139" s="151">
        <v>22</v>
      </c>
      <c r="B139" s="151" t="s">
        <v>154</v>
      </c>
      <c r="C139" s="152" t="s">
        <v>132</v>
      </c>
      <c r="D139" s="151">
        <v>557</v>
      </c>
      <c r="E139" s="153" t="s">
        <v>177</v>
      </c>
      <c r="F139" s="153">
        <v>360</v>
      </c>
      <c r="G139" s="151">
        <v>5</v>
      </c>
      <c r="H139" s="149">
        <f t="shared" si="1"/>
        <v>360</v>
      </c>
      <c r="J139">
        <v>11</v>
      </c>
    </row>
    <row r="140" spans="1:10">
      <c r="A140" s="151">
        <v>23</v>
      </c>
      <c r="B140" s="151" t="s">
        <v>154</v>
      </c>
      <c r="C140" s="152" t="s">
        <v>132</v>
      </c>
      <c r="D140" s="151">
        <v>557</v>
      </c>
      <c r="E140" s="153" t="s">
        <v>178</v>
      </c>
      <c r="F140" s="153">
        <v>480</v>
      </c>
      <c r="G140" s="151">
        <v>5</v>
      </c>
      <c r="H140" s="149">
        <f t="shared" si="0"/>
        <v>480</v>
      </c>
      <c r="J140">
        <v>12</v>
      </c>
    </row>
    <row r="141" spans="1:10">
      <c r="A141" s="151">
        <v>24</v>
      </c>
      <c r="B141" s="151" t="s">
        <v>154</v>
      </c>
      <c r="C141" s="152" t="s">
        <v>132</v>
      </c>
      <c r="D141" s="151">
        <v>1042</v>
      </c>
      <c r="E141" s="153" t="s">
        <v>179</v>
      </c>
      <c r="F141" s="153">
        <v>360</v>
      </c>
      <c r="G141" s="151">
        <v>5</v>
      </c>
      <c r="H141" s="149">
        <f t="shared" si="0"/>
        <v>360</v>
      </c>
      <c r="J141">
        <v>13</v>
      </c>
    </row>
    <row r="142" spans="1:10">
      <c r="A142" s="151">
        <v>25</v>
      </c>
      <c r="B142" s="151" t="s">
        <v>154</v>
      </c>
      <c r="C142" s="152" t="s">
        <v>132</v>
      </c>
      <c r="D142" s="151">
        <v>1312</v>
      </c>
      <c r="E142" s="153" t="s">
        <v>180</v>
      </c>
      <c r="F142" s="153">
        <v>170</v>
      </c>
      <c r="G142" s="151">
        <v>5</v>
      </c>
      <c r="H142" s="149">
        <f t="shared" si="0"/>
        <v>170</v>
      </c>
      <c r="J142">
        <v>14</v>
      </c>
    </row>
    <row r="143" spans="1:10">
      <c r="A143" s="151">
        <v>26</v>
      </c>
      <c r="B143" s="151" t="s">
        <v>154</v>
      </c>
      <c r="C143" s="152" t="s">
        <v>132</v>
      </c>
      <c r="D143" s="151">
        <v>561</v>
      </c>
      <c r="E143" s="153" t="s">
        <v>181</v>
      </c>
      <c r="F143" s="153">
        <v>960</v>
      </c>
      <c r="G143" s="151">
        <v>5</v>
      </c>
      <c r="H143" s="149">
        <f t="shared" si="0"/>
        <v>960</v>
      </c>
      <c r="J143">
        <v>15</v>
      </c>
    </row>
    <row r="144" spans="1:10">
      <c r="A144" s="151">
        <v>27</v>
      </c>
      <c r="B144" s="151" t="s">
        <v>154</v>
      </c>
      <c r="C144" s="152" t="s">
        <v>132</v>
      </c>
      <c r="D144" s="151">
        <v>731</v>
      </c>
      <c r="E144" s="153" t="s">
        <v>182</v>
      </c>
      <c r="F144" s="153">
        <v>720</v>
      </c>
      <c r="G144" s="151">
        <v>5</v>
      </c>
      <c r="H144" s="149">
        <f t="shared" si="0"/>
        <v>720</v>
      </c>
      <c r="J144">
        <v>16</v>
      </c>
    </row>
    <row r="145" spans="1:10">
      <c r="A145" s="151">
        <v>28</v>
      </c>
      <c r="B145" s="151" t="s">
        <v>154</v>
      </c>
      <c r="C145" s="152" t="s">
        <v>132</v>
      </c>
      <c r="D145" s="151">
        <v>333</v>
      </c>
      <c r="E145" s="153" t="s">
        <v>272</v>
      </c>
      <c r="F145" s="153">
        <v>388</v>
      </c>
      <c r="G145" s="151">
        <v>5</v>
      </c>
      <c r="H145" s="149">
        <f t="shared" si="0"/>
        <v>388</v>
      </c>
      <c r="J145">
        <v>17</v>
      </c>
    </row>
    <row r="146" spans="1:10">
      <c r="A146" s="151">
        <v>29</v>
      </c>
      <c r="B146" s="151" t="s">
        <v>154</v>
      </c>
      <c r="C146" s="152" t="s">
        <v>132</v>
      </c>
      <c r="D146" s="151">
        <v>678</v>
      </c>
      <c r="E146" s="153" t="s">
        <v>183</v>
      </c>
      <c r="F146" s="153">
        <v>960</v>
      </c>
      <c r="G146" s="151">
        <v>5</v>
      </c>
      <c r="H146" s="149">
        <f t="shared" si="0"/>
        <v>960</v>
      </c>
      <c r="J146">
        <v>18</v>
      </c>
    </row>
    <row r="147" spans="1:10">
      <c r="A147" s="151">
        <v>30</v>
      </c>
      <c r="B147" s="151" t="s">
        <v>154</v>
      </c>
      <c r="C147" s="152" t="s">
        <v>132</v>
      </c>
      <c r="D147" s="151">
        <v>384</v>
      </c>
      <c r="E147" s="153" t="s">
        <v>184</v>
      </c>
      <c r="F147" s="153">
        <v>360</v>
      </c>
      <c r="G147" s="151">
        <v>5</v>
      </c>
      <c r="H147" s="149">
        <f t="shared" si="0"/>
        <v>360</v>
      </c>
      <c r="J147">
        <v>19</v>
      </c>
    </row>
    <row r="148" spans="1:10">
      <c r="A148" s="151">
        <v>31</v>
      </c>
      <c r="B148" s="151" t="s">
        <v>154</v>
      </c>
      <c r="C148" s="152" t="s">
        <v>132</v>
      </c>
      <c r="D148" s="151">
        <v>688</v>
      </c>
      <c r="E148" s="153" t="s">
        <v>185</v>
      </c>
      <c r="F148" s="153">
        <v>580</v>
      </c>
      <c r="G148" s="151">
        <v>5</v>
      </c>
      <c r="H148" s="149">
        <f t="shared" si="0"/>
        <v>580</v>
      </c>
      <c r="J148">
        <v>20</v>
      </c>
    </row>
  </sheetData>
  <sortState ref="A3:D32">
    <sortCondition ref="B3:B32"/>
  </sortState>
  <mergeCells count="1">
    <mergeCell ref="A33:C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</vt:lpstr>
      <vt:lpstr>% CONVENIOS EMPRESARIOS</vt:lpstr>
      <vt:lpstr>COMP TRAB SEMESTRAL</vt:lpstr>
      <vt:lpstr>% POR CENTRO PENITENCIARIO</vt:lpstr>
      <vt:lpstr>PRODUCCION DICIEMBRE 2012</vt:lpstr>
      <vt:lpstr>Hoja2</vt:lpstr>
      <vt:lpstr>BORRADOR</vt:lpstr>
      <vt:lpstr>BORRADOR 2</vt:lpstr>
      <vt:lpstr>'COMP TRAB SEMESTRAL'!Área_de_impresión</vt:lpstr>
      <vt:lpstr>'PRODUCCION DICIEMBRE 2012'!Área_de_impresión</vt:lpstr>
      <vt:lpstr>REPORTE!Área_de_impresión</vt:lpstr>
      <vt:lpstr>REPORTE!Títulos_a_imprimir</vt:lpstr>
    </vt:vector>
  </TitlesOfParts>
  <Company>IJR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IJR</dc:creator>
  <cp:lastModifiedBy>ALEIDA</cp:lastModifiedBy>
  <cp:lastPrinted>2013-02-13T20:52:20Z</cp:lastPrinted>
  <dcterms:created xsi:type="dcterms:W3CDTF">2011-12-07T19:29:30Z</dcterms:created>
  <dcterms:modified xsi:type="dcterms:W3CDTF">2013-02-20T19:12:25Z</dcterms:modified>
</cp:coreProperties>
</file>