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60" windowWidth="11595" windowHeight="5895"/>
  </bookViews>
  <sheets>
    <sheet name="Hoja1" sheetId="1" r:id="rId1"/>
    <sheet name="Hoja2" sheetId="2" r:id="rId2"/>
    <sheet name="Hoja3" sheetId="3" r:id="rId3"/>
  </sheets>
  <definedNames>
    <definedName name="_xlnm.Print_Area" localSheetId="0">Hoja1!$A$1:$N$339</definedName>
  </definedNames>
  <calcPr calcId="125725"/>
</workbook>
</file>

<file path=xl/calcChain.xml><?xml version="1.0" encoding="utf-8"?>
<calcChain xmlns="http://schemas.openxmlformats.org/spreadsheetml/2006/main">
  <c r="H139" i="1"/>
  <c r="F141"/>
  <c r="G141" s="1"/>
  <c r="F128"/>
  <c r="G128" s="1"/>
  <c r="F129"/>
  <c r="G129" s="1"/>
  <c r="F130"/>
  <c r="G130" s="1"/>
  <c r="F131"/>
  <c r="G131" s="1"/>
  <c r="F132"/>
  <c r="G132" s="1"/>
  <c r="F133"/>
  <c r="G133" s="1"/>
  <c r="F134"/>
  <c r="G134" s="1"/>
  <c r="F135"/>
  <c r="G135" s="1"/>
  <c r="F136"/>
  <c r="G136" s="1"/>
  <c r="F127"/>
  <c r="G127" s="1"/>
  <c r="G329"/>
  <c r="F328"/>
  <c r="G328" s="1"/>
  <c r="G303"/>
  <c r="G304"/>
  <c r="G305"/>
  <c r="G306"/>
  <c r="G307"/>
  <c r="G308"/>
  <c r="G309"/>
  <c r="G310"/>
  <c r="G311"/>
  <c r="G312"/>
  <c r="G313"/>
  <c r="G314"/>
  <c r="G315"/>
  <c r="G316"/>
  <c r="G317"/>
  <c r="G318"/>
  <c r="G319"/>
  <c r="G320"/>
  <c r="G321"/>
  <c r="G322"/>
  <c r="G323"/>
  <c r="G302"/>
  <c r="F296"/>
  <c r="G296" s="1"/>
  <c r="F295"/>
  <c r="G295" s="1"/>
  <c r="F294"/>
  <c r="G294" s="1"/>
  <c r="F291"/>
  <c r="G291" s="1"/>
  <c r="F292"/>
  <c r="G292" s="1"/>
  <c r="F293"/>
  <c r="G293" s="1"/>
  <c r="F290"/>
  <c r="G290" s="1"/>
  <c r="G113"/>
  <c r="G114"/>
  <c r="G115"/>
  <c r="G116"/>
  <c r="G117"/>
  <c r="G118"/>
  <c r="G119"/>
  <c r="G120"/>
  <c r="G121"/>
  <c r="G122"/>
  <c r="G112"/>
  <c r="F147"/>
  <c r="G147" s="1"/>
  <c r="F148"/>
  <c r="G148" s="1"/>
  <c r="F149"/>
  <c r="G149" s="1"/>
  <c r="F150"/>
  <c r="G150" s="1"/>
  <c r="F151"/>
  <c r="G151" s="1"/>
  <c r="F152"/>
  <c r="G152" s="1"/>
  <c r="F153"/>
  <c r="G153" s="1"/>
  <c r="F154"/>
  <c r="G154" s="1"/>
  <c r="F155"/>
  <c r="G155" s="1"/>
  <c r="F156"/>
  <c r="G156" s="1"/>
  <c r="F157"/>
  <c r="G157" s="1"/>
  <c r="F158"/>
  <c r="G158" s="1"/>
  <c r="F159"/>
  <c r="G159" s="1"/>
  <c r="F160"/>
  <c r="G160" s="1"/>
  <c r="F161"/>
  <c r="G161" s="1"/>
  <c r="F162"/>
  <c r="G162" s="1"/>
  <c r="F163"/>
  <c r="G163" s="1"/>
  <c r="F164"/>
  <c r="G164" s="1"/>
  <c r="F165"/>
  <c r="G165" s="1"/>
  <c r="F166"/>
  <c r="G166" s="1"/>
  <c r="F167"/>
  <c r="G167" s="1"/>
  <c r="F146"/>
  <c r="G146" s="1"/>
  <c r="F79"/>
  <c r="G79" s="1"/>
  <c r="F78"/>
  <c r="G78" s="1"/>
  <c r="F122"/>
  <c r="F121"/>
  <c r="F120"/>
  <c r="F119"/>
  <c r="F118"/>
  <c r="F117"/>
  <c r="F116"/>
  <c r="F115"/>
  <c r="F114"/>
  <c r="F113"/>
  <c r="F112"/>
  <c r="F106"/>
  <c r="G106" s="1"/>
  <c r="F102"/>
  <c r="G102" s="1"/>
  <c r="F101"/>
  <c r="G101" s="1"/>
  <c r="F100"/>
  <c r="G100" s="1"/>
  <c r="F99"/>
  <c r="G99" s="1"/>
  <c r="F104"/>
  <c r="G104" s="1"/>
  <c r="F103"/>
  <c r="G103" s="1"/>
  <c r="F107"/>
  <c r="G107" s="1"/>
  <c r="F105"/>
  <c r="G105" s="1"/>
  <c r="F93"/>
  <c r="G93" s="1"/>
  <c r="F94"/>
  <c r="G94" s="1"/>
  <c r="F84"/>
  <c r="G84" s="1"/>
  <c r="H82" s="1"/>
  <c r="F285"/>
  <c r="G285" s="1"/>
  <c r="H282" s="1"/>
  <c r="G261"/>
  <c r="G262"/>
  <c r="G263"/>
  <c r="G264"/>
  <c r="G265"/>
  <c r="G266"/>
  <c r="G267"/>
  <c r="G268"/>
  <c r="G269"/>
  <c r="G270"/>
  <c r="G271"/>
  <c r="G272"/>
  <c r="G273"/>
  <c r="G274"/>
  <c r="G275"/>
  <c r="G276"/>
  <c r="G277"/>
  <c r="G278"/>
  <c r="G279"/>
  <c r="G260"/>
  <c r="F193"/>
  <c r="G193" s="1"/>
  <c r="F72"/>
  <c r="G72" s="1"/>
  <c r="F71"/>
  <c r="G71" s="1"/>
  <c r="F73"/>
  <c r="F70"/>
  <c r="G70" s="1"/>
  <c r="F69"/>
  <c r="G69" s="1"/>
  <c r="F68"/>
  <c r="G68" s="1"/>
  <c r="F67"/>
  <c r="G67" s="1"/>
  <c r="F66"/>
  <c r="G66" s="1"/>
  <c r="F61"/>
  <c r="G61" s="1"/>
  <c r="F60"/>
  <c r="G60" s="1"/>
  <c r="K24"/>
  <c r="F55"/>
  <c r="F54"/>
  <c r="G54" s="1"/>
  <c r="F53"/>
  <c r="G53" s="1"/>
  <c r="F52"/>
  <c r="G52" s="1"/>
  <c r="F51"/>
  <c r="G51" s="1"/>
  <c r="F50"/>
  <c r="G50" s="1"/>
  <c r="F27"/>
  <c r="G27" s="1"/>
  <c r="F28"/>
  <c r="G28" s="1"/>
  <c r="F29"/>
  <c r="G29" s="1"/>
  <c r="F30"/>
  <c r="G30" s="1"/>
  <c r="F31"/>
  <c r="G31" s="1"/>
  <c r="F32"/>
  <c r="G32" s="1"/>
  <c r="F33"/>
  <c r="G33" s="1"/>
  <c r="F34"/>
  <c r="G34" s="1"/>
  <c r="F35"/>
  <c r="G35" s="1"/>
  <c r="F36"/>
  <c r="G36" s="1"/>
  <c r="F37"/>
  <c r="G37" s="1"/>
  <c r="F38"/>
  <c r="G38" s="1"/>
  <c r="F39"/>
  <c r="G39" s="1"/>
  <c r="F40"/>
  <c r="G40" s="1"/>
  <c r="F41"/>
  <c r="G41" s="1"/>
  <c r="F42"/>
  <c r="G42" s="1"/>
  <c r="F43"/>
  <c r="G43" s="1"/>
  <c r="F44"/>
  <c r="G44" s="1"/>
  <c r="F45"/>
  <c r="G45" s="1"/>
  <c r="F26"/>
  <c r="G26" s="1"/>
  <c r="G21"/>
  <c r="G20"/>
  <c r="G19"/>
  <c r="K17"/>
  <c r="F173"/>
  <c r="G173" s="1"/>
  <c r="F255"/>
  <c r="G255" s="1"/>
  <c r="F174"/>
  <c r="G174" s="1"/>
  <c r="F175"/>
  <c r="G175" s="1"/>
  <c r="F176"/>
  <c r="G176" s="1"/>
  <c r="F177"/>
  <c r="G177" s="1"/>
  <c r="F178"/>
  <c r="G178" s="1"/>
  <c r="F179"/>
  <c r="G179" s="1"/>
  <c r="F180"/>
  <c r="G180" s="1"/>
  <c r="F181"/>
  <c r="G181" s="1"/>
  <c r="F182"/>
  <c r="G182" s="1"/>
  <c r="F183"/>
  <c r="G183" s="1"/>
  <c r="F184"/>
  <c r="G184" s="1"/>
  <c r="F185"/>
  <c r="G185" s="1"/>
  <c r="F186"/>
  <c r="G186" s="1"/>
  <c r="F187"/>
  <c r="G187" s="1"/>
  <c r="F188"/>
  <c r="G188" s="1"/>
  <c r="F189"/>
  <c r="G189" s="1"/>
  <c r="F190"/>
  <c r="G190" s="1"/>
  <c r="F191"/>
  <c r="G191" s="1"/>
  <c r="F192"/>
  <c r="G192" s="1"/>
  <c r="F194"/>
  <c r="G194" s="1"/>
  <c r="F195"/>
  <c r="G195" s="1"/>
  <c r="F196"/>
  <c r="G196" s="1"/>
  <c r="F197"/>
  <c r="G197" s="1"/>
  <c r="F198"/>
  <c r="G198" s="1"/>
  <c r="F199"/>
  <c r="G199" s="1"/>
  <c r="F200"/>
  <c r="G200" s="1"/>
  <c r="F201"/>
  <c r="G201" s="1"/>
  <c r="F202"/>
  <c r="G202" s="1"/>
  <c r="F203"/>
  <c r="G203" s="1"/>
  <c r="F204"/>
  <c r="G204" s="1"/>
  <c r="F205"/>
  <c r="G205" s="1"/>
  <c r="F206"/>
  <c r="G206" s="1"/>
  <c r="F207"/>
  <c r="G207" s="1"/>
  <c r="F208"/>
  <c r="G208" s="1"/>
  <c r="F209"/>
  <c r="G209" s="1"/>
  <c r="F210"/>
  <c r="G210" s="1"/>
  <c r="F211"/>
  <c r="G211" s="1"/>
  <c r="F212"/>
  <c r="G212" s="1"/>
  <c r="F213"/>
  <c r="G213" s="1"/>
  <c r="F214"/>
  <c r="G214" s="1"/>
  <c r="F215"/>
  <c r="G215" s="1"/>
  <c r="F216"/>
  <c r="G216" s="1"/>
  <c r="F217"/>
  <c r="G217" s="1"/>
  <c r="F218"/>
  <c r="G218" s="1"/>
  <c r="F219"/>
  <c r="G219" s="1"/>
  <c r="F220"/>
  <c r="G220" s="1"/>
  <c r="F221"/>
  <c r="G221" s="1"/>
  <c r="F222"/>
  <c r="F223"/>
  <c r="G223"/>
  <c r="F224"/>
  <c r="G224"/>
  <c r="F225"/>
  <c r="G225"/>
  <c r="F226"/>
  <c r="G226"/>
  <c r="F227"/>
  <c r="G227"/>
  <c r="F228"/>
  <c r="G228"/>
  <c r="F229"/>
  <c r="G229"/>
  <c r="F230"/>
  <c r="G230"/>
  <c r="F231"/>
  <c r="G231"/>
  <c r="F232"/>
  <c r="G232"/>
  <c r="F233"/>
  <c r="G233"/>
  <c r="F234"/>
  <c r="G234"/>
  <c r="F235"/>
  <c r="G235"/>
  <c r="F236"/>
  <c r="G236"/>
  <c r="F237"/>
  <c r="G237"/>
  <c r="F238"/>
  <c r="G238"/>
  <c r="F239"/>
  <c r="G239"/>
  <c r="F240"/>
  <c r="G240"/>
  <c r="F241"/>
  <c r="G241"/>
  <c r="F242"/>
  <c r="F243"/>
  <c r="G243" s="1"/>
  <c r="F244"/>
  <c r="G244" s="1"/>
  <c r="F245"/>
  <c r="G245" s="1"/>
  <c r="F246"/>
  <c r="G246" s="1"/>
  <c r="F247"/>
  <c r="G247" s="1"/>
  <c r="F248"/>
  <c r="G248" s="1"/>
  <c r="F249"/>
  <c r="G249" s="1"/>
  <c r="F250"/>
  <c r="G250" s="1"/>
  <c r="F251"/>
  <c r="G251" s="1"/>
  <c r="F252"/>
  <c r="G252" s="1"/>
  <c r="F253"/>
  <c r="G253" s="1"/>
  <c r="F254"/>
  <c r="G254" s="1"/>
  <c r="F12"/>
  <c r="G12" s="1"/>
  <c r="F13"/>
  <c r="G13" s="1"/>
  <c r="F14"/>
  <c r="G14" s="1"/>
  <c r="F11"/>
  <c r="G11" s="1"/>
  <c r="F9" i="2"/>
  <c r="E9"/>
  <c r="H258" i="1"/>
  <c r="H125" l="1"/>
  <c r="H326"/>
  <c r="G55"/>
  <c r="H110"/>
  <c r="H288"/>
  <c r="H300"/>
  <c r="H144"/>
  <c r="H76"/>
  <c r="H9"/>
  <c r="H171"/>
  <c r="K171" s="1"/>
  <c r="G73"/>
  <c r="H64" s="1"/>
  <c r="K9" l="1"/>
</calcChain>
</file>

<file path=xl/comments1.xml><?xml version="1.0" encoding="utf-8"?>
<comments xmlns="http://schemas.openxmlformats.org/spreadsheetml/2006/main">
  <authors>
    <author>Barragan Morfin Maria del Carmen</author>
  </authors>
  <commentList>
    <comment ref="D201" authorId="0">
      <text>
        <r>
          <rPr>
            <b/>
            <sz val="9"/>
            <color indexed="81"/>
            <rFont val="Tahoma"/>
            <family val="2"/>
          </rPr>
          <t>Barragan Morfin Maria del Carmen:</t>
        </r>
        <r>
          <rPr>
            <sz val="9"/>
            <color indexed="81"/>
            <rFont val="Tahoma"/>
            <family val="2"/>
          </rPr>
          <t xml:space="preserve">
COTIZA PRECIO DE REFERENCIA EN 11 CMS 6.47.</t>
        </r>
      </text>
    </comment>
  </commentList>
</comments>
</file>

<file path=xl/sharedStrings.xml><?xml version="1.0" encoding="utf-8"?>
<sst xmlns="http://schemas.openxmlformats.org/spreadsheetml/2006/main" count="1008" uniqueCount="402">
  <si>
    <t>CONTRATO</t>
  </si>
  <si>
    <t>Tipo</t>
  </si>
  <si>
    <t>Número</t>
  </si>
  <si>
    <t>Descripción del bien o servicio</t>
  </si>
  <si>
    <t>Fecha</t>
  </si>
  <si>
    <t>Adjudicada</t>
  </si>
  <si>
    <t>Significado de la Clave Tipo</t>
  </si>
  <si>
    <t>AD</t>
  </si>
  <si>
    <t>EL</t>
  </si>
  <si>
    <t>LPL</t>
  </si>
  <si>
    <t>C</t>
  </si>
  <si>
    <t>Plazo</t>
  </si>
  <si>
    <t>Entrega</t>
  </si>
  <si>
    <t>Solicitud</t>
  </si>
  <si>
    <t>de Compra</t>
  </si>
  <si>
    <t>Condicion</t>
  </si>
  <si>
    <t>de Pago</t>
  </si>
  <si>
    <t>Cantidad</t>
  </si>
  <si>
    <t>IVA</t>
  </si>
  <si>
    <t>Subtotal</t>
  </si>
  <si>
    <t>P. UNITARIO</t>
  </si>
  <si>
    <t>No. Partida</t>
  </si>
  <si>
    <t>ADQUISICIONES DEL SISTEMA DIF JALISCO</t>
  </si>
  <si>
    <t>Proveedor Adjudicado</t>
  </si>
  <si>
    <t>Nombre del Proceso</t>
  </si>
  <si>
    <t>FIANZA</t>
  </si>
  <si>
    <t>Diferencial entre propuestas</t>
  </si>
  <si>
    <t>Monto adjudicado</t>
  </si>
  <si>
    <t>SESIONES</t>
  </si>
  <si>
    <t>ORDINARIAS</t>
  </si>
  <si>
    <t>EXTRAORDINARIAS</t>
  </si>
  <si>
    <t>PROCESOS</t>
  </si>
  <si>
    <t>CONCURSO</t>
  </si>
  <si>
    <t>LICITACIONES PUBLICAS LOCALES</t>
  </si>
  <si>
    <t>MONTO ADJUDICADO</t>
  </si>
  <si>
    <t>AHORRO</t>
  </si>
  <si>
    <t>TOTAL</t>
  </si>
  <si>
    <t>PROCESO EN SOBRE CERRADO</t>
  </si>
  <si>
    <t>ADN</t>
  </si>
  <si>
    <t>EN TRAMITE</t>
  </si>
  <si>
    <t>EQUIPO MEDICO DE REHABILITACION</t>
  </si>
  <si>
    <t xml:space="preserve"> CONTRATOS REALIZADOS 2011</t>
  </si>
  <si>
    <t>90, 91, 92 y 93</t>
  </si>
  <si>
    <t>15 dias habiles</t>
  </si>
  <si>
    <t>EQUIPO Y UTENSILIOS DE COCINA.</t>
  </si>
  <si>
    <t xml:space="preserve">LICUADORA DE 3 VELOCIDADES </t>
  </si>
  <si>
    <t xml:space="preserve">VENTILADOR DE PISO </t>
  </si>
  <si>
    <t xml:space="preserve">FUENTE DE SODAS (CHOCOMILERO  DOBLE) </t>
  </si>
  <si>
    <t>RADIOGRABADORA</t>
  </si>
  <si>
    <t xml:space="preserve">BATIDORA HEAVY DUTY, </t>
  </si>
  <si>
    <t>TELEVISION PANTALLA PLANA DE LCD.</t>
  </si>
  <si>
    <t>REPRODUCTOR DE DVD, DVD-R/RW VCD, MP3.</t>
  </si>
  <si>
    <t>GABINETE UNIVERSAL</t>
  </si>
  <si>
    <t>JUEGO DE MESA Y SILLA PARA JARDIN DE NIÑOS</t>
  </si>
  <si>
    <t>TABLON PLEGADIZO DE 1.22 X 61 CMS.</t>
  </si>
  <si>
    <t xml:space="preserve">SILLA PLEGADIZA GRADO COMERCIAL </t>
  </si>
  <si>
    <t>REFRIGERADOR DE 17 A 18 FT3 DE CAPACIDAD</t>
  </si>
  <si>
    <t xml:space="preserve">ESTUFA DE PISO DE 30 PULGADAS </t>
  </si>
  <si>
    <t>BASCULA CON ALTIMETRO 160 KG.</t>
  </si>
  <si>
    <t xml:space="preserve">JUEGO DE OLLAS BAKELAN </t>
  </si>
  <si>
    <t xml:space="preserve">BATERIA MANZANA SUPREME 8 PIEZAS </t>
  </si>
  <si>
    <t xml:space="preserve">ARROCERA BUDINERA DE 32 CMS. </t>
  </si>
  <si>
    <t xml:space="preserve">ARROCERA BUDINERA DE 26 CMS DE DIAMETRO </t>
  </si>
  <si>
    <t>BOWL 30-34 CMS, DE DIAMETRO EN ACERO INOXIDABLE.</t>
  </si>
  <si>
    <t>BOWL 25-28 CMS, DIAMETRO EN ACERO INOXIDABLE</t>
  </si>
  <si>
    <t>BOWL 33-36 CMS, DIAMETRO EN ACERO INOXIDABLE.</t>
  </si>
  <si>
    <t>ABRELATAS DE METAL CON MARIPOSA DE PLASTICO.</t>
  </si>
  <si>
    <t xml:space="preserve">COLADERA DOBLE MALLA DE ESTAÑO DE 26 CMS. </t>
  </si>
  <si>
    <t xml:space="preserve">COLADOR ESCURRIDOR DE VERDURAS DE 30 A 35 CMS  </t>
  </si>
  <si>
    <t>CUCHARON DE 16 ONZAS UNA SOLA PIEZA EN ACERO INOXIDABLE</t>
  </si>
  <si>
    <t>COMAL PLANO RECTANGULAR PLANCHA RECTANGULAR</t>
  </si>
  <si>
    <t>COMAL DE LAMINA GRUESA DE 60 A 65 CMS .</t>
  </si>
  <si>
    <t>BATIDOR DE GLOBO DE 30 CMS. A.I.</t>
  </si>
  <si>
    <t>CUCHARA DE 11 PULGADAS DE LARGO, LISA EN ACERO INOXIDABLE.</t>
  </si>
  <si>
    <t>CUCHARA DE 15 PULGADAS DE LARGO.</t>
  </si>
  <si>
    <t>JUEGO DE 7 UTENCILIOS DE COCINA EN ACERO INOXIDABLE DE 7 PIEZAS</t>
  </si>
  <si>
    <t>VAPORERA #45, DE ALUMINIO.</t>
  </si>
  <si>
    <t xml:space="preserve">POSILLO DE 8 CMS,  DE ACERO INOXIDABLE </t>
  </si>
  <si>
    <t>POSILLO DE 10 CMS.</t>
  </si>
  <si>
    <t xml:space="preserve">JUEGO DE ESPECIEROS </t>
  </si>
  <si>
    <t>SARTEN GOURMET DE 26 A 29 CMS.</t>
  </si>
  <si>
    <t>PELAPAPAS DOBLE FILO NYLON.</t>
  </si>
  <si>
    <t xml:space="preserve">PINZAS SIN RESORTE DE 9 PULGADAS </t>
  </si>
  <si>
    <t>SARTEN DE 26 A 29 CMS DE DIAMETRO.</t>
  </si>
  <si>
    <t>SARTEN DE 32 A 34 CMS DE DIAMETRO.</t>
  </si>
  <si>
    <t xml:space="preserve">BUDINERA DE 26 CENTIMETROS DE DIAMETRO </t>
  </si>
  <si>
    <t>BUDINERA DE 32 CENTIMETROS.</t>
  </si>
  <si>
    <t xml:space="preserve">BUDINERA DE 36 CENTIMETROS DE DIAMETRO </t>
  </si>
  <si>
    <t xml:space="preserve">BUDINERA DE 40 CENTRIMETROS </t>
  </si>
  <si>
    <t>CUBETA DE LAMINA CON CAPACIDAD PARA 10 LITROS.</t>
  </si>
  <si>
    <r>
      <t>CUBETA DE LAMINA</t>
    </r>
    <r>
      <rPr>
        <sz val="8"/>
        <color indexed="8"/>
        <rFont val="Times New Roman"/>
        <family val="1"/>
      </rPr>
      <t xml:space="preserve"> CON CAPACIDAD PARA 14 LITROS.</t>
    </r>
  </si>
  <si>
    <t xml:space="preserve">RALLADOR DE VEDURAS MANUAL DE 4 A 5 CONOS </t>
  </si>
  <si>
    <t>JUEGO DE CUCHILLOS DE ACERO INOXIDABLE 6 PIEZAS</t>
  </si>
  <si>
    <t>CUCHARA SOPERA ALCATRAZ.</t>
  </si>
  <si>
    <t>JUEGO DE TAZAS MEDIDORAS DE PLASTICO</t>
  </si>
  <si>
    <t>CHAROLA ANTIDERRAPATE DE 44 X 59 CMS. DE PLASTICO SIN CORCHO.</t>
  </si>
  <si>
    <t xml:space="preserve">TABLA DE PICAR DE 30 X 45 CMS. </t>
  </si>
  <si>
    <t>DISPENSADOR DE BEBIDAS DE PLASTICO.</t>
  </si>
  <si>
    <t>CESTA CALADA RECTANGULAR .</t>
  </si>
  <si>
    <t>CUBETA LECHERA DE PLASTICO AZUL CON CAPACIDAD PARA 6 LITROS.</t>
  </si>
  <si>
    <t>CUBETA DE 11 A 12 LITROS.</t>
  </si>
  <si>
    <t>CONTENEDOR DE PLASTICO DE 85 LTS.</t>
  </si>
  <si>
    <t>CONTENEDOR DE 115 LTS.</t>
  </si>
  <si>
    <t xml:space="preserve">ESCURRIDOR PARA CUBIERTOS </t>
  </si>
  <si>
    <t>ESCURRIDOR DE PLATOS.</t>
  </si>
  <si>
    <t xml:space="preserve">CESTO PAPELERO REDONDO DE 30 A 40 CMS. </t>
  </si>
  <si>
    <t>JARRA JUMBO DE PLASTICO CON TAPA CAPACIDAD PARA 5 LITROS</t>
  </si>
  <si>
    <t>TORTILLERO TERMICO DE PLASTICO, CON CAPACIDAD DE 1KG.</t>
  </si>
  <si>
    <t xml:space="preserve">PALANGANA CUADRADA COLOR AZUL DE 12 LITROS </t>
  </si>
  <si>
    <t>CUCHARA PARA SERVIR DE PLASTICO EN COLOR AZUL O AMARILLO.</t>
  </si>
  <si>
    <t>BASCULA PARA COCINA CAPACIDAD DE 5 KILOS.</t>
  </si>
  <si>
    <t xml:space="preserve">JUEGO DE VAJILLA PARA COCINA </t>
  </si>
  <si>
    <t xml:space="preserve">HERMETICO RECTANGULAR CON CAPACIDAD DE 2.5 A 3 LTS. </t>
  </si>
  <si>
    <t xml:space="preserve">HERMETICO RECTANGULAR CON CAPACIDAD DE 1.0 A 1.5 LTS. </t>
  </si>
  <si>
    <t xml:space="preserve">HERMETICO RECTANGULAR CON CAPACIDAD DE 6 A 6.5 LTS. </t>
  </si>
  <si>
    <t xml:space="preserve">HERMETICO REDONDO CON CAPACIDAD DE 1,3 A 1,4 LTS. </t>
  </si>
  <si>
    <t>CONTRA CANASTA DE A.I. (ACERO INOXIDABLE).</t>
  </si>
  <si>
    <t>MANGUERA PARA FREGADERO DE ½ X ½ X 55 CMS.</t>
  </si>
  <si>
    <t xml:space="preserve">TARJA EB C110 EN ACERO INOXIDABLE </t>
  </si>
  <si>
    <t>MEZCLADORA CUELLO DE GANSO CON LLAVES DE CRUCETA PARA TARJA.</t>
  </si>
  <si>
    <t>LAVABO BLANCO DE 39 X 45 CMS. SE ACEPTA UNA DIFERENCIA DE +/- 2 CMS.</t>
  </si>
  <si>
    <t>MEZCLADORA CROMADA DE CRUCETA PARA LAVABO.</t>
  </si>
  <si>
    <t>CESPOL PARA LAVABO EN PVC CON CONTRA.</t>
  </si>
  <si>
    <t>CESPOL DOBLE PVC.</t>
  </si>
  <si>
    <t>CESPOL SENCILLO PVC.</t>
  </si>
  <si>
    <t>MANGUERAS LAVABO DE ½ X ½ X 40 CMS.</t>
  </si>
  <si>
    <t>CILINDRO PARA GAS DE 30 KG.</t>
  </si>
  <si>
    <t>EXTINTOR ABC POLVO QUIMICO SECO DE 2 KG.</t>
  </si>
  <si>
    <t>DM GRUPO EXPORTADOR, S.A. DE C.V.</t>
  </si>
  <si>
    <t>GRUPO CRISTALERO DE OCCIDENTE, S.A. DE C.V.</t>
  </si>
  <si>
    <t>ROLMO REPRESENTACIONES, S.A. DE C.V.</t>
  </si>
  <si>
    <t>PROESA TECNOGAS, S.A. DE C.V.</t>
  </si>
  <si>
    <t>MACROSISTEMAS TECNOLOGICOS, S.A. DE C.V.</t>
  </si>
  <si>
    <t>GRUPO ABBACO COMERCIAL, S.A. DE C.V.</t>
  </si>
  <si>
    <t>MARTHA PARDO MANZO</t>
  </si>
  <si>
    <t>GRUPO INDUSTRIAL JOME, S.A. DE C.V.</t>
  </si>
  <si>
    <t>PRODUCCION, TECNOLOGIA Y VANGUARDIA, S.A DE C.V.</t>
  </si>
  <si>
    <t>CRISTALERIA LA UNICA, S.A. DE C.V.</t>
  </si>
  <si>
    <t>GRUPO ABASTECEDOR REYCO, S.A. DE C.V.</t>
  </si>
  <si>
    <t>METALICOS TLAQUEPAQUE HIGAJI, S.A. DE C.V.</t>
  </si>
  <si>
    <t>JULIAN SANTOS GARCIA</t>
  </si>
  <si>
    <t>J. REFUGIO SANDOVAL APOLINAR</t>
  </si>
  <si>
    <t>SERVICIOS PRECIADO, S.A. DE C.V.</t>
  </si>
  <si>
    <t>29 DE MARZO, 2011</t>
  </si>
  <si>
    <t>45 DIAS NATURALES</t>
  </si>
  <si>
    <t>ELECTROESTIMULADOR DE DOS CANALES   </t>
  </si>
  <si>
    <t>ELECTROESTIMULADOR COMBINADO   </t>
  </si>
  <si>
    <t>ELECTROESTIMULADOR DE SUCCION   </t>
  </si>
  <si>
    <t>FLUIDOTERAPIA MIEMBROS SUPERIORES E INFERIORES   </t>
  </si>
  <si>
    <t>EQUIPOS INTERFERENCIALES DE MEXICO, S..A DE C.V.</t>
  </si>
  <si>
    <t>TECNO LOGICA MEXICANA, S.A. DE C.V.</t>
  </si>
  <si>
    <t>17 DE MARZO, 2011</t>
  </si>
  <si>
    <t>SUMINISTRO DE ABARROTES, CARNE Y LACTEOS</t>
  </si>
  <si>
    <t>19 DE MAYO, 2011</t>
  </si>
  <si>
    <t>PERIODO JULIO-DICIEMBRE 2011</t>
  </si>
  <si>
    <t>DISTRIBUIDORA CRISEL, S.A DE C.V.</t>
  </si>
  <si>
    <t>ROLANDO RAMIREZ JIMENEZ</t>
  </si>
  <si>
    <t>SUMINISTRO DE CARNE, SEGÚN ANEXO 1 DE LAS BASES</t>
  </si>
  <si>
    <t>CREMERIA MONICA ABASTECEDORA, S.A. DE C.V.</t>
  </si>
  <si>
    <t>SUMINISTRO DE LACTEOS, SEGÚN ANEXO 1 DE LAS BASES</t>
  </si>
  <si>
    <t>NO APLICA</t>
  </si>
  <si>
    <t>SUMINISTRO DE ABARROTE, SEGÚN ANEXO 1 DE LAS BASES</t>
  </si>
  <si>
    <t>EQUIPO DIVERSO DE COMPUTO</t>
  </si>
  <si>
    <t>31 DE MAYO, 2011</t>
  </si>
  <si>
    <t>15 DE JULIO, 2011</t>
  </si>
  <si>
    <t>MONITOR LCD 17” WIDE SCREEN</t>
  </si>
  <si>
    <t>MONITOR LCD 21” WIDE SCREEN.</t>
  </si>
  <si>
    <t>COMPUTADORA DE ESCRITORIO</t>
  </si>
  <si>
    <t>COMPUTADORA PORTATIL</t>
  </si>
  <si>
    <t>IMPRESORA LASER BLANCO Y NEGRO</t>
  </si>
  <si>
    <t>IMPRESORA LASER MULTI FUNCIONAL BLANCO Y NEGRO</t>
  </si>
  <si>
    <t>IMPRESORA LASER COLOR</t>
  </si>
  <si>
    <t>NO BREAK</t>
  </si>
  <si>
    <t>VIDEO PROYECTOR CON LAMPARA, CON TECNOLOGÍA  LCD</t>
  </si>
  <si>
    <t>VIDEO PROYECTOR:</t>
  </si>
  <si>
    <t>CAMARA DIGITAL</t>
  </si>
  <si>
    <t>SCANNER DE CAMA PLANA</t>
  </si>
  <si>
    <t>ACCESS POINT</t>
  </si>
  <si>
    <t xml:space="preserve">MINI LAP-TOP.   </t>
  </si>
  <si>
    <t xml:space="preserve">SCANNER PARA DIGITALIZACION DE DOCUMENTOS CON LAS SIGUIENTES 
</t>
  </si>
  <si>
    <t>PV COMPUTACION Y SISTEMAS, S.A. DE C.V.</t>
  </si>
  <si>
    <t>INTERCABLIN, S.A. DE C.V.</t>
  </si>
  <si>
    <t>SOLUCIONES TECNOLOGICAS EN INFORMATICA, S.A. DE C.V.</t>
  </si>
  <si>
    <t>ASESORIA Y EQUIPAMIENTO DE OCCIDENTE, S.A. DE C.V.</t>
  </si>
  <si>
    <t>MG MICROS DE OCCIDENTE, S.A. DE C.V.</t>
  </si>
  <si>
    <t>LUIS FERNANDO CHAVEZ CONTRERAS</t>
  </si>
  <si>
    <t>EQUIPAMIENTO DIVERSO</t>
  </si>
  <si>
    <t>23 DE JUNIO, 2011</t>
  </si>
  <si>
    <t>DEL 21 AL 29 DE JULIO</t>
  </si>
  <si>
    <t>REFRIGERADOR 10  PIES CUBICOS</t>
  </si>
  <si>
    <t>LAVADORA CAPACIDAD 12 KG.</t>
  </si>
  <si>
    <t>ESTUFA DE 20" AL PISO</t>
  </si>
  <si>
    <t>CILINDROS DE GAS LP 30 KG. CAPACIDAD</t>
  </si>
  <si>
    <t>COLCHON MATRIMONIAL</t>
  </si>
  <si>
    <t>BASE PARA CAMA</t>
  </si>
  <si>
    <t>OSCAR VARGAS ANDRADE</t>
  </si>
  <si>
    <t>GRUPO COMERCIAL GELEM, S.A. DE C.V.</t>
  </si>
  <si>
    <t>COBIJAS Y COLCHONETAS</t>
  </si>
  <si>
    <t>308 Y 309</t>
  </si>
  <si>
    <t>COBIJA TIPO AJEDREZ MATRIMONIAL</t>
  </si>
  <si>
    <t>COLCHONETA PARA DAMINIFICADO</t>
  </si>
  <si>
    <t>ASPER SUCESORES, S.A. DE C.V.</t>
  </si>
  <si>
    <t>TUBULARES REYES, S.A. DE C.V.</t>
  </si>
  <si>
    <t>30 DE JUNIO, 2011</t>
  </si>
  <si>
    <t>REFRIGERADOR 16  PIES CUBICOS</t>
  </si>
  <si>
    <t>ESTUFA DE PISO 30"  BLANCA</t>
  </si>
  <si>
    <t>LICUADORA  DE 3 VELOCIDADES</t>
  </si>
  <si>
    <t>ANAQUELES METÁLICOS TIPO ESQUELETO</t>
  </si>
  <si>
    <t>GABINETE UNIVERSAL  METALICO</t>
  </si>
  <si>
    <t>MESA DE TRABAJO DE 1.40 X 75 X 75 CMS.</t>
  </si>
  <si>
    <t>TABLONES RECTANGULARES PLEGADIZOS</t>
  </si>
  <si>
    <t>SILLA PLEGADIZA</t>
  </si>
  <si>
    <t>JOSE LUIS HERRERA MORA</t>
  </si>
  <si>
    <t xml:space="preserve">ADOBE DESIGN PREMIUM ULTIMA VERSION EN ESPAÑOL.
</t>
  </si>
  <si>
    <t xml:space="preserve">SLIDE SHOW ZILLAULTIMA VERSION DE PREFERENCIA EN ESPAÑOL, SINO EN INGLES.
</t>
  </si>
  <si>
    <t xml:space="preserve">AUTOCAD ULTIMA VERSION EN ESPAÑOL.
</t>
  </si>
  <si>
    <t xml:space="preserve">JAWS PARA WINDOWS ULTIMA VERSION EN ESPAÑOL.
</t>
  </si>
  <si>
    <t>CONSORCIO INDUSTRIAL DIAZ HERMANOS, S.A. DE C.V.</t>
  </si>
  <si>
    <t>CANCELADA</t>
  </si>
  <si>
    <t>FERNANDO GOMEZ GUTIERREZ</t>
  </si>
  <si>
    <t>ALIMENTOS PARA EL PROGRAMA DE DESPENSAS Y DESAYUNOS ESCOLARES</t>
  </si>
  <si>
    <t>26 DE JULIO, 2011</t>
  </si>
  <si>
    <t>CONFORME AL CALENDARIO</t>
  </si>
  <si>
    <t>30 DIAS</t>
  </si>
  <si>
    <t>UNION DE PASTEURIZADORES DE JUAREZ, S.A DE C.V.</t>
  </si>
  <si>
    <t>LECHE ENTERA ULTRAPASTEURIZADA ENVASADA EN ENVASE TETRA BRICK DE 1 LITRO.</t>
  </si>
  <si>
    <t>LECHE SEMIDESCREMADA ULTRAPASTEURIZADA ENVASADA EN ENVASE TETRA BRICK 1 LITRO.</t>
  </si>
  <si>
    <t>BIMBO, S.A. DE C.V.</t>
  </si>
  <si>
    <t>GALLETA INTEGRAL DE 30 GRAMOS.</t>
  </si>
  <si>
    <t>FRACA, S.A. DE C.V.</t>
  </si>
  <si>
    <t>HARINA INTEGRAL PARA HOT CAKES 1KG</t>
  </si>
  <si>
    <t>PASTA PARA SOPA, PAQ 200 GRS. ESPECIFICACIOES SEGÚN ANEXO 1D.</t>
  </si>
  <si>
    <t>HARINA DE MAIZ 1KG, ESPECIFICACIONES SEGÚN ANEXO 1F</t>
  </si>
  <si>
    <t>ATUN 170 GRS, ESPECIFICACIONES SEGÚN ANEXO 1F</t>
  </si>
  <si>
    <t>GRUPO INDUSTRIAL VIDA, S.A. DE C.V.</t>
  </si>
  <si>
    <t>CEREAL DE TRIGO INFLADO PAQ. 250 GRS. ESPECIFICACIONES SEGÚN ANEXO 1R.</t>
  </si>
  <si>
    <t>AVENA PAQ. 500 GRS. ESPECIFICACINES SEGÚN ANEXO 1H.</t>
  </si>
  <si>
    <t>LENTEJA CHICA 500 GRS. ESPECIFICACIONES SEGÚN ANEXO 1I</t>
  </si>
  <si>
    <t>BEBIDA DE SOYA PAQ. 240 GRS. ESPECIFICACIONES SEGÚN ANEXO 1s.</t>
  </si>
  <si>
    <t>GRUPO AGROINDUSTRIAL PROGRESO, S.A. DE C.V.</t>
  </si>
  <si>
    <t>ARROZ BLANCO MEXICANO 1KG. ESPECIFICACIONES SEGÚN ANEXO 1A.</t>
  </si>
  <si>
    <t>PRODUCTOS DE TRIGO, S.A. DE C.V.</t>
  </si>
  <si>
    <t>GALLETA INTEGRAL SABOR NUEZ PAQ. 510 GRS. ESPECIFICACIONES SEGUNA ANEXO 1Q.</t>
  </si>
  <si>
    <t>INDUSTRIAL DE OLEAGINOSAS, S.A. DE C.V.</t>
  </si>
  <si>
    <t>SOYA TEXTURIZADA PAQ. 330 GRS. ESPECIFICACIONES SEGÚN ANEXO 1b.</t>
  </si>
  <si>
    <t>PRODUCTOS LA COLINA, S.A. DE C..V.</t>
  </si>
  <si>
    <t>PRODUCTOS LA COLINA, S.A. DE C.V.</t>
  </si>
  <si>
    <t xml:space="preserve">SARDINA 425 GRS. ESPECIFICACIONES SEGÚN ANEXO 1g </t>
  </si>
  <si>
    <t>ACEITE DE CANOLA 500 ML. ESPECIFICACIONES SEGÚN ANEXO 1J.</t>
  </si>
  <si>
    <t>ACEITE DE CANOLA 1 LTR. ESPECIFICACIONES SEGÚN ANEXO 1K.</t>
  </si>
  <si>
    <t>NO APLICA IVA</t>
  </si>
  <si>
    <t>FRIJOL, EMPACADO Y DISTRIBUCION DE DESPENSAS Y DESAYUNOS ESCOLARES.</t>
  </si>
  <si>
    <t>890198 KILOS DE FRIJOL.</t>
  </si>
  <si>
    <t>SERVICIO DE EMPACADO Y DISTRIBUCION DE DESPENSAS Y DESAYUNOS ESCOLARES, SEGÚN ANEXOS DEL 1A AL 1I DE LAS BASES.</t>
  </si>
  <si>
    <t>278 Y 279</t>
  </si>
  <si>
    <t>SERVICIO DE DIGITALIZACION</t>
  </si>
  <si>
    <t>11 DE AGOSTO, 2011</t>
  </si>
  <si>
    <t>150 DIAS NATURALES</t>
  </si>
  <si>
    <t>SERVICIOS PROFESIONALES DE SOPORTE, S.C.</t>
  </si>
  <si>
    <t>SERVICIO DE DIGITALIZACION DE 1300000 DOCUMENTOS, LAS DIRECCIONES DE RECURSOS HUMANOS Y JURIDICA, SOPORTE TECNICO Y CAPACITACION PARA SISTEMAS DOCUMENTAL LASERFICHE V.8., CON LAS ESPECIFICACIONES DEL ANEXO 1 DE LAS BASES QUE RIGEN EL PRESENTE CONCURSO.</t>
  </si>
  <si>
    <t>MOBILIARIO Y EQUIPO DIVERSO</t>
  </si>
  <si>
    <t>ESTUFAS Y LAVADORAS</t>
  </si>
  <si>
    <t>30 DE AGOSTO, 2011</t>
  </si>
  <si>
    <t>SEGÚN ANEXO</t>
  </si>
  <si>
    <t>ESTUFA 20" AL PISO, COLOR BLANCO</t>
  </si>
  <si>
    <t>LAVADORA CAPACIDAD 12 KG. MINIMO, COLOR BLANCO CON CREMA</t>
  </si>
  <si>
    <t xml:space="preserve">521, 518, 517, 516, 485, 511, 483, 459, 460, </t>
  </si>
  <si>
    <t>45 DIA NATURALES</t>
  </si>
  <si>
    <t>GILBERTO CORTEZ GUDIÑO</t>
  </si>
  <si>
    <t>COMPUTADORAS DE ESCRITORIO</t>
  </si>
  <si>
    <t>MG MICROS DE OCCIDENTE, SA. DE C.V.</t>
  </si>
  <si>
    <t>ASESORIAY EQUIPAMIENTO DE OCCIDENTE, S.A. DE C.V.</t>
  </si>
  <si>
    <t>VIDEO PROYECTOR</t>
  </si>
  <si>
    <t>COMPUTER LAND DE OCCIDENTE, S.A. DE C.V.</t>
  </si>
  <si>
    <t>FAX PAPEL BOND</t>
  </si>
  <si>
    <t>MEMORIA USB DE 8 GB</t>
  </si>
  <si>
    <t>IMPRESORA LASER  BLANCO Y NEGRO</t>
  </si>
  <si>
    <t>EQUIPO DIVERSO DE COCINA</t>
  </si>
  <si>
    <t>MACROSISTEMAS TECNOLOGICOS S.A. DE C.V.</t>
  </si>
  <si>
    <t>BATIDORA PRO 500 MOTOR D 235 WATTS</t>
  </si>
  <si>
    <t>ESTUFON DE DOBLE QUEMADOR</t>
  </si>
  <si>
    <t>LICUADORAS INDUSTRIALES</t>
  </si>
  <si>
    <t>DM GRUPO EXPORTADOR S.A.D E C.V.</t>
  </si>
  <si>
    <t>LAVADRA SEMI INDUSTRIAL DE 10 KG.</t>
  </si>
  <si>
    <t>SECADORA INDUSTRIAL  CAPACIDAD 23 KG.</t>
  </si>
  <si>
    <t>ESTUFA DE PISO DE 30 PULGADAS COLOR METALICO</t>
  </si>
  <si>
    <t>CAMPANA PARA COCINA</t>
  </si>
  <si>
    <t>HORNO DE MICROONDAS, COLOR ACERO INOXIDABLE</t>
  </si>
  <si>
    <t>ENFRIADOR Y CALENTADOR DE AGUA</t>
  </si>
  <si>
    <t>REFRIGERADORES INDUSTRIALES VERTICAL DE DOS PUERTAS</t>
  </si>
  <si>
    <t>DJ-CTO-144/11-2/1 Y DJ-CTO-145/11-2/1</t>
  </si>
  <si>
    <t>DJ-CTO-347/11-2/1, DJ-CTO-348/11-2/1 Y DJ-CTO-349/11-2/1</t>
  </si>
  <si>
    <t>DJ-CTO-367/11-2/1, DJ-CTO-368/11-2/1, DJ-CTO-369/11-2/1, DJ-CTO-370/11-2/1 YDJ-CTO-371/11-2/1</t>
  </si>
  <si>
    <t>DJ-CTO-388/11-2/1, DJ-CTO-389/11-2/1 Y DJ-CTO-390/11-2/1</t>
  </si>
  <si>
    <t>DJ-CTO-413/11-2/1 Y DJ-CTO-414/11-2/1</t>
  </si>
  <si>
    <t>460, 483, 485 Y 459.</t>
  </si>
  <si>
    <t>CALENTADOR SOLAR Y EQUIPO HIDRONEUMATI CO</t>
  </si>
  <si>
    <t>18 DE AGOSTO 2011</t>
  </si>
  <si>
    <t>30 DIAS NATURALES</t>
  </si>
  <si>
    <t>EXPECTRUM, S.A. DE C.V.</t>
  </si>
  <si>
    <t>E2 ENERGIAS, S.A. DE C.V.</t>
  </si>
  <si>
    <t>EQUIPO HIDRONEUMATICO PARA MENTENER LA PRESION DEL AGUA ARRIBA DE LAS 30 PSI PARA UN RAPIDO LLENADO Y UN FUNCIONAMIENTO ADECUADO.</t>
  </si>
  <si>
    <t>CALENTARO SOLAR CON CAPACIDAD PARA 20 PERSONAS C/U, 100% ECOLOGICO, INTEGRADO POR 6 PANELES Y TERMOTANQUE DE 1000 LTS, QUE AHORRE HASTA UN 80% DE GAS.</t>
  </si>
  <si>
    <t>CEREALES Y SEMILLAS ZEPEDA, S.A. DE C.V.</t>
  </si>
  <si>
    <t>HARINA DE TRIGO</t>
  </si>
  <si>
    <t>GALLETA DE ANIMALITO</t>
  </si>
  <si>
    <t>DISTRIBUIDORA CRISEL, S.A. DE C.V.</t>
  </si>
  <si>
    <t>AZUCAR ESTANDAR</t>
  </si>
  <si>
    <t>DJ-CTO-260/11-2/1, DJ-CTO-261/11-2/1, DJ-CTO-262/11-2/1,  DJ-CTO-263/11-2/1, DJ-CTO-264/11-2/1, DJ-CTO-266/11-2/1, DJ-CTO-267/11-2/1, DJ-CTO-268/11-2/1, DJ-CTO-26911-2/1,DJ-CTO-270/11-2/1, DJ-CTO-271/11-2/1, DJ-CTO-272/11-2/1.</t>
  </si>
  <si>
    <t>DJ-CTO-389/11-2/1 Y DJ-CTO-390/11-2/1</t>
  </si>
  <si>
    <t>EQUIPO DIVERSO DE REHABILITACION</t>
  </si>
  <si>
    <t>27 DE OCTUBRE 2011</t>
  </si>
  <si>
    <t>ESCALERA DE 2 PELDAÑOS FABRICADA EN ACERO CROMO DE 3/4 DE DIAMETRO, CON ESCALONES ANTIDERRAPANTES Y REGATON DE HULE REFORZADO COLOR NEGRO.</t>
  </si>
  <si>
    <t>BARRAS PARALELAS ADULTO/NIÑO CON APERTURA Y ALTURA AJUSTABLE, CON PLATAFORMA DE MADERA DE PINO DE PRIMERA CALIDAD LAQUEADA Y SELLADA; CON PASAMANOS DE TUBO REDONDO DE ACERO CROMADO DE 1 1/2'' Y TUBOS DE LA PARTE INFERIOR EN PINTURA EPOXICA COLOR NEGRO, MEDIDAS DE 3MTS DE LARGO X 80 CMS DE ANCHO Y ALTURA AJUSTABLE DE 54 CMS HASTA 92 CMS.</t>
  </si>
  <si>
    <t>CILINDRO DE 60 X10CMS DE HULE ESPUMA DE ALTA DENSIDAD, EL CILINDRO EN COLORES LLAMATIVOS COMBINADOS.</t>
  </si>
  <si>
    <t>CUÑA DE 40X40X25 EN HULE ESPUMA DE ALTA DENSIDAD RELLENAS DE HULE ESPUMA DE 24KGS DE ALTA DENSIDAD, FORRADOS EN VINIL ANTIBACTERIAL Y RETARDANTE AL FUEGO, DE FACIL LIMPIEZA Y DURABILIDAD; COLOR AZUL REY.</t>
  </si>
  <si>
    <t>CILINDRO HULE ESPUMA DE 30 X 90 CM</t>
  </si>
  <si>
    <t>CILINDRO HULE ESPUMA 50 X 70 CM</t>
  </si>
  <si>
    <t>COMPRESERO CALIENTE PARA 12 COMPRESAS EQUIPO PARA TERAPIA POR CALOR HUMEDO CON CAPACIDAD DE 12 COMPRESAS, ELABORADO EN ACERO INOXIDABLE TIPO 304 CON FONDO REDONDEADO PARA EVITAR LA FORMACIÓN DE BACTERIAS, CON REJILLA INTERIOR PARA ACOMODAR LA COMPRESAS, REGULADOR DE TERMPERATURA POR TERMOSTATO, INDICADOR FRONTAL LUMINOSO, SWICH DE ENCENDIDO Y APAGADO, CON VÁLVULA Y MANGUERA DE DRENADO, ASAS LATERALES PARA SU MANEJO Y VISAGRAS METÁLICAS CON DISEÑO ERGONÓMICO, CON 4 RUEDAS DE HULE DE ALTA RESISTENCIA, DOS DE ELLAS CON FRENO, MEDIDAS DE 75 CMS DE ALTO X 59 CMS DE LARGO X 40 CMS DE ANCHO. LA CAPACIDAD DEL TANQUE DE 63.5 LITROS. CORRIENTE DE 120V/60 HZ, 1000 A 1500 W, QUE INCLUYA LAS 12 COMPRESAS DE CALOR HUMEDO (MEDIDA DE LAS COMPRESAS CERVICALES Y TAMAÑO ESTANDAR)</t>
  </si>
  <si>
    <t>MODULO DE RAMPA CON ESCALERA EN MADERA, ESCALERA ANGULAR CON RAMPA PARA ADULTOS, CON BARANDALES Y SOPORTES DE MADERA DE PRIMERA CALIDAD COLOR NATURAL, LA ESCALERA CON 3 PELDAÑOS Y LA RAMPA CUBIERTA CON TAPETE ANTIDERRAPANTE.</t>
  </si>
  <si>
    <t>MESA DE KANAVEL, PARA TRATAMIENTO DE MANO, MUÑECA Y ANTEBRAZO CON RESISTENCIA GRADUAL CON 6 POLEAS COLOCADAS EN 1 ARCO DEBAJO DE LA MESA CON 6 POLEAS Y 6 PESAS DE 2.6 LBS. C/U DE ELLAS, FABRICADA EN MADERA ACABADO NATURAL, PARTES DE METAL ELECTROPLATEADAS, CUBIERTA DE MADERA LAMINADA RESISTENTE A RALLADURAS, ADEMÁS QUE CUENTE CON 6 JUEGOS DE PESAS GRADUADAS, CADA JUEGO CON 4 DIFERENTES  PESO: 1.13 KG, 2.27 KG, 4.53 KG, 6.50 KGS Y UNA PESA OPCIONAL DE 1.1 KG. DIMENSIONES 80 CMS DE ANCHO X 60 CMS DE LARGO X 75 CMS DE ALTO.</t>
  </si>
  <si>
    <t>MESA DE TRATAMIENTO EN MADERA, FABRICADA EN MADERA DE PINO DE PRIMERA CALIDAD CON BARNIZ COLOR NATURAL, COLCHON DE POLIURETANO DE ALTA DENSIDAD EN 10 CMS DE GROSOR;TAPIZ EN VINIL COLOR NEGRO MEDIDAS DE 185 CMS DE LARGO X 60 CMS DE ANCHO X 80 CMS DE ALTO.</t>
  </si>
  <si>
    <t>NEGATOSCOPIO DE 1 PLAZA, FABRICADOS EN LAMINA DE ACERO CAL. 22 ACABADO EN PINTURA HORNEADA COLOR ARENA, PORTA PLACA DE ACERO INOXIDABLE TIPO 304, CON LAMPARAS DE TUBOS FLUORESCENTE TIPO CIRCULAR Y BALASTRA DE ENCENDIDO ELECTRÓNICO SIN PARPADEOS, INTERRUPTOR TIPO COLA DE RATA; CON GOMAS DE HULE NATURAL PARA PONERLOS SOBRE EL ESCRITORIO U ORIFICIOS PORTERIORES PARA COLGARLOS EN LA PARED; INCLUYE CLAVIJA DE 2 POLOS.</t>
  </si>
  <si>
    <t>PARAFINERO DE 6 LIBRAS CON TANQUE DE ACERO INOXIDABLE CON AISLAMIENTO, TEMPERATURA DE FUSIÓN PARA ADICIONAR PARAFINA A 75°C, TEMPERATURA DE OPERACIÓN DE 52 A 57°C. CAPACIDAD DE 6 LBS. (2.72 KGS) ALIMENTACIÓN DE 120V/60HZ. QUE INCLUYA: 6 LBS. DE PARAFINA TERAPÉUTICA, CABLE TOMA CORRIENTE DE GRADO HOSPITALARIO CON TIERRA FÍSICA Y MANUAL DE OPERACIÓN.</t>
  </si>
  <si>
    <t>LAMPARA DE LUZ INFRAROJA, CON CAMPANA DE ALUMINIO; BASE PENTAPIE; MOVIMIENTO EN TODOS LOS ANGULOS POR MEDIO DE DUCTO METALICO FLEXIBLE; CON CABLE DE USO RUDO; CON CONTROLES INDIVIDUALES DE TIEMPO E INTENSIDAD DE LUZ: INCLUYE FOCO DE LUZ INFRAROJA.</t>
  </si>
  <si>
    <t>PLANTOSCOPIO DE METAL CON VIDRIO GRUESO, ESTRUCTURA DE TUBO CUADRADO CAL. 18 PINTURA HORNEADA, CUBIERTA DE VIDRIO DE 9MM DE ESPESOR ESPPEJO EN LA PARTE INFERIOR CON VARILLA QUE LE PERMITE HACER MOVIMIENTO HACIA ATRAS Y AL FRENTE; COMPONENTES ELECTRICOS QUE LE PERMITEN ILUMINAR LA PLANTA DEL PIE. MEDIDAS 33 CMS X 40 CMS X 36 CMS.</t>
  </si>
  <si>
    <t xml:space="preserve">RUEDA DE HOMBRO PARA EJERCICIO, FABRICADO EN TUBO DE ACERO CROMO, CON BASE DE MADERA DE PINO DE ALTA CALIDAD COLOR NATURA, PARA SER FIJADO EN LA PARED; CON RANGO DE MOVIMIENTO DE 20 A 95 CMS;
ALTURA Y RESISTENCIA AJUSTABLE.
</t>
  </si>
  <si>
    <t>COLCHONETA PARA REHABILITACIÓN DE 2 MTS X 2 MTS, FABRICADA EN HULE ESPUMA DE ALTA DENSIDAD DE 5 CMS. DE ESPESOR, TAPIZADA EN VINIL RESISTENTE A LA FRICCIÓN. COLOR AZUL MARINO O NEGRO.</t>
  </si>
  <si>
    <t xml:space="preserve">BICICLETA FIJA, CUADRO DE ACERO, PORTA REPRODUCTOR MP3, TAPAS Y CUBRECADENAS DE SEGURIDAD, PEDALES CON TOCLE, AJUSTE RAPIDO EN POSTE DE ASIENTO Y POSTE DE MANUBRIO, VELOCIMETRO DIGITAL CON DIFERENTES FUNCIONES, ASIENTO ANATOMICO, PORTA ANFORA Y
ANFORA, COLOR NEGRO MATE.
</t>
  </si>
  <si>
    <t>BARRA SUECA EN MADERA, LA MADERA EN PINO DE PRIMERA CALIDAD, CON 12 TRAVESAÑOS REDONDO DISTRIBUIDOS DESDE LA BASE HASTA 180 CMS. CON PERFORACIONES PARA SU INSTALACIÓN EN MURO. COLOR NATURAL.</t>
  </si>
  <si>
    <t>ESPEJO DE POSTURA LA BASE, SOPORTE Y MARCO FABRICADO EN MADERA DE PINO DE PRIMERA CALIDAD; LUNA DE 4MM DE ESPESOR; 4 RUEDAS PARA DESPLAZAMIENTO; ACABADO EN BARNIZ NATURAL; DIMENSIONES DE 182 CMS DE ALTO X 70 CMS DE ANCHO.</t>
  </si>
  <si>
    <t>MESA DE EXPLORACION PEDIATRICA TUBULAR LA MESA FABRICADA EN LAMINA ESMALTADA, CON UN CAJON, PATAS TUBULARES CUADRADAS, COLCHON DE VINIL LAVABLE COLOR MIEL, CON ESTADIMETRO, PORTA BÁSCULA, MEDIDAS APROXIMADAS 160CM LARGO X 52CM DE ANCHO X 90 CM DE ALTO.</t>
  </si>
  <si>
    <t>POLEAS FIJAS DE PARED SENCILLAS PARA EJERCITAR MIEMBROS SUPERIORES.</t>
  </si>
  <si>
    <t xml:space="preserve">ELECTROESTIMULADOR DE DOS CANALES:
DATOS TECNICOS: ALIMENTACION: 100-240 V, 50-60HZ; ABSORCION 4DVA; CON 2 CABLES PARA ELECTROESTIMULACION, 4 ELECTRODOS DE 60X40 mm, 2 ELECTRODOS DE 60X60mm, 2 ELECTRODODS DE 60X120mm,2 ESPONJAS PARA EL/1-P, 2 ESPONJAS PARA EL/2-P, 2 ESPONJAS PARA EL/3-P, 2 BANDAS ELASTICAS DE 50 CM, 2 BANDAS ELASTICAS DE 100CM, 2 CABLES DESDOBLADORES Y 1 CABLE DE ALIMENTACIÓN.
CARACTERISTICAS: CON 11 DIFERENTES TIPOS DE CORRIENTES( TENS, IMPULSOS BIDIRECCIONALES SIMETRICOS, CORRIENTE INTERFERENCIAL BIPOLAR, VECTOR CUADRIPOLAR, CORRIENTE SINUSOIDAL INTERRUMPIDA, CORRIENTE TRAINGULAR UNIDIRECCIONAL, CORRIENTE FARADICA, CORRIENTE CONTINUA, CORRIENTE DIADINAMICA, IMPULSOS UNIDIRECCIONALES, RECTANGULARES Y TRIANGULARES E IMPULSOS BIDIRECCIONALES SIMETRICOS).
PROTOCOLOS DE TRATAMIENTO PREDEFINIDOS.
PROTOCOLOS PROGRAMABLES POR EL USUARIO, FUNCIONAMIENTO CON CORRIENTE O TENSION CONSTANTE, PANTALLA LCD DE FACIL LECTURA, ARCHIVO DE PACIENTES ,QUE INCLUYA CARRO PORTA EQUIPO Y GARANTIA MINIMA DE 1 AÑO.
</t>
  </si>
  <si>
    <t>DADIAL MEDICA, S.A. DE C.V.</t>
  </si>
  <si>
    <t>COMISIONES Y REPRESENTACIONES MEDICAS, S.A. DE C.V.</t>
  </si>
  <si>
    <t>EQUIPOS INTERFERENCIALES DE MEXICO, S.A. DE C.V.</t>
  </si>
  <si>
    <t>DESIERTA</t>
  </si>
  <si>
    <t>PRENDAS PLAN DE INVIERNO</t>
  </si>
  <si>
    <t>06 DE OCTUBRE 2011</t>
  </si>
  <si>
    <t>SEGÚN CALENDARIO DE ENTREGAS.</t>
  </si>
  <si>
    <t>CALIDAD TOTAL TEXTIL, S.A. DE C.V.</t>
  </si>
  <si>
    <r>
      <rPr>
        <b/>
        <sz val="9"/>
        <rFont val="Arial"/>
        <family val="2"/>
      </rPr>
      <t xml:space="preserve">SUDADERA TALLA 2 </t>
    </r>
    <r>
      <rPr>
        <sz val="9"/>
        <rFont val="Arial"/>
        <family val="2"/>
      </rPr>
      <t>EN COLOR AZUL REY, FIBRA 50% POLIESTER Y 50% ALGODÓN, TIPO FELPA, CORTE (SUDADERA: CERRADA CUELLO REDONDO, PUÑOS Y PRETINA EN CARDIGAN) CERRADO DE LA SUDADERA EN MAQUINA OVERLOCK DE 3 O 4 HILOS, LLEVARA PESPUNTE EN BOLSS DE 1/4 DE PULGADA EN MAQUINA RECTA, PUNTADAS POR PULGADA 8 COMO MINIMO, PRETINA, CUELLOS Y PUÑOS EN CARDIGAN AZUL REY, COSTURAS CON HILO POLIESTER.</t>
    </r>
  </si>
  <si>
    <r>
      <rPr>
        <b/>
        <sz val="9"/>
        <rFont val="Arial"/>
        <family val="2"/>
      </rPr>
      <t>SUDADERA TALLA 4</t>
    </r>
    <r>
      <rPr>
        <sz val="9"/>
        <rFont val="Arial"/>
        <family val="2"/>
      </rPr>
      <t>, EN COLOR AZUL REY, FIBRA 50% POLIESTER Y 50% ALGODÓN, TIPO FELPA, CORTE (SUDADERA: CERRADA CUELLO REDONDO, PUÑOS Y PRETINA EN CARDIGAN) CERRADO DE LA SUDADERA EN MAQUINA OVERLOCK DE 3 O 4 HILOS, LLEVARA PESPUNTE EN BOLSS DE 1/4 DE PULGADA EN MAQUINA RECTA, PUNTADAS POR PULGADA 8 COMO MINIMO, PRETINA, CUELLOS Y PUÑOS EN CARDIGAN AZUL REY, COSTURAS CON HILO POLIESTER.</t>
    </r>
  </si>
  <si>
    <r>
      <rPr>
        <b/>
        <sz val="9"/>
        <rFont val="Arial"/>
        <family val="2"/>
      </rPr>
      <t>SUDADERA TALLA 8</t>
    </r>
    <r>
      <rPr>
        <sz val="9"/>
        <rFont val="Arial"/>
        <family val="2"/>
      </rPr>
      <t>, EN COLOR AZUL REY, FIBRA 50% POLIESTER Y 50% ALGODÓN, TIPO FELPA, CORTE (SUDADERA: CERRADA CUELLO REDONDO, PUÑOS Y PRETINA EN CARDIGAN) CERRADO DE LA SUDADERA EN MAQUINA OVERLOCK DE 3 O 4 HILOS, LLEVARA PESPUNTE EN BOLSS DE 1/4 DE PULGADA EN MAQUINA RECTA, PUNTADAS POR PULGADA 8 COMO MINIMO, PRETINA, CUELLOS Y PUÑOS EN CARDIGAN AZUL REY, COSTURAS CON HILO POLIESTER.</t>
    </r>
  </si>
  <si>
    <r>
      <rPr>
        <b/>
        <sz val="9"/>
        <rFont val="Arial"/>
        <family val="2"/>
      </rPr>
      <t>SUDADERA TALLA 12,</t>
    </r>
    <r>
      <rPr>
        <sz val="9"/>
        <rFont val="Arial"/>
        <family val="2"/>
      </rPr>
      <t xml:space="preserve"> EN COLOR AZUL REY, FIBRA 50% POLIESTER Y 50% ALGODÓN, TIPO FELPA, CORTE (SUDADERA: CERRADA CUELLO REDONDO, PUÑOS Y PRETINA EN CARDIGAN) CERRADO DE LA SUDADERA EN MAQUINA OVERLOCK DE 3 O 4 HILOS, LLEVARA PESPUNTE EN BOLSS DE 1/4 DE PULGADA EN MAQUINA RECTA, PUNTADAS POR PULGADA 8 COMO MINIMO, PRETINA, CUELLOS Y PUÑOS EN CARDIGAN AZUL REY, COSTURAS CON HILO POLIESTER.</t>
    </r>
  </si>
  <si>
    <r>
      <rPr>
        <b/>
        <sz val="9"/>
        <rFont val="Arial"/>
        <family val="2"/>
      </rPr>
      <t>SUDADERA TALLA MEDIANA,</t>
    </r>
    <r>
      <rPr>
        <sz val="9"/>
        <rFont val="Arial"/>
        <family val="2"/>
      </rPr>
      <t xml:space="preserve"> EN COLOR AZUL REY, FIBRA 50% POLIESTER Y 50% ALGODÓN, TIPO FELPA, CORTE (SUDADERA: CERRADA CUELLO REDONDO, PUÑOS Y PRETINA EN CARDIGAN) CERRADO DE LA SUDADERA EN MAQUINA OVERLOCK DE 3 O 4 HILOS, LLEVARA PESPUNTE EN BOLSS DE 1/4 DE PULGADA EN MAQUINA RECTA, PUNTADAS POR PULGADA 8 COMO MINIMO, PRETINA, CUELLOS Y PUÑOS EN CARDIGAN AZUL REY, COSTURAS CON HILO POLIESTER.</t>
    </r>
  </si>
  <si>
    <t>SUDADERA TALLA GRANDE,  EN COLOR AZUL REY, FIBRA 50% POLIESTER Y 50% ALGODÓN, TIPO FELPA, CORTE (SUDADERA: CERRADA CUELLO REDONDO, PUÑOS Y PRETINA EN CARDIGAN) CERRADO DE LA SUDADERA EN MAQUINA OVERLOCK DE 3 O 4 HILOS, LLEVARA PESPUNTE EN BOLSS DE 1/4 DE PULGADA EN MAQUINA RECTA, PUNTADAS POR PULGADA 8 COMO MINIMO, PRETINA, CUELLOS Y PUÑOS EN CARDIGAN AZUL REY, COSTURAS CON HILO POLIESTER.</t>
  </si>
  <si>
    <t>BUFANDA EN TELA POLAR SIN BARBA, EN COLOR AZUL REY.</t>
  </si>
  <si>
    <t>TOTAL:</t>
  </si>
  <si>
    <t>22 DE NOV 2011</t>
  </si>
  <si>
    <t>SEGÚN CALENDARIO</t>
  </si>
  <si>
    <t>21 DIAS HABILES</t>
  </si>
  <si>
    <t>TIENDAS SORIANA, S.A. DE C.V.</t>
  </si>
  <si>
    <t>CHICHARO SECO 500 GRS.</t>
  </si>
  <si>
    <t>ALUBIA CHICA 500 GRS.</t>
  </si>
  <si>
    <t>LENTEJA CHICA 500 GRS</t>
  </si>
  <si>
    <t>ARROZ INTEGRAL</t>
  </si>
  <si>
    <t>SOYA TEXTURIZADA PAQ. 330 GRS.</t>
  </si>
  <si>
    <t>HARINA PARA HOT CAKES 1 KG.</t>
  </si>
  <si>
    <t>PASTA PARA SOPA PAQ. 200 GRS.</t>
  </si>
  <si>
    <t>AVENA PAQ. 500 GRS.</t>
  </si>
  <si>
    <t>ARROZ BLANCO MEXICANO 1KG.</t>
  </si>
  <si>
    <t>COMERCIALIZADORA RAPIFRUIT, S.A. DE C.V.</t>
  </si>
  <si>
    <t>SOYA SABORIZADA PAQ. 200 GRS.</t>
  </si>
  <si>
    <t>FRIJOL AL MINUTO, S.A. DE C.V.</t>
  </si>
  <si>
    <t>FRIJOL DESHIDRATADO 250 GRS.</t>
  </si>
  <si>
    <t>HARINA DE MAIZ 1 KG.</t>
  </si>
  <si>
    <t>ATUN 170 GRS.</t>
  </si>
  <si>
    <t>SARDINA 425 GRS</t>
  </si>
  <si>
    <t>ACEITE DE CANOLA 500 ML.</t>
  </si>
  <si>
    <t>DISTRIBUIDORA DE ALIMENTOS NUVE, S.A.D E C.V.</t>
  </si>
  <si>
    <t>GALLETA INTEGRAL 30 GRS.</t>
  </si>
  <si>
    <t>GALLETA INTEGRAL 510 GRS.</t>
  </si>
  <si>
    <t>DICONSA, S.A. DE C.V.</t>
  </si>
  <si>
    <t>HARINA DE TRIGO, 1 KG.</t>
  </si>
  <si>
    <t>GALLETA DE ANIMALITO 1 KG.</t>
  </si>
  <si>
    <t>AZUCAR</t>
  </si>
  <si>
    <t>LECHE ENTERA</t>
  </si>
  <si>
    <t>LECHE SEMIDESCREMADA</t>
  </si>
  <si>
    <t>FRIJOL, EMPACADO Y DISTRIBUCION DE DESPENSAS Y DESAYUNOS</t>
  </si>
  <si>
    <t>SERVICIO DE RECEPCION DE PRODUCTOS ALIMENTICIOS, EMPACADO Y DISTRIBUCION DE PAQUETES ALIMENTARIOS.</t>
  </si>
  <si>
    <t>FRIJOL EN GRANO NACIONAL, CATEGORIA PRIMERA.</t>
  </si>
  <si>
    <t>SERVICIO DE LIMPIEZA</t>
  </si>
  <si>
    <t>01 DE DICIEMBRE 2011</t>
  </si>
  <si>
    <t>ENERO -DICIEMBRE 2012</t>
  </si>
  <si>
    <t>SIMPLE VERDE, S.A.D E C.V.</t>
  </si>
  <si>
    <t>SERVICIO DE LIMPIEZA DEL CRI. SEGÚN ESPECIFICACIONES PLASMADAS EN BASES.</t>
  </si>
  <si>
    <t>SERVICIO DE LIMPIEZA CEF. SEGÚN ESPECIFICACIONES PLASMADAS EN BASES.</t>
  </si>
  <si>
    <t>SERVICIO DE LIMPIEZA CAIVESCI, SEGÚN ESPECIFICACIONES PLASMADAS EN BASES.</t>
  </si>
  <si>
    <t>SERVICIO DE LIMPIEZA CEPAVI. SEGÚN ESPECIFICACIONES PLASMADAS EN BASES.</t>
  </si>
  <si>
    <t>SERVICIO DE LIMPIEZA CDIAM. SEGÚN ESPECIFICACIONES PLASMADAS EN BASES.</t>
  </si>
  <si>
    <t>SERVICIO DE LIMPIEZA DE DIRECCION DE PROTECCION A LA INFANCIA. SEGÚN ESPECIFICACIONES PLASMADAS EN BASES.</t>
  </si>
  <si>
    <t>SERVICIO DE LIMPIEZA DE LA DIRECCION DE PROTECCION  A LA FAMILIA. SEGÚN ESPECIFICACIONES PLASMADAS EN BASES.</t>
  </si>
  <si>
    <t>SERVICIO DE LIMPIEZA DEL CENTRO EDUARDO MONTAÑO, SEGÚN ESPECIFICACIONES PLASMADAS EN BASES.</t>
  </si>
  <si>
    <t>SERVICIO DE LIMPIEZA PARA EL PROGRAMA DE DESARROLLO DE HABILIDADES PARA LA VIDA. SEGÚN ESPECIFICACIONES PLASMADAS EN BASES.</t>
  </si>
  <si>
    <t>SERVICIO DE LIMPIEZA PARA LA CLINICA DE ATENCION ESPECIAL, SEGÚN ESPECIFICACIONES PLASMADAS EN BASES.</t>
  </si>
  <si>
    <t>3--2012</t>
  </si>
  <si>
    <t>12´775,261.72</t>
  </si>
  <si>
    <t>COBIJAS</t>
  </si>
  <si>
    <t>13 DE DICIEMBRE 2011</t>
  </si>
  <si>
    <t>COBIJAS TIPO CATALANA  MATRIMONIAL, CON BARBAS DOBLE VISTA Y CON UN PESO MINIMO DE 2 KG.</t>
  </si>
</sst>
</file>

<file path=xl/styles.xml><?xml version="1.0" encoding="utf-8"?>
<styleSheet xmlns="http://schemas.openxmlformats.org/spreadsheetml/2006/main">
  <numFmts count="1">
    <numFmt numFmtId="44" formatCode="_-&quot;$&quot;* #,##0.00_-;\-&quot;$&quot;* #,##0.00_-;_-&quot;$&quot;* &quot;-&quot;??_-;_-@_-"/>
  </numFmts>
  <fonts count="27">
    <font>
      <sz val="10"/>
      <name val="Arial"/>
    </font>
    <font>
      <sz val="10"/>
      <name val="Arial"/>
    </font>
    <font>
      <b/>
      <sz val="10"/>
      <name val="Arial"/>
      <family val="2"/>
    </font>
    <font>
      <sz val="10"/>
      <name val="Arial"/>
      <family val="2"/>
    </font>
    <font>
      <sz val="8"/>
      <name val="Arial"/>
      <family val="2"/>
    </font>
    <font>
      <b/>
      <sz val="16"/>
      <color indexed="60"/>
      <name val="Microsoft Sans Serif"/>
      <family val="2"/>
    </font>
    <font>
      <b/>
      <sz val="12"/>
      <color indexed="60"/>
      <name val="Microsoft Sans Serif"/>
      <family val="2"/>
    </font>
    <font>
      <sz val="11"/>
      <name val="Arial"/>
      <family val="2"/>
    </font>
    <font>
      <b/>
      <sz val="11"/>
      <name val="Arial"/>
      <family val="2"/>
    </font>
    <font>
      <b/>
      <sz val="10"/>
      <color indexed="10"/>
      <name val="Arial"/>
      <family val="2"/>
    </font>
    <font>
      <sz val="10"/>
      <name val="Arial"/>
    </font>
    <font>
      <sz val="8"/>
      <color indexed="8"/>
      <name val="Times New Roman"/>
      <family val="1"/>
    </font>
    <font>
      <b/>
      <sz val="9"/>
      <color indexed="81"/>
      <name val="Tahoma"/>
      <family val="2"/>
    </font>
    <font>
      <sz val="9"/>
      <color indexed="81"/>
      <name val="Tahoma"/>
      <family val="2"/>
    </font>
    <font>
      <b/>
      <sz val="12"/>
      <name val="Arial"/>
      <family val="2"/>
    </font>
    <font>
      <sz val="8"/>
      <name val="Times New Roman"/>
      <family val="1"/>
    </font>
    <font>
      <sz val="12"/>
      <name val="Arial"/>
      <family val="2"/>
    </font>
    <font>
      <b/>
      <sz val="10"/>
      <color rgb="FF000000"/>
      <name val="Arial"/>
      <family val="2"/>
    </font>
    <font>
      <sz val="7"/>
      <color theme="1"/>
      <name val="Calibri"/>
      <family val="2"/>
      <scheme val="minor"/>
    </font>
    <font>
      <sz val="8"/>
      <color theme="1"/>
      <name val="Times New Roman"/>
      <family val="1"/>
    </font>
    <font>
      <b/>
      <sz val="11"/>
      <color rgb="FFFF0000"/>
      <name val="Calibri"/>
      <family val="2"/>
      <scheme val="minor"/>
    </font>
    <font>
      <sz val="8"/>
      <color theme="1"/>
      <name val="Arial"/>
      <family val="2"/>
    </font>
    <font>
      <sz val="10"/>
      <color rgb="FFFF0000"/>
      <name val="Arial"/>
      <family val="2"/>
    </font>
    <font>
      <sz val="9"/>
      <name val="Arial"/>
      <family val="2"/>
    </font>
    <font>
      <sz val="8"/>
      <color rgb="FFFF0000"/>
      <name val="Arial"/>
      <family val="2"/>
    </font>
    <font>
      <b/>
      <sz val="9"/>
      <name val="Arial"/>
      <family val="2"/>
    </font>
    <font>
      <b/>
      <sz val="10"/>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2" tint="-0.749992370372631"/>
        <bgColor indexed="64"/>
      </patternFill>
    </fill>
    <fill>
      <patternFill patternType="solid">
        <fgColor theme="0"/>
        <bgColor indexed="64"/>
      </patternFill>
    </fill>
    <fill>
      <patternFill patternType="solid">
        <fgColor rgb="FFFFFFFF"/>
        <bgColor indexed="64"/>
      </patternFill>
    </fill>
    <fill>
      <patternFill patternType="solid">
        <fgColor theme="1" tint="0.49998474074526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46">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applyFill="1" applyBorder="1" applyAlignment="1">
      <alignment horizontal="left"/>
    </xf>
    <xf numFmtId="44" fontId="0" fillId="0" borderId="0" xfId="1" applyFont="1"/>
    <xf numFmtId="1" fontId="0" fillId="0" borderId="3" xfId="0" applyNumberFormat="1" applyBorder="1" applyAlignment="1">
      <alignment horizontal="center"/>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2" xfId="0" applyFont="1" applyFill="1" applyBorder="1" applyAlignment="1">
      <alignment horizontal="center"/>
    </xf>
    <xf numFmtId="0" fontId="2" fillId="2" borderId="4" xfId="0" applyFont="1" applyFill="1" applyBorder="1" applyAlignment="1">
      <alignment horizontal="center"/>
    </xf>
    <xf numFmtId="44" fontId="7" fillId="0" borderId="1" xfId="1" applyFont="1" applyFill="1" applyBorder="1" applyAlignment="1">
      <alignment horizontal="center" vertical="center"/>
    </xf>
    <xf numFmtId="0" fontId="9" fillId="0" borderId="3"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0" borderId="11" xfId="0" applyFont="1" applyBorder="1" applyAlignment="1">
      <alignment horizontal="center"/>
    </xf>
    <xf numFmtId="0" fontId="2" fillId="3" borderId="12" xfId="0" applyFont="1" applyFill="1" applyBorder="1" applyAlignment="1">
      <alignment horizontal="center"/>
    </xf>
    <xf numFmtId="0" fontId="2" fillId="0" borderId="9" xfId="0" applyFont="1" applyFill="1" applyBorder="1" applyAlignment="1">
      <alignment horizontal="center" vertical="center" wrapText="1"/>
    </xf>
    <xf numFmtId="0" fontId="2" fillId="0" borderId="12" xfId="0" applyFont="1" applyBorder="1" applyAlignment="1">
      <alignment horizontal="center"/>
    </xf>
    <xf numFmtId="0" fontId="2" fillId="3" borderId="13" xfId="0" applyFont="1" applyFill="1" applyBorder="1" applyAlignment="1">
      <alignment horizontal="center"/>
    </xf>
    <xf numFmtId="44" fontId="8" fillId="0" borderId="4" xfId="1" applyFont="1" applyFill="1" applyBorder="1" applyAlignment="1">
      <alignment horizontal="center" vertical="center"/>
    </xf>
    <xf numFmtId="0" fontId="2" fillId="2" borderId="0" xfId="0" applyFont="1" applyFill="1" applyBorder="1" applyAlignment="1">
      <alignment horizontal="center"/>
    </xf>
    <xf numFmtId="44" fontId="0" fillId="0" borderId="0" xfId="0" applyNumberFormat="1"/>
    <xf numFmtId="0" fontId="8" fillId="4" borderId="2" xfId="0" applyFont="1" applyFill="1" applyBorder="1" applyAlignment="1">
      <alignment horizontal="center"/>
    </xf>
    <xf numFmtId="0" fontId="7" fillId="0" borderId="0" xfId="0" applyFont="1"/>
    <xf numFmtId="0" fontId="7" fillId="0" borderId="2" xfId="0" applyFont="1" applyBorder="1"/>
    <xf numFmtId="44" fontId="7" fillId="0" borderId="2" xfId="1" applyFont="1" applyBorder="1"/>
    <xf numFmtId="0" fontId="8" fillId="0" borderId="2" xfId="0" applyFont="1" applyBorder="1"/>
    <xf numFmtId="44" fontId="8" fillId="0" borderId="2" xfId="0" applyNumberFormat="1" applyFont="1" applyBorder="1"/>
    <xf numFmtId="0" fontId="3" fillId="0" borderId="4" xfId="0" applyFont="1" applyFill="1" applyBorder="1" applyAlignment="1">
      <alignment horizontal="center"/>
    </xf>
    <xf numFmtId="0" fontId="0" fillId="5" borderId="0" xfId="0" applyFill="1"/>
    <xf numFmtId="0" fontId="4" fillId="0" borderId="14" xfId="0" applyFont="1" applyBorder="1" applyAlignment="1">
      <alignment horizontal="center" vertical="center" wrapText="1"/>
    </xf>
    <xf numFmtId="44" fontId="7" fillId="0" borderId="0" xfId="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4" fontId="8" fillId="0" borderId="0" xfId="1" applyFont="1" applyFill="1" applyBorder="1" applyAlignment="1">
      <alignment horizontal="center" vertical="center"/>
    </xf>
    <xf numFmtId="0" fontId="2" fillId="2" borderId="16" xfId="0" applyFont="1" applyFill="1" applyBorder="1" applyAlignment="1">
      <alignment horizontal="center"/>
    </xf>
    <xf numFmtId="0" fontId="2" fillId="0" borderId="2" xfId="0" applyFont="1" applyBorder="1" applyAlignment="1">
      <alignment horizontal="center" wrapText="1"/>
    </xf>
    <xf numFmtId="0" fontId="2" fillId="0" borderId="16" xfId="0" applyFont="1" applyBorder="1" applyAlignment="1">
      <alignment horizontal="center" vertical="center" wrapText="1"/>
    </xf>
    <xf numFmtId="0" fontId="2" fillId="6" borderId="0" xfId="0" applyFont="1" applyFill="1" applyBorder="1" applyAlignment="1">
      <alignment horizontal="center"/>
    </xf>
    <xf numFmtId="0" fontId="0" fillId="6" borderId="0" xfId="0" applyFill="1"/>
    <xf numFmtId="0" fontId="17" fillId="0" borderId="0" xfId="0" applyFont="1" applyAlignment="1">
      <alignment horizontal="left" readingOrder="1"/>
    </xf>
    <xf numFmtId="0" fontId="0" fillId="7" borderId="0" xfId="0" applyFill="1"/>
    <xf numFmtId="0" fontId="2" fillId="7" borderId="15"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xf numFmtId="0" fontId="2" fillId="0" borderId="2" xfId="0" applyFont="1" applyFill="1" applyBorder="1" applyAlignment="1">
      <alignment horizontal="center"/>
    </xf>
    <xf numFmtId="0" fontId="4" fillId="0" borderId="2" xfId="0" applyFont="1" applyBorder="1" applyAlignment="1">
      <alignment vertical="center" wrapText="1"/>
    </xf>
    <xf numFmtId="0" fontId="19" fillId="8" borderId="2" xfId="0" applyFont="1" applyFill="1" applyBorder="1" applyAlignment="1">
      <alignment horizontal="center" vertical="top" wrapText="1"/>
    </xf>
    <xf numFmtId="44" fontId="10" fillId="8" borderId="2" xfId="1" applyFont="1" applyFill="1" applyBorder="1"/>
    <xf numFmtId="44" fontId="0" fillId="0" borderId="2" xfId="1" applyFont="1" applyFill="1" applyBorder="1"/>
    <xf numFmtId="44" fontId="10" fillId="5" borderId="2" xfId="1" applyFont="1" applyFill="1" applyBorder="1"/>
    <xf numFmtId="44" fontId="2" fillId="0" borderId="2" xfId="0" applyNumberFormat="1" applyFont="1" applyFill="1" applyBorder="1" applyAlignment="1">
      <alignment horizontal="center"/>
    </xf>
    <xf numFmtId="0" fontId="0" fillId="8" borderId="2" xfId="0" applyFill="1" applyBorder="1"/>
    <xf numFmtId="0" fontId="0" fillId="0" borderId="2" xfId="0" applyFill="1" applyBorder="1"/>
    <xf numFmtId="0" fontId="19" fillId="0" borderId="2" xfId="0" applyFont="1" applyFill="1" applyBorder="1" applyAlignment="1">
      <alignment horizontal="center" vertical="top" wrapText="1"/>
    </xf>
    <xf numFmtId="0" fontId="19" fillId="5" borderId="2" xfId="0" applyFont="1" applyFill="1" applyBorder="1" applyAlignment="1">
      <alignment horizontal="center" vertical="top" wrapText="1"/>
    </xf>
    <xf numFmtId="0" fontId="20" fillId="5" borderId="2" xfId="0" applyFont="1" applyFill="1" applyBorder="1" applyAlignment="1">
      <alignment horizontal="center"/>
    </xf>
    <xf numFmtId="44" fontId="2" fillId="5" borderId="2" xfId="0" applyNumberFormat="1" applyFont="1" applyFill="1" applyBorder="1" applyAlignment="1">
      <alignment horizontal="center"/>
    </xf>
    <xf numFmtId="0" fontId="21" fillId="9" borderId="29" xfId="0" applyFont="1" applyFill="1" applyBorder="1" applyAlignment="1">
      <alignment vertical="top" wrapText="1"/>
    </xf>
    <xf numFmtId="0" fontId="4" fillId="0" borderId="13" xfId="0" applyFont="1" applyBorder="1" applyAlignment="1">
      <alignment horizontal="center" vertical="center" wrapText="1"/>
    </xf>
    <xf numFmtId="44" fontId="8" fillId="0" borderId="2" xfId="1" applyFont="1" applyFill="1" applyBorder="1" applyAlignment="1">
      <alignment horizontal="center" vertical="center"/>
    </xf>
    <xf numFmtId="44" fontId="7" fillId="0" borderId="2" xfId="1" applyFont="1" applyFill="1" applyBorder="1" applyAlignment="1">
      <alignment horizontal="center" vertical="center"/>
    </xf>
    <xf numFmtId="44" fontId="8" fillId="0" borderId="1" xfId="1" applyFont="1" applyFill="1" applyBorder="1" applyAlignment="1">
      <alignment horizontal="center" vertical="center"/>
    </xf>
    <xf numFmtId="0" fontId="4" fillId="0" borderId="2" xfId="0" applyFont="1" applyFill="1" applyBorder="1" applyAlignment="1" applyProtection="1">
      <alignment horizontal="left" vertical="center" wrapText="1"/>
      <protection locked="0"/>
    </xf>
    <xf numFmtId="0" fontId="4" fillId="0" borderId="2" xfId="0" applyFont="1" applyBorder="1" applyAlignment="1">
      <alignment vertical="top" wrapText="1"/>
    </xf>
    <xf numFmtId="0" fontId="15" fillId="0" borderId="2" xfId="0" applyFont="1" applyBorder="1" applyAlignment="1">
      <alignment wrapText="1"/>
    </xf>
    <xf numFmtId="0" fontId="7" fillId="0" borderId="2" xfId="0" applyFont="1" applyFill="1" applyBorder="1" applyAlignment="1" applyProtection="1">
      <alignment horizontal="center" vertical="center"/>
      <protection locked="0"/>
    </xf>
    <xf numFmtId="3" fontId="7" fillId="0" borderId="2" xfId="0" applyNumberFormat="1" applyFont="1" applyFill="1" applyBorder="1" applyAlignment="1" applyProtection="1">
      <alignment horizontal="center" vertical="center"/>
      <protection locked="0"/>
    </xf>
    <xf numFmtId="1" fontId="7" fillId="0" borderId="2" xfId="0" applyNumberFormat="1"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0" fontId="21" fillId="9" borderId="2" xfId="0" applyFont="1" applyFill="1" applyBorder="1" applyAlignment="1">
      <alignment vertical="top" wrapText="1"/>
    </xf>
    <xf numFmtId="0" fontId="9" fillId="0" borderId="2" xfId="0" applyFont="1" applyBorder="1" applyAlignment="1">
      <alignment horizontal="center"/>
    </xf>
    <xf numFmtId="1" fontId="0" fillId="0" borderId="2" xfId="0" applyNumberFormat="1" applyBorder="1" applyAlignment="1">
      <alignment horizontal="center"/>
    </xf>
    <xf numFmtId="15" fontId="4" fillId="0" borderId="2" xfId="0" applyNumberFormat="1" applyFont="1" applyBorder="1" applyAlignment="1">
      <alignment horizontal="center" vertical="center" wrapText="1"/>
    </xf>
    <xf numFmtId="0" fontId="3" fillId="0" borderId="2" xfId="0" applyFont="1" applyFill="1" applyBorder="1" applyAlignment="1">
      <alignment horizontal="center"/>
    </xf>
    <xf numFmtId="1" fontId="3" fillId="0" borderId="2" xfId="0" applyNumberFormat="1" applyFont="1" applyBorder="1" applyAlignment="1">
      <alignment horizont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wrapText="1"/>
    </xf>
    <xf numFmtId="0" fontId="3" fillId="0" borderId="2" xfId="0" applyFont="1" applyFill="1" applyBorder="1" applyAlignment="1">
      <alignment horizontal="center" wrapText="1"/>
    </xf>
    <xf numFmtId="0" fontId="3" fillId="0" borderId="2" xfId="0" applyFont="1" applyFill="1" applyBorder="1" applyAlignment="1">
      <alignment horizontal="left"/>
    </xf>
    <xf numFmtId="44" fontId="3" fillId="0" borderId="2" xfId="1" applyFont="1" applyFill="1" applyBorder="1" applyAlignment="1">
      <alignment horizontal="center"/>
    </xf>
    <xf numFmtId="44" fontId="2" fillId="0" borderId="2" xfId="1" applyFont="1" applyFill="1" applyBorder="1" applyAlignment="1">
      <alignment horizontal="center"/>
    </xf>
    <xf numFmtId="0" fontId="2" fillId="0" borderId="2" xfId="0" applyFont="1" applyFill="1" applyBorder="1" applyAlignment="1">
      <alignment horizontal="center" wrapText="1"/>
    </xf>
    <xf numFmtId="44" fontId="8" fillId="0" borderId="24" xfId="1" applyFont="1" applyFill="1" applyBorder="1" applyAlignment="1">
      <alignment vertical="center" wrapText="1"/>
    </xf>
    <xf numFmtId="0" fontId="2"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vertical="center" wrapText="1"/>
    </xf>
    <xf numFmtId="0" fontId="22" fillId="5" borderId="2" xfId="0" applyFont="1" applyFill="1" applyBorder="1" applyAlignment="1">
      <alignment horizontal="center"/>
    </xf>
    <xf numFmtId="44" fontId="22" fillId="5" borderId="2" xfId="1" applyFont="1" applyFill="1" applyBorder="1" applyAlignment="1">
      <alignment horizontal="center"/>
    </xf>
    <xf numFmtId="0" fontId="2" fillId="0" borderId="0" xfId="0" applyFont="1" applyFill="1" applyBorder="1" applyAlignment="1">
      <alignment horizontal="center" vertical="center" wrapText="1"/>
    </xf>
    <xf numFmtId="0" fontId="2"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44" fontId="7" fillId="5" borderId="2" xfId="1" applyFont="1" applyFill="1" applyBorder="1" applyAlignment="1">
      <alignment horizontal="center" vertical="center"/>
    </xf>
    <xf numFmtId="0" fontId="24" fillId="5" borderId="2" xfId="0" applyFont="1" applyFill="1" applyBorder="1" applyAlignment="1">
      <alignment vertical="center" wrapText="1"/>
    </xf>
    <xf numFmtId="0" fontId="23" fillId="0" borderId="2" xfId="0" applyFont="1" applyFill="1" applyBorder="1" applyAlignment="1">
      <alignment horizont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10" borderId="0" xfId="0" applyFont="1" applyFill="1" applyBorder="1" applyAlignment="1">
      <alignment horizontal="center"/>
    </xf>
    <xf numFmtId="0" fontId="2" fillId="10" borderId="0" xfId="0" applyFont="1" applyFill="1" applyBorder="1" applyAlignment="1">
      <alignment horizontal="center" vertical="center"/>
    </xf>
    <xf numFmtId="0" fontId="2" fillId="10" borderId="0" xfId="0" applyFont="1" applyFill="1" applyBorder="1" applyAlignment="1">
      <alignment horizontal="center" wrapText="1"/>
    </xf>
    <xf numFmtId="44" fontId="2" fillId="10" borderId="0" xfId="1" applyFont="1" applyFill="1" applyBorder="1" applyAlignment="1">
      <alignment horizontal="center"/>
    </xf>
    <xf numFmtId="44" fontId="14" fillId="10" borderId="0" xfId="1" applyFont="1" applyFill="1" applyBorder="1" applyAlignment="1">
      <alignment horizontal="center" vertical="center"/>
    </xf>
    <xf numFmtId="44" fontId="7" fillId="10" borderId="0" xfId="1" applyFont="1" applyFill="1" applyBorder="1" applyAlignment="1">
      <alignment horizontal="center" vertical="center"/>
    </xf>
    <xf numFmtId="0" fontId="2" fillId="0" borderId="16" xfId="0" applyFont="1" applyBorder="1" applyAlignment="1">
      <alignment horizontal="center" vertical="center" wrapText="1"/>
    </xf>
    <xf numFmtId="0" fontId="26" fillId="0" borderId="2" xfId="0" applyFont="1" applyFill="1" applyBorder="1" applyAlignment="1">
      <alignment horizontal="center" vertical="center"/>
    </xf>
    <xf numFmtId="0" fontId="26" fillId="0" borderId="2" xfId="0" applyFont="1" applyFill="1" applyBorder="1" applyAlignment="1">
      <alignment horizontal="center" wrapText="1"/>
    </xf>
    <xf numFmtId="44" fontId="26" fillId="0" borderId="2" xfId="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wrapText="1"/>
    </xf>
    <xf numFmtId="44" fontId="2" fillId="0" borderId="0" xfId="1" applyFont="1" applyFill="1" applyBorder="1" applyAlignment="1">
      <alignment horizontal="center"/>
    </xf>
    <xf numFmtId="44" fontId="14" fillId="0" borderId="0" xfId="1" applyFont="1" applyFill="1" applyBorder="1" applyAlignment="1">
      <alignment horizontal="center" vertical="center"/>
    </xf>
    <xf numFmtId="0" fontId="4" fillId="0" borderId="2" xfId="0" applyFont="1" applyBorder="1" applyAlignment="1">
      <alignment horizontal="center" vertical="center" wrapText="1"/>
    </xf>
    <xf numFmtId="44" fontId="8" fillId="0" borderId="3" xfId="1" applyFont="1" applyFill="1" applyBorder="1" applyAlignment="1">
      <alignment horizontal="center" vertical="center"/>
    </xf>
    <xf numFmtId="44" fontId="8" fillId="0" borderId="15" xfId="1" applyFont="1" applyFill="1" applyBorder="1" applyAlignment="1">
      <alignment horizontal="center" vertical="center"/>
    </xf>
    <xf numFmtId="0" fontId="2" fillId="0" borderId="2" xfId="0" applyFont="1" applyFill="1" applyBorder="1" applyAlignment="1">
      <alignment horizontal="center" vertical="center"/>
    </xf>
    <xf numFmtId="44" fontId="8" fillId="0" borderId="1" xfId="1" applyFont="1" applyFill="1" applyBorder="1" applyAlignment="1">
      <alignment horizontal="center" vertical="center"/>
    </xf>
    <xf numFmtId="44" fontId="7" fillId="0" borderId="3" xfId="1" applyFont="1" applyFill="1" applyBorder="1" applyAlignment="1">
      <alignment horizontal="center" vertical="center"/>
    </xf>
    <xf numFmtId="44" fontId="7" fillId="0" borderId="15" xfId="1" applyFont="1" applyFill="1" applyBorder="1" applyAlignment="1">
      <alignment horizontal="center" vertical="center"/>
    </xf>
    <xf numFmtId="44" fontId="7" fillId="0" borderId="1" xfId="1" applyFont="1" applyFill="1" applyBorder="1" applyAlignment="1">
      <alignment horizontal="center" vertical="center"/>
    </xf>
    <xf numFmtId="44" fontId="8" fillId="0" borderId="14" xfId="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6" xfId="0" applyFont="1" applyBorder="1" applyAlignment="1">
      <alignment horizontal="center" vertical="center" wrapText="1"/>
    </xf>
    <xf numFmtId="44" fontId="8" fillId="0" borderId="2" xfId="1" applyFont="1" applyFill="1" applyBorder="1" applyAlignment="1">
      <alignment horizontal="center" vertical="center"/>
    </xf>
    <xf numFmtId="44" fontId="7" fillId="0" borderId="2" xfId="1" applyFont="1" applyFill="1" applyBorder="1" applyAlignment="1">
      <alignment horizontal="center" vertical="center"/>
    </xf>
    <xf numFmtId="17" fontId="3" fillId="0" borderId="2" xfId="0" applyNumberFormat="1" applyFont="1" applyBorder="1" applyAlignment="1">
      <alignment horizontal="center"/>
    </xf>
    <xf numFmtId="0" fontId="2" fillId="0" borderId="2" xfId="0" applyFont="1" applyFill="1" applyBorder="1" applyAlignment="1">
      <alignment horizontal="center" vertical="center"/>
    </xf>
    <xf numFmtId="44" fontId="14" fillId="0" borderId="2" xfId="1"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2" xfId="0" applyFont="1" applyFill="1" applyBorder="1" applyAlignment="1">
      <alignment horizontal="center" wrapText="1"/>
    </xf>
    <xf numFmtId="0" fontId="2" fillId="2" borderId="19" xfId="0" applyFont="1" applyFill="1" applyBorder="1" applyAlignment="1">
      <alignment horizontal="center" wrapText="1"/>
    </xf>
    <xf numFmtId="44" fontId="8" fillId="0" borderId="3" xfId="1" applyFont="1" applyFill="1" applyBorder="1" applyAlignment="1">
      <alignment horizontal="center" vertical="center" wrapText="1"/>
    </xf>
    <xf numFmtId="44" fontId="8" fillId="0" borderId="15" xfId="1" applyFont="1" applyFill="1" applyBorder="1" applyAlignment="1">
      <alignment horizontal="center" vertical="center" wrapText="1"/>
    </xf>
    <xf numFmtId="44" fontId="8" fillId="0" borderId="2" xfId="1" applyFont="1" applyFill="1" applyBorder="1" applyAlignment="1">
      <alignment horizontal="center" vertical="center"/>
    </xf>
    <xf numFmtId="44" fontId="8" fillId="0" borderId="2" xfId="1" applyFont="1" applyFill="1" applyBorder="1" applyAlignment="1">
      <alignment horizontal="center" vertical="center" wrapText="1"/>
    </xf>
    <xf numFmtId="44" fontId="8" fillId="0" borderId="3" xfId="1" applyFont="1" applyFill="1" applyBorder="1" applyAlignment="1">
      <alignment horizontal="center" vertical="center"/>
    </xf>
    <xf numFmtId="44" fontId="8" fillId="0" borderId="15" xfId="1" applyFont="1" applyFill="1" applyBorder="1" applyAlignment="1">
      <alignment horizontal="center" vertical="center"/>
    </xf>
    <xf numFmtId="0" fontId="2" fillId="6" borderId="4" xfId="0" applyFont="1" applyFill="1" applyBorder="1" applyAlignment="1">
      <alignment horizontal="center"/>
    </xf>
    <xf numFmtId="0" fontId="2" fillId="6" borderId="23" xfId="0" applyFont="1" applyFill="1" applyBorder="1" applyAlignment="1">
      <alignment horizontal="center"/>
    </xf>
    <xf numFmtId="44" fontId="14" fillId="0" borderId="3" xfId="1" applyFont="1" applyFill="1" applyBorder="1" applyAlignment="1">
      <alignment horizontal="center" vertical="center"/>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44" fontId="2" fillId="0" borderId="21" xfId="0" applyNumberFormat="1" applyFont="1" applyBorder="1" applyAlignment="1">
      <alignment horizontal="center" vertical="center" wrapText="1"/>
    </xf>
    <xf numFmtId="0" fontId="2" fillId="0" borderId="16" xfId="0" applyFont="1" applyBorder="1" applyAlignment="1">
      <alignment horizontal="center" vertical="center" wrapText="1"/>
    </xf>
    <xf numFmtId="44" fontId="2" fillId="0" borderId="25" xfId="0" applyNumberFormat="1"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4" fillId="0" borderId="2" xfId="0" applyFont="1" applyBorder="1" applyAlignment="1">
      <alignment horizontal="center" vertical="center" wrapText="1"/>
    </xf>
    <xf numFmtId="44" fontId="2" fillId="0" borderId="3" xfId="1" applyFont="1" applyFill="1" applyBorder="1" applyAlignment="1">
      <alignment horizontal="center" vertical="center"/>
    </xf>
    <xf numFmtId="0" fontId="8" fillId="4" borderId="2" xfId="0" applyFont="1" applyFill="1" applyBorder="1" applyAlignment="1">
      <alignment horizontal="center"/>
    </xf>
    <xf numFmtId="0" fontId="8" fillId="4" borderId="13" xfId="0" applyFont="1" applyFill="1" applyBorder="1" applyAlignment="1">
      <alignment horizontal="center"/>
    </xf>
    <xf numFmtId="0" fontId="8" fillId="4" borderId="17" xfId="0" applyFont="1" applyFill="1" applyBorder="1" applyAlignment="1">
      <alignment horizontal="center"/>
    </xf>
    <xf numFmtId="0" fontId="2"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21" fillId="9" borderId="3" xfId="0" applyFont="1" applyFill="1" applyBorder="1" applyAlignment="1">
      <alignment vertical="top" wrapText="1"/>
    </xf>
    <xf numFmtId="0" fontId="4" fillId="0" borderId="3" xfId="0" applyFont="1" applyBorder="1" applyAlignment="1">
      <alignment vertical="center" wrapText="1"/>
    </xf>
    <xf numFmtId="0" fontId="2" fillId="0" borderId="1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1" fillId="9" borderId="32" xfId="0" applyFont="1" applyFill="1" applyBorder="1" applyAlignment="1">
      <alignment vertical="top" wrapText="1"/>
    </xf>
    <xf numFmtId="44" fontId="7" fillId="0" borderId="32" xfId="1" applyFont="1" applyFill="1" applyBorder="1" applyAlignment="1">
      <alignment horizontal="center" vertical="center"/>
    </xf>
    <xf numFmtId="44" fontId="8" fillId="0" borderId="32" xfId="1" applyFont="1" applyFill="1" applyBorder="1" applyAlignment="1">
      <alignment horizontal="center" vertical="center" wrapText="1"/>
    </xf>
    <xf numFmtId="0" fontId="4" fillId="0" borderId="32" xfId="0" applyFont="1" applyBorder="1" applyAlignment="1">
      <alignment vertical="center" wrapText="1"/>
    </xf>
    <xf numFmtId="44" fontId="8" fillId="0" borderId="32" xfId="1" applyFont="1" applyFill="1" applyBorder="1" applyAlignment="1">
      <alignment horizontal="center" vertical="center"/>
    </xf>
    <xf numFmtId="0" fontId="2" fillId="0" borderId="17" xfId="0" applyFont="1" applyBorder="1" applyAlignment="1">
      <alignment horizontal="center" vertical="center" wrapText="1"/>
    </xf>
    <xf numFmtId="0" fontId="0" fillId="0" borderId="3" xfId="0" applyBorder="1"/>
    <xf numFmtId="0" fontId="4" fillId="0" borderId="1" xfId="0" applyFont="1" applyBorder="1" applyAlignment="1">
      <alignment vertical="center" wrapText="1"/>
    </xf>
    <xf numFmtId="0" fontId="21" fillId="9" borderId="1" xfId="0" applyFont="1" applyFill="1" applyBorder="1" applyAlignment="1">
      <alignment vertical="top" wrapText="1"/>
    </xf>
    <xf numFmtId="1" fontId="16" fillId="0" borderId="3" xfId="0" applyNumberFormat="1" applyFont="1" applyFill="1" applyBorder="1" applyAlignment="1" applyProtection="1">
      <alignment horizontal="center" vertical="center"/>
      <protection locked="0"/>
    </xf>
    <xf numFmtId="3" fontId="16" fillId="0" borderId="3" xfId="0" applyNumberFormat="1" applyFont="1" applyFill="1" applyBorder="1" applyAlignment="1" applyProtection="1">
      <alignment horizontal="center" vertical="center"/>
      <protection locked="0"/>
    </xf>
    <xf numFmtId="0" fontId="15" fillId="0" borderId="3" xfId="0" applyFont="1" applyBorder="1" applyAlignment="1">
      <alignment horizontal="left" vertical="center" wrapText="1"/>
    </xf>
    <xf numFmtId="0" fontId="7" fillId="0" borderId="12" xfId="0" applyFont="1" applyFill="1" applyBorder="1" applyAlignment="1" applyProtection="1">
      <alignment horizontal="center" vertical="center"/>
      <protection locked="0"/>
    </xf>
    <xf numFmtId="0" fontId="2" fillId="0" borderId="28" xfId="0" applyFont="1" applyBorder="1" applyAlignment="1">
      <alignment horizontal="center" vertical="center" wrapText="1"/>
    </xf>
    <xf numFmtId="44" fontId="8" fillId="0" borderId="21" xfId="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3" xfId="0" applyFont="1" applyFill="1" applyBorder="1" applyAlignment="1">
      <alignment horizontal="center"/>
    </xf>
    <xf numFmtId="0" fontId="2" fillId="2" borderId="30" xfId="0" applyFont="1" applyFill="1" applyBorder="1" applyAlignment="1">
      <alignment horizontal="center"/>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wrapText="1"/>
    </xf>
    <xf numFmtId="0" fontId="2" fillId="2" borderId="12" xfId="0" applyFont="1" applyFill="1" applyBorder="1" applyAlignment="1">
      <alignment horizontal="center"/>
    </xf>
    <xf numFmtId="0" fontId="2" fillId="2" borderId="35" xfId="0" applyFont="1" applyFill="1" applyBorder="1" applyAlignment="1">
      <alignment horizontal="center" wrapText="1"/>
    </xf>
    <xf numFmtId="44" fontId="8" fillId="0" borderId="35" xfId="1" applyFont="1" applyFill="1" applyBorder="1" applyAlignment="1">
      <alignment horizontal="center" vertical="center"/>
    </xf>
    <xf numFmtId="44" fontId="8" fillId="0" borderId="36" xfId="1" applyFont="1" applyFill="1" applyBorder="1" applyAlignment="1">
      <alignment horizontal="center" vertical="center"/>
    </xf>
    <xf numFmtId="0" fontId="2" fillId="0" borderId="11" xfId="0" applyFont="1" applyFill="1" applyBorder="1" applyAlignment="1">
      <alignment horizontal="center" vertical="center" wrapText="1"/>
    </xf>
    <xf numFmtId="0" fontId="7" fillId="0" borderId="11" xfId="0" applyFont="1" applyFill="1" applyBorder="1" applyAlignment="1" applyProtection="1">
      <alignment horizontal="center" vertical="center"/>
      <protection locked="0"/>
    </xf>
    <xf numFmtId="3" fontId="7" fillId="0" borderId="3" xfId="0" applyNumberFormat="1" applyFont="1" applyFill="1" applyBorder="1" applyAlignment="1" applyProtection="1">
      <alignment horizontal="center" vertical="center"/>
      <protection locked="0"/>
    </xf>
    <xf numFmtId="44" fontId="8" fillId="5" borderId="2" xfId="1" applyFont="1" applyFill="1" applyBorder="1" applyAlignment="1">
      <alignment horizontal="center" vertical="center"/>
    </xf>
    <xf numFmtId="0" fontId="2" fillId="5" borderId="12" xfId="0" applyFont="1" applyFill="1" applyBorder="1" applyAlignment="1">
      <alignment horizontal="center" vertical="center" wrapText="1"/>
    </xf>
    <xf numFmtId="0" fontId="3" fillId="0" borderId="32" xfId="0" applyFont="1" applyBorder="1" applyAlignment="1">
      <alignment horizontal="center" vertical="center"/>
    </xf>
    <xf numFmtId="0" fontId="4" fillId="0" borderId="32" xfId="0" applyFont="1" applyBorder="1" applyAlignment="1">
      <alignment wrapText="1"/>
    </xf>
    <xf numFmtId="0" fontId="0" fillId="0" borderId="32" xfId="0" applyBorder="1"/>
    <xf numFmtId="0" fontId="2" fillId="2" borderId="26" xfId="0" applyFont="1" applyFill="1" applyBorder="1" applyAlignment="1">
      <alignment horizontal="center"/>
    </xf>
    <xf numFmtId="0" fontId="2" fillId="2" borderId="37" xfId="0" applyFont="1" applyFill="1" applyBorder="1" applyAlignment="1">
      <alignment horizontal="center"/>
    </xf>
    <xf numFmtId="0" fontId="19" fillId="8" borderId="3" xfId="0" applyFont="1" applyFill="1" applyBorder="1" applyAlignment="1">
      <alignment horizontal="center" vertical="top" wrapText="1"/>
    </xf>
    <xf numFmtId="0" fontId="0" fillId="8" borderId="3" xfId="0" applyFill="1" applyBorder="1"/>
    <xf numFmtId="44" fontId="10" fillId="8" borderId="3" xfId="1" applyFont="1" applyFill="1" applyBorder="1"/>
    <xf numFmtId="44" fontId="2" fillId="0" borderId="3" xfId="0" applyNumberFormat="1" applyFont="1" applyFill="1" applyBorder="1" applyAlignment="1">
      <alignment horizontal="center"/>
    </xf>
    <xf numFmtId="44" fontId="2" fillId="0" borderId="2" xfId="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xf numFmtId="0" fontId="3" fillId="0" borderId="2" xfId="0" applyFont="1" applyFill="1" applyBorder="1" applyAlignment="1">
      <alignment horizontal="center" vertical="center"/>
    </xf>
    <xf numFmtId="0" fontId="2" fillId="0" borderId="12" xfId="0" applyFont="1" applyFill="1" applyBorder="1" applyAlignment="1">
      <alignment horizontal="center"/>
    </xf>
    <xf numFmtId="0" fontId="2" fillId="5" borderId="12" xfId="0" applyFont="1" applyFill="1" applyBorder="1" applyAlignment="1">
      <alignment horizontal="center"/>
    </xf>
    <xf numFmtId="0" fontId="2" fillId="0" borderId="31" xfId="0" applyFont="1" applyFill="1" applyBorder="1" applyAlignment="1">
      <alignment horizontal="center"/>
    </xf>
    <xf numFmtId="44" fontId="14" fillId="0" borderId="32" xfId="1"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24" xfId="0" applyFont="1" applyFill="1" applyBorder="1" applyAlignment="1">
      <alignment horizontal="center" vertical="center" wrapText="1"/>
    </xf>
    <xf numFmtId="44" fontId="7" fillId="7" borderId="24" xfId="1" applyFont="1" applyFill="1" applyBorder="1" applyAlignment="1">
      <alignment vertical="center" wrapText="1"/>
    </xf>
    <xf numFmtId="44" fontId="7" fillId="7" borderId="15" xfId="1" applyFont="1" applyFill="1" applyBorder="1" applyAlignment="1">
      <alignment vertical="center"/>
    </xf>
    <xf numFmtId="0" fontId="18" fillId="8" borderId="2"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2" fillId="0" borderId="11" xfId="0" applyFont="1" applyFill="1" applyBorder="1" applyAlignment="1">
      <alignment horizontal="center"/>
    </xf>
    <xf numFmtId="0" fontId="18" fillId="8" borderId="3" xfId="0" applyFont="1" applyFill="1" applyBorder="1" applyAlignment="1">
      <alignment horizontal="left" vertical="center" wrapText="1"/>
    </xf>
    <xf numFmtId="0" fontId="3" fillId="0" borderId="3" xfId="0" applyFont="1" applyFill="1" applyBorder="1" applyAlignment="1">
      <alignment horizontal="center"/>
    </xf>
    <xf numFmtId="0" fontId="3" fillId="0" borderId="3" xfId="0" applyFont="1" applyFill="1" applyBorder="1" applyAlignment="1">
      <alignment horizontal="left" wrapText="1"/>
    </xf>
    <xf numFmtId="44" fontId="3" fillId="0" borderId="3" xfId="1" applyFont="1" applyFill="1" applyBorder="1" applyAlignment="1">
      <alignment horizontal="center"/>
    </xf>
    <xf numFmtId="44" fontId="7" fillId="0" borderId="35" xfId="1" applyFont="1" applyFill="1" applyBorder="1" applyAlignment="1">
      <alignment horizontal="center" vertical="center"/>
    </xf>
    <xf numFmtId="0" fontId="2" fillId="0" borderId="32" xfId="0" applyFont="1" applyFill="1" applyBorder="1" applyAlignment="1">
      <alignment horizontal="center" vertical="center"/>
    </xf>
    <xf numFmtId="0" fontId="2" fillId="0" borderId="32" xfId="0" applyFont="1" applyFill="1" applyBorder="1" applyAlignment="1">
      <alignment horizontal="center" wrapText="1"/>
    </xf>
    <xf numFmtId="44" fontId="2" fillId="0" borderId="32" xfId="1" applyFont="1" applyFill="1" applyBorder="1" applyAlignment="1">
      <alignment horizontal="center"/>
    </xf>
    <xf numFmtId="0" fontId="2" fillId="0" borderId="3" xfId="0" applyFont="1" applyFill="1" applyBorder="1" applyAlignment="1">
      <alignment horizontal="center" vertical="center"/>
    </xf>
    <xf numFmtId="0" fontId="2" fillId="0" borderId="3" xfId="0" applyFont="1" applyFill="1" applyBorder="1" applyAlignment="1">
      <alignment horizontal="center" wrapText="1"/>
    </xf>
    <xf numFmtId="44" fontId="2" fillId="0" borderId="3" xfId="1" applyFont="1" applyFill="1" applyBorder="1" applyAlignment="1">
      <alignment horizontal="center"/>
    </xf>
    <xf numFmtId="44" fontId="7" fillId="0" borderId="21" xfId="1" applyFont="1" applyFill="1" applyBorder="1" applyAlignment="1">
      <alignment horizontal="center" vertical="center"/>
    </xf>
    <xf numFmtId="0" fontId="2" fillId="0" borderId="32" xfId="0" applyFont="1" applyFill="1" applyBorder="1" applyAlignment="1">
      <alignment horizontal="center" vertical="center"/>
    </xf>
    <xf numFmtId="0" fontId="23" fillId="0" borderId="32" xfId="0" applyFont="1" applyFill="1" applyBorder="1" applyAlignment="1">
      <alignment horizontal="center" wrapText="1"/>
    </xf>
    <xf numFmtId="0" fontId="2" fillId="0" borderId="2" xfId="0" applyNumberFormat="1" applyFont="1" applyFill="1" applyBorder="1" applyAlignment="1">
      <alignment horizontal="center"/>
    </xf>
    <xf numFmtId="0" fontId="2" fillId="0" borderId="2" xfId="0" applyFont="1" applyFill="1" applyBorder="1" applyAlignment="1">
      <alignment horizontal="center"/>
    </xf>
    <xf numFmtId="0" fontId="26" fillId="0" borderId="12" xfId="0" applyFont="1" applyFill="1" applyBorder="1" applyAlignment="1">
      <alignment horizontal="center"/>
    </xf>
    <xf numFmtId="0" fontId="2" fillId="0" borderId="3"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332</xdr:row>
      <xdr:rowOff>9525</xdr:rowOff>
    </xdr:from>
    <xdr:to>
      <xdr:col>3</xdr:col>
      <xdr:colOff>952500</xdr:colOff>
      <xdr:row>332</xdr:row>
      <xdr:rowOff>142875</xdr:rowOff>
    </xdr:to>
    <xdr:sp macro="" textlink="">
      <xdr:nvSpPr>
        <xdr:cNvPr id="1025" name="Text Box 1"/>
        <xdr:cNvSpPr txBox="1">
          <a:spLocks noChangeArrowheads="1"/>
        </xdr:cNvSpPr>
      </xdr:nvSpPr>
      <xdr:spPr bwMode="auto">
        <a:xfrm>
          <a:off x="828675" y="97259775"/>
          <a:ext cx="3552825" cy="133350"/>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900" b="1" i="0" u="none" strike="noStrike" baseline="0">
              <a:solidFill>
                <a:srgbClr val="000000"/>
              </a:solidFill>
              <a:latin typeface="Arial"/>
              <a:cs typeface="Arial"/>
            </a:rPr>
            <a:t>Adjudicación Directa</a:t>
          </a:r>
        </a:p>
      </xdr:txBody>
    </xdr:sp>
    <xdr:clientData/>
  </xdr:twoCellAnchor>
  <xdr:twoCellAnchor>
    <xdr:from>
      <xdr:col>1</xdr:col>
      <xdr:colOff>57150</xdr:colOff>
      <xdr:row>333</xdr:row>
      <xdr:rowOff>9525</xdr:rowOff>
    </xdr:from>
    <xdr:to>
      <xdr:col>3</xdr:col>
      <xdr:colOff>952500</xdr:colOff>
      <xdr:row>333</xdr:row>
      <xdr:rowOff>152400</xdr:rowOff>
    </xdr:to>
    <xdr:sp macro="" textlink="">
      <xdr:nvSpPr>
        <xdr:cNvPr id="1026" name="Text Box 2"/>
        <xdr:cNvSpPr txBox="1">
          <a:spLocks noChangeArrowheads="1"/>
        </xdr:cNvSpPr>
      </xdr:nvSpPr>
      <xdr:spPr bwMode="auto">
        <a:xfrm>
          <a:off x="828675" y="97421700"/>
          <a:ext cx="3552825" cy="142875"/>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1000" b="1" i="0" u="none" strike="noStrike" baseline="0">
              <a:solidFill>
                <a:srgbClr val="000000"/>
              </a:solidFill>
              <a:latin typeface="Arial"/>
              <a:cs typeface="Arial"/>
            </a:rPr>
            <a:t>Enajenación por Licitación</a:t>
          </a:r>
        </a:p>
      </xdr:txBody>
    </xdr:sp>
    <xdr:clientData/>
  </xdr:twoCellAnchor>
  <xdr:twoCellAnchor>
    <xdr:from>
      <xdr:col>1</xdr:col>
      <xdr:colOff>57150</xdr:colOff>
      <xdr:row>334</xdr:row>
      <xdr:rowOff>19050</xdr:rowOff>
    </xdr:from>
    <xdr:to>
      <xdr:col>3</xdr:col>
      <xdr:colOff>952500</xdr:colOff>
      <xdr:row>335</xdr:row>
      <xdr:rowOff>0</xdr:rowOff>
    </xdr:to>
    <xdr:sp macro="" textlink="">
      <xdr:nvSpPr>
        <xdr:cNvPr id="1027" name="Text Box 3"/>
        <xdr:cNvSpPr txBox="1">
          <a:spLocks noChangeArrowheads="1"/>
        </xdr:cNvSpPr>
      </xdr:nvSpPr>
      <xdr:spPr bwMode="auto">
        <a:xfrm>
          <a:off x="828675" y="97593150"/>
          <a:ext cx="3552825" cy="142875"/>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1000" b="1" i="0" u="none" strike="noStrike" baseline="0">
              <a:solidFill>
                <a:srgbClr val="000000"/>
              </a:solidFill>
              <a:latin typeface="Arial"/>
              <a:cs typeface="Arial"/>
            </a:rPr>
            <a:t>Licitación Pública Local</a:t>
          </a:r>
        </a:p>
      </xdr:txBody>
    </xdr:sp>
    <xdr:clientData/>
  </xdr:twoCellAnchor>
  <xdr:twoCellAnchor>
    <xdr:from>
      <xdr:col>3</xdr:col>
      <xdr:colOff>1009650</xdr:colOff>
      <xdr:row>332</xdr:row>
      <xdr:rowOff>9525</xdr:rowOff>
    </xdr:from>
    <xdr:to>
      <xdr:col>3</xdr:col>
      <xdr:colOff>1343025</xdr:colOff>
      <xdr:row>332</xdr:row>
      <xdr:rowOff>142875</xdr:rowOff>
    </xdr:to>
    <xdr:sp macro="" textlink="">
      <xdr:nvSpPr>
        <xdr:cNvPr id="1028" name="Text Box 4"/>
        <xdr:cNvSpPr txBox="1">
          <a:spLocks noChangeArrowheads="1"/>
        </xdr:cNvSpPr>
      </xdr:nvSpPr>
      <xdr:spPr bwMode="auto">
        <a:xfrm>
          <a:off x="4438650" y="97259775"/>
          <a:ext cx="333375" cy="133350"/>
        </a:xfrm>
        <a:prstGeom prst="rect">
          <a:avLst/>
        </a:prstGeom>
        <a:solidFill>
          <a:srgbClr val="FFCC00"/>
        </a:solidFill>
        <a:ln w="9525">
          <a:solidFill>
            <a:srgbClr val="000000"/>
          </a:solid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C</a:t>
          </a:r>
        </a:p>
      </xdr:txBody>
    </xdr:sp>
    <xdr:clientData/>
  </xdr:twoCellAnchor>
  <xdr:twoCellAnchor>
    <xdr:from>
      <xdr:col>3</xdr:col>
      <xdr:colOff>1009650</xdr:colOff>
      <xdr:row>333</xdr:row>
      <xdr:rowOff>9525</xdr:rowOff>
    </xdr:from>
    <xdr:to>
      <xdr:col>3</xdr:col>
      <xdr:colOff>1333500</xdr:colOff>
      <xdr:row>333</xdr:row>
      <xdr:rowOff>152400</xdr:rowOff>
    </xdr:to>
    <xdr:sp macro="" textlink="">
      <xdr:nvSpPr>
        <xdr:cNvPr id="1029" name="Text Box 5"/>
        <xdr:cNvSpPr txBox="1">
          <a:spLocks noChangeArrowheads="1"/>
        </xdr:cNvSpPr>
      </xdr:nvSpPr>
      <xdr:spPr bwMode="auto">
        <a:xfrm>
          <a:off x="4438650" y="97421700"/>
          <a:ext cx="323850" cy="142875"/>
        </a:xfrm>
        <a:prstGeom prst="rect">
          <a:avLst/>
        </a:prstGeom>
        <a:solidFill>
          <a:srgbClr val="FFCC00"/>
        </a:solidFill>
        <a:ln w="9525">
          <a:solidFill>
            <a:srgbClr val="000000"/>
          </a:solid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IT</a:t>
          </a:r>
        </a:p>
        <a:p>
          <a:pPr algn="ctr" rtl="0">
            <a:defRPr sz="1000"/>
          </a:pPr>
          <a:endParaRPr lang="es-MX" sz="900" b="1" i="0" u="none" strike="noStrike" baseline="0">
            <a:solidFill>
              <a:srgbClr val="000000"/>
            </a:solidFill>
            <a:latin typeface="Arial"/>
            <a:cs typeface="Arial"/>
          </a:endParaRPr>
        </a:p>
      </xdr:txBody>
    </xdr:sp>
    <xdr:clientData/>
  </xdr:twoCellAnchor>
  <xdr:twoCellAnchor>
    <xdr:from>
      <xdr:col>3</xdr:col>
      <xdr:colOff>1009650</xdr:colOff>
      <xdr:row>334</xdr:row>
      <xdr:rowOff>19050</xdr:rowOff>
    </xdr:from>
    <xdr:to>
      <xdr:col>3</xdr:col>
      <xdr:colOff>1343025</xdr:colOff>
      <xdr:row>334</xdr:row>
      <xdr:rowOff>152400</xdr:rowOff>
    </xdr:to>
    <xdr:sp macro="" textlink="">
      <xdr:nvSpPr>
        <xdr:cNvPr id="1030" name="Text Box 6"/>
        <xdr:cNvSpPr txBox="1">
          <a:spLocks noChangeArrowheads="1"/>
        </xdr:cNvSpPr>
      </xdr:nvSpPr>
      <xdr:spPr bwMode="auto">
        <a:xfrm>
          <a:off x="4438650" y="97593150"/>
          <a:ext cx="333375" cy="133350"/>
        </a:xfrm>
        <a:prstGeom prst="rect">
          <a:avLst/>
        </a:prstGeom>
        <a:solidFill>
          <a:srgbClr val="FFCC00"/>
        </a:solidFill>
        <a:ln w="9525">
          <a:solidFill>
            <a:srgbClr val="000000"/>
          </a:solid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LPN</a:t>
          </a:r>
        </a:p>
        <a:p>
          <a:pPr algn="ctr" rtl="0">
            <a:defRPr sz="1000"/>
          </a:pPr>
          <a:endParaRPr lang="es-MX" sz="900" b="1" i="0" u="none" strike="noStrike" baseline="0">
            <a:solidFill>
              <a:srgbClr val="000000"/>
            </a:solidFill>
            <a:latin typeface="Arial"/>
            <a:cs typeface="Arial"/>
          </a:endParaRPr>
        </a:p>
      </xdr:txBody>
    </xdr:sp>
    <xdr:clientData/>
  </xdr:twoCellAnchor>
  <xdr:twoCellAnchor>
    <xdr:from>
      <xdr:col>3</xdr:col>
      <xdr:colOff>1409700</xdr:colOff>
      <xdr:row>332</xdr:row>
      <xdr:rowOff>9525</xdr:rowOff>
    </xdr:from>
    <xdr:to>
      <xdr:col>4</xdr:col>
      <xdr:colOff>1238250</xdr:colOff>
      <xdr:row>332</xdr:row>
      <xdr:rowOff>142875</xdr:rowOff>
    </xdr:to>
    <xdr:sp macro="" textlink="">
      <xdr:nvSpPr>
        <xdr:cNvPr id="1031" name="Text Box 7"/>
        <xdr:cNvSpPr txBox="1">
          <a:spLocks noChangeArrowheads="1"/>
        </xdr:cNvSpPr>
      </xdr:nvSpPr>
      <xdr:spPr bwMode="auto">
        <a:xfrm>
          <a:off x="4838700" y="97259775"/>
          <a:ext cx="3752850" cy="133350"/>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900" b="1" i="0" u="none" strike="noStrike" baseline="0">
              <a:solidFill>
                <a:srgbClr val="000000"/>
              </a:solidFill>
              <a:latin typeface="Arial"/>
              <a:cs typeface="Arial"/>
            </a:rPr>
            <a:t>Concurso</a:t>
          </a:r>
        </a:p>
      </xdr:txBody>
    </xdr:sp>
    <xdr:clientData/>
  </xdr:twoCellAnchor>
  <xdr:twoCellAnchor>
    <xdr:from>
      <xdr:col>3</xdr:col>
      <xdr:colOff>1409700</xdr:colOff>
      <xdr:row>333</xdr:row>
      <xdr:rowOff>9525</xdr:rowOff>
    </xdr:from>
    <xdr:to>
      <xdr:col>4</xdr:col>
      <xdr:colOff>1238250</xdr:colOff>
      <xdr:row>333</xdr:row>
      <xdr:rowOff>152400</xdr:rowOff>
    </xdr:to>
    <xdr:sp macro="" textlink="">
      <xdr:nvSpPr>
        <xdr:cNvPr id="1032" name="Text Box 8"/>
        <xdr:cNvSpPr txBox="1">
          <a:spLocks noChangeArrowheads="1"/>
        </xdr:cNvSpPr>
      </xdr:nvSpPr>
      <xdr:spPr bwMode="auto">
        <a:xfrm>
          <a:off x="4838700" y="97421700"/>
          <a:ext cx="3752850" cy="142875"/>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1000" b="1" i="0" u="none" strike="noStrike" baseline="0">
              <a:solidFill>
                <a:srgbClr val="000000"/>
              </a:solidFill>
              <a:latin typeface="Arial"/>
              <a:cs typeface="Arial"/>
            </a:rPr>
            <a:t>Invitación a cuando menos Tres Personas</a:t>
          </a:r>
        </a:p>
        <a:p>
          <a:pPr algn="l" rtl="0">
            <a:defRPr sz="1000"/>
          </a:pPr>
          <a:endParaRPr lang="es-MX" sz="1000" b="1" i="0" u="none" strike="noStrike" baseline="0">
            <a:solidFill>
              <a:srgbClr val="000000"/>
            </a:solidFill>
            <a:latin typeface="Arial"/>
            <a:cs typeface="Arial"/>
          </a:endParaRPr>
        </a:p>
      </xdr:txBody>
    </xdr:sp>
    <xdr:clientData/>
  </xdr:twoCellAnchor>
  <xdr:twoCellAnchor>
    <xdr:from>
      <xdr:col>3</xdr:col>
      <xdr:colOff>1409700</xdr:colOff>
      <xdr:row>334</xdr:row>
      <xdr:rowOff>19050</xdr:rowOff>
    </xdr:from>
    <xdr:to>
      <xdr:col>4</xdr:col>
      <xdr:colOff>1238250</xdr:colOff>
      <xdr:row>335</xdr:row>
      <xdr:rowOff>0</xdr:rowOff>
    </xdr:to>
    <xdr:sp macro="" textlink="">
      <xdr:nvSpPr>
        <xdr:cNvPr id="1033" name="Text Box 9"/>
        <xdr:cNvSpPr txBox="1">
          <a:spLocks noChangeArrowheads="1"/>
        </xdr:cNvSpPr>
      </xdr:nvSpPr>
      <xdr:spPr bwMode="auto">
        <a:xfrm>
          <a:off x="4838700" y="97593150"/>
          <a:ext cx="3752850" cy="142875"/>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1000" b="1" i="0" u="none" strike="noStrike" baseline="0">
              <a:solidFill>
                <a:srgbClr val="000000"/>
              </a:solidFill>
              <a:latin typeface="Arial"/>
              <a:cs typeface="Arial"/>
            </a:rPr>
            <a:t>Licitación Pública Nacional</a:t>
          </a:r>
        </a:p>
      </xdr:txBody>
    </xdr:sp>
    <xdr:clientData/>
  </xdr:twoCellAnchor>
  <xdr:twoCellAnchor>
    <xdr:from>
      <xdr:col>4</xdr:col>
      <xdr:colOff>1304925</xdr:colOff>
      <xdr:row>332</xdr:row>
      <xdr:rowOff>9525</xdr:rowOff>
    </xdr:from>
    <xdr:to>
      <xdr:col>4</xdr:col>
      <xdr:colOff>1247775</xdr:colOff>
      <xdr:row>332</xdr:row>
      <xdr:rowOff>142875</xdr:rowOff>
    </xdr:to>
    <xdr:sp macro="" textlink="">
      <xdr:nvSpPr>
        <xdr:cNvPr id="1034" name="Text Box 10"/>
        <xdr:cNvSpPr txBox="1">
          <a:spLocks noChangeArrowheads="1"/>
        </xdr:cNvSpPr>
      </xdr:nvSpPr>
      <xdr:spPr bwMode="auto">
        <a:xfrm>
          <a:off x="8601075" y="97259775"/>
          <a:ext cx="0" cy="133350"/>
        </a:xfrm>
        <a:prstGeom prst="rect">
          <a:avLst/>
        </a:prstGeom>
        <a:solidFill>
          <a:srgbClr val="FFCC00"/>
        </a:solidFill>
        <a:ln w="9525">
          <a:solidFill>
            <a:srgbClr val="000000"/>
          </a:solid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LPI</a:t>
          </a:r>
        </a:p>
      </xdr:txBody>
    </xdr:sp>
    <xdr:clientData/>
  </xdr:twoCellAnchor>
  <xdr:twoCellAnchor>
    <xdr:from>
      <xdr:col>4</xdr:col>
      <xdr:colOff>1304925</xdr:colOff>
      <xdr:row>333</xdr:row>
      <xdr:rowOff>9525</xdr:rowOff>
    </xdr:from>
    <xdr:to>
      <xdr:col>4</xdr:col>
      <xdr:colOff>1247775</xdr:colOff>
      <xdr:row>333</xdr:row>
      <xdr:rowOff>152400</xdr:rowOff>
    </xdr:to>
    <xdr:sp macro="" textlink="">
      <xdr:nvSpPr>
        <xdr:cNvPr id="1035" name="Text Box 11"/>
        <xdr:cNvSpPr txBox="1">
          <a:spLocks noChangeArrowheads="1"/>
        </xdr:cNvSpPr>
      </xdr:nvSpPr>
      <xdr:spPr bwMode="auto">
        <a:xfrm>
          <a:off x="8601075" y="97421700"/>
          <a:ext cx="0" cy="142875"/>
        </a:xfrm>
        <a:prstGeom prst="rect">
          <a:avLst/>
        </a:prstGeom>
        <a:solidFill>
          <a:srgbClr val="FFCC00"/>
        </a:solidFill>
        <a:ln w="9525">
          <a:solidFill>
            <a:srgbClr val="000000"/>
          </a:solidFill>
          <a:miter lim="800000"/>
          <a:headEnd/>
          <a:tailEnd/>
        </a:ln>
      </xdr:spPr>
      <xdr:txBody>
        <a:bodyPr vertOverflow="clip" wrap="square" lIns="27432" tIns="22860" rIns="27432" bIns="0" anchor="t" upright="1"/>
        <a:lstStyle/>
        <a:p>
          <a:pPr algn="ctr" rtl="0">
            <a:defRPr sz="1000"/>
          </a:pPr>
          <a:r>
            <a:rPr lang="es-MX" sz="900" b="1" i="0" u="none" strike="noStrike" baseline="0">
              <a:solidFill>
                <a:srgbClr val="000000"/>
              </a:solidFill>
              <a:latin typeface="Arial"/>
              <a:cs typeface="Arial"/>
            </a:rPr>
            <a:t>SA</a:t>
          </a:r>
        </a:p>
        <a:p>
          <a:pPr algn="ctr" rtl="0">
            <a:defRPr sz="1000"/>
          </a:pPr>
          <a:endParaRPr lang="es-MX" sz="900" b="1" i="0" u="none" strike="noStrike" baseline="0">
            <a:solidFill>
              <a:srgbClr val="000000"/>
            </a:solidFill>
            <a:latin typeface="Arial"/>
            <a:cs typeface="Arial"/>
          </a:endParaRPr>
        </a:p>
      </xdr:txBody>
    </xdr:sp>
    <xdr:clientData/>
  </xdr:twoCellAnchor>
  <xdr:twoCellAnchor>
    <xdr:from>
      <xdr:col>4</xdr:col>
      <xdr:colOff>1704975</xdr:colOff>
      <xdr:row>332</xdr:row>
      <xdr:rowOff>9525</xdr:rowOff>
    </xdr:from>
    <xdr:to>
      <xdr:col>7</xdr:col>
      <xdr:colOff>0</xdr:colOff>
      <xdr:row>332</xdr:row>
      <xdr:rowOff>142875</xdr:rowOff>
    </xdr:to>
    <xdr:sp macro="" textlink="">
      <xdr:nvSpPr>
        <xdr:cNvPr id="1036" name="Text Box 12"/>
        <xdr:cNvSpPr txBox="1">
          <a:spLocks noChangeArrowheads="1"/>
        </xdr:cNvSpPr>
      </xdr:nvSpPr>
      <xdr:spPr bwMode="auto">
        <a:xfrm>
          <a:off x="8601075" y="97259775"/>
          <a:ext cx="3362325" cy="133350"/>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900" b="1" i="0" u="none" strike="noStrike" baseline="0">
              <a:solidFill>
                <a:srgbClr val="000000"/>
              </a:solidFill>
              <a:latin typeface="Arial"/>
              <a:cs typeface="Arial"/>
            </a:rPr>
            <a:t>Licitación Pública Internacional</a:t>
          </a:r>
        </a:p>
      </xdr:txBody>
    </xdr:sp>
    <xdr:clientData/>
  </xdr:twoCellAnchor>
  <xdr:twoCellAnchor>
    <xdr:from>
      <xdr:col>4</xdr:col>
      <xdr:colOff>1704975</xdr:colOff>
      <xdr:row>333</xdr:row>
      <xdr:rowOff>9525</xdr:rowOff>
    </xdr:from>
    <xdr:to>
      <xdr:col>7</xdr:col>
      <xdr:colOff>0</xdr:colOff>
      <xdr:row>333</xdr:row>
      <xdr:rowOff>152400</xdr:rowOff>
    </xdr:to>
    <xdr:sp macro="" textlink="">
      <xdr:nvSpPr>
        <xdr:cNvPr id="1037" name="Text Box 13"/>
        <xdr:cNvSpPr txBox="1">
          <a:spLocks noChangeArrowheads="1"/>
        </xdr:cNvSpPr>
      </xdr:nvSpPr>
      <xdr:spPr bwMode="auto">
        <a:xfrm>
          <a:off x="8601075" y="97421700"/>
          <a:ext cx="3362325" cy="142875"/>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1000" b="1" i="0" u="none" strike="noStrike" baseline="0">
              <a:solidFill>
                <a:srgbClr val="000000"/>
              </a:solidFill>
              <a:latin typeface="Arial"/>
              <a:cs typeface="Arial"/>
            </a:rPr>
            <a:t>Solicitud Aprovisionamiento</a:t>
          </a:r>
        </a:p>
      </xdr:txBody>
    </xdr:sp>
    <xdr:clientData/>
  </xdr:twoCellAnchor>
  <xdr:twoCellAnchor editAs="oneCell">
    <xdr:from>
      <xdr:col>0</xdr:col>
      <xdr:colOff>171450</xdr:colOff>
      <xdr:row>0</xdr:row>
      <xdr:rowOff>19050</xdr:rowOff>
    </xdr:from>
    <xdr:to>
      <xdr:col>1</xdr:col>
      <xdr:colOff>0</xdr:colOff>
      <xdr:row>4</xdr:row>
      <xdr:rowOff>171450</xdr:rowOff>
    </xdr:to>
    <xdr:pic>
      <xdr:nvPicPr>
        <xdr:cNvPr id="3749" name="Picture 21" descr="Gob"/>
        <xdr:cNvPicPr>
          <a:picLocks noChangeAspect="1" noChangeArrowheads="1"/>
        </xdr:cNvPicPr>
      </xdr:nvPicPr>
      <xdr:blipFill>
        <a:blip xmlns:r="http://schemas.openxmlformats.org/officeDocument/2006/relationships" r:embed="rId1" cstate="print"/>
        <a:srcRect/>
        <a:stretch>
          <a:fillRect/>
        </a:stretch>
      </xdr:blipFill>
      <xdr:spPr bwMode="auto">
        <a:xfrm>
          <a:off x="171450" y="19050"/>
          <a:ext cx="819150" cy="990600"/>
        </a:xfrm>
        <a:prstGeom prst="rect">
          <a:avLst/>
        </a:prstGeom>
        <a:noFill/>
        <a:ln w="9525">
          <a:noFill/>
          <a:miter lim="800000"/>
          <a:headEnd/>
          <a:tailEnd/>
        </a:ln>
      </xdr:spPr>
    </xdr:pic>
    <xdr:clientData/>
  </xdr:twoCellAnchor>
  <xdr:twoCellAnchor editAs="oneCell">
    <xdr:from>
      <xdr:col>7</xdr:col>
      <xdr:colOff>1571625</xdr:colOff>
      <xdr:row>0</xdr:row>
      <xdr:rowOff>95250</xdr:rowOff>
    </xdr:from>
    <xdr:to>
      <xdr:col>8</xdr:col>
      <xdr:colOff>1412875</xdr:colOff>
      <xdr:row>5</xdr:row>
      <xdr:rowOff>9525</xdr:rowOff>
    </xdr:to>
    <xdr:pic>
      <xdr:nvPicPr>
        <xdr:cNvPr id="3750" name="16 Imagen" descr="LOGO HACEMOS MAS con dif jalisco COLOR (2).png"/>
        <xdr:cNvPicPr>
          <a:picLocks noChangeAspect="1"/>
        </xdr:cNvPicPr>
      </xdr:nvPicPr>
      <xdr:blipFill>
        <a:blip xmlns:r="http://schemas.openxmlformats.org/officeDocument/2006/relationships" r:embed="rId2" cstate="print"/>
        <a:srcRect/>
        <a:stretch>
          <a:fillRect/>
        </a:stretch>
      </xdr:blipFill>
      <xdr:spPr bwMode="auto">
        <a:xfrm>
          <a:off x="15611475" y="95250"/>
          <a:ext cx="1670050" cy="1000125"/>
        </a:xfrm>
        <a:prstGeom prst="rect">
          <a:avLst/>
        </a:prstGeom>
        <a:noFill/>
        <a:ln w="9525">
          <a:noFill/>
          <a:miter lim="800000"/>
          <a:headEnd/>
          <a:tailEnd/>
        </a:ln>
      </xdr:spPr>
    </xdr:pic>
    <xdr:clientData/>
  </xdr:twoCellAnchor>
  <xdr:twoCellAnchor>
    <xdr:from>
      <xdr:col>1</xdr:col>
      <xdr:colOff>63500</xdr:colOff>
      <xdr:row>335</xdr:row>
      <xdr:rowOff>25400</xdr:rowOff>
    </xdr:from>
    <xdr:to>
      <xdr:col>3</xdr:col>
      <xdr:colOff>958850</xdr:colOff>
      <xdr:row>336</xdr:row>
      <xdr:rowOff>6350</xdr:rowOff>
    </xdr:to>
    <xdr:sp macro="" textlink="">
      <xdr:nvSpPr>
        <xdr:cNvPr id="17" name="Text Box 3"/>
        <xdr:cNvSpPr txBox="1">
          <a:spLocks noChangeArrowheads="1"/>
        </xdr:cNvSpPr>
      </xdr:nvSpPr>
      <xdr:spPr bwMode="auto">
        <a:xfrm>
          <a:off x="1054100" y="25679400"/>
          <a:ext cx="3765550" cy="146050"/>
        </a:xfrm>
        <a:prstGeom prst="rect">
          <a:avLst/>
        </a:prstGeom>
        <a:solidFill>
          <a:srgbClr val="DDDDDD"/>
        </a:solidFill>
        <a:ln w="9525">
          <a:solidFill>
            <a:srgbClr val="000000"/>
          </a:solidFill>
          <a:miter lim="800000"/>
          <a:headEnd/>
          <a:tailEnd/>
        </a:ln>
      </xdr:spPr>
      <xdr:txBody>
        <a:bodyPr vertOverflow="clip" wrap="square" lIns="27432" tIns="22860" rIns="0" bIns="0" anchor="t" upright="1"/>
        <a:lstStyle/>
        <a:p>
          <a:pPr algn="l" rtl="0">
            <a:defRPr sz="1000"/>
          </a:pPr>
          <a:r>
            <a:rPr lang="es-MX" sz="1000" b="1" i="0" u="none" strike="noStrike" baseline="0">
              <a:solidFill>
                <a:srgbClr val="000000"/>
              </a:solidFill>
              <a:latin typeface="Arial"/>
              <a:cs typeface="Arial"/>
            </a:rPr>
            <a:t>ADEMDUM</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O353"/>
  <sheetViews>
    <sheetView tabSelected="1" view="pageBreakPreview" topLeftCell="D119" zoomScale="75" zoomScaleSheetLayoutView="75" workbookViewId="0">
      <selection activeCell="O135" sqref="O135"/>
    </sheetView>
  </sheetViews>
  <sheetFormatPr baseColWidth="10" defaultRowHeight="12.75"/>
  <cols>
    <col min="1" max="1" width="14.85546875" customWidth="1"/>
    <col min="2" max="2" width="13.140625" customWidth="1"/>
    <col min="3" max="3" width="49.5703125" customWidth="1"/>
    <col min="4" max="4" width="58.85546875" customWidth="1"/>
    <col min="5" max="5" width="18.7109375" customWidth="1"/>
    <col min="6" max="6" width="26.140625" customWidth="1"/>
    <col min="7" max="7" width="28.85546875" customWidth="1"/>
    <col min="8" max="8" width="27.42578125" customWidth="1"/>
    <col min="9" max="9" width="26.28515625" customWidth="1"/>
    <col min="10" max="10" width="25.28515625" hidden="1" customWidth="1"/>
    <col min="11" max="11" width="17.42578125" hidden="1" customWidth="1"/>
    <col min="12" max="12" width="16.140625" hidden="1" customWidth="1"/>
    <col min="13" max="13" width="7.42578125" hidden="1" customWidth="1"/>
    <col min="14" max="14" width="0" hidden="1" customWidth="1"/>
    <col min="15" max="15" width="17" bestFit="1" customWidth="1"/>
    <col min="17" max="17" width="15.85546875" bestFit="1" customWidth="1"/>
  </cols>
  <sheetData>
    <row r="2" spans="1:11" ht="20.25">
      <c r="A2" s="135" t="s">
        <v>41</v>
      </c>
      <c r="B2" s="135"/>
      <c r="C2" s="135"/>
      <c r="D2" s="135"/>
      <c r="E2" s="135"/>
      <c r="F2" s="135"/>
      <c r="G2" s="135"/>
      <c r="H2" s="135"/>
      <c r="I2" s="135"/>
    </row>
    <row r="3" spans="1:11" ht="20.25">
      <c r="A3" s="135" t="s">
        <v>22</v>
      </c>
      <c r="B3" s="135"/>
      <c r="C3" s="135"/>
      <c r="D3" s="135"/>
      <c r="E3" s="135"/>
      <c r="F3" s="135"/>
      <c r="G3" s="135"/>
      <c r="H3" s="135"/>
      <c r="I3" s="135"/>
    </row>
    <row r="5" spans="1:11" ht="15.75">
      <c r="A5" s="136"/>
      <c r="B5" s="136"/>
      <c r="C5" s="136"/>
      <c r="D5" s="136"/>
      <c r="E5" s="136"/>
      <c r="F5" s="136"/>
      <c r="G5" s="136"/>
      <c r="H5" s="136"/>
      <c r="I5" s="136"/>
    </row>
    <row r="6" spans="1:11" ht="9" customHeight="1" thickBot="1"/>
    <row r="7" spans="1:11" ht="18.75" customHeight="1">
      <c r="A7" s="12" t="s">
        <v>1</v>
      </c>
      <c r="B7" s="13" t="s">
        <v>2</v>
      </c>
      <c r="C7" s="13" t="s">
        <v>13</v>
      </c>
      <c r="D7" s="13" t="s">
        <v>24</v>
      </c>
      <c r="E7" s="13" t="s">
        <v>4</v>
      </c>
      <c r="F7" s="14" t="s">
        <v>11</v>
      </c>
      <c r="G7" s="15" t="s">
        <v>15</v>
      </c>
      <c r="H7" s="138" t="s">
        <v>27</v>
      </c>
      <c r="I7" s="139" t="s">
        <v>26</v>
      </c>
      <c r="J7" s="15" t="s">
        <v>0</v>
      </c>
      <c r="K7" s="15" t="s">
        <v>25</v>
      </c>
    </row>
    <row r="8" spans="1:11" ht="21.75" customHeight="1">
      <c r="A8" s="16"/>
      <c r="B8" s="1"/>
      <c r="C8" s="1" t="s">
        <v>14</v>
      </c>
      <c r="D8" s="1"/>
      <c r="E8" s="1" t="s">
        <v>5</v>
      </c>
      <c r="F8" s="9" t="s">
        <v>12</v>
      </c>
      <c r="G8" s="17" t="s">
        <v>16</v>
      </c>
      <c r="H8" s="137"/>
      <c r="I8" s="140"/>
      <c r="J8" s="17"/>
      <c r="K8" s="17"/>
    </row>
    <row r="9" spans="1:11">
      <c r="A9" s="18" t="s">
        <v>10</v>
      </c>
      <c r="B9" s="11">
        <v>1</v>
      </c>
      <c r="C9" s="5">
        <v>89</v>
      </c>
      <c r="D9" s="6" t="s">
        <v>40</v>
      </c>
      <c r="E9" s="34" t="s">
        <v>151</v>
      </c>
      <c r="F9" s="63" t="s">
        <v>144</v>
      </c>
      <c r="G9" s="32" t="s">
        <v>43</v>
      </c>
      <c r="H9" s="143">
        <f>SUM(G11:G14)</f>
        <v>441640</v>
      </c>
      <c r="I9" s="143">
        <v>222547.51</v>
      </c>
      <c r="J9" s="150" t="s">
        <v>290</v>
      </c>
      <c r="K9" s="152">
        <f>H9*10%</f>
        <v>44164</v>
      </c>
    </row>
    <row r="10" spans="1:11">
      <c r="A10" s="19" t="s">
        <v>21</v>
      </c>
      <c r="B10" s="8" t="s">
        <v>17</v>
      </c>
      <c r="C10" s="8" t="s">
        <v>23</v>
      </c>
      <c r="D10" s="8" t="s">
        <v>3</v>
      </c>
      <c r="E10" s="8" t="s">
        <v>20</v>
      </c>
      <c r="F10" s="8" t="s">
        <v>18</v>
      </c>
      <c r="G10" s="22" t="s">
        <v>19</v>
      </c>
      <c r="H10" s="143"/>
      <c r="I10" s="143"/>
      <c r="J10" s="151"/>
      <c r="K10" s="153"/>
    </row>
    <row r="11" spans="1:11" ht="15">
      <c r="A11" s="20">
        <v>1</v>
      </c>
      <c r="B11" s="7">
        <v>1</v>
      </c>
      <c r="C11" s="50" t="s">
        <v>150</v>
      </c>
      <c r="D11" s="62" t="s">
        <v>145</v>
      </c>
      <c r="E11" s="10">
        <v>28000</v>
      </c>
      <c r="F11" s="10">
        <f>E11*16%</f>
        <v>4480</v>
      </c>
      <c r="G11" s="23">
        <f>(E11*B11)+F11</f>
        <v>32480</v>
      </c>
      <c r="H11" s="143"/>
      <c r="I11" s="143"/>
      <c r="J11" s="151"/>
      <c r="K11" s="153"/>
    </row>
    <row r="12" spans="1:11" ht="15">
      <c r="A12" s="20">
        <v>2</v>
      </c>
      <c r="B12" s="7">
        <v>3</v>
      </c>
      <c r="C12" s="50" t="s">
        <v>149</v>
      </c>
      <c r="D12" s="62" t="s">
        <v>146</v>
      </c>
      <c r="E12" s="10">
        <v>39600</v>
      </c>
      <c r="F12" s="10">
        <f>E12*16%</f>
        <v>6336</v>
      </c>
      <c r="G12" s="23">
        <f>(E12*B12)+F12</f>
        <v>125136</v>
      </c>
      <c r="H12" s="143"/>
      <c r="I12" s="143"/>
      <c r="J12" s="151"/>
      <c r="K12" s="153"/>
    </row>
    <row r="13" spans="1:11" ht="15">
      <c r="A13" s="20">
        <v>3</v>
      </c>
      <c r="B13" s="7">
        <v>2</v>
      </c>
      <c r="C13" s="50" t="s">
        <v>149</v>
      </c>
      <c r="D13" s="62" t="s">
        <v>147</v>
      </c>
      <c r="E13" s="10">
        <v>36400</v>
      </c>
      <c r="F13" s="10">
        <f>E13*16%</f>
        <v>5824</v>
      </c>
      <c r="G13" s="23">
        <f>(E13*B13)+F13</f>
        <v>78624</v>
      </c>
      <c r="H13" s="143"/>
      <c r="I13" s="143"/>
      <c r="J13" s="151"/>
      <c r="K13" s="153"/>
    </row>
    <row r="14" spans="1:11" ht="15.75" thickBot="1">
      <c r="A14" s="20">
        <v>4</v>
      </c>
      <c r="B14" s="7">
        <v>3</v>
      </c>
      <c r="C14" s="50" t="s">
        <v>150</v>
      </c>
      <c r="D14" s="62" t="s">
        <v>148</v>
      </c>
      <c r="E14" s="10">
        <v>65000</v>
      </c>
      <c r="F14" s="10">
        <f>E14*16%</f>
        <v>10400</v>
      </c>
      <c r="G14" s="23">
        <f>(E14*B14)+F14</f>
        <v>205400</v>
      </c>
      <c r="H14" s="143"/>
      <c r="I14" s="143"/>
      <c r="J14" s="151"/>
      <c r="K14" s="153"/>
    </row>
    <row r="15" spans="1:11" ht="18.75" customHeight="1">
      <c r="A15" s="12" t="s">
        <v>1</v>
      </c>
      <c r="B15" s="13" t="s">
        <v>2</v>
      </c>
      <c r="C15" s="13" t="s">
        <v>13</v>
      </c>
      <c r="D15" s="13" t="s">
        <v>24</v>
      </c>
      <c r="E15" s="13" t="s">
        <v>4</v>
      </c>
      <c r="F15" s="14" t="s">
        <v>11</v>
      </c>
      <c r="G15" s="15" t="s">
        <v>15</v>
      </c>
      <c r="H15" s="138" t="s">
        <v>27</v>
      </c>
      <c r="I15" s="139" t="s">
        <v>26</v>
      </c>
      <c r="J15" s="15" t="s">
        <v>0</v>
      </c>
      <c r="K15" s="15" t="s">
        <v>25</v>
      </c>
    </row>
    <row r="16" spans="1:11" ht="21.75" customHeight="1">
      <c r="A16" s="16"/>
      <c r="B16" s="1"/>
      <c r="C16" s="1" t="s">
        <v>14</v>
      </c>
      <c r="D16" s="1"/>
      <c r="E16" s="1" t="s">
        <v>5</v>
      </c>
      <c r="F16" s="9" t="s">
        <v>12</v>
      </c>
      <c r="G16" s="17" t="s">
        <v>16</v>
      </c>
      <c r="H16" s="137"/>
      <c r="I16" s="140"/>
      <c r="J16" s="17"/>
      <c r="K16" s="17"/>
    </row>
    <row r="17" spans="1:11">
      <c r="A17" s="18" t="s">
        <v>10</v>
      </c>
      <c r="B17" s="11">
        <v>2</v>
      </c>
      <c r="C17" s="5"/>
      <c r="D17" s="6" t="s">
        <v>152</v>
      </c>
      <c r="E17" s="34" t="s">
        <v>153</v>
      </c>
      <c r="F17" s="63" t="s">
        <v>154</v>
      </c>
      <c r="G17" s="32" t="s">
        <v>43</v>
      </c>
      <c r="H17" s="141">
        <v>2128438.7400000002</v>
      </c>
      <c r="I17" s="143">
        <v>0</v>
      </c>
      <c r="J17" s="150" t="s">
        <v>291</v>
      </c>
      <c r="K17" s="152">
        <f>H17*10%</f>
        <v>212843.87400000004</v>
      </c>
    </row>
    <row r="18" spans="1:11">
      <c r="A18" s="19" t="s">
        <v>21</v>
      </c>
      <c r="B18" s="8" t="s">
        <v>17</v>
      </c>
      <c r="C18" s="8" t="s">
        <v>23</v>
      </c>
      <c r="D18" s="8" t="s">
        <v>3</v>
      </c>
      <c r="E18" s="8" t="s">
        <v>20</v>
      </c>
      <c r="F18" s="8" t="s">
        <v>18</v>
      </c>
      <c r="G18" s="22" t="s">
        <v>19</v>
      </c>
      <c r="H18" s="142"/>
      <c r="I18" s="143"/>
      <c r="J18" s="151"/>
      <c r="K18" s="153"/>
    </row>
    <row r="19" spans="1:11" ht="15">
      <c r="A19" s="20">
        <v>1</v>
      </c>
      <c r="B19" s="7">
        <v>1</v>
      </c>
      <c r="C19" s="50" t="s">
        <v>155</v>
      </c>
      <c r="D19" s="62" t="s">
        <v>161</v>
      </c>
      <c r="E19" s="10">
        <v>11027.46</v>
      </c>
      <c r="F19" s="10">
        <v>138.24</v>
      </c>
      <c r="G19" s="23">
        <f>(E19*B19)+F19</f>
        <v>11165.699999999999</v>
      </c>
      <c r="H19" s="142"/>
      <c r="I19" s="143"/>
      <c r="J19" s="151"/>
      <c r="K19" s="153"/>
    </row>
    <row r="20" spans="1:11" ht="15">
      <c r="A20" s="20">
        <v>2</v>
      </c>
      <c r="B20" s="7">
        <v>1</v>
      </c>
      <c r="C20" s="50" t="s">
        <v>156</v>
      </c>
      <c r="D20" s="62" t="s">
        <v>157</v>
      </c>
      <c r="E20" s="10">
        <v>3116</v>
      </c>
      <c r="F20" s="10" t="s">
        <v>160</v>
      </c>
      <c r="G20" s="23">
        <f>E20</f>
        <v>3116</v>
      </c>
      <c r="H20" s="142"/>
      <c r="I20" s="143"/>
      <c r="J20" s="151"/>
      <c r="K20" s="153"/>
    </row>
    <row r="21" spans="1:11" ht="15.75" thickBot="1">
      <c r="A21" s="20">
        <v>3</v>
      </c>
      <c r="B21" s="7">
        <v>1</v>
      </c>
      <c r="C21" s="50" t="s">
        <v>158</v>
      </c>
      <c r="D21" s="62" t="s">
        <v>159</v>
      </c>
      <c r="E21" s="10">
        <v>1799.4</v>
      </c>
      <c r="F21" s="10" t="s">
        <v>160</v>
      </c>
      <c r="G21" s="23">
        <f>E21</f>
        <v>1799.4</v>
      </c>
      <c r="H21" s="142"/>
      <c r="I21" s="143"/>
      <c r="J21" s="151"/>
      <c r="K21" s="153"/>
    </row>
    <row r="22" spans="1:11" ht="18.75" customHeight="1">
      <c r="A22" s="12" t="s">
        <v>1</v>
      </c>
      <c r="B22" s="13" t="s">
        <v>2</v>
      </c>
      <c r="C22" s="13" t="s">
        <v>13</v>
      </c>
      <c r="D22" s="13" t="s">
        <v>24</v>
      </c>
      <c r="E22" s="13" t="s">
        <v>4</v>
      </c>
      <c r="F22" s="14" t="s">
        <v>11</v>
      </c>
      <c r="G22" s="15" t="s">
        <v>15</v>
      </c>
      <c r="H22" s="138" t="s">
        <v>27</v>
      </c>
      <c r="I22" s="139" t="s">
        <v>26</v>
      </c>
      <c r="J22" s="15" t="s">
        <v>0</v>
      </c>
      <c r="K22" s="15" t="s">
        <v>25</v>
      </c>
    </row>
    <row r="23" spans="1:11" ht="21.75" customHeight="1">
      <c r="A23" s="16"/>
      <c r="B23" s="1"/>
      <c r="C23" s="1" t="s">
        <v>14</v>
      </c>
      <c r="D23" s="1"/>
      <c r="E23" s="1" t="s">
        <v>5</v>
      </c>
      <c r="F23" s="9" t="s">
        <v>12</v>
      </c>
      <c r="G23" s="17" t="s">
        <v>16</v>
      </c>
      <c r="H23" s="137"/>
      <c r="I23" s="140"/>
      <c r="J23" s="17"/>
      <c r="K23" s="17"/>
    </row>
    <row r="24" spans="1:11" ht="12.75" customHeight="1">
      <c r="A24" s="18" t="s">
        <v>10</v>
      </c>
      <c r="B24" s="11">
        <v>3</v>
      </c>
      <c r="C24" s="5">
        <v>216</v>
      </c>
      <c r="D24" s="6" t="s">
        <v>162</v>
      </c>
      <c r="E24" s="34" t="s">
        <v>163</v>
      </c>
      <c r="F24" s="63" t="s">
        <v>164</v>
      </c>
      <c r="G24" s="32" t="s">
        <v>43</v>
      </c>
      <c r="H24" s="141">
        <v>1058917.79</v>
      </c>
      <c r="I24" s="145">
        <v>135880.13</v>
      </c>
      <c r="J24" s="157" t="s">
        <v>292</v>
      </c>
      <c r="K24" s="152">
        <f>H24*10%</f>
        <v>105891.77900000001</v>
      </c>
    </row>
    <row r="25" spans="1:11" ht="12.75" customHeight="1">
      <c r="A25" s="19" t="s">
        <v>21</v>
      </c>
      <c r="B25" s="8" t="s">
        <v>17</v>
      </c>
      <c r="C25" s="8" t="s">
        <v>23</v>
      </c>
      <c r="D25" s="8" t="s">
        <v>3</v>
      </c>
      <c r="E25" s="8" t="s">
        <v>20</v>
      </c>
      <c r="F25" s="8" t="s">
        <v>18</v>
      </c>
      <c r="G25" s="22" t="s">
        <v>19</v>
      </c>
      <c r="H25" s="142"/>
      <c r="I25" s="146"/>
      <c r="J25" s="156"/>
      <c r="K25" s="153"/>
    </row>
    <row r="26" spans="1:11" ht="15">
      <c r="A26" s="70">
        <v>1</v>
      </c>
      <c r="B26" s="71">
        <v>32</v>
      </c>
      <c r="C26" s="50" t="s">
        <v>182</v>
      </c>
      <c r="D26" s="67" t="s">
        <v>167</v>
      </c>
      <c r="E26" s="10">
        <v>11206.9</v>
      </c>
      <c r="F26" s="10">
        <f>E26*0.16</f>
        <v>1793.104</v>
      </c>
      <c r="G26" s="23">
        <f>F26+E26</f>
        <v>13000.003999999999</v>
      </c>
      <c r="H26" s="142"/>
      <c r="I26" s="146"/>
      <c r="J26" s="156"/>
      <c r="K26" s="153"/>
    </row>
    <row r="27" spans="1:11" ht="15">
      <c r="A27" s="70">
        <v>2</v>
      </c>
      <c r="B27" s="71">
        <v>9</v>
      </c>
      <c r="C27" s="50" t="s">
        <v>183</v>
      </c>
      <c r="D27" s="67" t="s">
        <v>168</v>
      </c>
      <c r="E27" s="10">
        <v>14675</v>
      </c>
      <c r="F27" s="10">
        <f t="shared" ref="F27:F45" si="0">E27*0.16</f>
        <v>2348</v>
      </c>
      <c r="G27" s="23">
        <f t="shared" ref="G27:G45" si="1">F27+E27</f>
        <v>17023</v>
      </c>
      <c r="H27" s="142"/>
      <c r="I27" s="146"/>
      <c r="J27" s="156"/>
      <c r="K27" s="153"/>
    </row>
    <row r="28" spans="1:11" ht="15">
      <c r="A28" s="70">
        <v>3</v>
      </c>
      <c r="B28" s="71">
        <v>2</v>
      </c>
      <c r="C28" s="50" t="s">
        <v>183</v>
      </c>
      <c r="D28" s="67" t="s">
        <v>168</v>
      </c>
      <c r="E28" s="10">
        <v>16810</v>
      </c>
      <c r="F28" s="10">
        <f t="shared" si="0"/>
        <v>2689.6</v>
      </c>
      <c r="G28" s="23">
        <f t="shared" si="1"/>
        <v>19499.599999999999</v>
      </c>
      <c r="H28" s="142"/>
      <c r="I28" s="146"/>
      <c r="J28" s="156"/>
      <c r="K28" s="153"/>
    </row>
    <row r="29" spans="1:11" ht="15">
      <c r="A29" s="70">
        <v>4</v>
      </c>
      <c r="B29" s="71">
        <v>5</v>
      </c>
      <c r="C29" s="50" t="s">
        <v>182</v>
      </c>
      <c r="D29" s="67" t="s">
        <v>165</v>
      </c>
      <c r="E29" s="10">
        <v>1724.14</v>
      </c>
      <c r="F29" s="10">
        <f t="shared" si="0"/>
        <v>275.86240000000004</v>
      </c>
      <c r="G29" s="23">
        <f t="shared" si="1"/>
        <v>2000.0024000000001</v>
      </c>
      <c r="H29" s="142"/>
      <c r="I29" s="146"/>
      <c r="J29" s="156"/>
      <c r="K29" s="153"/>
    </row>
    <row r="30" spans="1:11" ht="15">
      <c r="A30" s="70">
        <v>5</v>
      </c>
      <c r="B30" s="71">
        <v>5</v>
      </c>
      <c r="C30" s="50" t="s">
        <v>184</v>
      </c>
      <c r="D30" s="67" t="s">
        <v>169</v>
      </c>
      <c r="E30" s="10">
        <v>3004.31</v>
      </c>
      <c r="F30" s="10">
        <f t="shared" si="0"/>
        <v>480.68959999999998</v>
      </c>
      <c r="G30" s="23">
        <f t="shared" si="1"/>
        <v>3484.9996000000001</v>
      </c>
      <c r="H30" s="142"/>
      <c r="I30" s="146"/>
      <c r="J30" s="156"/>
      <c r="K30" s="153"/>
    </row>
    <row r="31" spans="1:11" ht="15">
      <c r="A31" s="70">
        <v>6</v>
      </c>
      <c r="B31" s="71">
        <v>2</v>
      </c>
      <c r="C31" s="50" t="s">
        <v>181</v>
      </c>
      <c r="D31" s="67" t="s">
        <v>170</v>
      </c>
      <c r="E31" s="10">
        <v>4396</v>
      </c>
      <c r="F31" s="10">
        <f t="shared" si="0"/>
        <v>703.36</v>
      </c>
      <c r="G31" s="23">
        <f t="shared" si="1"/>
        <v>5099.3599999999997</v>
      </c>
      <c r="H31" s="142"/>
      <c r="I31" s="146"/>
      <c r="J31" s="156"/>
      <c r="K31" s="153"/>
    </row>
    <row r="32" spans="1:11" ht="15">
      <c r="A32" s="70">
        <v>7</v>
      </c>
      <c r="B32" s="71">
        <v>3</v>
      </c>
      <c r="C32" s="50" t="s">
        <v>183</v>
      </c>
      <c r="D32" s="67" t="s">
        <v>171</v>
      </c>
      <c r="E32" s="10">
        <v>11200</v>
      </c>
      <c r="F32" s="10">
        <f t="shared" si="0"/>
        <v>1792</v>
      </c>
      <c r="G32" s="23">
        <f t="shared" si="1"/>
        <v>12992</v>
      </c>
      <c r="H32" s="142"/>
      <c r="I32" s="146"/>
      <c r="J32" s="156"/>
      <c r="K32" s="153"/>
    </row>
    <row r="33" spans="1:11" ht="15">
      <c r="A33" s="72">
        <v>8</v>
      </c>
      <c r="B33" s="71">
        <v>22</v>
      </c>
      <c r="C33" s="50" t="s">
        <v>182</v>
      </c>
      <c r="D33" s="67" t="s">
        <v>172</v>
      </c>
      <c r="E33" s="10">
        <v>2586.21</v>
      </c>
      <c r="F33" s="10">
        <f t="shared" si="0"/>
        <v>413.79360000000003</v>
      </c>
      <c r="G33" s="23">
        <f t="shared" si="1"/>
        <v>3000.0036</v>
      </c>
      <c r="H33" s="142"/>
      <c r="I33" s="146"/>
      <c r="J33" s="156"/>
      <c r="K33" s="153"/>
    </row>
    <row r="34" spans="1:11" ht="14.25" customHeight="1">
      <c r="A34" s="72">
        <v>9</v>
      </c>
      <c r="B34" s="71">
        <v>1</v>
      </c>
      <c r="C34" s="50" t="s">
        <v>182</v>
      </c>
      <c r="D34" s="67" t="s">
        <v>213</v>
      </c>
      <c r="E34" s="10">
        <v>38698.21</v>
      </c>
      <c r="F34" s="10">
        <f t="shared" si="0"/>
        <v>6191.7136</v>
      </c>
      <c r="G34" s="23">
        <f t="shared" si="1"/>
        <v>44889.923600000002</v>
      </c>
      <c r="H34" s="142"/>
      <c r="I34" s="146"/>
      <c r="J34" s="156"/>
      <c r="K34" s="153"/>
    </row>
    <row r="35" spans="1:11" ht="22.5" customHeight="1">
      <c r="A35" s="72">
        <v>10</v>
      </c>
      <c r="B35" s="71">
        <v>1</v>
      </c>
      <c r="C35" s="50" t="s">
        <v>184</v>
      </c>
      <c r="D35" s="67" t="s">
        <v>214</v>
      </c>
      <c r="E35" s="10">
        <v>1725</v>
      </c>
      <c r="F35" s="10">
        <f t="shared" si="0"/>
        <v>276</v>
      </c>
      <c r="G35" s="23">
        <f t="shared" si="1"/>
        <v>2001</v>
      </c>
      <c r="H35" s="142"/>
      <c r="I35" s="146"/>
      <c r="J35" s="156"/>
      <c r="K35" s="153"/>
    </row>
    <row r="36" spans="1:11" ht="13.5" customHeight="1">
      <c r="A36" s="72">
        <v>11</v>
      </c>
      <c r="B36" s="71">
        <v>1</v>
      </c>
      <c r="C36" s="50" t="s">
        <v>184</v>
      </c>
      <c r="D36" s="67" t="s">
        <v>215</v>
      </c>
      <c r="E36" s="10">
        <v>17242</v>
      </c>
      <c r="F36" s="10">
        <f t="shared" si="0"/>
        <v>2758.7200000000003</v>
      </c>
      <c r="G36" s="23">
        <f t="shared" si="1"/>
        <v>20000.72</v>
      </c>
      <c r="H36" s="142"/>
      <c r="I36" s="146"/>
      <c r="J36" s="156"/>
      <c r="K36" s="153"/>
    </row>
    <row r="37" spans="1:11" ht="14.25" customHeight="1">
      <c r="A37" s="72">
        <v>12</v>
      </c>
      <c r="B37" s="71">
        <v>3</v>
      </c>
      <c r="C37" s="50" t="s">
        <v>183</v>
      </c>
      <c r="D37" s="68" t="s">
        <v>216</v>
      </c>
      <c r="E37" s="10">
        <v>19233</v>
      </c>
      <c r="F37" s="10">
        <f t="shared" si="0"/>
        <v>3077.28</v>
      </c>
      <c r="G37" s="23">
        <f t="shared" si="1"/>
        <v>22310.28</v>
      </c>
      <c r="H37" s="142"/>
      <c r="I37" s="146"/>
      <c r="J37" s="156"/>
      <c r="K37" s="153"/>
    </row>
    <row r="38" spans="1:11" ht="15">
      <c r="A38" s="72">
        <v>13</v>
      </c>
      <c r="B38" s="71">
        <v>1</v>
      </c>
      <c r="C38" s="50" t="s">
        <v>182</v>
      </c>
      <c r="D38" s="68" t="s">
        <v>173</v>
      </c>
      <c r="E38" s="10">
        <v>38793.1</v>
      </c>
      <c r="F38" s="10">
        <f t="shared" si="0"/>
        <v>6206.8959999999997</v>
      </c>
      <c r="G38" s="23">
        <f t="shared" si="1"/>
        <v>44999.995999999999</v>
      </c>
      <c r="H38" s="142"/>
      <c r="I38" s="146"/>
      <c r="J38" s="156"/>
      <c r="K38" s="153"/>
    </row>
    <row r="39" spans="1:11" ht="15">
      <c r="A39" s="72">
        <v>14</v>
      </c>
      <c r="B39" s="71">
        <v>8</v>
      </c>
      <c r="C39" s="50" t="s">
        <v>182</v>
      </c>
      <c r="D39" s="69" t="s">
        <v>174</v>
      </c>
      <c r="E39" s="10">
        <v>8879</v>
      </c>
      <c r="F39" s="10">
        <f t="shared" si="0"/>
        <v>1420.64</v>
      </c>
      <c r="G39" s="23">
        <f t="shared" si="1"/>
        <v>10299.64</v>
      </c>
      <c r="H39" s="142"/>
      <c r="I39" s="146"/>
      <c r="J39" s="156"/>
      <c r="K39" s="153"/>
    </row>
    <row r="40" spans="1:11" ht="15">
      <c r="A40" s="72">
        <v>15</v>
      </c>
      <c r="B40" s="71">
        <v>2</v>
      </c>
      <c r="C40" s="50" t="s">
        <v>184</v>
      </c>
      <c r="D40" s="67" t="s">
        <v>175</v>
      </c>
      <c r="E40" s="10">
        <v>2672.41</v>
      </c>
      <c r="F40" s="10">
        <f t="shared" si="0"/>
        <v>427.5856</v>
      </c>
      <c r="G40" s="23">
        <f t="shared" si="1"/>
        <v>3099.9955999999997</v>
      </c>
      <c r="H40" s="142"/>
      <c r="I40" s="146"/>
      <c r="J40" s="156"/>
      <c r="K40" s="153"/>
    </row>
    <row r="41" spans="1:11" ht="15">
      <c r="A41" s="72">
        <v>16</v>
      </c>
      <c r="B41" s="71">
        <v>2</v>
      </c>
      <c r="C41" s="50" t="s">
        <v>183</v>
      </c>
      <c r="D41" s="67" t="s">
        <v>176</v>
      </c>
      <c r="E41" s="10">
        <v>2899</v>
      </c>
      <c r="F41" s="10">
        <f t="shared" si="0"/>
        <v>463.84000000000003</v>
      </c>
      <c r="G41" s="23">
        <f t="shared" si="1"/>
        <v>3362.84</v>
      </c>
      <c r="H41" s="142"/>
      <c r="I41" s="146"/>
      <c r="J41" s="156"/>
      <c r="K41" s="153"/>
    </row>
    <row r="42" spans="1:11" ht="15">
      <c r="A42" s="72">
        <v>17</v>
      </c>
      <c r="B42" s="71">
        <v>2</v>
      </c>
      <c r="C42" s="50" t="s">
        <v>182</v>
      </c>
      <c r="D42" s="69" t="s">
        <v>177</v>
      </c>
      <c r="E42" s="10">
        <v>1999</v>
      </c>
      <c r="F42" s="10">
        <f t="shared" si="0"/>
        <v>319.84000000000003</v>
      </c>
      <c r="G42" s="23">
        <f t="shared" si="1"/>
        <v>2318.84</v>
      </c>
      <c r="H42" s="142"/>
      <c r="I42" s="146"/>
      <c r="J42" s="156"/>
      <c r="K42" s="153"/>
    </row>
    <row r="43" spans="1:11" ht="15">
      <c r="A43" s="72">
        <v>18</v>
      </c>
      <c r="B43" s="71">
        <v>3</v>
      </c>
      <c r="C43" s="50" t="s">
        <v>184</v>
      </c>
      <c r="D43" s="69" t="s">
        <v>178</v>
      </c>
      <c r="E43" s="10">
        <v>5053.1000000000004</v>
      </c>
      <c r="F43" s="10">
        <f t="shared" si="0"/>
        <v>808.49600000000009</v>
      </c>
      <c r="G43" s="23">
        <f t="shared" si="1"/>
        <v>5861.5960000000005</v>
      </c>
      <c r="H43" s="142"/>
      <c r="I43" s="146"/>
      <c r="J43" s="156"/>
      <c r="K43" s="153"/>
    </row>
    <row r="44" spans="1:11" ht="15">
      <c r="A44" s="72">
        <v>19</v>
      </c>
      <c r="B44" s="71">
        <v>4</v>
      </c>
      <c r="C44" s="50" t="s">
        <v>180</v>
      </c>
      <c r="D44" s="69" t="s">
        <v>166</v>
      </c>
      <c r="E44" s="10">
        <v>2531</v>
      </c>
      <c r="F44" s="10">
        <f t="shared" si="0"/>
        <v>404.96000000000004</v>
      </c>
      <c r="G44" s="23">
        <f t="shared" si="1"/>
        <v>2935.96</v>
      </c>
      <c r="H44" s="142"/>
      <c r="I44" s="146"/>
      <c r="J44" s="156"/>
      <c r="K44" s="153"/>
    </row>
    <row r="45" spans="1:11" ht="14.25" customHeight="1" thickBot="1">
      <c r="A45" s="183">
        <v>20</v>
      </c>
      <c r="B45" s="184">
        <v>1</v>
      </c>
      <c r="C45" s="170" t="s">
        <v>185</v>
      </c>
      <c r="D45" s="185" t="s">
        <v>179</v>
      </c>
      <c r="E45" s="125">
        <v>6100</v>
      </c>
      <c r="F45" s="125">
        <f t="shared" si="0"/>
        <v>976</v>
      </c>
      <c r="G45" s="127">
        <f t="shared" si="1"/>
        <v>7076</v>
      </c>
      <c r="H45" s="142"/>
      <c r="I45" s="146"/>
      <c r="J45" s="158"/>
      <c r="K45" s="153"/>
    </row>
    <row r="46" spans="1:11" ht="18.75" customHeight="1">
      <c r="A46" s="190" t="s">
        <v>1</v>
      </c>
      <c r="B46" s="191" t="s">
        <v>2</v>
      </c>
      <c r="C46" s="191" t="s">
        <v>13</v>
      </c>
      <c r="D46" s="191" t="s">
        <v>24</v>
      </c>
      <c r="E46" s="191" t="s">
        <v>4</v>
      </c>
      <c r="F46" s="191" t="s">
        <v>11</v>
      </c>
      <c r="G46" s="191" t="s">
        <v>15</v>
      </c>
      <c r="H46" s="192" t="s">
        <v>27</v>
      </c>
      <c r="I46" s="193" t="s">
        <v>26</v>
      </c>
      <c r="J46" s="167" t="s">
        <v>293</v>
      </c>
      <c r="K46" s="153"/>
    </row>
    <row r="47" spans="1:11" ht="21.75" customHeight="1">
      <c r="A47" s="194"/>
      <c r="B47" s="2"/>
      <c r="C47" s="2" t="s">
        <v>14</v>
      </c>
      <c r="D47" s="2"/>
      <c r="E47" s="2" t="s">
        <v>5</v>
      </c>
      <c r="F47" s="2" t="s">
        <v>12</v>
      </c>
      <c r="G47" s="2" t="s">
        <v>16</v>
      </c>
      <c r="H47" s="189"/>
      <c r="I47" s="195"/>
      <c r="J47" s="167"/>
      <c r="K47" s="153"/>
    </row>
    <row r="48" spans="1:11" ht="12.75" customHeight="1">
      <c r="A48" s="21" t="s">
        <v>10</v>
      </c>
      <c r="B48" s="75">
        <v>4</v>
      </c>
      <c r="C48" s="76">
        <v>299</v>
      </c>
      <c r="D48" s="119" t="s">
        <v>186</v>
      </c>
      <c r="E48" s="119" t="s">
        <v>187</v>
      </c>
      <c r="F48" s="119" t="s">
        <v>188</v>
      </c>
      <c r="G48" s="78" t="s">
        <v>43</v>
      </c>
      <c r="H48" s="144">
        <v>2541961.7200000002</v>
      </c>
      <c r="I48" s="196">
        <v>901636.32</v>
      </c>
      <c r="J48" s="167"/>
      <c r="K48" s="153"/>
    </row>
    <row r="49" spans="1:11" ht="12.75" customHeight="1">
      <c r="A49" s="19" t="s">
        <v>21</v>
      </c>
      <c r="B49" s="8" t="s">
        <v>17</v>
      </c>
      <c r="C49" s="8" t="s">
        <v>23</v>
      </c>
      <c r="D49" s="8" t="s">
        <v>3</v>
      </c>
      <c r="E49" s="8" t="s">
        <v>20</v>
      </c>
      <c r="F49" s="8" t="s">
        <v>18</v>
      </c>
      <c r="G49" s="8" t="s">
        <v>19</v>
      </c>
      <c r="H49" s="144"/>
      <c r="I49" s="196"/>
      <c r="J49" s="167"/>
      <c r="K49" s="153"/>
    </row>
    <row r="50" spans="1:11" ht="15">
      <c r="A50" s="186">
        <v>1</v>
      </c>
      <c r="B50" s="71">
        <v>120</v>
      </c>
      <c r="C50" s="50" t="s">
        <v>195</v>
      </c>
      <c r="D50" s="50" t="s">
        <v>189</v>
      </c>
      <c r="E50" s="131">
        <v>3327</v>
      </c>
      <c r="F50" s="131">
        <f t="shared" ref="F50:F55" si="2">E50*0.16</f>
        <v>532.32000000000005</v>
      </c>
      <c r="G50" s="130">
        <f>F50+E50</f>
        <v>3859.32</v>
      </c>
      <c r="H50" s="144"/>
      <c r="I50" s="196"/>
      <c r="J50" s="167"/>
      <c r="K50" s="153"/>
    </row>
    <row r="51" spans="1:11" ht="15">
      <c r="A51" s="186">
        <v>2</v>
      </c>
      <c r="B51" s="71">
        <v>60</v>
      </c>
      <c r="C51" s="50" t="s">
        <v>142</v>
      </c>
      <c r="D51" s="67" t="s">
        <v>190</v>
      </c>
      <c r="E51" s="131">
        <v>1630</v>
      </c>
      <c r="F51" s="131">
        <f t="shared" si="2"/>
        <v>260.8</v>
      </c>
      <c r="G51" s="130">
        <f>F51+E51</f>
        <v>1890.8</v>
      </c>
      <c r="H51" s="144"/>
      <c r="I51" s="196"/>
      <c r="J51" s="167"/>
      <c r="K51" s="153"/>
    </row>
    <row r="52" spans="1:11" ht="15">
      <c r="A52" s="186">
        <v>3</v>
      </c>
      <c r="B52" s="71">
        <v>200</v>
      </c>
      <c r="C52" s="50" t="s">
        <v>142</v>
      </c>
      <c r="D52" s="67" t="s">
        <v>191</v>
      </c>
      <c r="E52" s="131">
        <v>1702</v>
      </c>
      <c r="F52" s="131">
        <f t="shared" si="2"/>
        <v>272.32</v>
      </c>
      <c r="G52" s="130">
        <f>F52+E52</f>
        <v>1974.32</v>
      </c>
      <c r="H52" s="144"/>
      <c r="I52" s="196"/>
      <c r="J52" s="167"/>
      <c r="K52" s="153"/>
    </row>
    <row r="53" spans="1:11" ht="15">
      <c r="A53" s="186">
        <v>4</v>
      </c>
      <c r="B53" s="71">
        <v>200</v>
      </c>
      <c r="C53" s="50" t="s">
        <v>196</v>
      </c>
      <c r="D53" s="67" t="s">
        <v>192</v>
      </c>
      <c r="E53" s="131">
        <v>699.74</v>
      </c>
      <c r="F53" s="131">
        <f t="shared" si="2"/>
        <v>111.9584</v>
      </c>
      <c r="G53" s="130">
        <f>F53+E53</f>
        <v>811.69839999999999</v>
      </c>
      <c r="H53" s="144"/>
      <c r="I53" s="196"/>
      <c r="J53" s="167"/>
      <c r="K53" s="153"/>
    </row>
    <row r="54" spans="1:11" ht="15">
      <c r="A54" s="186">
        <v>5</v>
      </c>
      <c r="B54" s="71">
        <v>537</v>
      </c>
      <c r="C54" s="50" t="s">
        <v>196</v>
      </c>
      <c r="D54" s="67" t="s">
        <v>193</v>
      </c>
      <c r="E54" s="131">
        <v>903.33</v>
      </c>
      <c r="F54" s="131">
        <f t="shared" si="2"/>
        <v>144.53280000000001</v>
      </c>
      <c r="G54" s="130">
        <f>F54+E54</f>
        <v>1047.8628000000001</v>
      </c>
      <c r="H54" s="144"/>
      <c r="I54" s="196"/>
      <c r="J54" s="167"/>
      <c r="K54" s="153"/>
    </row>
    <row r="55" spans="1:11" ht="15.75" thickBot="1">
      <c r="A55" s="198">
        <v>6</v>
      </c>
      <c r="B55" s="128">
        <v>537</v>
      </c>
      <c r="C55" s="170" t="s">
        <v>196</v>
      </c>
      <c r="D55" s="169" t="s">
        <v>194</v>
      </c>
      <c r="E55" s="124">
        <v>1357.3</v>
      </c>
      <c r="F55" s="124">
        <f t="shared" si="2"/>
        <v>217.16800000000001</v>
      </c>
      <c r="G55" s="120">
        <f>SUM(G26:G45)</f>
        <v>245255.76079999996</v>
      </c>
      <c r="H55" s="141"/>
      <c r="I55" s="188"/>
      <c r="J55" s="167"/>
      <c r="K55" s="153"/>
    </row>
    <row r="56" spans="1:11" ht="18.75" customHeight="1">
      <c r="A56" s="190" t="s">
        <v>1</v>
      </c>
      <c r="B56" s="191" t="s">
        <v>2</v>
      </c>
      <c r="C56" s="191" t="s">
        <v>13</v>
      </c>
      <c r="D56" s="191" t="s">
        <v>24</v>
      </c>
      <c r="E56" s="191" t="s">
        <v>4</v>
      </c>
      <c r="F56" s="191" t="s">
        <v>11</v>
      </c>
      <c r="G56" s="191" t="s">
        <v>15</v>
      </c>
      <c r="H56" s="192" t="s">
        <v>27</v>
      </c>
      <c r="I56" s="193" t="s">
        <v>26</v>
      </c>
      <c r="J56" s="187" t="s">
        <v>294</v>
      </c>
      <c r="K56" s="41"/>
    </row>
    <row r="57" spans="1:11" ht="21.75" customHeight="1">
      <c r="A57" s="194"/>
      <c r="B57" s="2"/>
      <c r="C57" s="2" t="s">
        <v>14</v>
      </c>
      <c r="D57" s="2"/>
      <c r="E57" s="2" t="s">
        <v>5</v>
      </c>
      <c r="F57" s="2" t="s">
        <v>12</v>
      </c>
      <c r="G57" s="2" t="s">
        <v>16</v>
      </c>
      <c r="H57" s="189"/>
      <c r="I57" s="195"/>
      <c r="J57" s="167"/>
      <c r="K57" s="41"/>
    </row>
    <row r="58" spans="1:11" ht="12.75" customHeight="1">
      <c r="A58" s="21" t="s">
        <v>10</v>
      </c>
      <c r="B58" s="75">
        <v>5</v>
      </c>
      <c r="C58" s="79" t="s">
        <v>198</v>
      </c>
      <c r="D58" s="119" t="s">
        <v>197</v>
      </c>
      <c r="E58" s="77">
        <v>40724</v>
      </c>
      <c r="F58" s="77">
        <v>40754</v>
      </c>
      <c r="G58" s="78" t="s">
        <v>43</v>
      </c>
      <c r="H58" s="144">
        <v>602835.76</v>
      </c>
      <c r="I58" s="196">
        <v>23780.7</v>
      </c>
      <c r="J58" s="167"/>
      <c r="K58" s="41"/>
    </row>
    <row r="59" spans="1:11" ht="12.75" customHeight="1">
      <c r="A59" s="19" t="s">
        <v>21</v>
      </c>
      <c r="B59" s="8" t="s">
        <v>17</v>
      </c>
      <c r="C59" s="8" t="s">
        <v>23</v>
      </c>
      <c r="D59" s="8" t="s">
        <v>3</v>
      </c>
      <c r="E59" s="8" t="s">
        <v>20</v>
      </c>
      <c r="F59" s="8" t="s">
        <v>18</v>
      </c>
      <c r="G59" s="8" t="s">
        <v>19</v>
      </c>
      <c r="H59" s="144"/>
      <c r="I59" s="196"/>
      <c r="J59" s="167"/>
      <c r="K59" s="41"/>
    </row>
    <row r="60" spans="1:11" ht="15">
      <c r="A60" s="186">
        <v>1</v>
      </c>
      <c r="B60" s="71">
        <v>4023</v>
      </c>
      <c r="C60" s="50" t="s">
        <v>201</v>
      </c>
      <c r="D60" s="50" t="s">
        <v>199</v>
      </c>
      <c r="E60" s="131">
        <v>80</v>
      </c>
      <c r="F60" s="131">
        <f>E60*0.16</f>
        <v>12.8</v>
      </c>
      <c r="G60" s="130">
        <f>F60+E60</f>
        <v>92.8</v>
      </c>
      <c r="H60" s="144"/>
      <c r="I60" s="196"/>
      <c r="J60" s="167"/>
      <c r="K60" s="41"/>
    </row>
    <row r="61" spans="1:11" ht="15.75" thickBot="1">
      <c r="A61" s="199">
        <v>2</v>
      </c>
      <c r="B61" s="200">
        <v>1700</v>
      </c>
      <c r="C61" s="170" t="s">
        <v>202</v>
      </c>
      <c r="D61" s="170" t="s">
        <v>200</v>
      </c>
      <c r="E61" s="124">
        <v>116.38</v>
      </c>
      <c r="F61" s="124">
        <f>E61*0.16</f>
        <v>18.620799999999999</v>
      </c>
      <c r="G61" s="120">
        <f>F61+E61</f>
        <v>135.0008</v>
      </c>
      <c r="H61" s="141"/>
      <c r="I61" s="188"/>
      <c r="J61" s="167"/>
      <c r="K61" s="41"/>
    </row>
    <row r="62" spans="1:11" ht="18.75" customHeight="1">
      <c r="A62" s="190" t="s">
        <v>1</v>
      </c>
      <c r="B62" s="191" t="s">
        <v>2</v>
      </c>
      <c r="C62" s="191" t="s">
        <v>13</v>
      </c>
      <c r="D62" s="191" t="s">
        <v>24</v>
      </c>
      <c r="E62" s="191" t="s">
        <v>4</v>
      </c>
      <c r="F62" s="191" t="s">
        <v>11</v>
      </c>
      <c r="G62" s="191" t="s">
        <v>15</v>
      </c>
      <c r="H62" s="192" t="s">
        <v>27</v>
      </c>
      <c r="I62" s="193" t="s">
        <v>26</v>
      </c>
      <c r="J62" s="179" t="s">
        <v>39</v>
      </c>
      <c r="K62" s="41"/>
    </row>
    <row r="63" spans="1:11" ht="21.75" customHeight="1">
      <c r="A63" s="194"/>
      <c r="B63" s="2"/>
      <c r="C63" s="2" t="s">
        <v>14</v>
      </c>
      <c r="D63" s="2"/>
      <c r="E63" s="2" t="s">
        <v>5</v>
      </c>
      <c r="F63" s="2" t="s">
        <v>12</v>
      </c>
      <c r="G63" s="2" t="s">
        <v>16</v>
      </c>
      <c r="H63" s="189"/>
      <c r="I63" s="195"/>
      <c r="J63" s="179"/>
      <c r="K63" s="41"/>
    </row>
    <row r="64" spans="1:11" ht="12.75" customHeight="1">
      <c r="A64" s="21" t="s">
        <v>10</v>
      </c>
      <c r="B64" s="75">
        <v>6</v>
      </c>
      <c r="C64" s="79" t="s">
        <v>254</v>
      </c>
      <c r="D64" s="119" t="s">
        <v>260</v>
      </c>
      <c r="E64" s="119" t="s">
        <v>203</v>
      </c>
      <c r="F64" s="77">
        <v>40754</v>
      </c>
      <c r="G64" s="78" t="s">
        <v>43</v>
      </c>
      <c r="H64" s="144">
        <f>SUM(G66:G73)</f>
        <v>287944.31759999989</v>
      </c>
      <c r="I64" s="196">
        <v>115910.1</v>
      </c>
      <c r="J64" s="179"/>
      <c r="K64" s="41"/>
    </row>
    <row r="65" spans="1:11" ht="12.75" customHeight="1">
      <c r="A65" s="19" t="s">
        <v>21</v>
      </c>
      <c r="B65" s="8" t="s">
        <v>17</v>
      </c>
      <c r="C65" s="8" t="s">
        <v>23</v>
      </c>
      <c r="D65" s="8" t="s">
        <v>3</v>
      </c>
      <c r="E65" s="8" t="s">
        <v>20</v>
      </c>
      <c r="F65" s="8" t="s">
        <v>18</v>
      </c>
      <c r="G65" s="8" t="s">
        <v>19</v>
      </c>
      <c r="H65" s="144"/>
      <c r="I65" s="196"/>
      <c r="J65" s="179"/>
      <c r="K65" s="41"/>
    </row>
    <row r="66" spans="1:11" ht="15">
      <c r="A66" s="186">
        <v>1</v>
      </c>
      <c r="B66" s="71">
        <v>15</v>
      </c>
      <c r="C66" s="50" t="s">
        <v>195</v>
      </c>
      <c r="D66" s="50" t="s">
        <v>204</v>
      </c>
      <c r="E66" s="131">
        <v>4712</v>
      </c>
      <c r="F66" s="131">
        <f t="shared" ref="F66:F73" si="3">E66*0.16</f>
        <v>753.92</v>
      </c>
      <c r="G66" s="130">
        <f>F66+E66</f>
        <v>5465.92</v>
      </c>
      <c r="H66" s="144"/>
      <c r="I66" s="196"/>
      <c r="J66" s="179"/>
      <c r="K66" s="41"/>
    </row>
    <row r="67" spans="1:11" ht="15">
      <c r="A67" s="186">
        <v>2</v>
      </c>
      <c r="B67" s="71">
        <v>15</v>
      </c>
      <c r="C67" s="50" t="s">
        <v>196</v>
      </c>
      <c r="D67" s="67" t="s">
        <v>205</v>
      </c>
      <c r="E67" s="131">
        <v>3857.77</v>
      </c>
      <c r="F67" s="131">
        <f t="shared" si="3"/>
        <v>617.2432</v>
      </c>
      <c r="G67" s="130">
        <f t="shared" ref="G67:G72" si="4">F67+E67</f>
        <v>4475.0132000000003</v>
      </c>
      <c r="H67" s="144"/>
      <c r="I67" s="196"/>
      <c r="J67" s="179"/>
      <c r="K67" s="41"/>
    </row>
    <row r="68" spans="1:11" ht="15">
      <c r="A68" s="186">
        <v>3</v>
      </c>
      <c r="B68" s="71">
        <v>15</v>
      </c>
      <c r="C68" s="50" t="s">
        <v>196</v>
      </c>
      <c r="D68" s="67" t="s">
        <v>206</v>
      </c>
      <c r="E68" s="131">
        <v>764.36</v>
      </c>
      <c r="F68" s="131">
        <f t="shared" si="3"/>
        <v>122.2976</v>
      </c>
      <c r="G68" s="130">
        <f t="shared" si="4"/>
        <v>886.6576</v>
      </c>
      <c r="H68" s="144"/>
      <c r="I68" s="196"/>
      <c r="J68" s="179"/>
      <c r="K68" s="41"/>
    </row>
    <row r="69" spans="1:11" ht="15">
      <c r="A69" s="186">
        <v>4</v>
      </c>
      <c r="B69" s="71">
        <v>15</v>
      </c>
      <c r="C69" s="50" t="s">
        <v>212</v>
      </c>
      <c r="D69" s="67" t="s">
        <v>207</v>
      </c>
      <c r="E69" s="131">
        <v>424</v>
      </c>
      <c r="F69" s="131">
        <f t="shared" si="3"/>
        <v>67.84</v>
      </c>
      <c r="G69" s="130">
        <f t="shared" si="4"/>
        <v>491.84000000000003</v>
      </c>
      <c r="H69" s="144"/>
      <c r="I69" s="196"/>
      <c r="J69" s="179"/>
      <c r="K69" s="41"/>
    </row>
    <row r="70" spans="1:11" ht="15">
      <c r="A70" s="186">
        <v>5</v>
      </c>
      <c r="B70" s="71">
        <v>15</v>
      </c>
      <c r="C70" s="50" t="s">
        <v>195</v>
      </c>
      <c r="D70" s="67" t="s">
        <v>208</v>
      </c>
      <c r="E70" s="131">
        <v>1325</v>
      </c>
      <c r="F70" s="131">
        <f t="shared" si="3"/>
        <v>212</v>
      </c>
      <c r="G70" s="130">
        <f t="shared" si="4"/>
        <v>1537</v>
      </c>
      <c r="H70" s="144"/>
      <c r="I70" s="196"/>
      <c r="J70" s="179"/>
      <c r="K70" s="41"/>
    </row>
    <row r="71" spans="1:11" ht="15">
      <c r="A71" s="186">
        <v>6</v>
      </c>
      <c r="B71" s="71">
        <v>15</v>
      </c>
      <c r="C71" s="50" t="s">
        <v>195</v>
      </c>
      <c r="D71" s="67" t="s">
        <v>209</v>
      </c>
      <c r="E71" s="131">
        <v>881</v>
      </c>
      <c r="F71" s="131">
        <f t="shared" si="3"/>
        <v>140.96</v>
      </c>
      <c r="G71" s="130">
        <f t="shared" si="4"/>
        <v>1021.96</v>
      </c>
      <c r="H71" s="144"/>
      <c r="I71" s="196"/>
      <c r="J71" s="179"/>
      <c r="K71" s="41"/>
    </row>
    <row r="72" spans="1:11" ht="15">
      <c r="A72" s="186">
        <v>7</v>
      </c>
      <c r="B72" s="71">
        <v>15</v>
      </c>
      <c r="C72" s="50" t="s">
        <v>133</v>
      </c>
      <c r="D72" s="67" t="s">
        <v>210</v>
      </c>
      <c r="E72" s="131">
        <v>694.8</v>
      </c>
      <c r="F72" s="131">
        <f t="shared" si="3"/>
        <v>111.16799999999999</v>
      </c>
      <c r="G72" s="130">
        <f t="shared" si="4"/>
        <v>805.96799999999996</v>
      </c>
      <c r="H72" s="144"/>
      <c r="I72" s="196"/>
      <c r="J72" s="179"/>
      <c r="K72" s="41"/>
    </row>
    <row r="73" spans="1:11" ht="15.75" thickBot="1">
      <c r="A73" s="198">
        <v>8</v>
      </c>
      <c r="B73" s="128">
        <v>750</v>
      </c>
      <c r="C73" s="170" t="s">
        <v>133</v>
      </c>
      <c r="D73" s="169" t="s">
        <v>211</v>
      </c>
      <c r="E73" s="124">
        <v>274.35000000000002</v>
      </c>
      <c r="F73" s="124">
        <f t="shared" si="3"/>
        <v>43.896000000000008</v>
      </c>
      <c r="G73" s="120">
        <f>SUM(G42:G61)</f>
        <v>273259.95879999991</v>
      </c>
      <c r="H73" s="141"/>
      <c r="I73" s="188"/>
      <c r="J73" s="179"/>
      <c r="K73" s="41"/>
    </row>
    <row r="74" spans="1:11" ht="18.75" customHeight="1">
      <c r="A74" s="190" t="s">
        <v>1</v>
      </c>
      <c r="B74" s="191" t="s">
        <v>2</v>
      </c>
      <c r="C74" s="191" t="s">
        <v>13</v>
      </c>
      <c r="D74" s="191" t="s">
        <v>24</v>
      </c>
      <c r="E74" s="191" t="s">
        <v>4</v>
      </c>
      <c r="F74" s="191" t="s">
        <v>11</v>
      </c>
      <c r="G74" s="191" t="s">
        <v>15</v>
      </c>
      <c r="H74" s="192" t="s">
        <v>27</v>
      </c>
      <c r="I74" s="193" t="s">
        <v>26</v>
      </c>
      <c r="J74" s="179" t="s">
        <v>39</v>
      </c>
      <c r="K74" s="89"/>
    </row>
    <row r="75" spans="1:11" ht="21.75" customHeight="1">
      <c r="A75" s="194"/>
      <c r="B75" s="2"/>
      <c r="C75" s="2" t="s">
        <v>14</v>
      </c>
      <c r="D75" s="2"/>
      <c r="E75" s="2" t="s">
        <v>5</v>
      </c>
      <c r="F75" s="2" t="s">
        <v>12</v>
      </c>
      <c r="G75" s="2" t="s">
        <v>16</v>
      </c>
      <c r="H75" s="189"/>
      <c r="I75" s="195"/>
      <c r="J75" s="179"/>
      <c r="K75" s="89"/>
    </row>
    <row r="76" spans="1:11" ht="12.75" customHeight="1">
      <c r="A76" s="21" t="s">
        <v>10</v>
      </c>
      <c r="B76" s="75">
        <v>7</v>
      </c>
      <c r="C76" s="79" t="s">
        <v>295</v>
      </c>
      <c r="D76" s="119" t="s">
        <v>296</v>
      </c>
      <c r="E76" s="119" t="s">
        <v>297</v>
      </c>
      <c r="F76" s="77" t="s">
        <v>298</v>
      </c>
      <c r="G76" s="78" t="s">
        <v>43</v>
      </c>
      <c r="H76" s="144">
        <f>SUM(G78:G79)</f>
        <v>787856.82719999994</v>
      </c>
      <c r="I76" s="196">
        <v>348189.03399999999</v>
      </c>
      <c r="J76" s="179"/>
      <c r="K76" s="89"/>
    </row>
    <row r="77" spans="1:11" ht="12.75" customHeight="1">
      <c r="A77" s="19" t="s">
        <v>21</v>
      </c>
      <c r="B77" s="8" t="s">
        <v>17</v>
      </c>
      <c r="C77" s="8" t="s">
        <v>23</v>
      </c>
      <c r="D77" s="8" t="s">
        <v>3</v>
      </c>
      <c r="E77" s="8" t="s">
        <v>20</v>
      </c>
      <c r="F77" s="8" t="s">
        <v>18</v>
      </c>
      <c r="G77" s="8" t="s">
        <v>19</v>
      </c>
      <c r="H77" s="144"/>
      <c r="I77" s="196"/>
      <c r="J77" s="179"/>
      <c r="K77" s="89"/>
    </row>
    <row r="78" spans="1:11" ht="33.75">
      <c r="A78" s="171">
        <v>1</v>
      </c>
      <c r="B78" s="73">
        <v>3</v>
      </c>
      <c r="C78" s="50" t="s">
        <v>299</v>
      </c>
      <c r="D78" s="74" t="s">
        <v>301</v>
      </c>
      <c r="E78" s="131">
        <v>6100</v>
      </c>
      <c r="F78" s="131">
        <f>E78*16%</f>
        <v>976</v>
      </c>
      <c r="G78" s="130">
        <f>(F78+E78)*(B78)</f>
        <v>21228</v>
      </c>
      <c r="H78" s="144"/>
      <c r="I78" s="196"/>
      <c r="J78" s="179"/>
      <c r="K78" s="89"/>
    </row>
    <row r="79" spans="1:11" ht="45.75" customHeight="1" thickBot="1">
      <c r="A79" s="198">
        <v>2</v>
      </c>
      <c r="B79" s="128">
        <v>12</v>
      </c>
      <c r="C79" s="170" t="s">
        <v>300</v>
      </c>
      <c r="D79" s="169" t="s">
        <v>302</v>
      </c>
      <c r="E79" s="124">
        <v>55073.91</v>
      </c>
      <c r="F79" s="124">
        <f>E79*16%</f>
        <v>8811.8256000000001</v>
      </c>
      <c r="G79" s="120">
        <f>(F79+E79)*(B79)</f>
        <v>766628.82719999994</v>
      </c>
      <c r="H79" s="141"/>
      <c r="I79" s="188"/>
      <c r="J79" s="179"/>
      <c r="K79" s="89"/>
    </row>
    <row r="80" spans="1:11" ht="18.75" customHeight="1">
      <c r="A80" s="190" t="s">
        <v>1</v>
      </c>
      <c r="B80" s="191" t="s">
        <v>2</v>
      </c>
      <c r="C80" s="191" t="s">
        <v>13</v>
      </c>
      <c r="D80" s="191" t="s">
        <v>24</v>
      </c>
      <c r="E80" s="191" t="s">
        <v>4</v>
      </c>
      <c r="F80" s="191" t="s">
        <v>11</v>
      </c>
      <c r="G80" s="191" t="s">
        <v>15</v>
      </c>
      <c r="H80" s="192" t="s">
        <v>27</v>
      </c>
      <c r="I80" s="193" t="s">
        <v>26</v>
      </c>
      <c r="J80" s="179" t="s">
        <v>309</v>
      </c>
      <c r="K80" s="41"/>
    </row>
    <row r="81" spans="1:11" ht="21.75" customHeight="1">
      <c r="A81" s="194"/>
      <c r="B81" s="2"/>
      <c r="C81" s="2" t="s">
        <v>14</v>
      </c>
      <c r="D81" s="2"/>
      <c r="E81" s="2" t="s">
        <v>5</v>
      </c>
      <c r="F81" s="2" t="s">
        <v>12</v>
      </c>
      <c r="G81" s="2" t="s">
        <v>16</v>
      </c>
      <c r="H81" s="189"/>
      <c r="I81" s="195"/>
      <c r="J81" s="179"/>
      <c r="K81" s="41"/>
    </row>
    <row r="82" spans="1:11" ht="12.75" customHeight="1">
      <c r="A82" s="21" t="s">
        <v>10</v>
      </c>
      <c r="B82" s="75">
        <v>8</v>
      </c>
      <c r="C82" s="79">
        <v>406</v>
      </c>
      <c r="D82" s="119" t="s">
        <v>255</v>
      </c>
      <c r="E82" s="119" t="s">
        <v>256</v>
      </c>
      <c r="F82" s="77" t="s">
        <v>257</v>
      </c>
      <c r="G82" s="78" t="s">
        <v>43</v>
      </c>
      <c r="H82" s="144">
        <f>G84</f>
        <v>1221480</v>
      </c>
      <c r="I82" s="196">
        <v>150800</v>
      </c>
      <c r="J82" s="179"/>
      <c r="K82" s="41"/>
    </row>
    <row r="83" spans="1:11" ht="12.75" customHeight="1">
      <c r="A83" s="19" t="s">
        <v>21</v>
      </c>
      <c r="B83" s="8" t="s">
        <v>17</v>
      </c>
      <c r="C83" s="8" t="s">
        <v>23</v>
      </c>
      <c r="D83" s="8" t="s">
        <v>3</v>
      </c>
      <c r="E83" s="8" t="s">
        <v>20</v>
      </c>
      <c r="F83" s="8" t="s">
        <v>18</v>
      </c>
      <c r="G83" s="8" t="s">
        <v>19</v>
      </c>
      <c r="H83" s="144"/>
      <c r="I83" s="196"/>
      <c r="J83" s="179"/>
      <c r="K83" s="41"/>
    </row>
    <row r="84" spans="1:11" ht="57" thickBot="1">
      <c r="A84" s="172">
        <v>1</v>
      </c>
      <c r="B84" s="173">
        <v>1</v>
      </c>
      <c r="C84" s="177" t="s">
        <v>258</v>
      </c>
      <c r="D84" s="174" t="s">
        <v>259</v>
      </c>
      <c r="E84" s="175">
        <v>1053000</v>
      </c>
      <c r="F84" s="175">
        <f>E84*16%</f>
        <v>168480</v>
      </c>
      <c r="G84" s="178">
        <f>F84+E84</f>
        <v>1221480</v>
      </c>
      <c r="H84" s="176"/>
      <c r="I84" s="197"/>
      <c r="J84" s="179"/>
      <c r="K84" s="41"/>
    </row>
    <row r="85" spans="1:11" ht="15" hidden="1" customHeight="1">
      <c r="A85" s="7"/>
      <c r="B85" s="7"/>
      <c r="C85" s="181"/>
      <c r="D85" s="182"/>
      <c r="E85" s="126"/>
      <c r="F85" s="126"/>
      <c r="G85" s="123"/>
      <c r="H85" s="87"/>
      <c r="I85" s="66"/>
      <c r="J85" s="90"/>
      <c r="K85" s="41"/>
    </row>
    <row r="86" spans="1:11" ht="15" hidden="1" customHeight="1">
      <c r="A86" s="73"/>
      <c r="B86" s="73"/>
      <c r="C86" s="50"/>
      <c r="D86" s="74"/>
      <c r="E86" s="65"/>
      <c r="F86" s="65"/>
      <c r="G86" s="64"/>
      <c r="H86" s="87"/>
      <c r="I86" s="66"/>
      <c r="J86" s="90"/>
      <c r="K86" s="41"/>
    </row>
    <row r="87" spans="1:11" ht="15" hidden="1" customHeight="1">
      <c r="A87" s="73"/>
      <c r="B87" s="73"/>
      <c r="C87" s="50"/>
      <c r="D87" s="74"/>
      <c r="E87" s="65"/>
      <c r="F87" s="65"/>
      <c r="G87" s="64"/>
      <c r="H87" s="87"/>
      <c r="I87" s="66"/>
      <c r="J87" s="90"/>
      <c r="K87" s="41"/>
    </row>
    <row r="88" spans="1:11" ht="15.75" hidden="1" customHeight="1" thickBot="1">
      <c r="A88" s="180"/>
      <c r="B88" s="180"/>
      <c r="C88" s="180"/>
      <c r="D88" s="180"/>
      <c r="E88" s="180"/>
      <c r="F88" s="180"/>
      <c r="G88" s="180"/>
      <c r="H88" s="87"/>
      <c r="I88" s="121"/>
      <c r="J88" s="90"/>
      <c r="K88" s="41"/>
    </row>
    <row r="89" spans="1:11" ht="18.75" customHeight="1">
      <c r="A89" s="190" t="s">
        <v>1</v>
      </c>
      <c r="B89" s="191" t="s">
        <v>2</v>
      </c>
      <c r="C89" s="191" t="s">
        <v>13</v>
      </c>
      <c r="D89" s="191" t="s">
        <v>24</v>
      </c>
      <c r="E89" s="191" t="s">
        <v>4</v>
      </c>
      <c r="F89" s="191" t="s">
        <v>11</v>
      </c>
      <c r="G89" s="191" t="s">
        <v>15</v>
      </c>
      <c r="H89" s="192" t="s">
        <v>27</v>
      </c>
      <c r="I89" s="193" t="s">
        <v>26</v>
      </c>
      <c r="J89" s="179" t="s">
        <v>39</v>
      </c>
      <c r="K89" s="88"/>
    </row>
    <row r="90" spans="1:11" ht="21.75" customHeight="1">
      <c r="A90" s="194"/>
      <c r="B90" s="2"/>
      <c r="C90" s="2" t="s">
        <v>14</v>
      </c>
      <c r="D90" s="2"/>
      <c r="E90" s="2" t="s">
        <v>5</v>
      </c>
      <c r="F90" s="2" t="s">
        <v>12</v>
      </c>
      <c r="G90" s="2" t="s">
        <v>16</v>
      </c>
      <c r="H90" s="189"/>
      <c r="I90" s="195"/>
      <c r="J90" s="179"/>
      <c r="K90" s="88"/>
    </row>
    <row r="91" spans="1:11" ht="12.75" customHeight="1">
      <c r="A91" s="21" t="s">
        <v>10</v>
      </c>
      <c r="B91" s="75">
        <v>9</v>
      </c>
      <c r="C91" s="79">
        <v>299</v>
      </c>
      <c r="D91" s="119" t="s">
        <v>261</v>
      </c>
      <c r="E91" s="119" t="s">
        <v>262</v>
      </c>
      <c r="F91" s="77" t="s">
        <v>263</v>
      </c>
      <c r="G91" s="78" t="s">
        <v>43</v>
      </c>
      <c r="H91" s="144">
        <v>528530.80000000005</v>
      </c>
      <c r="I91" s="196">
        <v>240456.4</v>
      </c>
      <c r="J91" s="179"/>
      <c r="K91" s="88"/>
    </row>
    <row r="92" spans="1:11" ht="12.75" customHeight="1">
      <c r="A92" s="19" t="s">
        <v>21</v>
      </c>
      <c r="B92" s="8" t="s">
        <v>17</v>
      </c>
      <c r="C92" s="8" t="s">
        <v>23</v>
      </c>
      <c r="D92" s="8" t="s">
        <v>3</v>
      </c>
      <c r="E92" s="8" t="s">
        <v>20</v>
      </c>
      <c r="F92" s="8" t="s">
        <v>18</v>
      </c>
      <c r="G92" s="8" t="s">
        <v>19</v>
      </c>
      <c r="H92" s="144"/>
      <c r="I92" s="196"/>
      <c r="J92" s="179"/>
      <c r="K92" s="88"/>
    </row>
    <row r="93" spans="1:11" ht="15">
      <c r="A93" s="171">
        <v>1</v>
      </c>
      <c r="B93" s="73">
        <v>60</v>
      </c>
      <c r="C93" s="50" t="s">
        <v>268</v>
      </c>
      <c r="D93" s="74" t="s">
        <v>265</v>
      </c>
      <c r="E93" s="131">
        <v>1742</v>
      </c>
      <c r="F93" s="131">
        <f>E93*16%</f>
        <v>278.72000000000003</v>
      </c>
      <c r="G93" s="130">
        <f>F93+E93</f>
        <v>2020.72</v>
      </c>
      <c r="H93" s="144"/>
      <c r="I93" s="196"/>
      <c r="J93" s="179"/>
      <c r="K93" s="88"/>
    </row>
    <row r="94" spans="1:11" ht="15.75" thickBot="1">
      <c r="A94" s="198">
        <v>2</v>
      </c>
      <c r="B94" s="128">
        <v>200</v>
      </c>
      <c r="C94" s="170" t="s">
        <v>196</v>
      </c>
      <c r="D94" s="169" t="s">
        <v>264</v>
      </c>
      <c r="E94" s="124">
        <v>1755.55</v>
      </c>
      <c r="F94" s="124">
        <f>E94*16%</f>
        <v>280.88799999999998</v>
      </c>
      <c r="G94" s="120">
        <f>F94+E94</f>
        <v>2036.4379999999999</v>
      </c>
      <c r="H94" s="141"/>
      <c r="I94" s="188"/>
      <c r="J94" s="179"/>
      <c r="K94" s="88"/>
    </row>
    <row r="95" spans="1:11" ht="18.75" customHeight="1">
      <c r="A95" s="190" t="s">
        <v>1</v>
      </c>
      <c r="B95" s="191" t="s">
        <v>2</v>
      </c>
      <c r="C95" s="191" t="s">
        <v>13</v>
      </c>
      <c r="D95" s="191" t="s">
        <v>24</v>
      </c>
      <c r="E95" s="191" t="s">
        <v>4</v>
      </c>
      <c r="F95" s="191" t="s">
        <v>11</v>
      </c>
      <c r="G95" s="191" t="s">
        <v>15</v>
      </c>
      <c r="H95" s="192" t="s">
        <v>27</v>
      </c>
      <c r="I95" s="193" t="s">
        <v>26</v>
      </c>
      <c r="J95" s="179" t="s">
        <v>39</v>
      </c>
      <c r="K95" s="88"/>
    </row>
    <row r="96" spans="1:11" ht="21.75" customHeight="1">
      <c r="A96" s="194"/>
      <c r="B96" s="2"/>
      <c r="C96" s="2" t="s">
        <v>14</v>
      </c>
      <c r="D96" s="2"/>
      <c r="E96" s="2" t="s">
        <v>5</v>
      </c>
      <c r="F96" s="2" t="s">
        <v>12</v>
      </c>
      <c r="G96" s="2" t="s">
        <v>16</v>
      </c>
      <c r="H96" s="189"/>
      <c r="I96" s="195"/>
      <c r="J96" s="179"/>
      <c r="K96" s="88"/>
    </row>
    <row r="97" spans="1:11" ht="12.75" customHeight="1">
      <c r="A97" s="21" t="s">
        <v>10</v>
      </c>
      <c r="B97" s="75">
        <v>10</v>
      </c>
      <c r="C97" s="79" t="s">
        <v>266</v>
      </c>
      <c r="D97" s="119" t="s">
        <v>162</v>
      </c>
      <c r="E97" s="119" t="s">
        <v>262</v>
      </c>
      <c r="F97" s="77" t="s">
        <v>267</v>
      </c>
      <c r="G97" s="78" t="s">
        <v>43</v>
      </c>
      <c r="H97" s="144">
        <v>937143.17</v>
      </c>
      <c r="I97" s="196">
        <v>22275.33</v>
      </c>
      <c r="J97" s="179"/>
      <c r="K97" s="88"/>
    </row>
    <row r="98" spans="1:11" ht="12.75" customHeight="1">
      <c r="A98" s="19" t="s">
        <v>21</v>
      </c>
      <c r="B98" s="8" t="s">
        <v>17</v>
      </c>
      <c r="C98" s="8" t="s">
        <v>23</v>
      </c>
      <c r="D98" s="8" t="s">
        <v>3</v>
      </c>
      <c r="E98" s="8" t="s">
        <v>20</v>
      </c>
      <c r="F98" s="8" t="s">
        <v>18</v>
      </c>
      <c r="G98" s="8" t="s">
        <v>19</v>
      </c>
      <c r="H98" s="144"/>
      <c r="I98" s="196"/>
      <c r="J98" s="179"/>
      <c r="K98" s="88"/>
    </row>
    <row r="99" spans="1:11" ht="15">
      <c r="A99" s="171">
        <v>1</v>
      </c>
      <c r="B99" s="73">
        <v>36</v>
      </c>
      <c r="C99" s="50" t="s">
        <v>270</v>
      </c>
      <c r="D99" s="74" t="s">
        <v>269</v>
      </c>
      <c r="E99" s="131">
        <v>11086.2</v>
      </c>
      <c r="F99" s="131">
        <f t="shared" ref="F99:F107" si="5">E99*16%</f>
        <v>1773.7920000000001</v>
      </c>
      <c r="G99" s="130">
        <f t="shared" ref="G99:G107" si="6">F99+E99</f>
        <v>12859.992</v>
      </c>
      <c r="H99" s="144"/>
      <c r="I99" s="196"/>
      <c r="J99" s="179"/>
      <c r="K99" s="88"/>
    </row>
    <row r="100" spans="1:11" ht="15">
      <c r="A100" s="171">
        <v>2</v>
      </c>
      <c r="B100" s="73">
        <v>13</v>
      </c>
      <c r="C100" s="50" t="s">
        <v>270</v>
      </c>
      <c r="D100" s="74" t="s">
        <v>168</v>
      </c>
      <c r="E100" s="131">
        <v>14612.06</v>
      </c>
      <c r="F100" s="131">
        <f t="shared" si="5"/>
        <v>2337.9295999999999</v>
      </c>
      <c r="G100" s="130">
        <f t="shared" si="6"/>
        <v>16949.989600000001</v>
      </c>
      <c r="H100" s="144"/>
      <c r="I100" s="196"/>
      <c r="J100" s="179"/>
      <c r="K100" s="88"/>
    </row>
    <row r="101" spans="1:11" ht="15">
      <c r="A101" s="171">
        <v>3</v>
      </c>
      <c r="B101" s="73">
        <v>6</v>
      </c>
      <c r="C101" s="50" t="s">
        <v>271</v>
      </c>
      <c r="D101" s="50" t="s">
        <v>170</v>
      </c>
      <c r="E101" s="131">
        <v>4864.3</v>
      </c>
      <c r="F101" s="131">
        <f t="shared" si="5"/>
        <v>778.28800000000001</v>
      </c>
      <c r="G101" s="130">
        <f t="shared" si="6"/>
        <v>5642.5879999999997</v>
      </c>
      <c r="H101" s="144"/>
      <c r="I101" s="196"/>
      <c r="J101" s="179"/>
      <c r="K101" s="88"/>
    </row>
    <row r="102" spans="1:11" ht="15">
      <c r="A102" s="171">
        <v>4</v>
      </c>
      <c r="B102" s="73">
        <v>5</v>
      </c>
      <c r="C102" s="50" t="s">
        <v>182</v>
      </c>
      <c r="D102" s="50" t="s">
        <v>272</v>
      </c>
      <c r="E102" s="131">
        <v>9521.5499999999993</v>
      </c>
      <c r="F102" s="131">
        <f t="shared" si="5"/>
        <v>1523.4479999999999</v>
      </c>
      <c r="G102" s="130">
        <f t="shared" si="6"/>
        <v>11044.998</v>
      </c>
      <c r="H102" s="144"/>
      <c r="I102" s="196"/>
      <c r="J102" s="179"/>
      <c r="K102" s="88"/>
    </row>
    <row r="103" spans="1:11" ht="15">
      <c r="A103" s="171">
        <v>5</v>
      </c>
      <c r="B103" s="73">
        <v>4</v>
      </c>
      <c r="C103" s="50" t="s">
        <v>273</v>
      </c>
      <c r="D103" s="74" t="s">
        <v>175</v>
      </c>
      <c r="E103" s="131">
        <v>2586</v>
      </c>
      <c r="F103" s="131">
        <f t="shared" si="5"/>
        <v>413.76</v>
      </c>
      <c r="G103" s="130">
        <f t="shared" si="6"/>
        <v>2999.76</v>
      </c>
      <c r="H103" s="144"/>
      <c r="I103" s="196"/>
      <c r="J103" s="179"/>
      <c r="K103" s="88"/>
    </row>
    <row r="104" spans="1:11" ht="15">
      <c r="A104" s="171">
        <v>6</v>
      </c>
      <c r="B104" s="73">
        <v>3</v>
      </c>
      <c r="C104" s="50" t="s">
        <v>273</v>
      </c>
      <c r="D104" s="74" t="s">
        <v>274</v>
      </c>
      <c r="E104" s="131">
        <v>1293</v>
      </c>
      <c r="F104" s="131">
        <f t="shared" si="5"/>
        <v>206.88</v>
      </c>
      <c r="G104" s="130">
        <f t="shared" si="6"/>
        <v>1499.88</v>
      </c>
      <c r="H104" s="144"/>
      <c r="I104" s="196"/>
      <c r="J104" s="179"/>
      <c r="K104" s="88"/>
    </row>
    <row r="105" spans="1:11" ht="15">
      <c r="A105" s="171">
        <v>7</v>
      </c>
      <c r="B105" s="73">
        <v>10</v>
      </c>
      <c r="C105" s="50" t="s">
        <v>273</v>
      </c>
      <c r="D105" s="74" t="s">
        <v>275</v>
      </c>
      <c r="E105" s="131">
        <v>129.31</v>
      </c>
      <c r="F105" s="131">
        <f t="shared" si="5"/>
        <v>20.689600000000002</v>
      </c>
      <c r="G105" s="130">
        <f t="shared" si="6"/>
        <v>149.99960000000002</v>
      </c>
      <c r="H105" s="144"/>
      <c r="I105" s="196"/>
      <c r="J105" s="179"/>
      <c r="K105" s="88"/>
    </row>
    <row r="106" spans="1:11" ht="15">
      <c r="A106" s="171">
        <v>8</v>
      </c>
      <c r="B106" s="73">
        <v>48</v>
      </c>
      <c r="C106" s="50" t="s">
        <v>182</v>
      </c>
      <c r="D106" s="74" t="s">
        <v>172</v>
      </c>
      <c r="E106" s="131">
        <v>2580</v>
      </c>
      <c r="F106" s="131">
        <f t="shared" si="5"/>
        <v>412.8</v>
      </c>
      <c r="G106" s="130">
        <f t="shared" si="6"/>
        <v>2992.8</v>
      </c>
      <c r="H106" s="144"/>
      <c r="I106" s="196"/>
      <c r="J106" s="179"/>
      <c r="K106" s="88"/>
    </row>
    <row r="107" spans="1:11" ht="15.75" thickBot="1">
      <c r="A107" s="198">
        <v>9</v>
      </c>
      <c r="B107" s="128">
        <v>1</v>
      </c>
      <c r="C107" s="170" t="s">
        <v>270</v>
      </c>
      <c r="D107" s="169" t="s">
        <v>276</v>
      </c>
      <c r="E107" s="124">
        <v>2672.41</v>
      </c>
      <c r="F107" s="124">
        <f t="shared" si="5"/>
        <v>427.5856</v>
      </c>
      <c r="G107" s="120">
        <f t="shared" si="6"/>
        <v>3099.9955999999997</v>
      </c>
      <c r="H107" s="141"/>
      <c r="I107" s="188"/>
      <c r="J107" s="179"/>
      <c r="K107" s="88"/>
    </row>
    <row r="108" spans="1:11" ht="18.75" customHeight="1">
      <c r="A108" s="190" t="s">
        <v>1</v>
      </c>
      <c r="B108" s="191" t="s">
        <v>2</v>
      </c>
      <c r="C108" s="191" t="s">
        <v>13</v>
      </c>
      <c r="D108" s="191" t="s">
        <v>24</v>
      </c>
      <c r="E108" s="191" t="s">
        <v>4</v>
      </c>
      <c r="F108" s="191" t="s">
        <v>11</v>
      </c>
      <c r="G108" s="191" t="s">
        <v>15</v>
      </c>
      <c r="H108" s="192" t="s">
        <v>27</v>
      </c>
      <c r="I108" s="193" t="s">
        <v>26</v>
      </c>
      <c r="J108" s="167" t="s">
        <v>39</v>
      </c>
      <c r="K108" s="88"/>
    </row>
    <row r="109" spans="1:11" ht="21.75" customHeight="1">
      <c r="A109" s="194"/>
      <c r="B109" s="2"/>
      <c r="C109" s="2" t="s">
        <v>14</v>
      </c>
      <c r="D109" s="2"/>
      <c r="E109" s="2" t="s">
        <v>5</v>
      </c>
      <c r="F109" s="2" t="s">
        <v>12</v>
      </c>
      <c r="G109" s="2" t="s">
        <v>16</v>
      </c>
      <c r="H109" s="189"/>
      <c r="I109" s="195"/>
      <c r="J109" s="167"/>
      <c r="K109" s="88"/>
    </row>
    <row r="110" spans="1:11" ht="12.75" customHeight="1">
      <c r="A110" s="21" t="s">
        <v>10</v>
      </c>
      <c r="B110" s="75">
        <v>11</v>
      </c>
      <c r="C110" s="79">
        <v>401</v>
      </c>
      <c r="D110" s="119" t="s">
        <v>277</v>
      </c>
      <c r="E110" s="119" t="s">
        <v>262</v>
      </c>
      <c r="F110" s="77" t="s">
        <v>267</v>
      </c>
      <c r="G110" s="78" t="s">
        <v>43</v>
      </c>
      <c r="H110" s="144">
        <f>SUM(G112:G122)</f>
        <v>429704.95999999996</v>
      </c>
      <c r="I110" s="196">
        <v>191354.30799999999</v>
      </c>
      <c r="J110" s="167"/>
      <c r="K110" s="88"/>
    </row>
    <row r="111" spans="1:11" ht="12.75" customHeight="1">
      <c r="A111" s="19" t="s">
        <v>21</v>
      </c>
      <c r="B111" s="8" t="s">
        <v>17</v>
      </c>
      <c r="C111" s="8" t="s">
        <v>23</v>
      </c>
      <c r="D111" s="8" t="s">
        <v>3</v>
      </c>
      <c r="E111" s="8" t="s">
        <v>20</v>
      </c>
      <c r="F111" s="8" t="s">
        <v>18</v>
      </c>
      <c r="G111" s="8" t="s">
        <v>19</v>
      </c>
      <c r="H111" s="144"/>
      <c r="I111" s="196"/>
      <c r="J111" s="167"/>
      <c r="K111" s="88"/>
    </row>
    <row r="112" spans="1:11" ht="15">
      <c r="A112" s="171">
        <v>1</v>
      </c>
      <c r="B112" s="73">
        <v>6</v>
      </c>
      <c r="C112" s="50" t="s">
        <v>195</v>
      </c>
      <c r="D112" s="74" t="s">
        <v>45</v>
      </c>
      <c r="E112" s="131">
        <v>586.44000000000005</v>
      </c>
      <c r="F112" s="131">
        <f t="shared" ref="F112:F121" si="7">E112*16%</f>
        <v>93.830400000000012</v>
      </c>
      <c r="G112" s="130">
        <f>(E112*B112)+(16%)</f>
        <v>3518.8</v>
      </c>
      <c r="H112" s="144"/>
      <c r="I112" s="196"/>
      <c r="J112" s="167"/>
      <c r="K112" s="88"/>
    </row>
    <row r="113" spans="1:11" ht="15">
      <c r="A113" s="171">
        <v>2</v>
      </c>
      <c r="B113" s="73">
        <v>3</v>
      </c>
      <c r="C113" s="50" t="s">
        <v>278</v>
      </c>
      <c r="D113" s="74" t="s">
        <v>279</v>
      </c>
      <c r="E113" s="131">
        <v>5479</v>
      </c>
      <c r="F113" s="131">
        <f t="shared" si="7"/>
        <v>876.64</v>
      </c>
      <c r="G113" s="130">
        <f t="shared" ref="G113:G122" si="8">(E113*B113)+(16%)</f>
        <v>16437.16</v>
      </c>
      <c r="H113" s="144"/>
      <c r="I113" s="196"/>
      <c r="J113" s="167"/>
      <c r="K113" s="88"/>
    </row>
    <row r="114" spans="1:11" ht="15">
      <c r="A114" s="171">
        <v>3</v>
      </c>
      <c r="B114" s="73">
        <v>3</v>
      </c>
      <c r="C114" s="50" t="s">
        <v>196</v>
      </c>
      <c r="D114" s="50" t="s">
        <v>280</v>
      </c>
      <c r="E114" s="131">
        <v>9070.06</v>
      </c>
      <c r="F114" s="131">
        <f t="shared" si="7"/>
        <v>1451.2095999999999</v>
      </c>
      <c r="G114" s="130">
        <f t="shared" si="8"/>
        <v>27210.34</v>
      </c>
      <c r="H114" s="144"/>
      <c r="I114" s="196"/>
      <c r="J114" s="167"/>
      <c r="K114" s="88"/>
    </row>
    <row r="115" spans="1:11" ht="15">
      <c r="A115" s="171">
        <v>4</v>
      </c>
      <c r="B115" s="73">
        <v>3</v>
      </c>
      <c r="C115" s="50" t="s">
        <v>282</v>
      </c>
      <c r="D115" s="50" t="s">
        <v>281</v>
      </c>
      <c r="E115" s="131">
        <v>5020</v>
      </c>
      <c r="F115" s="131">
        <f t="shared" si="7"/>
        <v>803.2</v>
      </c>
      <c r="G115" s="130">
        <f t="shared" si="8"/>
        <v>15060.16</v>
      </c>
      <c r="H115" s="144"/>
      <c r="I115" s="196"/>
      <c r="J115" s="167"/>
      <c r="K115" s="88"/>
    </row>
    <row r="116" spans="1:11" ht="15">
      <c r="A116" s="171">
        <v>5</v>
      </c>
      <c r="B116" s="73">
        <v>6</v>
      </c>
      <c r="C116" s="50" t="s">
        <v>195</v>
      </c>
      <c r="D116" s="74" t="s">
        <v>283</v>
      </c>
      <c r="E116" s="131">
        <v>20750</v>
      </c>
      <c r="F116" s="131">
        <f t="shared" si="7"/>
        <v>3320</v>
      </c>
      <c r="G116" s="130">
        <f t="shared" si="8"/>
        <v>124500.16</v>
      </c>
      <c r="H116" s="144"/>
      <c r="I116" s="196"/>
      <c r="J116" s="167"/>
      <c r="K116" s="88"/>
    </row>
    <row r="117" spans="1:11" ht="15">
      <c r="A117" s="171">
        <v>6</v>
      </c>
      <c r="B117" s="73">
        <v>3</v>
      </c>
      <c r="C117" s="50" t="s">
        <v>195</v>
      </c>
      <c r="D117" s="74" t="s">
        <v>284</v>
      </c>
      <c r="E117" s="131">
        <v>50988</v>
      </c>
      <c r="F117" s="131">
        <f t="shared" si="7"/>
        <v>8158.08</v>
      </c>
      <c r="G117" s="130">
        <f t="shared" si="8"/>
        <v>152964.16</v>
      </c>
      <c r="H117" s="144"/>
      <c r="I117" s="196"/>
      <c r="J117" s="167"/>
      <c r="K117" s="88"/>
    </row>
    <row r="118" spans="1:11" ht="15">
      <c r="A118" s="171">
        <v>7</v>
      </c>
      <c r="B118" s="73">
        <v>3</v>
      </c>
      <c r="C118" s="50" t="s">
        <v>196</v>
      </c>
      <c r="D118" s="74" t="s">
        <v>285</v>
      </c>
      <c r="E118" s="131">
        <v>3787.23</v>
      </c>
      <c r="F118" s="131">
        <f t="shared" si="7"/>
        <v>605.95680000000004</v>
      </c>
      <c r="G118" s="130">
        <f t="shared" si="8"/>
        <v>11361.85</v>
      </c>
      <c r="H118" s="144"/>
      <c r="I118" s="196"/>
      <c r="J118" s="167"/>
      <c r="K118" s="88"/>
    </row>
    <row r="119" spans="1:11" ht="15">
      <c r="A119" s="171">
        <v>8</v>
      </c>
      <c r="B119" s="73">
        <v>3</v>
      </c>
      <c r="C119" s="50" t="s">
        <v>138</v>
      </c>
      <c r="D119" s="74" t="s">
        <v>286</v>
      </c>
      <c r="E119" s="131">
        <v>6750</v>
      </c>
      <c r="F119" s="131">
        <f t="shared" si="7"/>
        <v>1080</v>
      </c>
      <c r="G119" s="130">
        <f t="shared" si="8"/>
        <v>20250.16</v>
      </c>
      <c r="H119" s="144"/>
      <c r="I119" s="196"/>
      <c r="J119" s="167"/>
      <c r="K119" s="88"/>
    </row>
    <row r="120" spans="1:11" ht="15">
      <c r="A120" s="171">
        <v>9</v>
      </c>
      <c r="B120" s="73">
        <v>3</v>
      </c>
      <c r="C120" s="50" t="s">
        <v>196</v>
      </c>
      <c r="D120" s="50" t="s">
        <v>287</v>
      </c>
      <c r="E120" s="131">
        <v>637.23</v>
      </c>
      <c r="F120" s="131">
        <f t="shared" si="7"/>
        <v>101.9568</v>
      </c>
      <c r="G120" s="130">
        <f t="shared" si="8"/>
        <v>1911.8500000000001</v>
      </c>
      <c r="H120" s="144"/>
      <c r="I120" s="196"/>
      <c r="J120" s="167"/>
      <c r="K120" s="88"/>
    </row>
    <row r="121" spans="1:11" ht="15">
      <c r="A121" s="171">
        <v>10</v>
      </c>
      <c r="B121" s="73">
        <v>6</v>
      </c>
      <c r="C121" s="50" t="s">
        <v>130</v>
      </c>
      <c r="D121" s="74" t="s">
        <v>288</v>
      </c>
      <c r="E121" s="131">
        <v>1929</v>
      </c>
      <c r="F121" s="131">
        <f t="shared" si="7"/>
        <v>308.64</v>
      </c>
      <c r="G121" s="130">
        <f t="shared" si="8"/>
        <v>11574.16</v>
      </c>
      <c r="H121" s="144"/>
      <c r="I121" s="196"/>
      <c r="J121" s="167"/>
      <c r="K121" s="88"/>
    </row>
    <row r="122" spans="1:11" ht="15.75" thickBot="1">
      <c r="A122" s="198">
        <v>11</v>
      </c>
      <c r="B122" s="128">
        <v>3</v>
      </c>
      <c r="C122" s="170" t="s">
        <v>282</v>
      </c>
      <c r="D122" s="169" t="s">
        <v>289</v>
      </c>
      <c r="E122" s="124">
        <v>14972</v>
      </c>
      <c r="F122" s="124">
        <f>E122*16%</f>
        <v>2395.52</v>
      </c>
      <c r="G122" s="120">
        <f t="shared" si="8"/>
        <v>44916.160000000003</v>
      </c>
      <c r="H122" s="141"/>
      <c r="I122" s="188"/>
      <c r="J122" s="167"/>
      <c r="K122" s="94"/>
    </row>
    <row r="123" spans="1:11" ht="18.75" customHeight="1">
      <c r="A123" s="190" t="s">
        <v>1</v>
      </c>
      <c r="B123" s="191" t="s">
        <v>2</v>
      </c>
      <c r="C123" s="191" t="s">
        <v>13</v>
      </c>
      <c r="D123" s="191" t="s">
        <v>24</v>
      </c>
      <c r="E123" s="191" t="s">
        <v>4</v>
      </c>
      <c r="F123" s="191" t="s">
        <v>11</v>
      </c>
      <c r="G123" s="191" t="s">
        <v>15</v>
      </c>
      <c r="H123" s="192" t="s">
        <v>27</v>
      </c>
      <c r="I123" s="193" t="s">
        <v>26</v>
      </c>
      <c r="J123" s="167"/>
      <c r="K123" s="110"/>
    </row>
    <row r="124" spans="1:11" ht="21.75" customHeight="1">
      <c r="A124" s="194"/>
      <c r="B124" s="2"/>
      <c r="C124" s="2" t="s">
        <v>14</v>
      </c>
      <c r="D124" s="2"/>
      <c r="E124" s="2" t="s">
        <v>5</v>
      </c>
      <c r="F124" s="2" t="s">
        <v>12</v>
      </c>
      <c r="G124" s="2" t="s">
        <v>16</v>
      </c>
      <c r="H124" s="189"/>
      <c r="I124" s="195"/>
      <c r="J124" s="167"/>
      <c r="K124" s="110"/>
    </row>
    <row r="125" spans="1:11" ht="12.75" customHeight="1">
      <c r="A125" s="21" t="s">
        <v>10</v>
      </c>
      <c r="B125" s="75">
        <v>12</v>
      </c>
      <c r="C125" s="132" t="s">
        <v>397</v>
      </c>
      <c r="D125" s="119" t="s">
        <v>383</v>
      </c>
      <c r="E125" s="119" t="s">
        <v>384</v>
      </c>
      <c r="F125" s="77" t="s">
        <v>385</v>
      </c>
      <c r="G125" s="78" t="s">
        <v>43</v>
      </c>
      <c r="H125" s="144">
        <f>SUM(G127:G136)</f>
        <v>2457576</v>
      </c>
      <c r="I125" s="196">
        <v>663419.4</v>
      </c>
      <c r="J125" s="167"/>
      <c r="K125" s="110"/>
    </row>
    <row r="126" spans="1:11" ht="12.75" customHeight="1">
      <c r="A126" s="19" t="s">
        <v>21</v>
      </c>
      <c r="B126" s="8" t="s">
        <v>17</v>
      </c>
      <c r="C126" s="8" t="s">
        <v>23</v>
      </c>
      <c r="D126" s="8" t="s">
        <v>3</v>
      </c>
      <c r="E126" s="8" t="s">
        <v>20</v>
      </c>
      <c r="F126" s="8" t="s">
        <v>18</v>
      </c>
      <c r="G126" s="8" t="s">
        <v>19</v>
      </c>
      <c r="H126" s="144"/>
      <c r="I126" s="196"/>
      <c r="J126" s="167"/>
      <c r="K126" s="110"/>
    </row>
    <row r="127" spans="1:11" ht="22.5">
      <c r="A127" s="171">
        <v>1</v>
      </c>
      <c r="B127" s="73">
        <v>1</v>
      </c>
      <c r="C127" s="162" t="s">
        <v>386</v>
      </c>
      <c r="D127" s="74" t="s">
        <v>387</v>
      </c>
      <c r="E127" s="131">
        <v>907200</v>
      </c>
      <c r="F127" s="131">
        <f>E127*16%</f>
        <v>145152</v>
      </c>
      <c r="G127" s="130">
        <f>F127+E127</f>
        <v>1052352</v>
      </c>
      <c r="H127" s="144"/>
      <c r="I127" s="196"/>
      <c r="J127" s="167"/>
      <c r="K127" s="110"/>
    </row>
    <row r="128" spans="1:11" ht="21" customHeight="1">
      <c r="A128" s="171">
        <v>2</v>
      </c>
      <c r="B128" s="73">
        <v>1</v>
      </c>
      <c r="C128" s="162"/>
      <c r="D128" s="74" t="s">
        <v>388</v>
      </c>
      <c r="E128" s="131">
        <v>86400</v>
      </c>
      <c r="F128" s="131">
        <f t="shared" ref="F128:F136" si="9">E128*16%</f>
        <v>13824</v>
      </c>
      <c r="G128" s="130">
        <f t="shared" ref="G128:G136" si="10">F128+E128</f>
        <v>100224</v>
      </c>
      <c r="H128" s="144"/>
      <c r="I128" s="196"/>
      <c r="J128" s="167"/>
      <c r="K128" s="110"/>
    </row>
    <row r="129" spans="1:11" ht="22.5">
      <c r="A129" s="171">
        <v>3</v>
      </c>
      <c r="B129" s="73">
        <v>1</v>
      </c>
      <c r="C129" s="162"/>
      <c r="D129" s="74" t="s">
        <v>389</v>
      </c>
      <c r="E129" s="131">
        <v>43200</v>
      </c>
      <c r="F129" s="131">
        <f t="shared" si="9"/>
        <v>6912</v>
      </c>
      <c r="G129" s="130">
        <f t="shared" si="10"/>
        <v>50112</v>
      </c>
      <c r="H129" s="144"/>
      <c r="I129" s="196"/>
      <c r="J129" s="167"/>
      <c r="K129" s="110"/>
    </row>
    <row r="130" spans="1:11" ht="22.5">
      <c r="A130" s="171">
        <v>4</v>
      </c>
      <c r="B130" s="73">
        <v>1</v>
      </c>
      <c r="C130" s="162"/>
      <c r="D130" s="74" t="s">
        <v>390</v>
      </c>
      <c r="E130" s="131">
        <v>86400</v>
      </c>
      <c r="F130" s="131">
        <f t="shared" si="9"/>
        <v>13824</v>
      </c>
      <c r="G130" s="130">
        <f t="shared" si="10"/>
        <v>100224</v>
      </c>
      <c r="H130" s="144"/>
      <c r="I130" s="196"/>
      <c r="J130" s="167"/>
      <c r="K130" s="110"/>
    </row>
    <row r="131" spans="1:11" ht="22.5">
      <c r="A131" s="171">
        <v>5</v>
      </c>
      <c r="B131" s="73">
        <v>1</v>
      </c>
      <c r="C131" s="162"/>
      <c r="D131" s="74" t="s">
        <v>391</v>
      </c>
      <c r="E131" s="131">
        <v>273600</v>
      </c>
      <c r="F131" s="131">
        <f t="shared" si="9"/>
        <v>43776</v>
      </c>
      <c r="G131" s="130">
        <f t="shared" si="10"/>
        <v>317376</v>
      </c>
      <c r="H131" s="144"/>
      <c r="I131" s="196"/>
      <c r="J131" s="167"/>
      <c r="K131" s="110"/>
    </row>
    <row r="132" spans="1:11" ht="22.5">
      <c r="A132" s="171">
        <v>6</v>
      </c>
      <c r="B132" s="73">
        <v>1</v>
      </c>
      <c r="C132" s="162"/>
      <c r="D132" s="74" t="s">
        <v>392</v>
      </c>
      <c r="E132" s="131">
        <v>86400</v>
      </c>
      <c r="F132" s="131">
        <f t="shared" si="9"/>
        <v>13824</v>
      </c>
      <c r="G132" s="130">
        <f t="shared" si="10"/>
        <v>100224</v>
      </c>
      <c r="H132" s="144"/>
      <c r="I132" s="196"/>
      <c r="J132" s="167"/>
      <c r="K132" s="110"/>
    </row>
    <row r="133" spans="1:11" ht="22.5">
      <c r="A133" s="171">
        <v>7</v>
      </c>
      <c r="B133" s="73">
        <v>1</v>
      </c>
      <c r="C133" s="162"/>
      <c r="D133" s="74" t="s">
        <v>393</v>
      </c>
      <c r="E133" s="131">
        <v>129600</v>
      </c>
      <c r="F133" s="131">
        <f t="shared" si="9"/>
        <v>20736</v>
      </c>
      <c r="G133" s="130">
        <f t="shared" si="10"/>
        <v>150336</v>
      </c>
      <c r="H133" s="144"/>
      <c r="I133" s="196"/>
      <c r="J133" s="167"/>
      <c r="K133" s="110"/>
    </row>
    <row r="134" spans="1:11" ht="22.5">
      <c r="A134" s="171">
        <v>8</v>
      </c>
      <c r="B134" s="73">
        <v>1</v>
      </c>
      <c r="C134" s="162"/>
      <c r="D134" s="74" t="s">
        <v>394</v>
      </c>
      <c r="E134" s="131">
        <v>86400</v>
      </c>
      <c r="F134" s="131">
        <f t="shared" si="9"/>
        <v>13824</v>
      </c>
      <c r="G134" s="130">
        <f t="shared" si="10"/>
        <v>100224</v>
      </c>
      <c r="H134" s="144"/>
      <c r="I134" s="196"/>
      <c r="J134" s="167"/>
      <c r="K134" s="110"/>
    </row>
    <row r="135" spans="1:11" ht="33.75">
      <c r="A135" s="171">
        <v>9</v>
      </c>
      <c r="B135" s="73">
        <v>1</v>
      </c>
      <c r="C135" s="162"/>
      <c r="D135" s="74" t="s">
        <v>395</v>
      </c>
      <c r="E135" s="131">
        <v>160200</v>
      </c>
      <c r="F135" s="131">
        <f t="shared" si="9"/>
        <v>25632</v>
      </c>
      <c r="G135" s="130">
        <f t="shared" si="10"/>
        <v>185832</v>
      </c>
      <c r="H135" s="144"/>
      <c r="I135" s="196"/>
      <c r="J135" s="167"/>
      <c r="K135" s="110"/>
    </row>
    <row r="136" spans="1:11" ht="23.25" thickBot="1">
      <c r="A136" s="198">
        <v>10</v>
      </c>
      <c r="B136" s="128">
        <v>1</v>
      </c>
      <c r="C136" s="168"/>
      <c r="D136" s="169" t="s">
        <v>396</v>
      </c>
      <c r="E136" s="124">
        <v>259200</v>
      </c>
      <c r="F136" s="124">
        <f t="shared" si="9"/>
        <v>41472</v>
      </c>
      <c r="G136" s="120">
        <f t="shared" si="10"/>
        <v>300672</v>
      </c>
      <c r="H136" s="141"/>
      <c r="I136" s="188"/>
      <c r="J136" s="167"/>
      <c r="K136" s="110"/>
    </row>
    <row r="137" spans="1:11" ht="18.75" customHeight="1">
      <c r="A137" s="190" t="s">
        <v>1</v>
      </c>
      <c r="B137" s="191" t="s">
        <v>2</v>
      </c>
      <c r="C137" s="191" t="s">
        <v>13</v>
      </c>
      <c r="D137" s="191" t="s">
        <v>24</v>
      </c>
      <c r="E137" s="191" t="s">
        <v>4</v>
      </c>
      <c r="F137" s="191" t="s">
        <v>11</v>
      </c>
      <c r="G137" s="191" t="s">
        <v>15</v>
      </c>
      <c r="H137" s="192" t="s">
        <v>27</v>
      </c>
      <c r="I137" s="193" t="s">
        <v>26</v>
      </c>
      <c r="J137" s="167"/>
      <c r="K137" s="129"/>
    </row>
    <row r="138" spans="1:11" ht="21.75" customHeight="1">
      <c r="A138" s="194"/>
      <c r="B138" s="2"/>
      <c r="C138" s="2" t="s">
        <v>14</v>
      </c>
      <c r="D138" s="2"/>
      <c r="E138" s="2" t="s">
        <v>5</v>
      </c>
      <c r="F138" s="2" t="s">
        <v>12</v>
      </c>
      <c r="G138" s="2" t="s">
        <v>16</v>
      </c>
      <c r="H138" s="189"/>
      <c r="I138" s="195"/>
      <c r="J138" s="167"/>
      <c r="K138" s="129"/>
    </row>
    <row r="139" spans="1:11" ht="12.75" customHeight="1">
      <c r="A139" s="21" t="s">
        <v>10</v>
      </c>
      <c r="B139" s="75">
        <v>14</v>
      </c>
      <c r="C139" s="79">
        <v>700</v>
      </c>
      <c r="D139" s="119" t="s">
        <v>399</v>
      </c>
      <c r="E139" s="119" t="s">
        <v>400</v>
      </c>
      <c r="F139" s="77" t="s">
        <v>298</v>
      </c>
      <c r="G139" s="78" t="s">
        <v>43</v>
      </c>
      <c r="H139" s="144">
        <f>G141</f>
        <v>696000</v>
      </c>
      <c r="I139" s="196">
        <v>98745</v>
      </c>
      <c r="J139" s="167"/>
      <c r="K139" s="129"/>
    </row>
    <row r="140" spans="1:11" ht="12.75" customHeight="1">
      <c r="A140" s="19" t="s">
        <v>21</v>
      </c>
      <c r="B140" s="8" t="s">
        <v>17</v>
      </c>
      <c r="C140" s="8" t="s">
        <v>23</v>
      </c>
      <c r="D140" s="8" t="s">
        <v>3</v>
      </c>
      <c r="E140" s="8" t="s">
        <v>20</v>
      </c>
      <c r="F140" s="8" t="s">
        <v>18</v>
      </c>
      <c r="G140" s="8" t="s">
        <v>19</v>
      </c>
      <c r="H140" s="144"/>
      <c r="I140" s="196"/>
      <c r="J140" s="167"/>
      <c r="K140" s="129"/>
    </row>
    <row r="141" spans="1:11" ht="23.25" thickBot="1">
      <c r="A141" s="198">
        <v>1</v>
      </c>
      <c r="B141" s="128">
        <v>7500</v>
      </c>
      <c r="C141" s="6" t="s">
        <v>201</v>
      </c>
      <c r="D141" s="169" t="s">
        <v>401</v>
      </c>
      <c r="E141" s="124">
        <v>80</v>
      </c>
      <c r="F141" s="124">
        <f>E141*16%</f>
        <v>12.8</v>
      </c>
      <c r="G141" s="120">
        <f>(E141+F141)*B141</f>
        <v>696000</v>
      </c>
      <c r="H141" s="141"/>
      <c r="I141" s="188"/>
      <c r="J141" s="167"/>
      <c r="K141" s="129"/>
    </row>
    <row r="142" spans="1:11" ht="18.75" customHeight="1">
      <c r="A142" s="190" t="s">
        <v>1</v>
      </c>
      <c r="B142" s="191" t="s">
        <v>2</v>
      </c>
      <c r="C142" s="191" t="s">
        <v>13</v>
      </c>
      <c r="D142" s="191" t="s">
        <v>24</v>
      </c>
      <c r="E142" s="191" t="s">
        <v>4</v>
      </c>
      <c r="F142" s="191" t="s">
        <v>11</v>
      </c>
      <c r="G142" s="191" t="s">
        <v>15</v>
      </c>
      <c r="H142" s="192" t="s">
        <v>27</v>
      </c>
      <c r="I142" s="193" t="s">
        <v>26</v>
      </c>
      <c r="J142" s="167"/>
      <c r="K142" s="94"/>
    </row>
    <row r="143" spans="1:11" ht="21.75" customHeight="1">
      <c r="A143" s="194"/>
      <c r="B143" s="2"/>
      <c r="C143" s="2" t="s">
        <v>14</v>
      </c>
      <c r="D143" s="2"/>
      <c r="E143" s="2" t="s">
        <v>5</v>
      </c>
      <c r="F143" s="2" t="s">
        <v>12</v>
      </c>
      <c r="G143" s="2" t="s">
        <v>16</v>
      </c>
      <c r="H143" s="189"/>
      <c r="I143" s="195"/>
      <c r="J143" s="167"/>
      <c r="K143" s="94"/>
    </row>
    <row r="144" spans="1:11" ht="12.75" customHeight="1">
      <c r="A144" s="21" t="s">
        <v>10</v>
      </c>
      <c r="B144" s="75">
        <v>15</v>
      </c>
      <c r="C144" s="79">
        <v>558</v>
      </c>
      <c r="D144" s="119" t="s">
        <v>310</v>
      </c>
      <c r="E144" s="119" t="s">
        <v>311</v>
      </c>
      <c r="F144" s="77" t="s">
        <v>298</v>
      </c>
      <c r="G144" s="78" t="s">
        <v>43</v>
      </c>
      <c r="H144" s="144">
        <f>SUM(G146:G167)</f>
        <v>419727.20799999998</v>
      </c>
      <c r="I144" s="196">
        <v>173867.598</v>
      </c>
      <c r="J144" s="167"/>
      <c r="K144" s="94"/>
    </row>
    <row r="145" spans="1:11" ht="12.75" customHeight="1">
      <c r="A145" s="19" t="s">
        <v>21</v>
      </c>
      <c r="B145" s="8" t="s">
        <v>17</v>
      </c>
      <c r="C145" s="8" t="s">
        <v>23</v>
      </c>
      <c r="D145" s="8" t="s">
        <v>3</v>
      </c>
      <c r="E145" s="8" t="s">
        <v>20</v>
      </c>
      <c r="F145" s="8" t="s">
        <v>18</v>
      </c>
      <c r="G145" s="8" t="s">
        <v>19</v>
      </c>
      <c r="H145" s="144"/>
      <c r="I145" s="196"/>
      <c r="J145" s="167"/>
      <c r="K145" s="94"/>
    </row>
    <row r="146" spans="1:11" ht="33.75">
      <c r="A146" s="202">
        <v>1</v>
      </c>
      <c r="B146" s="97">
        <v>4</v>
      </c>
      <c r="C146" s="98" t="s">
        <v>337</v>
      </c>
      <c r="D146" s="100" t="s">
        <v>312</v>
      </c>
      <c r="E146" s="99"/>
      <c r="F146" s="99">
        <f>E146*16%</f>
        <v>0</v>
      </c>
      <c r="G146" s="201">
        <f t="shared" ref="G146:G167" si="11">(E146*B146)+(F146*B146)</f>
        <v>0</v>
      </c>
      <c r="H146" s="144"/>
      <c r="I146" s="196"/>
      <c r="J146" s="167"/>
      <c r="K146" s="94"/>
    </row>
    <row r="147" spans="1:11" ht="67.5">
      <c r="A147" s="202">
        <v>2</v>
      </c>
      <c r="B147" s="97">
        <v>1</v>
      </c>
      <c r="C147" s="98" t="s">
        <v>337</v>
      </c>
      <c r="D147" s="100" t="s">
        <v>313</v>
      </c>
      <c r="E147" s="99"/>
      <c r="F147" s="99">
        <f t="shared" ref="F147:F167" si="12">E147*16%</f>
        <v>0</v>
      </c>
      <c r="G147" s="201">
        <f t="shared" si="11"/>
        <v>0</v>
      </c>
      <c r="H147" s="144"/>
      <c r="I147" s="196"/>
      <c r="J147" s="167"/>
      <c r="K147" s="94"/>
    </row>
    <row r="148" spans="1:11" ht="22.5">
      <c r="A148" s="171">
        <v>3</v>
      </c>
      <c r="B148" s="73">
        <v>3</v>
      </c>
      <c r="C148" s="96" t="s">
        <v>336</v>
      </c>
      <c r="D148" s="50" t="s">
        <v>314</v>
      </c>
      <c r="E148" s="131">
        <v>218</v>
      </c>
      <c r="F148" s="131">
        <f t="shared" si="12"/>
        <v>34.880000000000003</v>
      </c>
      <c r="G148" s="130">
        <f t="shared" si="11"/>
        <v>758.64</v>
      </c>
      <c r="H148" s="144"/>
      <c r="I148" s="196"/>
      <c r="J148" s="167"/>
      <c r="K148" s="94"/>
    </row>
    <row r="149" spans="1:11" ht="45">
      <c r="A149" s="171">
        <v>4</v>
      </c>
      <c r="B149" s="73">
        <v>3</v>
      </c>
      <c r="C149" s="96" t="s">
        <v>336</v>
      </c>
      <c r="D149" s="50" t="s">
        <v>315</v>
      </c>
      <c r="E149" s="131">
        <v>1000</v>
      </c>
      <c r="F149" s="131">
        <f t="shared" si="12"/>
        <v>160</v>
      </c>
      <c r="G149" s="130">
        <f t="shared" si="11"/>
        <v>3480</v>
      </c>
      <c r="H149" s="144"/>
      <c r="I149" s="196"/>
      <c r="J149" s="167"/>
      <c r="K149" s="94"/>
    </row>
    <row r="150" spans="1:11" ht="15">
      <c r="A150" s="202">
        <v>5</v>
      </c>
      <c r="B150" s="97">
        <v>3</v>
      </c>
      <c r="C150" s="98" t="s">
        <v>337</v>
      </c>
      <c r="D150" s="100" t="s">
        <v>316</v>
      </c>
      <c r="E150" s="99"/>
      <c r="F150" s="99">
        <f t="shared" si="12"/>
        <v>0</v>
      </c>
      <c r="G150" s="201">
        <f t="shared" si="11"/>
        <v>0</v>
      </c>
      <c r="H150" s="144"/>
      <c r="I150" s="196"/>
      <c r="J150" s="167"/>
      <c r="K150" s="94"/>
    </row>
    <row r="151" spans="1:11" ht="15">
      <c r="A151" s="202">
        <v>6</v>
      </c>
      <c r="B151" s="97">
        <v>3</v>
      </c>
      <c r="C151" s="98" t="s">
        <v>337</v>
      </c>
      <c r="D151" s="100" t="s">
        <v>317</v>
      </c>
      <c r="E151" s="99"/>
      <c r="F151" s="99">
        <f t="shared" si="12"/>
        <v>0</v>
      </c>
      <c r="G151" s="201">
        <f t="shared" si="11"/>
        <v>0</v>
      </c>
      <c r="H151" s="144"/>
      <c r="I151" s="196"/>
      <c r="J151" s="167"/>
      <c r="K151" s="94"/>
    </row>
    <row r="152" spans="1:11" ht="146.25">
      <c r="A152" s="171">
        <v>7</v>
      </c>
      <c r="B152" s="73">
        <v>3</v>
      </c>
      <c r="C152" s="96" t="s">
        <v>336</v>
      </c>
      <c r="D152" s="50" t="s">
        <v>318</v>
      </c>
      <c r="E152" s="131">
        <v>13650</v>
      </c>
      <c r="F152" s="131">
        <f t="shared" si="12"/>
        <v>2184</v>
      </c>
      <c r="G152" s="130">
        <f t="shared" si="11"/>
        <v>47502</v>
      </c>
      <c r="H152" s="144"/>
      <c r="I152" s="196"/>
      <c r="J152" s="167"/>
      <c r="K152" s="94"/>
    </row>
    <row r="153" spans="1:11" ht="45">
      <c r="A153" s="171">
        <v>8</v>
      </c>
      <c r="B153" s="73">
        <v>3</v>
      </c>
      <c r="C153" s="95" t="s">
        <v>195</v>
      </c>
      <c r="D153" s="50" t="s">
        <v>319</v>
      </c>
      <c r="E153" s="131">
        <v>10341</v>
      </c>
      <c r="F153" s="131">
        <f t="shared" si="12"/>
        <v>1654.56</v>
      </c>
      <c r="G153" s="130">
        <f t="shared" si="11"/>
        <v>35986.68</v>
      </c>
      <c r="H153" s="144"/>
      <c r="I153" s="196"/>
      <c r="J153" s="167"/>
      <c r="K153" s="94"/>
    </row>
    <row r="154" spans="1:11" ht="101.25">
      <c r="A154" s="171">
        <v>9</v>
      </c>
      <c r="B154" s="73">
        <v>3</v>
      </c>
      <c r="C154" s="95" t="s">
        <v>334</v>
      </c>
      <c r="D154" s="50" t="s">
        <v>320</v>
      </c>
      <c r="E154" s="131">
        <v>10675.6</v>
      </c>
      <c r="F154" s="131">
        <f t="shared" si="12"/>
        <v>1708.096</v>
      </c>
      <c r="G154" s="130">
        <f>(E154*B154)+(F154*B154)</f>
        <v>37151.088000000003</v>
      </c>
      <c r="H154" s="144"/>
      <c r="I154" s="196"/>
      <c r="J154" s="167"/>
      <c r="K154" s="94"/>
    </row>
    <row r="155" spans="1:11" ht="56.25">
      <c r="A155" s="171">
        <v>10</v>
      </c>
      <c r="B155" s="73">
        <v>15</v>
      </c>
      <c r="C155" s="95" t="s">
        <v>195</v>
      </c>
      <c r="D155" s="50" t="s">
        <v>321</v>
      </c>
      <c r="E155" s="131">
        <v>3461</v>
      </c>
      <c r="F155" s="131">
        <f t="shared" si="12"/>
        <v>553.76</v>
      </c>
      <c r="G155" s="130">
        <f t="shared" si="11"/>
        <v>60221.4</v>
      </c>
      <c r="H155" s="144"/>
      <c r="I155" s="196"/>
      <c r="J155" s="167"/>
      <c r="K155" s="94"/>
    </row>
    <row r="156" spans="1:11" ht="78.75">
      <c r="A156" s="171">
        <v>11</v>
      </c>
      <c r="B156" s="73">
        <v>3</v>
      </c>
      <c r="C156" s="95" t="s">
        <v>335</v>
      </c>
      <c r="D156" s="50" t="s">
        <v>322</v>
      </c>
      <c r="E156" s="131">
        <v>700</v>
      </c>
      <c r="F156" s="131">
        <f t="shared" si="12"/>
        <v>112</v>
      </c>
      <c r="G156" s="130">
        <f t="shared" si="11"/>
        <v>2436</v>
      </c>
      <c r="H156" s="144"/>
      <c r="I156" s="196"/>
      <c r="J156" s="167"/>
      <c r="K156" s="94"/>
    </row>
    <row r="157" spans="1:11" ht="3" customHeight="1">
      <c r="A157" s="171">
        <v>12</v>
      </c>
      <c r="B157" s="73">
        <v>3</v>
      </c>
      <c r="C157" s="96" t="s">
        <v>336</v>
      </c>
      <c r="D157" s="50" t="s">
        <v>323</v>
      </c>
      <c r="E157" s="131">
        <v>2200</v>
      </c>
      <c r="F157" s="131">
        <f t="shared" si="12"/>
        <v>352</v>
      </c>
      <c r="G157" s="130">
        <f t="shared" si="11"/>
        <v>7656</v>
      </c>
      <c r="H157" s="144"/>
      <c r="I157" s="196"/>
      <c r="J157" s="167"/>
      <c r="K157" s="94"/>
    </row>
    <row r="158" spans="1:11" ht="45">
      <c r="A158" s="202">
        <v>13</v>
      </c>
      <c r="B158" s="97">
        <v>3</v>
      </c>
      <c r="C158" s="98" t="s">
        <v>337</v>
      </c>
      <c r="D158" s="100" t="s">
        <v>324</v>
      </c>
      <c r="E158" s="99"/>
      <c r="F158" s="99">
        <f t="shared" si="12"/>
        <v>0</v>
      </c>
      <c r="G158" s="201">
        <f t="shared" si="11"/>
        <v>0</v>
      </c>
      <c r="H158" s="144"/>
      <c r="I158" s="196"/>
      <c r="J158" s="167"/>
      <c r="K158" s="94"/>
    </row>
    <row r="159" spans="1:11" ht="72.75" customHeight="1">
      <c r="A159" s="202">
        <v>14</v>
      </c>
      <c r="B159" s="97">
        <v>3</v>
      </c>
      <c r="C159" s="98" t="s">
        <v>337</v>
      </c>
      <c r="D159" s="100" t="s">
        <v>325</v>
      </c>
      <c r="E159" s="99"/>
      <c r="F159" s="99">
        <f t="shared" si="12"/>
        <v>0</v>
      </c>
      <c r="G159" s="201">
        <f t="shared" si="11"/>
        <v>0</v>
      </c>
      <c r="H159" s="144"/>
      <c r="I159" s="196"/>
      <c r="J159" s="167"/>
      <c r="K159" s="94"/>
    </row>
    <row r="160" spans="1:11" ht="59.25" customHeight="1">
      <c r="A160" s="171">
        <v>15</v>
      </c>
      <c r="B160" s="73">
        <v>3</v>
      </c>
      <c r="C160" s="96" t="s">
        <v>336</v>
      </c>
      <c r="D160" s="50" t="s">
        <v>326</v>
      </c>
      <c r="E160" s="131">
        <v>4300</v>
      </c>
      <c r="F160" s="131">
        <f t="shared" si="12"/>
        <v>688</v>
      </c>
      <c r="G160" s="130">
        <f t="shared" si="11"/>
        <v>14964</v>
      </c>
      <c r="H160" s="144"/>
      <c r="I160" s="196"/>
      <c r="J160" s="167"/>
      <c r="K160" s="94"/>
    </row>
    <row r="161" spans="1:15" ht="47.25" customHeight="1">
      <c r="A161" s="171">
        <v>16</v>
      </c>
      <c r="B161" s="73">
        <v>3</v>
      </c>
      <c r="C161" s="96" t="s">
        <v>336</v>
      </c>
      <c r="D161" s="50" t="s">
        <v>327</v>
      </c>
      <c r="E161" s="131">
        <v>3780</v>
      </c>
      <c r="F161" s="131">
        <f t="shared" si="12"/>
        <v>604.80000000000007</v>
      </c>
      <c r="G161" s="130">
        <f t="shared" si="11"/>
        <v>13154.4</v>
      </c>
      <c r="H161" s="144"/>
      <c r="I161" s="196"/>
      <c r="J161" s="167"/>
      <c r="K161" s="94"/>
    </row>
    <row r="162" spans="1:15" ht="82.5" customHeight="1">
      <c r="A162" s="171">
        <v>17</v>
      </c>
      <c r="B162" s="73">
        <v>3</v>
      </c>
      <c r="C162" s="96" t="s">
        <v>195</v>
      </c>
      <c r="D162" s="50" t="s">
        <v>328</v>
      </c>
      <c r="E162" s="131">
        <v>2998</v>
      </c>
      <c r="F162" s="131">
        <f t="shared" si="12"/>
        <v>479.68</v>
      </c>
      <c r="G162" s="130">
        <f t="shared" si="11"/>
        <v>10433.040000000001</v>
      </c>
      <c r="H162" s="144"/>
      <c r="I162" s="196"/>
      <c r="J162" s="167"/>
      <c r="K162" s="94"/>
    </row>
    <row r="163" spans="1:15" ht="51.75" customHeight="1">
      <c r="A163" s="171">
        <v>18</v>
      </c>
      <c r="B163" s="73">
        <v>3</v>
      </c>
      <c r="C163" s="96" t="s">
        <v>336</v>
      </c>
      <c r="D163" s="50" t="s">
        <v>329</v>
      </c>
      <c r="E163" s="131">
        <v>2800</v>
      </c>
      <c r="F163" s="131">
        <f t="shared" si="12"/>
        <v>448</v>
      </c>
      <c r="G163" s="130">
        <f t="shared" si="11"/>
        <v>9744</v>
      </c>
      <c r="H163" s="144"/>
      <c r="I163" s="196"/>
      <c r="J163" s="167"/>
      <c r="K163" s="94"/>
    </row>
    <row r="164" spans="1:15" ht="63" customHeight="1">
      <c r="A164" s="171">
        <v>19</v>
      </c>
      <c r="B164" s="73">
        <v>1</v>
      </c>
      <c r="C164" s="96" t="s">
        <v>195</v>
      </c>
      <c r="D164" s="50" t="s">
        <v>330</v>
      </c>
      <c r="E164" s="131">
        <v>2431</v>
      </c>
      <c r="F164" s="131">
        <f t="shared" si="12"/>
        <v>388.96000000000004</v>
      </c>
      <c r="G164" s="130">
        <f t="shared" si="11"/>
        <v>2819.96</v>
      </c>
      <c r="H164" s="144"/>
      <c r="I164" s="196"/>
      <c r="J164" s="167"/>
      <c r="K164" s="94"/>
    </row>
    <row r="165" spans="1:15" ht="66.75" customHeight="1">
      <c r="A165" s="171">
        <v>20</v>
      </c>
      <c r="B165" s="73">
        <v>1</v>
      </c>
      <c r="C165" s="96" t="s">
        <v>335</v>
      </c>
      <c r="D165" s="50" t="s">
        <v>331</v>
      </c>
      <c r="E165" s="131">
        <v>1900</v>
      </c>
      <c r="F165" s="131">
        <f t="shared" si="12"/>
        <v>304</v>
      </c>
      <c r="G165" s="130">
        <f t="shared" si="11"/>
        <v>2204</v>
      </c>
      <c r="H165" s="144"/>
      <c r="I165" s="196"/>
      <c r="J165" s="167"/>
      <c r="K165" s="94"/>
    </row>
    <row r="166" spans="1:15" ht="32.25" customHeight="1">
      <c r="A166" s="202">
        <v>21</v>
      </c>
      <c r="B166" s="97">
        <v>1</v>
      </c>
      <c r="C166" s="98" t="s">
        <v>337</v>
      </c>
      <c r="D166" s="100" t="s">
        <v>332</v>
      </c>
      <c r="E166" s="99"/>
      <c r="F166" s="99">
        <f t="shared" si="12"/>
        <v>0</v>
      </c>
      <c r="G166" s="201">
        <f t="shared" si="11"/>
        <v>0</v>
      </c>
      <c r="H166" s="144"/>
      <c r="I166" s="196"/>
      <c r="J166" s="167"/>
      <c r="K166" s="94"/>
    </row>
    <row r="167" spans="1:15" ht="248.25" thickBot="1">
      <c r="A167" s="172">
        <v>22</v>
      </c>
      <c r="B167" s="173">
        <v>6</v>
      </c>
      <c r="C167" s="203" t="s">
        <v>336</v>
      </c>
      <c r="D167" s="204" t="s">
        <v>333</v>
      </c>
      <c r="E167" s="205">
        <v>24600</v>
      </c>
      <c r="F167" s="175">
        <f t="shared" si="12"/>
        <v>3936</v>
      </c>
      <c r="G167" s="178">
        <f t="shared" si="11"/>
        <v>171216</v>
      </c>
      <c r="H167" s="176"/>
      <c r="I167" s="197"/>
      <c r="J167" s="167"/>
      <c r="K167" s="88"/>
    </row>
    <row r="168" spans="1:15" ht="16.5" customHeight="1" thickBot="1">
      <c r="A168" s="45"/>
      <c r="B168" s="45"/>
      <c r="C168" s="45"/>
      <c r="D168" s="45"/>
      <c r="E168" s="45"/>
      <c r="F168" s="45"/>
      <c r="G168" s="45"/>
      <c r="H168" s="222"/>
      <c r="I168" s="223"/>
      <c r="J168" s="46"/>
      <c r="K168" s="41"/>
      <c r="O168" s="25"/>
    </row>
    <row r="169" spans="1:15" ht="17.25" customHeight="1">
      <c r="A169" s="190" t="s">
        <v>1</v>
      </c>
      <c r="B169" s="191" t="s">
        <v>2</v>
      </c>
      <c r="C169" s="191" t="s">
        <v>13</v>
      </c>
      <c r="D169" s="191" t="s">
        <v>24</v>
      </c>
      <c r="E169" s="191" t="s">
        <v>4</v>
      </c>
      <c r="F169" s="191" t="s">
        <v>11</v>
      </c>
      <c r="G169" s="191" t="s">
        <v>15</v>
      </c>
      <c r="H169" s="192" t="s">
        <v>27</v>
      </c>
      <c r="I169" s="193" t="s">
        <v>26</v>
      </c>
      <c r="J169" s="206" t="s">
        <v>0</v>
      </c>
      <c r="K169" s="39" t="s">
        <v>0</v>
      </c>
    </row>
    <row r="170" spans="1:15" ht="21.75" customHeight="1">
      <c r="A170" s="194"/>
      <c r="B170" s="2"/>
      <c r="C170" s="2" t="s">
        <v>14</v>
      </c>
      <c r="D170" s="2"/>
      <c r="E170" s="2" t="s">
        <v>5</v>
      </c>
      <c r="F170" s="2" t="s">
        <v>12</v>
      </c>
      <c r="G170" s="2" t="s">
        <v>16</v>
      </c>
      <c r="H170" s="189"/>
      <c r="I170" s="195"/>
      <c r="J170" s="207"/>
      <c r="K170" s="17"/>
    </row>
    <row r="171" spans="1:15">
      <c r="A171" s="21" t="s">
        <v>9</v>
      </c>
      <c r="B171" s="40">
        <v>1</v>
      </c>
      <c r="C171" s="49" t="s">
        <v>42</v>
      </c>
      <c r="D171" s="119" t="s">
        <v>44</v>
      </c>
      <c r="E171" s="119" t="s">
        <v>143</v>
      </c>
      <c r="F171" s="119" t="s">
        <v>144</v>
      </c>
      <c r="G171" s="78" t="s">
        <v>43</v>
      </c>
      <c r="H171" s="134">
        <f>SUM(G173:G255)</f>
        <v>6032379.9000000032</v>
      </c>
      <c r="I171" s="196">
        <v>2230104.2829999998</v>
      </c>
      <c r="J171" s="220" t="s">
        <v>308</v>
      </c>
      <c r="K171" s="154">
        <f>H171*10%</f>
        <v>603237.99000000034</v>
      </c>
    </row>
    <row r="172" spans="1:15">
      <c r="A172" s="19" t="s">
        <v>21</v>
      </c>
      <c r="B172" s="8" t="s">
        <v>17</v>
      </c>
      <c r="C172" s="8" t="s">
        <v>23</v>
      </c>
      <c r="D172" s="8" t="s">
        <v>3</v>
      </c>
      <c r="E172" s="8" t="s">
        <v>20</v>
      </c>
      <c r="F172" s="8" t="s">
        <v>18</v>
      </c>
      <c r="G172" s="8" t="s">
        <v>19</v>
      </c>
      <c r="H172" s="134"/>
      <c r="I172" s="196"/>
      <c r="J172" s="221"/>
      <c r="K172" s="155"/>
    </row>
    <row r="173" spans="1:15" s="48" customFormat="1">
      <c r="A173" s="216">
        <v>1</v>
      </c>
      <c r="B173" s="51">
        <v>86</v>
      </c>
      <c r="C173" s="56" t="s">
        <v>128</v>
      </c>
      <c r="D173" s="224" t="s">
        <v>45</v>
      </c>
      <c r="E173" s="52">
        <v>624</v>
      </c>
      <c r="F173" s="55">
        <f>(E173*B173)*16%</f>
        <v>8586.24</v>
      </c>
      <c r="G173" s="55">
        <f>(E173*B173)+F173</f>
        <v>62250.239999999998</v>
      </c>
      <c r="H173" s="134"/>
      <c r="I173" s="196"/>
      <c r="J173" s="221"/>
      <c r="K173" s="155"/>
    </row>
    <row r="174" spans="1:15" s="48" customFormat="1">
      <c r="A174" s="216">
        <v>2</v>
      </c>
      <c r="B174" s="51">
        <v>170</v>
      </c>
      <c r="C174" s="56" t="s">
        <v>128</v>
      </c>
      <c r="D174" s="224" t="s">
        <v>46</v>
      </c>
      <c r="E174" s="52">
        <v>322</v>
      </c>
      <c r="F174" s="55">
        <f t="shared" ref="F174:F237" si="13">(E174*B174)*16%</f>
        <v>8758.4</v>
      </c>
      <c r="G174" s="55">
        <f t="shared" ref="G174:G237" si="14">(E174*B174)+F174</f>
        <v>63498.400000000001</v>
      </c>
      <c r="H174" s="134"/>
      <c r="I174" s="196"/>
      <c r="J174" s="221"/>
      <c r="K174" s="155"/>
    </row>
    <row r="175" spans="1:15" s="48" customFormat="1">
      <c r="A175" s="216">
        <v>3</v>
      </c>
      <c r="B175" s="51">
        <v>85</v>
      </c>
      <c r="C175" s="57" t="s">
        <v>129</v>
      </c>
      <c r="D175" s="224" t="s">
        <v>47</v>
      </c>
      <c r="E175" s="53">
        <v>1600</v>
      </c>
      <c r="F175" s="55">
        <f t="shared" si="13"/>
        <v>21760</v>
      </c>
      <c r="G175" s="55">
        <f t="shared" si="14"/>
        <v>157760</v>
      </c>
      <c r="H175" s="134"/>
      <c r="I175" s="196"/>
      <c r="J175" s="221"/>
      <c r="K175" s="155"/>
    </row>
    <row r="176" spans="1:15" s="48" customFormat="1">
      <c r="A176" s="216">
        <v>4</v>
      </c>
      <c r="B176" s="51">
        <v>86</v>
      </c>
      <c r="C176" s="56" t="s">
        <v>130</v>
      </c>
      <c r="D176" s="224" t="s">
        <v>48</v>
      </c>
      <c r="E176" s="52">
        <v>847</v>
      </c>
      <c r="F176" s="55">
        <f t="shared" si="13"/>
        <v>11654.72</v>
      </c>
      <c r="G176" s="55">
        <f t="shared" si="14"/>
        <v>84496.72</v>
      </c>
      <c r="H176" s="134"/>
      <c r="I176" s="196"/>
      <c r="J176" s="221"/>
      <c r="K176" s="155"/>
    </row>
    <row r="177" spans="1:11" s="48" customFormat="1">
      <c r="A177" s="216">
        <v>5</v>
      </c>
      <c r="B177" s="51">
        <v>85</v>
      </c>
      <c r="C177" s="56" t="s">
        <v>131</v>
      </c>
      <c r="D177" s="224" t="s">
        <v>49</v>
      </c>
      <c r="E177" s="52">
        <v>3360</v>
      </c>
      <c r="F177" s="55">
        <f t="shared" si="13"/>
        <v>45696</v>
      </c>
      <c r="G177" s="55">
        <f t="shared" si="14"/>
        <v>331296</v>
      </c>
      <c r="H177" s="134"/>
      <c r="I177" s="196"/>
      <c r="J177" s="221"/>
      <c r="K177" s="155"/>
    </row>
    <row r="178" spans="1:11" s="48" customFormat="1">
      <c r="A178" s="216">
        <v>6</v>
      </c>
      <c r="B178" s="51">
        <v>85</v>
      </c>
      <c r="C178" s="56" t="s">
        <v>132</v>
      </c>
      <c r="D178" s="224" t="s">
        <v>50</v>
      </c>
      <c r="E178" s="52">
        <v>3765</v>
      </c>
      <c r="F178" s="55">
        <f t="shared" si="13"/>
        <v>51204</v>
      </c>
      <c r="G178" s="55">
        <f t="shared" si="14"/>
        <v>371229</v>
      </c>
      <c r="H178" s="134"/>
      <c r="I178" s="196"/>
      <c r="J178" s="221"/>
      <c r="K178" s="155"/>
    </row>
    <row r="179" spans="1:11" s="48" customFormat="1">
      <c r="A179" s="216">
        <v>7</v>
      </c>
      <c r="B179" s="51">
        <v>85</v>
      </c>
      <c r="C179" s="56" t="s">
        <v>133</v>
      </c>
      <c r="D179" s="224" t="s">
        <v>51</v>
      </c>
      <c r="E179" s="52">
        <v>243</v>
      </c>
      <c r="F179" s="55">
        <f t="shared" si="13"/>
        <v>3304.8</v>
      </c>
      <c r="G179" s="55">
        <f t="shared" si="14"/>
        <v>23959.8</v>
      </c>
      <c r="H179" s="134"/>
      <c r="I179" s="196"/>
      <c r="J179" s="221"/>
      <c r="K179" s="155"/>
    </row>
    <row r="180" spans="1:11" s="48" customFormat="1">
      <c r="A180" s="216">
        <v>8</v>
      </c>
      <c r="B180" s="58">
        <v>85</v>
      </c>
      <c r="C180" s="57" t="s">
        <v>134</v>
      </c>
      <c r="D180" s="225" t="s">
        <v>52</v>
      </c>
      <c r="E180" s="53">
        <v>1482</v>
      </c>
      <c r="F180" s="55">
        <f t="shared" si="13"/>
        <v>20155.2</v>
      </c>
      <c r="G180" s="55">
        <f t="shared" si="14"/>
        <v>146125.20000000001</v>
      </c>
      <c r="H180" s="134"/>
      <c r="I180" s="196"/>
      <c r="J180" s="221"/>
      <c r="K180" s="155"/>
    </row>
    <row r="181" spans="1:11" s="48" customFormat="1">
      <c r="A181" s="216">
        <v>9</v>
      </c>
      <c r="B181" s="58">
        <v>450</v>
      </c>
      <c r="C181" s="57" t="s">
        <v>135</v>
      </c>
      <c r="D181" s="225" t="s">
        <v>53</v>
      </c>
      <c r="E181" s="53">
        <v>1395</v>
      </c>
      <c r="F181" s="55">
        <f t="shared" si="13"/>
        <v>100440</v>
      </c>
      <c r="G181" s="55">
        <f t="shared" si="14"/>
        <v>728190</v>
      </c>
      <c r="H181" s="134"/>
      <c r="I181" s="196"/>
      <c r="J181" s="221"/>
      <c r="K181" s="155"/>
    </row>
    <row r="182" spans="1:11" s="48" customFormat="1">
      <c r="A182" s="216">
        <v>10</v>
      </c>
      <c r="B182" s="58">
        <v>400</v>
      </c>
      <c r="C182" s="57" t="s">
        <v>136</v>
      </c>
      <c r="D182" s="225" t="s">
        <v>54</v>
      </c>
      <c r="E182" s="53">
        <v>725</v>
      </c>
      <c r="F182" s="55">
        <f t="shared" si="13"/>
        <v>46400</v>
      </c>
      <c r="G182" s="55">
        <f t="shared" si="14"/>
        <v>336400</v>
      </c>
      <c r="H182" s="134"/>
      <c r="I182" s="196"/>
      <c r="J182" s="221"/>
      <c r="K182" s="155"/>
    </row>
    <row r="183" spans="1:11" s="48" customFormat="1">
      <c r="A183" s="216">
        <v>11</v>
      </c>
      <c r="B183" s="58">
        <v>2400</v>
      </c>
      <c r="C183" s="57" t="s">
        <v>136</v>
      </c>
      <c r="D183" s="225" t="s">
        <v>55</v>
      </c>
      <c r="E183" s="53">
        <v>306</v>
      </c>
      <c r="F183" s="55">
        <f t="shared" si="13"/>
        <v>117504</v>
      </c>
      <c r="G183" s="55">
        <f t="shared" si="14"/>
        <v>851904</v>
      </c>
      <c r="H183" s="134"/>
      <c r="I183" s="196"/>
      <c r="J183" s="221"/>
      <c r="K183" s="155"/>
    </row>
    <row r="184" spans="1:11" s="48" customFormat="1">
      <c r="A184" s="216">
        <v>12</v>
      </c>
      <c r="B184" s="58">
        <v>87</v>
      </c>
      <c r="C184" s="57" t="s">
        <v>130</v>
      </c>
      <c r="D184" s="225" t="s">
        <v>56</v>
      </c>
      <c r="E184" s="53">
        <v>6466</v>
      </c>
      <c r="F184" s="55">
        <f t="shared" si="13"/>
        <v>90006.720000000001</v>
      </c>
      <c r="G184" s="55">
        <f t="shared" si="14"/>
        <v>652548.72</v>
      </c>
      <c r="H184" s="134"/>
      <c r="I184" s="196"/>
      <c r="J184" s="221"/>
      <c r="K184" s="155"/>
    </row>
    <row r="185" spans="1:11" s="48" customFormat="1">
      <c r="A185" s="216">
        <v>13</v>
      </c>
      <c r="B185" s="58">
        <v>85</v>
      </c>
      <c r="C185" s="57" t="s">
        <v>132</v>
      </c>
      <c r="D185" s="225" t="s">
        <v>57</v>
      </c>
      <c r="E185" s="53">
        <v>4450</v>
      </c>
      <c r="F185" s="55">
        <f t="shared" si="13"/>
        <v>60520</v>
      </c>
      <c r="G185" s="55">
        <f t="shared" si="14"/>
        <v>438770</v>
      </c>
      <c r="H185" s="134"/>
      <c r="I185" s="196"/>
      <c r="J185" s="221"/>
      <c r="K185" s="155"/>
    </row>
    <row r="186" spans="1:11" s="48" customFormat="1">
      <c r="A186" s="216">
        <v>14</v>
      </c>
      <c r="B186" s="58">
        <v>85</v>
      </c>
      <c r="C186" s="57" t="s">
        <v>128</v>
      </c>
      <c r="D186" s="225" t="s">
        <v>58</v>
      </c>
      <c r="E186" s="53">
        <v>1068</v>
      </c>
      <c r="F186" s="55">
        <f t="shared" si="13"/>
        <v>14524.800000000001</v>
      </c>
      <c r="G186" s="55">
        <f t="shared" si="14"/>
        <v>105304.8</v>
      </c>
      <c r="H186" s="134"/>
      <c r="I186" s="196"/>
      <c r="J186" s="221"/>
      <c r="K186" s="155"/>
    </row>
    <row r="187" spans="1:11" s="48" customFormat="1">
      <c r="A187" s="216">
        <v>15</v>
      </c>
      <c r="B187" s="58">
        <v>85</v>
      </c>
      <c r="C187" s="57" t="s">
        <v>129</v>
      </c>
      <c r="D187" s="225" t="s">
        <v>59</v>
      </c>
      <c r="E187" s="53">
        <v>1559.5</v>
      </c>
      <c r="F187" s="55">
        <f t="shared" si="13"/>
        <v>21209.200000000001</v>
      </c>
      <c r="G187" s="55">
        <f t="shared" si="14"/>
        <v>153766.70000000001</v>
      </c>
      <c r="H187" s="134"/>
      <c r="I187" s="196"/>
      <c r="J187" s="221"/>
      <c r="K187" s="155"/>
    </row>
    <row r="188" spans="1:11" s="48" customFormat="1">
      <c r="A188" s="216">
        <v>16</v>
      </c>
      <c r="B188" s="58">
        <v>85</v>
      </c>
      <c r="C188" s="57" t="s">
        <v>129</v>
      </c>
      <c r="D188" s="225" t="s">
        <v>60</v>
      </c>
      <c r="E188" s="53">
        <v>1593.96</v>
      </c>
      <c r="F188" s="55">
        <f t="shared" si="13"/>
        <v>21677.856</v>
      </c>
      <c r="G188" s="55">
        <f t="shared" si="14"/>
        <v>157164.45600000001</v>
      </c>
      <c r="H188" s="134"/>
      <c r="I188" s="196"/>
      <c r="J188" s="221"/>
      <c r="K188" s="155"/>
    </row>
    <row r="189" spans="1:11" s="48" customFormat="1">
      <c r="A189" s="216">
        <v>17</v>
      </c>
      <c r="B189" s="58">
        <v>85</v>
      </c>
      <c r="C189" s="57" t="s">
        <v>137</v>
      </c>
      <c r="D189" s="225" t="s">
        <v>61</v>
      </c>
      <c r="E189" s="53">
        <v>543.23</v>
      </c>
      <c r="F189" s="55">
        <f t="shared" si="13"/>
        <v>7387.9280000000008</v>
      </c>
      <c r="G189" s="55">
        <f t="shared" si="14"/>
        <v>53562.478000000003</v>
      </c>
      <c r="H189" s="134"/>
      <c r="I189" s="196"/>
      <c r="J189" s="221"/>
      <c r="K189" s="155"/>
    </row>
    <row r="190" spans="1:11" s="48" customFormat="1">
      <c r="A190" s="216">
        <v>18</v>
      </c>
      <c r="B190" s="51">
        <v>85</v>
      </c>
      <c r="C190" s="56" t="s">
        <v>138</v>
      </c>
      <c r="D190" s="224" t="s">
        <v>62</v>
      </c>
      <c r="E190" s="52">
        <v>599.15</v>
      </c>
      <c r="F190" s="55">
        <f t="shared" si="13"/>
        <v>8148.4400000000005</v>
      </c>
      <c r="G190" s="55">
        <f t="shared" si="14"/>
        <v>59076.19</v>
      </c>
      <c r="H190" s="134"/>
      <c r="I190" s="196"/>
      <c r="J190" s="221"/>
      <c r="K190" s="155"/>
    </row>
    <row r="191" spans="1:11" s="48" customFormat="1">
      <c r="A191" s="216">
        <v>19</v>
      </c>
      <c r="B191" s="51">
        <v>85</v>
      </c>
      <c r="C191" s="56" t="s">
        <v>138</v>
      </c>
      <c r="D191" s="224" t="s">
        <v>63</v>
      </c>
      <c r="E191" s="52">
        <v>28.87</v>
      </c>
      <c r="F191" s="55">
        <f t="shared" si="13"/>
        <v>392.63200000000006</v>
      </c>
      <c r="G191" s="55">
        <f t="shared" si="14"/>
        <v>2846.5820000000003</v>
      </c>
      <c r="H191" s="134"/>
      <c r="I191" s="196"/>
      <c r="J191" s="221"/>
      <c r="K191" s="155"/>
    </row>
    <row r="192" spans="1:11" s="48" customFormat="1">
      <c r="A192" s="216">
        <v>20</v>
      </c>
      <c r="B192" s="51">
        <v>85</v>
      </c>
      <c r="C192" s="56" t="s">
        <v>138</v>
      </c>
      <c r="D192" s="224" t="s">
        <v>64</v>
      </c>
      <c r="E192" s="52">
        <v>18.399999999999999</v>
      </c>
      <c r="F192" s="55">
        <f t="shared" si="13"/>
        <v>250.23999999999998</v>
      </c>
      <c r="G192" s="55">
        <f t="shared" si="14"/>
        <v>1814.2399999999998</v>
      </c>
      <c r="H192" s="134"/>
      <c r="I192" s="196"/>
      <c r="J192" s="221"/>
      <c r="K192" s="155"/>
    </row>
    <row r="193" spans="1:11" s="48" customFormat="1" ht="15">
      <c r="A193" s="217">
        <v>21</v>
      </c>
      <c r="B193" s="59">
        <v>85</v>
      </c>
      <c r="C193" s="60" t="s">
        <v>217</v>
      </c>
      <c r="D193" s="226" t="s">
        <v>65</v>
      </c>
      <c r="E193" s="54">
        <v>190</v>
      </c>
      <c r="F193" s="61">
        <f t="shared" si="13"/>
        <v>2584</v>
      </c>
      <c r="G193" s="61">
        <f t="shared" si="14"/>
        <v>18734</v>
      </c>
      <c r="H193" s="134"/>
      <c r="I193" s="196"/>
      <c r="J193" s="221"/>
      <c r="K193" s="155"/>
    </row>
    <row r="194" spans="1:11" s="48" customFormat="1">
      <c r="A194" s="216">
        <v>22</v>
      </c>
      <c r="B194" s="51">
        <v>95</v>
      </c>
      <c r="C194" s="56" t="s">
        <v>131</v>
      </c>
      <c r="D194" s="224" t="s">
        <v>66</v>
      </c>
      <c r="E194" s="52">
        <v>46</v>
      </c>
      <c r="F194" s="55">
        <f t="shared" si="13"/>
        <v>699.2</v>
      </c>
      <c r="G194" s="55">
        <f t="shared" si="14"/>
        <v>5069.2</v>
      </c>
      <c r="H194" s="134"/>
      <c r="I194" s="196"/>
      <c r="J194" s="221"/>
      <c r="K194" s="155"/>
    </row>
    <row r="195" spans="1:11" s="48" customFormat="1">
      <c r="A195" s="216">
        <v>23</v>
      </c>
      <c r="B195" s="51">
        <v>190</v>
      </c>
      <c r="C195" s="56" t="s">
        <v>138</v>
      </c>
      <c r="D195" s="224" t="s">
        <v>67</v>
      </c>
      <c r="E195" s="52">
        <v>75.81</v>
      </c>
      <c r="F195" s="55">
        <f t="shared" si="13"/>
        <v>2304.6239999999998</v>
      </c>
      <c r="G195" s="55">
        <f t="shared" si="14"/>
        <v>16708.523999999998</v>
      </c>
      <c r="H195" s="134"/>
      <c r="I195" s="196"/>
      <c r="J195" s="221"/>
      <c r="K195" s="155"/>
    </row>
    <row r="196" spans="1:11" s="48" customFormat="1">
      <c r="A196" s="216">
        <v>24</v>
      </c>
      <c r="B196" s="51">
        <v>95</v>
      </c>
      <c r="C196" s="56" t="s">
        <v>138</v>
      </c>
      <c r="D196" s="224" t="s">
        <v>68</v>
      </c>
      <c r="E196" s="52">
        <v>57.58</v>
      </c>
      <c r="F196" s="55">
        <f t="shared" si="13"/>
        <v>875.21599999999989</v>
      </c>
      <c r="G196" s="55">
        <f t="shared" si="14"/>
        <v>6345.3159999999989</v>
      </c>
      <c r="H196" s="134"/>
      <c r="I196" s="196"/>
      <c r="J196" s="221"/>
      <c r="K196" s="155"/>
    </row>
    <row r="197" spans="1:11" s="48" customFormat="1">
      <c r="A197" s="216">
        <v>25</v>
      </c>
      <c r="B197" s="51">
        <v>190</v>
      </c>
      <c r="C197" s="56" t="s">
        <v>138</v>
      </c>
      <c r="D197" s="224" t="s">
        <v>69</v>
      </c>
      <c r="E197" s="52">
        <v>25</v>
      </c>
      <c r="F197" s="55">
        <f t="shared" si="13"/>
        <v>760</v>
      </c>
      <c r="G197" s="55">
        <f t="shared" si="14"/>
        <v>5510</v>
      </c>
      <c r="H197" s="134"/>
      <c r="I197" s="196"/>
      <c r="J197" s="221"/>
      <c r="K197" s="155"/>
    </row>
    <row r="198" spans="1:11" s="48" customFormat="1">
      <c r="A198" s="216">
        <v>26</v>
      </c>
      <c r="B198" s="51">
        <v>190</v>
      </c>
      <c r="C198" s="57" t="s">
        <v>129</v>
      </c>
      <c r="D198" s="224" t="s">
        <v>70</v>
      </c>
      <c r="E198" s="52">
        <v>90.51</v>
      </c>
      <c r="F198" s="55">
        <f t="shared" si="13"/>
        <v>2751.5040000000004</v>
      </c>
      <c r="G198" s="55">
        <f t="shared" si="14"/>
        <v>19948.404000000002</v>
      </c>
      <c r="H198" s="134"/>
      <c r="I198" s="196"/>
      <c r="J198" s="221"/>
      <c r="K198" s="155"/>
    </row>
    <row r="199" spans="1:11" s="48" customFormat="1">
      <c r="A199" s="216">
        <v>27</v>
      </c>
      <c r="B199" s="58">
        <v>20</v>
      </c>
      <c r="C199" s="57" t="s">
        <v>137</v>
      </c>
      <c r="D199" s="225" t="s">
        <v>71</v>
      </c>
      <c r="E199" s="53">
        <v>152.19999999999999</v>
      </c>
      <c r="F199" s="55">
        <f t="shared" si="13"/>
        <v>487.04</v>
      </c>
      <c r="G199" s="55">
        <f t="shared" si="14"/>
        <v>3531.04</v>
      </c>
      <c r="H199" s="134"/>
      <c r="I199" s="196"/>
      <c r="J199" s="221"/>
      <c r="K199" s="155"/>
    </row>
    <row r="200" spans="1:11" s="48" customFormat="1">
      <c r="A200" s="216">
        <v>28</v>
      </c>
      <c r="B200" s="58">
        <v>85</v>
      </c>
      <c r="C200" s="57" t="s">
        <v>138</v>
      </c>
      <c r="D200" s="225" t="s">
        <v>72</v>
      </c>
      <c r="E200" s="53">
        <v>19.25</v>
      </c>
      <c r="F200" s="55">
        <f t="shared" si="13"/>
        <v>261.8</v>
      </c>
      <c r="G200" s="55">
        <f t="shared" si="14"/>
        <v>1898.05</v>
      </c>
      <c r="H200" s="134"/>
      <c r="I200" s="196"/>
      <c r="J200" s="221"/>
      <c r="K200" s="155"/>
    </row>
    <row r="201" spans="1:11" s="48" customFormat="1">
      <c r="A201" s="216">
        <v>29</v>
      </c>
      <c r="B201" s="58">
        <v>190</v>
      </c>
      <c r="C201" s="57" t="s">
        <v>138</v>
      </c>
      <c r="D201" s="225" t="s">
        <v>73</v>
      </c>
      <c r="E201" s="53">
        <v>9.6999999999999993</v>
      </c>
      <c r="F201" s="55">
        <f t="shared" si="13"/>
        <v>294.88</v>
      </c>
      <c r="G201" s="55">
        <f t="shared" si="14"/>
        <v>2137.8799999999997</v>
      </c>
      <c r="H201" s="134"/>
      <c r="I201" s="196"/>
      <c r="J201" s="221"/>
      <c r="K201" s="155"/>
    </row>
    <row r="202" spans="1:11" s="48" customFormat="1">
      <c r="A202" s="216">
        <v>30</v>
      </c>
      <c r="B202" s="58">
        <v>190</v>
      </c>
      <c r="C202" s="57" t="s">
        <v>138</v>
      </c>
      <c r="D202" s="225" t="s">
        <v>74</v>
      </c>
      <c r="E202" s="53">
        <v>12.5</v>
      </c>
      <c r="F202" s="55">
        <f t="shared" si="13"/>
        <v>380</v>
      </c>
      <c r="G202" s="55">
        <f t="shared" si="14"/>
        <v>2755</v>
      </c>
      <c r="H202" s="134"/>
      <c r="I202" s="196"/>
      <c r="J202" s="221"/>
      <c r="K202" s="155"/>
    </row>
    <row r="203" spans="1:11" s="48" customFormat="1">
      <c r="A203" s="216">
        <v>31</v>
      </c>
      <c r="B203" s="58">
        <v>95</v>
      </c>
      <c r="C203" s="57" t="s">
        <v>137</v>
      </c>
      <c r="D203" s="225" t="s">
        <v>75</v>
      </c>
      <c r="E203" s="53">
        <v>401.43</v>
      </c>
      <c r="F203" s="55">
        <f t="shared" si="13"/>
        <v>6101.7359999999999</v>
      </c>
      <c r="G203" s="55">
        <f t="shared" si="14"/>
        <v>44237.585999999996</v>
      </c>
      <c r="H203" s="134"/>
      <c r="I203" s="196"/>
      <c r="J203" s="221"/>
      <c r="K203" s="155"/>
    </row>
    <row r="204" spans="1:11" s="48" customFormat="1">
      <c r="A204" s="216">
        <v>32</v>
      </c>
      <c r="B204" s="58">
        <v>95</v>
      </c>
      <c r="C204" s="57" t="s">
        <v>137</v>
      </c>
      <c r="D204" s="225" t="s">
        <v>76</v>
      </c>
      <c r="E204" s="53">
        <v>234.05</v>
      </c>
      <c r="F204" s="55">
        <f t="shared" si="13"/>
        <v>3557.56</v>
      </c>
      <c r="G204" s="55">
        <f t="shared" si="14"/>
        <v>25792.31</v>
      </c>
      <c r="H204" s="134"/>
      <c r="I204" s="196"/>
      <c r="J204" s="221"/>
      <c r="K204" s="155"/>
    </row>
    <row r="205" spans="1:11" s="48" customFormat="1">
      <c r="A205" s="216">
        <v>33</v>
      </c>
      <c r="B205" s="58">
        <v>190</v>
      </c>
      <c r="C205" s="57" t="s">
        <v>129</v>
      </c>
      <c r="D205" s="225" t="s">
        <v>77</v>
      </c>
      <c r="E205" s="53">
        <v>29.15</v>
      </c>
      <c r="F205" s="55">
        <f t="shared" si="13"/>
        <v>886.16</v>
      </c>
      <c r="G205" s="55">
        <f t="shared" si="14"/>
        <v>6424.66</v>
      </c>
      <c r="H205" s="134"/>
      <c r="I205" s="196"/>
      <c r="J205" s="221"/>
      <c r="K205" s="155"/>
    </row>
    <row r="206" spans="1:11" s="48" customFormat="1">
      <c r="A206" s="216">
        <v>34</v>
      </c>
      <c r="B206" s="58">
        <v>190</v>
      </c>
      <c r="C206" s="57" t="s">
        <v>131</v>
      </c>
      <c r="D206" s="225" t="s">
        <v>78</v>
      </c>
      <c r="E206" s="53">
        <v>53</v>
      </c>
      <c r="F206" s="55">
        <f t="shared" si="13"/>
        <v>1611.2</v>
      </c>
      <c r="G206" s="55">
        <f t="shared" si="14"/>
        <v>11681.2</v>
      </c>
      <c r="H206" s="134"/>
      <c r="I206" s="196"/>
      <c r="J206" s="221"/>
      <c r="K206" s="155"/>
    </row>
    <row r="207" spans="1:11" s="48" customFormat="1">
      <c r="A207" s="216">
        <v>35</v>
      </c>
      <c r="B207" s="58">
        <v>95</v>
      </c>
      <c r="C207" s="57" t="s">
        <v>137</v>
      </c>
      <c r="D207" s="225" t="s">
        <v>79</v>
      </c>
      <c r="E207" s="53">
        <v>183.51</v>
      </c>
      <c r="F207" s="55">
        <f t="shared" si="13"/>
        <v>2789.3520000000003</v>
      </c>
      <c r="G207" s="55">
        <f t="shared" si="14"/>
        <v>20222.802</v>
      </c>
      <c r="H207" s="134"/>
      <c r="I207" s="196"/>
      <c r="J207" s="221"/>
      <c r="K207" s="155"/>
    </row>
    <row r="208" spans="1:11" s="48" customFormat="1">
      <c r="A208" s="216">
        <v>36</v>
      </c>
      <c r="B208" s="58">
        <v>170</v>
      </c>
      <c r="C208" s="57" t="s">
        <v>137</v>
      </c>
      <c r="D208" s="225" t="s">
        <v>80</v>
      </c>
      <c r="E208" s="53">
        <v>502.07</v>
      </c>
      <c r="F208" s="55">
        <f t="shared" si="13"/>
        <v>13656.304</v>
      </c>
      <c r="G208" s="55">
        <f t="shared" si="14"/>
        <v>99008.203999999998</v>
      </c>
      <c r="H208" s="134"/>
      <c r="I208" s="196"/>
      <c r="J208" s="221"/>
      <c r="K208" s="155"/>
    </row>
    <row r="209" spans="1:11" s="48" customFormat="1">
      <c r="A209" s="216">
        <v>37</v>
      </c>
      <c r="B209" s="51">
        <v>95</v>
      </c>
      <c r="C209" s="56" t="s">
        <v>131</v>
      </c>
      <c r="D209" s="224" t="s">
        <v>81</v>
      </c>
      <c r="E209" s="52">
        <v>32.5</v>
      </c>
      <c r="F209" s="55">
        <f t="shared" si="13"/>
        <v>494</v>
      </c>
      <c r="G209" s="55">
        <f t="shared" si="14"/>
        <v>3581.5</v>
      </c>
      <c r="H209" s="134"/>
      <c r="I209" s="196"/>
      <c r="J209" s="221"/>
      <c r="K209" s="155"/>
    </row>
    <row r="210" spans="1:11" s="48" customFormat="1">
      <c r="A210" s="216">
        <v>38</v>
      </c>
      <c r="B210" s="51">
        <v>95</v>
      </c>
      <c r="C210" s="56" t="s">
        <v>138</v>
      </c>
      <c r="D210" s="224" t="s">
        <v>82</v>
      </c>
      <c r="E210" s="52">
        <v>25.5</v>
      </c>
      <c r="F210" s="55">
        <f t="shared" si="13"/>
        <v>387.6</v>
      </c>
      <c r="G210" s="55">
        <f t="shared" si="14"/>
        <v>2810.1</v>
      </c>
      <c r="H210" s="134"/>
      <c r="I210" s="196"/>
      <c r="J210" s="221"/>
      <c r="K210" s="155"/>
    </row>
    <row r="211" spans="1:11" s="48" customFormat="1">
      <c r="A211" s="216">
        <v>39</v>
      </c>
      <c r="B211" s="51">
        <v>20</v>
      </c>
      <c r="C211" s="56" t="s">
        <v>138</v>
      </c>
      <c r="D211" s="224" t="s">
        <v>83</v>
      </c>
      <c r="E211" s="52">
        <v>86.98</v>
      </c>
      <c r="F211" s="55">
        <f t="shared" si="13"/>
        <v>278.33600000000001</v>
      </c>
      <c r="G211" s="55">
        <f t="shared" si="14"/>
        <v>2017.9360000000001</v>
      </c>
      <c r="H211" s="134"/>
      <c r="I211" s="196"/>
      <c r="J211" s="221"/>
      <c r="K211" s="155"/>
    </row>
    <row r="212" spans="1:11" s="48" customFormat="1">
      <c r="A212" s="216">
        <v>40</v>
      </c>
      <c r="B212" s="51">
        <v>20</v>
      </c>
      <c r="C212" s="56" t="s">
        <v>138</v>
      </c>
      <c r="D212" s="224" t="s">
        <v>84</v>
      </c>
      <c r="E212" s="52">
        <v>133.91999999999999</v>
      </c>
      <c r="F212" s="55">
        <f t="shared" si="13"/>
        <v>428.54399999999993</v>
      </c>
      <c r="G212" s="55">
        <f t="shared" si="14"/>
        <v>3106.9439999999995</v>
      </c>
      <c r="H212" s="134"/>
      <c r="I212" s="196"/>
      <c r="J212" s="221"/>
      <c r="K212" s="155"/>
    </row>
    <row r="213" spans="1:11" s="48" customFormat="1">
      <c r="A213" s="216">
        <v>41</v>
      </c>
      <c r="B213" s="51">
        <v>10</v>
      </c>
      <c r="C213" s="56" t="s">
        <v>129</v>
      </c>
      <c r="D213" s="224" t="s">
        <v>85</v>
      </c>
      <c r="E213" s="52">
        <v>378.45</v>
      </c>
      <c r="F213" s="55">
        <f t="shared" si="13"/>
        <v>605.52</v>
      </c>
      <c r="G213" s="55">
        <f t="shared" si="14"/>
        <v>4390.0200000000004</v>
      </c>
      <c r="H213" s="134"/>
      <c r="I213" s="196"/>
      <c r="J213" s="221"/>
      <c r="K213" s="155"/>
    </row>
    <row r="214" spans="1:11" s="48" customFormat="1">
      <c r="A214" s="216">
        <v>42</v>
      </c>
      <c r="B214" s="51">
        <v>10</v>
      </c>
      <c r="C214" s="56" t="s">
        <v>139</v>
      </c>
      <c r="D214" s="224" t="s">
        <v>86</v>
      </c>
      <c r="E214" s="52">
        <v>572.99</v>
      </c>
      <c r="F214" s="55">
        <f t="shared" si="13"/>
        <v>916.78399999999999</v>
      </c>
      <c r="G214" s="55">
        <f t="shared" si="14"/>
        <v>6646.6839999999993</v>
      </c>
      <c r="H214" s="134"/>
      <c r="I214" s="196"/>
      <c r="J214" s="221"/>
      <c r="K214" s="155"/>
    </row>
    <row r="215" spans="1:11" s="48" customFormat="1">
      <c r="A215" s="216">
        <v>43</v>
      </c>
      <c r="B215" s="51">
        <v>10</v>
      </c>
      <c r="C215" s="56" t="s">
        <v>137</v>
      </c>
      <c r="D215" s="224" t="s">
        <v>87</v>
      </c>
      <c r="E215" s="52">
        <v>742.63</v>
      </c>
      <c r="F215" s="55">
        <f t="shared" si="13"/>
        <v>1188.2080000000001</v>
      </c>
      <c r="G215" s="55">
        <f t="shared" si="14"/>
        <v>8614.5079999999998</v>
      </c>
      <c r="H215" s="134"/>
      <c r="I215" s="196"/>
      <c r="J215" s="221"/>
      <c r="K215" s="155"/>
    </row>
    <row r="216" spans="1:11" s="48" customFormat="1">
      <c r="A216" s="216">
        <v>44</v>
      </c>
      <c r="B216" s="51">
        <v>10</v>
      </c>
      <c r="C216" s="56" t="s">
        <v>137</v>
      </c>
      <c r="D216" s="224" t="s">
        <v>88</v>
      </c>
      <c r="E216" s="52">
        <v>948.91</v>
      </c>
      <c r="F216" s="55">
        <f t="shared" si="13"/>
        <v>1518.2560000000001</v>
      </c>
      <c r="G216" s="55">
        <f t="shared" si="14"/>
        <v>11007.356</v>
      </c>
      <c r="H216" s="134"/>
      <c r="I216" s="196"/>
      <c r="J216" s="221"/>
      <c r="K216" s="155"/>
    </row>
    <row r="217" spans="1:11" s="48" customFormat="1">
      <c r="A217" s="216">
        <v>45</v>
      </c>
      <c r="B217" s="51">
        <v>10</v>
      </c>
      <c r="C217" s="56" t="s">
        <v>129</v>
      </c>
      <c r="D217" s="224" t="s">
        <v>89</v>
      </c>
      <c r="E217" s="52">
        <v>31.03</v>
      </c>
      <c r="F217" s="55">
        <f t="shared" si="13"/>
        <v>49.648000000000003</v>
      </c>
      <c r="G217" s="55">
        <f t="shared" si="14"/>
        <v>359.94800000000004</v>
      </c>
      <c r="H217" s="134"/>
      <c r="I217" s="196"/>
      <c r="J217" s="221"/>
      <c r="K217" s="155"/>
    </row>
    <row r="218" spans="1:11" s="48" customFormat="1">
      <c r="A218" s="216">
        <v>46</v>
      </c>
      <c r="B218" s="58">
        <v>10</v>
      </c>
      <c r="C218" s="57" t="s">
        <v>129</v>
      </c>
      <c r="D218" s="225" t="s">
        <v>90</v>
      </c>
      <c r="E218" s="53">
        <v>39.65</v>
      </c>
      <c r="F218" s="55">
        <f t="shared" si="13"/>
        <v>63.440000000000005</v>
      </c>
      <c r="G218" s="55">
        <f t="shared" si="14"/>
        <v>459.94</v>
      </c>
      <c r="H218" s="134"/>
      <c r="I218" s="196"/>
      <c r="J218" s="221"/>
      <c r="K218" s="155"/>
    </row>
    <row r="219" spans="1:11" s="48" customFormat="1">
      <c r="A219" s="216">
        <v>47</v>
      </c>
      <c r="B219" s="58">
        <v>85</v>
      </c>
      <c r="C219" s="57" t="s">
        <v>129</v>
      </c>
      <c r="D219" s="225" t="s">
        <v>91</v>
      </c>
      <c r="E219" s="53">
        <v>960.34</v>
      </c>
      <c r="F219" s="55">
        <f t="shared" si="13"/>
        <v>13060.624000000002</v>
      </c>
      <c r="G219" s="55">
        <f t="shared" si="14"/>
        <v>94689.524000000005</v>
      </c>
      <c r="H219" s="134"/>
      <c r="I219" s="196"/>
      <c r="J219" s="221"/>
      <c r="K219" s="155"/>
    </row>
    <row r="220" spans="1:11" s="48" customFormat="1">
      <c r="A220" s="216">
        <v>48</v>
      </c>
      <c r="B220" s="58">
        <v>95</v>
      </c>
      <c r="C220" s="57" t="s">
        <v>137</v>
      </c>
      <c r="D220" s="225" t="s">
        <v>92</v>
      </c>
      <c r="E220" s="53">
        <v>330.53</v>
      </c>
      <c r="F220" s="55">
        <f t="shared" si="13"/>
        <v>5024.0559999999996</v>
      </c>
      <c r="G220" s="55">
        <f t="shared" si="14"/>
        <v>36424.405999999995</v>
      </c>
      <c r="H220" s="134"/>
      <c r="I220" s="196"/>
      <c r="J220" s="221"/>
      <c r="K220" s="155"/>
    </row>
    <row r="221" spans="1:11" s="48" customFormat="1">
      <c r="A221" s="216">
        <v>49</v>
      </c>
      <c r="B221" s="58">
        <v>12000</v>
      </c>
      <c r="C221" s="57" t="s">
        <v>137</v>
      </c>
      <c r="D221" s="225" t="s">
        <v>93</v>
      </c>
      <c r="E221" s="53">
        <v>1.2</v>
      </c>
      <c r="F221" s="55">
        <f t="shared" si="13"/>
        <v>2304</v>
      </c>
      <c r="G221" s="55">
        <f t="shared" si="14"/>
        <v>16704</v>
      </c>
      <c r="H221" s="134"/>
      <c r="I221" s="196"/>
      <c r="J221" s="221"/>
      <c r="K221" s="155"/>
    </row>
    <row r="222" spans="1:11" s="48" customFormat="1" ht="15">
      <c r="A222" s="217">
        <v>50</v>
      </c>
      <c r="B222" s="59">
        <v>85</v>
      </c>
      <c r="C222" s="60" t="s">
        <v>218</v>
      </c>
      <c r="D222" s="226" t="s">
        <v>94</v>
      </c>
      <c r="E222" s="54"/>
      <c r="F222" s="61">
        <f t="shared" si="13"/>
        <v>0</v>
      </c>
      <c r="G222" s="61"/>
      <c r="H222" s="134"/>
      <c r="I222" s="196"/>
      <c r="J222" s="221"/>
      <c r="K222" s="155"/>
    </row>
    <row r="223" spans="1:11" s="48" customFormat="1">
      <c r="A223" s="216">
        <v>51</v>
      </c>
      <c r="B223" s="58">
        <v>285</v>
      </c>
      <c r="C223" s="57" t="s">
        <v>129</v>
      </c>
      <c r="D223" s="225" t="s">
        <v>95</v>
      </c>
      <c r="E223" s="53">
        <v>128.44999999999999</v>
      </c>
      <c r="F223" s="55">
        <f t="shared" si="13"/>
        <v>5857.32</v>
      </c>
      <c r="G223" s="55">
        <f t="shared" si="14"/>
        <v>42465.57</v>
      </c>
      <c r="H223" s="134"/>
      <c r="I223" s="196"/>
      <c r="J223" s="221"/>
      <c r="K223" s="155"/>
    </row>
    <row r="224" spans="1:11" s="48" customFormat="1">
      <c r="A224" s="216">
        <v>52</v>
      </c>
      <c r="B224" s="58">
        <v>190</v>
      </c>
      <c r="C224" s="57" t="s">
        <v>137</v>
      </c>
      <c r="D224" s="225" t="s">
        <v>96</v>
      </c>
      <c r="E224" s="53">
        <v>250</v>
      </c>
      <c r="F224" s="55">
        <f t="shared" si="13"/>
        <v>7600</v>
      </c>
      <c r="G224" s="55">
        <f t="shared" si="14"/>
        <v>55100</v>
      </c>
      <c r="H224" s="134"/>
      <c r="I224" s="196"/>
      <c r="J224" s="221"/>
      <c r="K224" s="155"/>
    </row>
    <row r="225" spans="1:11" s="48" customFormat="1">
      <c r="A225" s="216">
        <v>53</v>
      </c>
      <c r="B225" s="58">
        <v>95</v>
      </c>
      <c r="C225" s="57" t="s">
        <v>137</v>
      </c>
      <c r="D225" s="225" t="s">
        <v>97</v>
      </c>
      <c r="E225" s="53">
        <v>324.12</v>
      </c>
      <c r="F225" s="55">
        <f t="shared" si="13"/>
        <v>4926.6240000000007</v>
      </c>
      <c r="G225" s="55">
        <f t="shared" si="14"/>
        <v>35718.024000000005</v>
      </c>
      <c r="H225" s="134"/>
      <c r="I225" s="196"/>
      <c r="J225" s="221"/>
      <c r="K225" s="155"/>
    </row>
    <row r="226" spans="1:11" s="48" customFormat="1" ht="15">
      <c r="A226" s="217">
        <v>54</v>
      </c>
      <c r="B226" s="59">
        <v>210</v>
      </c>
      <c r="C226" s="60" t="s">
        <v>140</v>
      </c>
      <c r="D226" s="226" t="s">
        <v>98</v>
      </c>
      <c r="E226" s="54">
        <v>64.66</v>
      </c>
      <c r="F226" s="61">
        <f t="shared" si="13"/>
        <v>2172.576</v>
      </c>
      <c r="G226" s="61">
        <f t="shared" si="14"/>
        <v>15751.175999999999</v>
      </c>
      <c r="H226" s="134"/>
      <c r="I226" s="196"/>
      <c r="J226" s="221"/>
      <c r="K226" s="155"/>
    </row>
    <row r="227" spans="1:11" s="48" customFormat="1">
      <c r="A227" s="216">
        <v>55</v>
      </c>
      <c r="B227" s="58">
        <v>95</v>
      </c>
      <c r="C227" s="57" t="s">
        <v>140</v>
      </c>
      <c r="D227" s="225" t="s">
        <v>99</v>
      </c>
      <c r="E227" s="53">
        <v>12.93</v>
      </c>
      <c r="F227" s="55">
        <f t="shared" si="13"/>
        <v>196.536</v>
      </c>
      <c r="G227" s="55">
        <f t="shared" si="14"/>
        <v>1424.886</v>
      </c>
      <c r="H227" s="134"/>
      <c r="I227" s="196"/>
      <c r="J227" s="221"/>
      <c r="K227" s="155"/>
    </row>
    <row r="228" spans="1:11" s="48" customFormat="1">
      <c r="A228" s="216">
        <v>56</v>
      </c>
      <c r="B228" s="58">
        <v>190</v>
      </c>
      <c r="C228" s="57" t="s">
        <v>128</v>
      </c>
      <c r="D228" s="225" t="s">
        <v>100</v>
      </c>
      <c r="E228" s="53">
        <v>17</v>
      </c>
      <c r="F228" s="55">
        <f t="shared" si="13"/>
        <v>516.79999999999995</v>
      </c>
      <c r="G228" s="55">
        <f t="shared" si="14"/>
        <v>3746.8</v>
      </c>
      <c r="H228" s="134"/>
      <c r="I228" s="196"/>
      <c r="J228" s="221"/>
      <c r="K228" s="155"/>
    </row>
    <row r="229" spans="1:11" s="48" customFormat="1">
      <c r="A229" s="216">
        <v>57</v>
      </c>
      <c r="B229" s="58">
        <v>95</v>
      </c>
      <c r="C229" s="57" t="s">
        <v>137</v>
      </c>
      <c r="D229" s="225" t="s">
        <v>101</v>
      </c>
      <c r="E229" s="53">
        <v>77.8</v>
      </c>
      <c r="F229" s="55">
        <f t="shared" si="13"/>
        <v>1182.56</v>
      </c>
      <c r="G229" s="55">
        <f t="shared" si="14"/>
        <v>8573.56</v>
      </c>
      <c r="H229" s="134"/>
      <c r="I229" s="196"/>
      <c r="J229" s="221"/>
      <c r="K229" s="155"/>
    </row>
    <row r="230" spans="1:11" s="48" customFormat="1">
      <c r="A230" s="216">
        <v>58</v>
      </c>
      <c r="B230" s="58">
        <v>95</v>
      </c>
      <c r="C230" s="57" t="s">
        <v>137</v>
      </c>
      <c r="D230" s="225" t="s">
        <v>102</v>
      </c>
      <c r="E230" s="53">
        <v>95.9</v>
      </c>
      <c r="F230" s="55">
        <f t="shared" si="13"/>
        <v>1457.68</v>
      </c>
      <c r="G230" s="55">
        <f t="shared" si="14"/>
        <v>10568.18</v>
      </c>
      <c r="H230" s="134"/>
      <c r="I230" s="196"/>
      <c r="J230" s="221"/>
      <c r="K230" s="155"/>
    </row>
    <row r="231" spans="1:11" s="48" customFormat="1" ht="15">
      <c r="A231" s="217">
        <v>59</v>
      </c>
      <c r="B231" s="59">
        <v>95</v>
      </c>
      <c r="C231" s="60" t="s">
        <v>219</v>
      </c>
      <c r="D231" s="226" t="s">
        <v>103</v>
      </c>
      <c r="E231" s="54">
        <v>12</v>
      </c>
      <c r="F231" s="61">
        <f t="shared" si="13"/>
        <v>182.4</v>
      </c>
      <c r="G231" s="61">
        <f t="shared" si="14"/>
        <v>1322.4</v>
      </c>
      <c r="H231" s="134"/>
      <c r="I231" s="196"/>
      <c r="J231" s="221"/>
      <c r="K231" s="155"/>
    </row>
    <row r="232" spans="1:11" s="48" customFormat="1">
      <c r="A232" s="216">
        <v>60</v>
      </c>
      <c r="B232" s="58">
        <v>95</v>
      </c>
      <c r="C232" s="57" t="s">
        <v>128</v>
      </c>
      <c r="D232" s="225" t="s">
        <v>104</v>
      </c>
      <c r="E232" s="53">
        <v>39</v>
      </c>
      <c r="F232" s="55">
        <f t="shared" si="13"/>
        <v>592.80000000000007</v>
      </c>
      <c r="G232" s="55">
        <f t="shared" si="14"/>
        <v>4297.8</v>
      </c>
      <c r="H232" s="134"/>
      <c r="I232" s="196"/>
      <c r="J232" s="221"/>
      <c r="K232" s="155"/>
    </row>
    <row r="233" spans="1:11" s="48" customFormat="1">
      <c r="A233" s="216">
        <v>61</v>
      </c>
      <c r="B233" s="58">
        <v>380</v>
      </c>
      <c r="C233" s="57" t="s">
        <v>140</v>
      </c>
      <c r="D233" s="225" t="s">
        <v>105</v>
      </c>
      <c r="E233" s="53">
        <v>62.24</v>
      </c>
      <c r="F233" s="55">
        <f t="shared" si="13"/>
        <v>3784.192</v>
      </c>
      <c r="G233" s="55">
        <f t="shared" si="14"/>
        <v>27435.392</v>
      </c>
      <c r="H233" s="134"/>
      <c r="I233" s="196"/>
      <c r="J233" s="221"/>
      <c r="K233" s="155"/>
    </row>
    <row r="234" spans="1:11" s="48" customFormat="1" ht="15">
      <c r="A234" s="217">
        <v>62</v>
      </c>
      <c r="B234" s="59">
        <v>380</v>
      </c>
      <c r="C234" s="60" t="s">
        <v>129</v>
      </c>
      <c r="D234" s="226" t="s">
        <v>106</v>
      </c>
      <c r="E234" s="54">
        <v>18.2</v>
      </c>
      <c r="F234" s="61">
        <f t="shared" si="13"/>
        <v>1106.56</v>
      </c>
      <c r="G234" s="61">
        <f t="shared" si="14"/>
        <v>8022.5599999999995</v>
      </c>
      <c r="H234" s="134"/>
      <c r="I234" s="196"/>
      <c r="J234" s="221"/>
      <c r="K234" s="155"/>
    </row>
    <row r="235" spans="1:11" s="48" customFormat="1">
      <c r="A235" s="216">
        <v>63</v>
      </c>
      <c r="B235" s="58">
        <v>380</v>
      </c>
      <c r="C235" s="57" t="s">
        <v>137</v>
      </c>
      <c r="D235" s="225" t="s">
        <v>107</v>
      </c>
      <c r="E235" s="53">
        <v>21.55</v>
      </c>
      <c r="F235" s="55">
        <f t="shared" si="13"/>
        <v>1310.24</v>
      </c>
      <c r="G235" s="55">
        <f t="shared" si="14"/>
        <v>9499.24</v>
      </c>
      <c r="H235" s="134"/>
      <c r="I235" s="196"/>
      <c r="J235" s="221"/>
      <c r="K235" s="155"/>
    </row>
    <row r="236" spans="1:11" s="48" customFormat="1">
      <c r="A236" s="216">
        <v>64</v>
      </c>
      <c r="B236" s="58">
        <v>210</v>
      </c>
      <c r="C236" s="57" t="s">
        <v>128</v>
      </c>
      <c r="D236" s="225" t="s">
        <v>108</v>
      </c>
      <c r="E236" s="53">
        <v>15</v>
      </c>
      <c r="F236" s="55">
        <f t="shared" si="13"/>
        <v>504</v>
      </c>
      <c r="G236" s="55">
        <f t="shared" si="14"/>
        <v>3654</v>
      </c>
      <c r="H236" s="134"/>
      <c r="I236" s="196"/>
      <c r="J236" s="221"/>
      <c r="K236" s="155"/>
    </row>
    <row r="237" spans="1:11" s="48" customFormat="1">
      <c r="A237" s="216">
        <v>65</v>
      </c>
      <c r="B237" s="58">
        <v>380</v>
      </c>
      <c r="C237" s="57" t="s">
        <v>137</v>
      </c>
      <c r="D237" s="225" t="s">
        <v>109</v>
      </c>
      <c r="E237" s="53">
        <v>3</v>
      </c>
      <c r="F237" s="55">
        <f t="shared" si="13"/>
        <v>182.4</v>
      </c>
      <c r="G237" s="55">
        <f t="shared" si="14"/>
        <v>1322.4</v>
      </c>
      <c r="H237" s="134"/>
      <c r="I237" s="196"/>
      <c r="J237" s="221"/>
      <c r="K237" s="155"/>
    </row>
    <row r="238" spans="1:11" s="48" customFormat="1">
      <c r="A238" s="216">
        <v>66</v>
      </c>
      <c r="B238" s="58">
        <v>85</v>
      </c>
      <c r="C238" s="57" t="s">
        <v>131</v>
      </c>
      <c r="D238" s="225" t="s">
        <v>110</v>
      </c>
      <c r="E238" s="53">
        <v>110</v>
      </c>
      <c r="F238" s="55">
        <f t="shared" ref="F238:F254" si="15">(E238*B238)*16%</f>
        <v>1496</v>
      </c>
      <c r="G238" s="55">
        <f t="shared" ref="G238:G255" si="16">(E238*B238)+F238</f>
        <v>10846</v>
      </c>
      <c r="H238" s="134"/>
      <c r="I238" s="196"/>
      <c r="J238" s="221"/>
      <c r="K238" s="155"/>
    </row>
    <row r="239" spans="1:11" s="48" customFormat="1">
      <c r="A239" s="216">
        <v>67</v>
      </c>
      <c r="B239" s="58">
        <v>12000</v>
      </c>
      <c r="C239" s="57" t="s">
        <v>137</v>
      </c>
      <c r="D239" s="225" t="s">
        <v>111</v>
      </c>
      <c r="E239" s="53">
        <v>15.04</v>
      </c>
      <c r="F239" s="55">
        <f t="shared" si="15"/>
        <v>28876.799999999999</v>
      </c>
      <c r="G239" s="55">
        <f t="shared" si="16"/>
        <v>209356.79999999999</v>
      </c>
      <c r="H239" s="134"/>
      <c r="I239" s="196"/>
      <c r="J239" s="221"/>
      <c r="K239" s="155"/>
    </row>
    <row r="240" spans="1:11" s="48" customFormat="1">
      <c r="A240" s="216">
        <v>68</v>
      </c>
      <c r="B240" s="58">
        <v>95</v>
      </c>
      <c r="C240" s="57" t="s">
        <v>128</v>
      </c>
      <c r="D240" s="225" t="s">
        <v>112</v>
      </c>
      <c r="E240" s="53">
        <v>22</v>
      </c>
      <c r="F240" s="55">
        <f t="shared" si="15"/>
        <v>334.40000000000003</v>
      </c>
      <c r="G240" s="55">
        <f t="shared" si="16"/>
        <v>2424.4</v>
      </c>
      <c r="H240" s="134"/>
      <c r="I240" s="196"/>
      <c r="J240" s="221"/>
      <c r="K240" s="155"/>
    </row>
    <row r="241" spans="1:11" s="48" customFormat="1">
      <c r="A241" s="216">
        <v>69</v>
      </c>
      <c r="B241" s="58">
        <v>95</v>
      </c>
      <c r="C241" s="57" t="s">
        <v>128</v>
      </c>
      <c r="D241" s="225" t="s">
        <v>113</v>
      </c>
      <c r="E241" s="53">
        <v>17</v>
      </c>
      <c r="F241" s="55">
        <f t="shared" si="15"/>
        <v>258.39999999999998</v>
      </c>
      <c r="G241" s="55">
        <f t="shared" si="16"/>
        <v>1873.4</v>
      </c>
      <c r="H241" s="134"/>
      <c r="I241" s="196"/>
      <c r="J241" s="221"/>
      <c r="K241" s="155"/>
    </row>
    <row r="242" spans="1:11" s="48" customFormat="1" ht="15">
      <c r="A242" s="217">
        <v>70</v>
      </c>
      <c r="B242" s="59">
        <v>190</v>
      </c>
      <c r="C242" s="60" t="s">
        <v>218</v>
      </c>
      <c r="D242" s="226" t="s">
        <v>114</v>
      </c>
      <c r="E242" s="54"/>
      <c r="F242" s="61">
        <f t="shared" si="15"/>
        <v>0</v>
      </c>
      <c r="G242" s="61"/>
      <c r="H242" s="134"/>
      <c r="I242" s="196"/>
      <c r="J242" s="221"/>
      <c r="K242" s="155"/>
    </row>
    <row r="243" spans="1:11" s="48" customFormat="1">
      <c r="A243" s="216">
        <v>71</v>
      </c>
      <c r="B243" s="58">
        <v>190</v>
      </c>
      <c r="C243" s="57" t="s">
        <v>137</v>
      </c>
      <c r="D243" s="225" t="s">
        <v>115</v>
      </c>
      <c r="E243" s="53">
        <v>35.799999999999997</v>
      </c>
      <c r="F243" s="55">
        <f t="shared" si="15"/>
        <v>1088.32</v>
      </c>
      <c r="G243" s="55">
        <f t="shared" si="16"/>
        <v>7890.3199999999988</v>
      </c>
      <c r="H243" s="134"/>
      <c r="I243" s="196"/>
      <c r="J243" s="221"/>
      <c r="K243" s="155"/>
    </row>
    <row r="244" spans="1:11" s="48" customFormat="1">
      <c r="A244" s="216">
        <v>72</v>
      </c>
      <c r="B244" s="58">
        <v>170</v>
      </c>
      <c r="C244" s="57" t="s">
        <v>133</v>
      </c>
      <c r="D244" s="225" t="s">
        <v>116</v>
      </c>
      <c r="E244" s="53">
        <v>30</v>
      </c>
      <c r="F244" s="55">
        <f t="shared" si="15"/>
        <v>816</v>
      </c>
      <c r="G244" s="55">
        <f t="shared" si="16"/>
        <v>5916</v>
      </c>
      <c r="H244" s="134"/>
      <c r="I244" s="196"/>
      <c r="J244" s="221"/>
      <c r="K244" s="155"/>
    </row>
    <row r="245" spans="1:11" s="48" customFormat="1">
      <c r="A245" s="216">
        <v>73</v>
      </c>
      <c r="B245" s="58">
        <v>170</v>
      </c>
      <c r="C245" s="57" t="s">
        <v>133</v>
      </c>
      <c r="D245" s="225" t="s">
        <v>117</v>
      </c>
      <c r="E245" s="53">
        <v>13</v>
      </c>
      <c r="F245" s="55">
        <f t="shared" si="15"/>
        <v>353.6</v>
      </c>
      <c r="G245" s="55">
        <f t="shared" si="16"/>
        <v>2563.6</v>
      </c>
      <c r="H245" s="134"/>
      <c r="I245" s="196"/>
      <c r="J245" s="221"/>
      <c r="K245" s="155"/>
    </row>
    <row r="246" spans="1:11" s="48" customFormat="1">
      <c r="A246" s="216">
        <v>74</v>
      </c>
      <c r="B246" s="58">
        <v>85</v>
      </c>
      <c r="C246" s="57" t="s">
        <v>128</v>
      </c>
      <c r="D246" s="225" t="s">
        <v>118</v>
      </c>
      <c r="E246" s="53">
        <v>1045</v>
      </c>
      <c r="F246" s="55">
        <f t="shared" si="15"/>
        <v>14212</v>
      </c>
      <c r="G246" s="55">
        <f t="shared" si="16"/>
        <v>103037</v>
      </c>
      <c r="H246" s="134"/>
      <c r="I246" s="196"/>
      <c r="J246" s="221"/>
      <c r="K246" s="155"/>
    </row>
    <row r="247" spans="1:11" s="48" customFormat="1">
      <c r="A247" s="216">
        <v>75</v>
      </c>
      <c r="B247" s="58">
        <v>85</v>
      </c>
      <c r="C247" s="57" t="s">
        <v>133</v>
      </c>
      <c r="D247" s="225" t="s">
        <v>119</v>
      </c>
      <c r="E247" s="53">
        <v>145</v>
      </c>
      <c r="F247" s="55">
        <f t="shared" si="15"/>
        <v>1972</v>
      </c>
      <c r="G247" s="55">
        <f t="shared" si="16"/>
        <v>14297</v>
      </c>
      <c r="H247" s="134"/>
      <c r="I247" s="196"/>
      <c r="J247" s="221"/>
      <c r="K247" s="155"/>
    </row>
    <row r="248" spans="1:11" s="48" customFormat="1">
      <c r="A248" s="216">
        <v>76</v>
      </c>
      <c r="B248" s="58">
        <v>85</v>
      </c>
      <c r="C248" s="57" t="s">
        <v>128</v>
      </c>
      <c r="D248" s="225" t="s">
        <v>120</v>
      </c>
      <c r="E248" s="53">
        <v>170.24</v>
      </c>
      <c r="F248" s="55">
        <f t="shared" si="15"/>
        <v>2315.2640000000001</v>
      </c>
      <c r="G248" s="55">
        <f t="shared" si="16"/>
        <v>16785.664000000001</v>
      </c>
      <c r="H248" s="134"/>
      <c r="I248" s="196"/>
      <c r="J248" s="221"/>
      <c r="K248" s="155"/>
    </row>
    <row r="249" spans="1:11" s="48" customFormat="1">
      <c r="A249" s="216">
        <v>77</v>
      </c>
      <c r="B249" s="58">
        <v>85</v>
      </c>
      <c r="C249" s="57" t="s">
        <v>133</v>
      </c>
      <c r="D249" s="225" t="s">
        <v>121</v>
      </c>
      <c r="E249" s="53">
        <v>134</v>
      </c>
      <c r="F249" s="55">
        <f t="shared" si="15"/>
        <v>1822.4</v>
      </c>
      <c r="G249" s="55">
        <f t="shared" si="16"/>
        <v>13212.4</v>
      </c>
      <c r="H249" s="134"/>
      <c r="I249" s="196"/>
      <c r="J249" s="221"/>
      <c r="K249" s="155"/>
    </row>
    <row r="250" spans="1:11" s="48" customFormat="1">
      <c r="A250" s="216">
        <v>78</v>
      </c>
      <c r="B250" s="58">
        <v>85</v>
      </c>
      <c r="C250" s="57" t="s">
        <v>141</v>
      </c>
      <c r="D250" s="225" t="s">
        <v>122</v>
      </c>
      <c r="E250" s="53">
        <v>22.8</v>
      </c>
      <c r="F250" s="55">
        <f t="shared" si="15"/>
        <v>310.08</v>
      </c>
      <c r="G250" s="55">
        <f t="shared" si="16"/>
        <v>2248.08</v>
      </c>
      <c r="H250" s="134"/>
      <c r="I250" s="196"/>
      <c r="J250" s="221"/>
      <c r="K250" s="155"/>
    </row>
    <row r="251" spans="1:11" s="48" customFormat="1">
      <c r="A251" s="216">
        <v>79</v>
      </c>
      <c r="B251" s="58">
        <v>85</v>
      </c>
      <c r="C251" s="57" t="s">
        <v>133</v>
      </c>
      <c r="D251" s="225" t="s">
        <v>123</v>
      </c>
      <c r="E251" s="53">
        <v>43</v>
      </c>
      <c r="F251" s="55">
        <f t="shared" si="15"/>
        <v>584.80000000000007</v>
      </c>
      <c r="G251" s="55">
        <f t="shared" si="16"/>
        <v>4239.8</v>
      </c>
      <c r="H251" s="134"/>
      <c r="I251" s="196"/>
      <c r="J251" s="221"/>
      <c r="K251" s="155"/>
    </row>
    <row r="252" spans="1:11" s="48" customFormat="1">
      <c r="A252" s="216">
        <v>80</v>
      </c>
      <c r="B252" s="58">
        <v>85</v>
      </c>
      <c r="C252" s="57" t="s">
        <v>141</v>
      </c>
      <c r="D252" s="225" t="s">
        <v>124</v>
      </c>
      <c r="E252" s="53">
        <v>21.8</v>
      </c>
      <c r="F252" s="55">
        <f t="shared" si="15"/>
        <v>296.48</v>
      </c>
      <c r="G252" s="55">
        <f t="shared" si="16"/>
        <v>2149.48</v>
      </c>
      <c r="H252" s="134"/>
      <c r="I252" s="196"/>
      <c r="J252" s="221"/>
      <c r="K252" s="155"/>
    </row>
    <row r="253" spans="1:11" s="48" customFormat="1">
      <c r="A253" s="216">
        <v>81</v>
      </c>
      <c r="B253" s="51">
        <v>170</v>
      </c>
      <c r="C253" s="56" t="s">
        <v>133</v>
      </c>
      <c r="D253" s="224" t="s">
        <v>125</v>
      </c>
      <c r="E253" s="52">
        <v>11</v>
      </c>
      <c r="F253" s="55">
        <f t="shared" si="15"/>
        <v>299.2</v>
      </c>
      <c r="G253" s="55">
        <f t="shared" si="16"/>
        <v>2169.1999999999998</v>
      </c>
      <c r="H253" s="134"/>
      <c r="I253" s="196"/>
      <c r="J253" s="221"/>
      <c r="K253" s="155"/>
    </row>
    <row r="254" spans="1:11" s="48" customFormat="1">
      <c r="A254" s="216">
        <v>82</v>
      </c>
      <c r="B254" s="51">
        <v>170</v>
      </c>
      <c r="C254" s="57" t="s">
        <v>142</v>
      </c>
      <c r="D254" s="224" t="s">
        <v>126</v>
      </c>
      <c r="E254" s="53">
        <v>596</v>
      </c>
      <c r="F254" s="55">
        <f t="shared" si="15"/>
        <v>16211.2</v>
      </c>
      <c r="G254" s="55">
        <f t="shared" si="16"/>
        <v>117531.2</v>
      </c>
      <c r="H254" s="134"/>
      <c r="I254" s="196"/>
      <c r="J254" s="221"/>
      <c r="K254" s="155"/>
    </row>
    <row r="255" spans="1:11" s="48" customFormat="1" ht="13.5" thickBot="1">
      <c r="A255" s="227">
        <v>83</v>
      </c>
      <c r="B255" s="208">
        <v>85</v>
      </c>
      <c r="C255" s="209" t="s">
        <v>142</v>
      </c>
      <c r="D255" s="228" t="s">
        <v>127</v>
      </c>
      <c r="E255" s="210">
        <v>245</v>
      </c>
      <c r="F255" s="211">
        <f>(E255*B255)*16%</f>
        <v>3332</v>
      </c>
      <c r="G255" s="211">
        <f t="shared" si="16"/>
        <v>24157</v>
      </c>
      <c r="H255" s="149"/>
      <c r="I255" s="188"/>
      <c r="J255" s="221"/>
      <c r="K255" s="155"/>
    </row>
    <row r="256" spans="1:11" ht="17.25" customHeight="1">
      <c r="A256" s="190" t="s">
        <v>1</v>
      </c>
      <c r="B256" s="191" t="s">
        <v>2</v>
      </c>
      <c r="C256" s="191" t="s">
        <v>13</v>
      </c>
      <c r="D256" s="191" t="s">
        <v>24</v>
      </c>
      <c r="E256" s="191" t="s">
        <v>4</v>
      </c>
      <c r="F256" s="191" t="s">
        <v>11</v>
      </c>
      <c r="G256" s="191" t="s">
        <v>15</v>
      </c>
      <c r="H256" s="192" t="s">
        <v>27</v>
      </c>
      <c r="I256" s="193" t="s">
        <v>26</v>
      </c>
      <c r="J256" s="206" t="s">
        <v>0</v>
      </c>
      <c r="K256" s="39" t="s">
        <v>0</v>
      </c>
    </row>
    <row r="257" spans="1:11" ht="21.75" customHeight="1">
      <c r="A257" s="194"/>
      <c r="B257" s="2"/>
      <c r="C257" s="2" t="s">
        <v>14</v>
      </c>
      <c r="D257" s="2"/>
      <c r="E257" s="2" t="s">
        <v>5</v>
      </c>
      <c r="F257" s="2" t="s">
        <v>12</v>
      </c>
      <c r="G257" s="2" t="s">
        <v>16</v>
      </c>
      <c r="H257" s="189"/>
      <c r="I257" s="195"/>
      <c r="J257" s="207"/>
      <c r="K257" s="17"/>
    </row>
    <row r="258" spans="1:11" ht="24" customHeight="1">
      <c r="A258" s="21" t="s">
        <v>9</v>
      </c>
      <c r="B258" s="40">
        <v>2</v>
      </c>
      <c r="C258" s="49">
        <v>339</v>
      </c>
      <c r="D258" s="119" t="s">
        <v>220</v>
      </c>
      <c r="E258" s="119" t="s">
        <v>221</v>
      </c>
      <c r="F258" s="119" t="s">
        <v>222</v>
      </c>
      <c r="G258" s="78" t="s">
        <v>223</v>
      </c>
      <c r="H258" s="134">
        <f>SUM(G260:G279)</f>
        <v>64272531.859999999</v>
      </c>
      <c r="I258" s="196">
        <v>7379621.1469999999</v>
      </c>
      <c r="J258" s="159" t="s">
        <v>39</v>
      </c>
      <c r="K258" s="36"/>
    </row>
    <row r="259" spans="1:11" ht="15.75" customHeight="1">
      <c r="A259" s="19" t="s">
        <v>21</v>
      </c>
      <c r="B259" s="8" t="s">
        <v>17</v>
      </c>
      <c r="C259" s="8" t="s">
        <v>23</v>
      </c>
      <c r="D259" s="8" t="s">
        <v>3</v>
      </c>
      <c r="E259" s="8" t="s">
        <v>20</v>
      </c>
      <c r="F259" s="8" t="s">
        <v>18</v>
      </c>
      <c r="G259" s="8" t="s">
        <v>19</v>
      </c>
      <c r="H259" s="134"/>
      <c r="I259" s="196"/>
      <c r="J259" s="160"/>
      <c r="K259" s="36"/>
    </row>
    <row r="260" spans="1:11" ht="25.5">
      <c r="A260" s="216">
        <v>1</v>
      </c>
      <c r="B260" s="78">
        <v>484782</v>
      </c>
      <c r="C260" s="78" t="s">
        <v>239</v>
      </c>
      <c r="D260" s="81" t="s">
        <v>240</v>
      </c>
      <c r="E260" s="84">
        <v>12.99</v>
      </c>
      <c r="F260" s="212" t="s">
        <v>250</v>
      </c>
      <c r="G260" s="84">
        <f>E260*B260</f>
        <v>6297318.1799999997</v>
      </c>
      <c r="H260" s="134"/>
      <c r="I260" s="196"/>
      <c r="J260" s="160"/>
      <c r="K260" s="36"/>
    </row>
    <row r="261" spans="1:11" ht="15.75" customHeight="1">
      <c r="A261" s="216">
        <v>2</v>
      </c>
      <c r="B261" s="78">
        <v>484782</v>
      </c>
      <c r="C261" s="78" t="s">
        <v>243</v>
      </c>
      <c r="D261" s="83" t="s">
        <v>244</v>
      </c>
      <c r="E261" s="84">
        <v>3.85</v>
      </c>
      <c r="F261" s="212"/>
      <c r="G261" s="84">
        <f t="shared" ref="G261:G279" si="17">E261*B261</f>
        <v>1866410.7</v>
      </c>
      <c r="H261" s="134"/>
      <c r="I261" s="196"/>
      <c r="J261" s="160"/>
      <c r="K261" s="36"/>
    </row>
    <row r="262" spans="1:11" ht="15.75" customHeight="1">
      <c r="A262" s="216">
        <v>3</v>
      </c>
      <c r="B262" s="78">
        <v>85683</v>
      </c>
      <c r="C262" s="213" t="s">
        <v>234</v>
      </c>
      <c r="D262" s="81" t="s">
        <v>230</v>
      </c>
      <c r="E262" s="84">
        <v>14.12</v>
      </c>
      <c r="F262" s="212"/>
      <c r="G262" s="84">
        <f t="shared" si="17"/>
        <v>1209843.96</v>
      </c>
      <c r="H262" s="134"/>
      <c r="I262" s="196"/>
      <c r="J262" s="160"/>
      <c r="K262" s="36"/>
    </row>
    <row r="263" spans="1:11" ht="25.5">
      <c r="A263" s="216">
        <v>4</v>
      </c>
      <c r="B263" s="78">
        <v>1638123</v>
      </c>
      <c r="C263" s="213"/>
      <c r="D263" s="81" t="s">
        <v>231</v>
      </c>
      <c r="E263" s="84">
        <v>3.39</v>
      </c>
      <c r="F263" s="212"/>
      <c r="G263" s="84">
        <f t="shared" si="17"/>
        <v>5553236.9699999997</v>
      </c>
      <c r="H263" s="134"/>
      <c r="I263" s="196"/>
      <c r="J263" s="160"/>
      <c r="K263" s="36"/>
    </row>
    <row r="264" spans="1:11" ht="15.75" customHeight="1">
      <c r="A264" s="216">
        <v>5</v>
      </c>
      <c r="B264" s="78">
        <v>648398</v>
      </c>
      <c r="C264" s="213"/>
      <c r="D264" s="81" t="s">
        <v>232</v>
      </c>
      <c r="E264" s="84">
        <v>7.95</v>
      </c>
      <c r="F264" s="212"/>
      <c r="G264" s="84">
        <f t="shared" si="17"/>
        <v>5154764.1000000006</v>
      </c>
      <c r="H264" s="134"/>
      <c r="I264" s="196"/>
      <c r="J264" s="160"/>
      <c r="K264" s="36"/>
    </row>
    <row r="265" spans="1:11" ht="15.75" customHeight="1">
      <c r="A265" s="216">
        <v>6</v>
      </c>
      <c r="B265" s="78">
        <v>177222</v>
      </c>
      <c r="C265" s="213"/>
      <c r="D265" s="81" t="s">
        <v>233</v>
      </c>
      <c r="E265" s="84">
        <v>7.2</v>
      </c>
      <c r="F265" s="212"/>
      <c r="G265" s="84">
        <f t="shared" si="17"/>
        <v>1275998.4000000001</v>
      </c>
      <c r="H265" s="134"/>
      <c r="I265" s="196"/>
      <c r="J265" s="160"/>
      <c r="K265" s="36"/>
    </row>
    <row r="266" spans="1:11" ht="15.75" customHeight="1">
      <c r="A266" s="216">
        <v>7</v>
      </c>
      <c r="B266" s="78">
        <v>396171</v>
      </c>
      <c r="C266" s="82" t="s">
        <v>245</v>
      </c>
      <c r="D266" s="83" t="s">
        <v>247</v>
      </c>
      <c r="E266" s="84">
        <v>13.64</v>
      </c>
      <c r="F266" s="212"/>
      <c r="G266" s="84">
        <f t="shared" si="17"/>
        <v>5403772.4400000004</v>
      </c>
      <c r="H266" s="134"/>
      <c r="I266" s="196"/>
      <c r="J266" s="160"/>
      <c r="K266" s="36"/>
    </row>
    <row r="267" spans="1:11" ht="15.75" customHeight="1">
      <c r="A267" s="216">
        <v>8</v>
      </c>
      <c r="B267" s="78">
        <v>574315</v>
      </c>
      <c r="C267" s="214" t="s">
        <v>234</v>
      </c>
      <c r="D267" s="81" t="s">
        <v>236</v>
      </c>
      <c r="E267" s="84">
        <v>5.29</v>
      </c>
      <c r="F267" s="212"/>
      <c r="G267" s="84">
        <f t="shared" si="17"/>
        <v>3038126.35</v>
      </c>
      <c r="H267" s="134"/>
      <c r="I267" s="196"/>
      <c r="J267" s="160"/>
      <c r="K267" s="36"/>
    </row>
    <row r="268" spans="1:11" ht="15.75" customHeight="1">
      <c r="A268" s="216">
        <v>9</v>
      </c>
      <c r="B268" s="78">
        <v>421310</v>
      </c>
      <c r="C268" s="78" t="s">
        <v>229</v>
      </c>
      <c r="D268" s="83" t="s">
        <v>237</v>
      </c>
      <c r="E268" s="84">
        <v>5.9</v>
      </c>
      <c r="F268" s="212"/>
      <c r="G268" s="84">
        <f t="shared" si="17"/>
        <v>2485729</v>
      </c>
      <c r="H268" s="134"/>
      <c r="I268" s="196"/>
      <c r="J268" s="160"/>
      <c r="K268" s="36"/>
    </row>
    <row r="269" spans="1:11" ht="15.75" customHeight="1">
      <c r="A269" s="216">
        <v>10</v>
      </c>
      <c r="B269" s="78">
        <v>85683</v>
      </c>
      <c r="C269" s="78" t="s">
        <v>246</v>
      </c>
      <c r="D269" s="83" t="s">
        <v>248</v>
      </c>
      <c r="E269" s="84">
        <v>9.92</v>
      </c>
      <c r="F269" s="212"/>
      <c r="G269" s="84">
        <f t="shared" si="17"/>
        <v>849975.36</v>
      </c>
      <c r="H269" s="134"/>
      <c r="I269" s="196"/>
      <c r="J269" s="160"/>
      <c r="K269" s="36"/>
    </row>
    <row r="270" spans="1:11" ht="15.75" customHeight="1">
      <c r="A270" s="216">
        <v>11</v>
      </c>
      <c r="B270" s="78">
        <v>2928</v>
      </c>
      <c r="C270" s="78" t="s">
        <v>246</v>
      </c>
      <c r="D270" s="83" t="s">
        <v>249</v>
      </c>
      <c r="E270" s="84">
        <v>19.64</v>
      </c>
      <c r="F270" s="212"/>
      <c r="G270" s="84">
        <f t="shared" si="17"/>
        <v>57505.919999999998</v>
      </c>
      <c r="H270" s="134"/>
      <c r="I270" s="196"/>
      <c r="J270" s="160"/>
      <c r="K270" s="36"/>
    </row>
    <row r="271" spans="1:11" ht="15.75" customHeight="1">
      <c r="A271" s="216">
        <v>12</v>
      </c>
      <c r="B271" s="78">
        <v>4698360</v>
      </c>
      <c r="C271" s="78" t="s">
        <v>227</v>
      </c>
      <c r="D271" s="83" t="s">
        <v>228</v>
      </c>
      <c r="E271" s="84">
        <v>0.68</v>
      </c>
      <c r="F271" s="212"/>
      <c r="G271" s="84">
        <f t="shared" si="17"/>
        <v>3194884.8000000003</v>
      </c>
      <c r="H271" s="134"/>
      <c r="I271" s="196"/>
      <c r="J271" s="160"/>
      <c r="K271" s="36"/>
    </row>
    <row r="272" spans="1:11" ht="15.75" customHeight="1">
      <c r="A272" s="217">
        <v>13</v>
      </c>
      <c r="B272" s="91">
        <v>2928</v>
      </c>
      <c r="C272" s="91" t="s">
        <v>306</v>
      </c>
      <c r="D272" s="91" t="s">
        <v>307</v>
      </c>
      <c r="E272" s="92">
        <v>14.8</v>
      </c>
      <c r="F272" s="212"/>
      <c r="G272" s="92">
        <f t="shared" si="17"/>
        <v>43334.400000000001</v>
      </c>
      <c r="H272" s="134"/>
      <c r="I272" s="196"/>
      <c r="J272" s="160"/>
      <c r="K272" s="36"/>
    </row>
    <row r="273" spans="1:11" ht="15.75" customHeight="1">
      <c r="A273" s="217">
        <v>14</v>
      </c>
      <c r="B273" s="91">
        <v>5856</v>
      </c>
      <c r="C273" s="91" t="s">
        <v>303</v>
      </c>
      <c r="D273" s="91" t="s">
        <v>304</v>
      </c>
      <c r="E273" s="92">
        <v>6.7</v>
      </c>
      <c r="F273" s="212"/>
      <c r="G273" s="92">
        <f t="shared" si="17"/>
        <v>39235.200000000004</v>
      </c>
      <c r="H273" s="134"/>
      <c r="I273" s="196"/>
      <c r="J273" s="160"/>
      <c r="K273" s="36"/>
    </row>
    <row r="274" spans="1:11" ht="15.75" customHeight="1">
      <c r="A274" s="217">
        <v>15</v>
      </c>
      <c r="B274" s="91">
        <v>2928</v>
      </c>
      <c r="C274" s="91" t="s">
        <v>303</v>
      </c>
      <c r="D274" s="91" t="s">
        <v>305</v>
      </c>
      <c r="E274" s="92">
        <v>15.15</v>
      </c>
      <c r="F274" s="212"/>
      <c r="G274" s="92">
        <f t="shared" si="17"/>
        <v>44359.200000000004</v>
      </c>
      <c r="H274" s="134"/>
      <c r="I274" s="196"/>
      <c r="J274" s="160"/>
      <c r="K274" s="36"/>
    </row>
    <row r="275" spans="1:11" ht="25.5">
      <c r="A275" s="216">
        <v>16</v>
      </c>
      <c r="B275" s="78">
        <v>73200</v>
      </c>
      <c r="C275" s="215" t="s">
        <v>224</v>
      </c>
      <c r="D275" s="80" t="s">
        <v>225</v>
      </c>
      <c r="E275" s="84">
        <v>8.36</v>
      </c>
      <c r="F275" s="212"/>
      <c r="G275" s="84">
        <f t="shared" si="17"/>
        <v>611952</v>
      </c>
      <c r="H275" s="134"/>
      <c r="I275" s="196"/>
      <c r="J275" s="160"/>
      <c r="K275" s="36"/>
    </row>
    <row r="276" spans="1:11" ht="25.5">
      <c r="A276" s="216">
        <v>17</v>
      </c>
      <c r="B276" s="78">
        <v>2625892</v>
      </c>
      <c r="C276" s="215"/>
      <c r="D276" s="81" t="s">
        <v>226</v>
      </c>
      <c r="E276" s="84">
        <v>7.74</v>
      </c>
      <c r="F276" s="212"/>
      <c r="G276" s="84">
        <f t="shared" si="17"/>
        <v>20324404.080000002</v>
      </c>
      <c r="H276" s="134"/>
      <c r="I276" s="196"/>
      <c r="J276" s="160"/>
      <c r="K276" s="36"/>
    </row>
    <row r="277" spans="1:11" ht="25.5">
      <c r="A277" s="216">
        <v>18</v>
      </c>
      <c r="B277" s="78">
        <v>307560</v>
      </c>
      <c r="C277" s="78" t="s">
        <v>241</v>
      </c>
      <c r="D277" s="81" t="s">
        <v>242</v>
      </c>
      <c r="E277" s="84">
        <v>11.19</v>
      </c>
      <c r="F277" s="212"/>
      <c r="G277" s="84">
        <f t="shared" si="17"/>
        <v>3441596.4</v>
      </c>
      <c r="H277" s="134"/>
      <c r="I277" s="196"/>
      <c r="J277" s="160"/>
      <c r="K277" s="36"/>
    </row>
    <row r="278" spans="1:11" ht="25.5">
      <c r="A278" s="216">
        <v>19</v>
      </c>
      <c r="B278" s="78">
        <v>307560</v>
      </c>
      <c r="C278" s="82" t="s">
        <v>234</v>
      </c>
      <c r="D278" s="81" t="s">
        <v>235</v>
      </c>
      <c r="E278" s="84">
        <v>5.5</v>
      </c>
      <c r="F278" s="212"/>
      <c r="G278" s="84">
        <f t="shared" si="17"/>
        <v>1691580</v>
      </c>
      <c r="H278" s="134"/>
      <c r="I278" s="196"/>
      <c r="J278" s="160"/>
      <c r="K278" s="36"/>
    </row>
    <row r="279" spans="1:11" ht="26.25" thickBot="1">
      <c r="A279" s="227">
        <v>20</v>
      </c>
      <c r="B279" s="229">
        <v>307560</v>
      </c>
      <c r="C279" s="229" t="s">
        <v>229</v>
      </c>
      <c r="D279" s="230" t="s">
        <v>238</v>
      </c>
      <c r="E279" s="231">
        <v>5.49</v>
      </c>
      <c r="F279" s="163"/>
      <c r="G279" s="231">
        <f t="shared" si="17"/>
        <v>1688504.4000000001</v>
      </c>
      <c r="H279" s="149"/>
      <c r="I279" s="188"/>
      <c r="J279" s="160"/>
      <c r="K279" s="36"/>
    </row>
    <row r="280" spans="1:11" ht="17.25" customHeight="1">
      <c r="A280" s="190" t="s">
        <v>1</v>
      </c>
      <c r="B280" s="191" t="s">
        <v>2</v>
      </c>
      <c r="C280" s="191" t="s">
        <v>13</v>
      </c>
      <c r="D280" s="191" t="s">
        <v>24</v>
      </c>
      <c r="E280" s="191" t="s">
        <v>4</v>
      </c>
      <c r="F280" s="191" t="s">
        <v>11</v>
      </c>
      <c r="G280" s="191" t="s">
        <v>15</v>
      </c>
      <c r="H280" s="192" t="s">
        <v>27</v>
      </c>
      <c r="I280" s="193" t="s">
        <v>26</v>
      </c>
      <c r="J280" s="206" t="s">
        <v>0</v>
      </c>
      <c r="K280" s="39" t="s">
        <v>0</v>
      </c>
    </row>
    <row r="281" spans="1:11" ht="21.75" customHeight="1">
      <c r="A281" s="194"/>
      <c r="B281" s="2"/>
      <c r="C281" s="2" t="s">
        <v>14</v>
      </c>
      <c r="D281" s="2"/>
      <c r="E281" s="2" t="s">
        <v>5</v>
      </c>
      <c r="F281" s="2" t="s">
        <v>12</v>
      </c>
      <c r="G281" s="2" t="s">
        <v>16</v>
      </c>
      <c r="H281" s="189"/>
      <c r="I281" s="195"/>
      <c r="J281" s="207"/>
      <c r="K281" s="17"/>
    </row>
    <row r="282" spans="1:11" ht="24" customHeight="1">
      <c r="A282" s="21" t="s">
        <v>9</v>
      </c>
      <c r="B282" s="40">
        <v>3</v>
      </c>
      <c r="C282" s="49">
        <v>338</v>
      </c>
      <c r="D282" s="119" t="s">
        <v>251</v>
      </c>
      <c r="E282" s="119" t="s">
        <v>221</v>
      </c>
      <c r="F282" s="119" t="s">
        <v>222</v>
      </c>
      <c r="G282" s="78" t="s">
        <v>223</v>
      </c>
      <c r="H282" s="134">
        <f>SUM(G284:G285)</f>
        <v>13622761.366</v>
      </c>
      <c r="I282" s="232">
        <v>0</v>
      </c>
      <c r="J282" s="159" t="s">
        <v>39</v>
      </c>
      <c r="K282" s="36"/>
    </row>
    <row r="283" spans="1:11" ht="15.75" customHeight="1">
      <c r="A283" s="19" t="s">
        <v>21</v>
      </c>
      <c r="B283" s="8" t="s">
        <v>17</v>
      </c>
      <c r="C283" s="8" t="s">
        <v>23</v>
      </c>
      <c r="D283" s="8" t="s">
        <v>3</v>
      </c>
      <c r="E283" s="8" t="s">
        <v>20</v>
      </c>
      <c r="F283" s="8" t="s">
        <v>18</v>
      </c>
      <c r="G283" s="8" t="s">
        <v>19</v>
      </c>
      <c r="H283" s="134"/>
      <c r="I283" s="232"/>
      <c r="J283" s="160"/>
      <c r="K283" s="36"/>
    </row>
    <row r="284" spans="1:11" ht="15.75" customHeight="1">
      <c r="A284" s="216">
        <v>1</v>
      </c>
      <c r="B284" s="133">
        <v>1</v>
      </c>
      <c r="C284" s="133" t="s">
        <v>234</v>
      </c>
      <c r="D284" s="49" t="s">
        <v>252</v>
      </c>
      <c r="E284" s="85">
        <v>9.98</v>
      </c>
      <c r="F284" s="85" t="s">
        <v>250</v>
      </c>
      <c r="G284" s="85">
        <v>8884176.0399999991</v>
      </c>
      <c r="H284" s="134"/>
      <c r="I284" s="232"/>
      <c r="J284" s="160"/>
      <c r="K284" s="36"/>
    </row>
    <row r="285" spans="1:11" ht="54.75" customHeight="1" thickBot="1">
      <c r="A285" s="227"/>
      <c r="B285" s="236"/>
      <c r="C285" s="236"/>
      <c r="D285" s="237" t="s">
        <v>253</v>
      </c>
      <c r="E285" s="238">
        <v>4084987.35</v>
      </c>
      <c r="F285" s="238">
        <f>E285*16%</f>
        <v>653597.97600000002</v>
      </c>
      <c r="G285" s="238">
        <f>F285+E285</f>
        <v>4738585.3260000004</v>
      </c>
      <c r="H285" s="149"/>
      <c r="I285" s="239"/>
      <c r="J285" s="161"/>
      <c r="K285" s="36"/>
    </row>
    <row r="286" spans="1:11" ht="17.25" customHeight="1">
      <c r="A286" s="190" t="s">
        <v>1</v>
      </c>
      <c r="B286" s="191" t="s">
        <v>2</v>
      </c>
      <c r="C286" s="191" t="s">
        <v>13</v>
      </c>
      <c r="D286" s="191" t="s">
        <v>24</v>
      </c>
      <c r="E286" s="191" t="s">
        <v>4</v>
      </c>
      <c r="F286" s="191" t="s">
        <v>11</v>
      </c>
      <c r="G286" s="191" t="s">
        <v>15</v>
      </c>
      <c r="H286" s="192" t="s">
        <v>27</v>
      </c>
      <c r="I286" s="193" t="s">
        <v>26</v>
      </c>
      <c r="J286" s="206" t="s">
        <v>0</v>
      </c>
      <c r="K286" s="39" t="s">
        <v>0</v>
      </c>
    </row>
    <row r="287" spans="1:11" ht="21.75" customHeight="1">
      <c r="A287" s="194"/>
      <c r="B287" s="2"/>
      <c r="C287" s="2" t="s">
        <v>14</v>
      </c>
      <c r="D287" s="2"/>
      <c r="E287" s="2" t="s">
        <v>5</v>
      </c>
      <c r="F287" s="2" t="s">
        <v>12</v>
      </c>
      <c r="G287" s="2" t="s">
        <v>16</v>
      </c>
      <c r="H287" s="189"/>
      <c r="I287" s="195"/>
      <c r="J287" s="207"/>
      <c r="K287" s="17"/>
    </row>
    <row r="288" spans="1:11" ht="24" customHeight="1">
      <c r="A288" s="21" t="s">
        <v>9</v>
      </c>
      <c r="B288" s="40">
        <v>6</v>
      </c>
      <c r="C288" s="49">
        <v>404</v>
      </c>
      <c r="D288" s="119" t="s">
        <v>338</v>
      </c>
      <c r="E288" s="119" t="s">
        <v>339</v>
      </c>
      <c r="F288" s="119" t="s">
        <v>340</v>
      </c>
      <c r="G288" s="78" t="s">
        <v>43</v>
      </c>
      <c r="H288" s="134">
        <f>SUM(G290:G296)</f>
        <v>4164691.1716</v>
      </c>
      <c r="I288" s="196">
        <v>2376606.7590000001</v>
      </c>
      <c r="J288" s="93"/>
      <c r="K288" s="93"/>
    </row>
    <row r="289" spans="1:11" ht="15.75" customHeight="1">
      <c r="A289" s="19" t="s">
        <v>21</v>
      </c>
      <c r="B289" s="8" t="s">
        <v>17</v>
      </c>
      <c r="C289" s="8" t="s">
        <v>23</v>
      </c>
      <c r="D289" s="8" t="s">
        <v>3</v>
      </c>
      <c r="E289" s="8" t="s">
        <v>20</v>
      </c>
      <c r="F289" s="8" t="s">
        <v>18</v>
      </c>
      <c r="G289" s="8" t="s">
        <v>19</v>
      </c>
      <c r="H289" s="134"/>
      <c r="I289" s="196"/>
      <c r="J289" s="93"/>
      <c r="K289" s="93"/>
    </row>
    <row r="290" spans="1:11" ht="107.25" customHeight="1">
      <c r="A290" s="216">
        <v>1</v>
      </c>
      <c r="B290" s="122">
        <v>15855</v>
      </c>
      <c r="C290" s="133" t="s">
        <v>341</v>
      </c>
      <c r="D290" s="101" t="s">
        <v>342</v>
      </c>
      <c r="E290" s="85">
        <v>32.049999999999997</v>
      </c>
      <c r="F290" s="85">
        <f>E290*16%</f>
        <v>5.1279999999999992</v>
      </c>
      <c r="G290" s="85">
        <f>(E290*B290)+(F290*B290)</f>
        <v>589457.18999999994</v>
      </c>
      <c r="H290" s="134"/>
      <c r="I290" s="196"/>
      <c r="J290" s="93"/>
      <c r="K290" s="93"/>
    </row>
    <row r="291" spans="1:11" ht="96">
      <c r="A291" s="216">
        <v>2</v>
      </c>
      <c r="B291" s="122">
        <v>13714</v>
      </c>
      <c r="C291" s="133"/>
      <c r="D291" s="101" t="s">
        <v>343</v>
      </c>
      <c r="E291" s="85">
        <v>36.78</v>
      </c>
      <c r="F291" s="85">
        <f t="shared" ref="F291:F296" si="18">E291*16%</f>
        <v>5.8848000000000003</v>
      </c>
      <c r="G291" s="85">
        <f t="shared" ref="G291:G296" si="19">(E291*B291)+(F291*B291)</f>
        <v>585105.06720000005</v>
      </c>
      <c r="H291" s="134"/>
      <c r="I291" s="196"/>
      <c r="J291" s="93"/>
      <c r="K291" s="93"/>
    </row>
    <row r="292" spans="1:11" ht="96">
      <c r="A292" s="216">
        <v>3</v>
      </c>
      <c r="B292" s="122">
        <v>12118</v>
      </c>
      <c r="C292" s="133"/>
      <c r="D292" s="101" t="s">
        <v>344</v>
      </c>
      <c r="E292" s="85">
        <v>41.67</v>
      </c>
      <c r="F292" s="85">
        <f t="shared" si="18"/>
        <v>6.6672000000000002</v>
      </c>
      <c r="G292" s="85">
        <f t="shared" si="19"/>
        <v>585750.18960000004</v>
      </c>
      <c r="H292" s="134"/>
      <c r="I292" s="196"/>
      <c r="J292" s="93"/>
      <c r="K292" s="93"/>
    </row>
    <row r="293" spans="1:11" ht="96">
      <c r="A293" s="216">
        <v>4</v>
      </c>
      <c r="B293" s="122">
        <v>10215</v>
      </c>
      <c r="C293" s="133"/>
      <c r="D293" s="101" t="s">
        <v>345</v>
      </c>
      <c r="E293" s="85">
        <v>49.4</v>
      </c>
      <c r="F293" s="85">
        <f t="shared" si="18"/>
        <v>7.9039999999999999</v>
      </c>
      <c r="G293" s="85">
        <f t="shared" si="19"/>
        <v>585360.36</v>
      </c>
      <c r="H293" s="134"/>
      <c r="I293" s="196"/>
      <c r="J293" s="93"/>
      <c r="K293" s="93"/>
    </row>
    <row r="294" spans="1:11" ht="96">
      <c r="A294" s="216">
        <v>5</v>
      </c>
      <c r="B294" s="122">
        <v>8212</v>
      </c>
      <c r="C294" s="133"/>
      <c r="D294" s="101" t="s">
        <v>346</v>
      </c>
      <c r="E294" s="85">
        <v>61.75</v>
      </c>
      <c r="F294" s="85">
        <f t="shared" si="18"/>
        <v>9.8800000000000008</v>
      </c>
      <c r="G294" s="85">
        <f t="shared" si="19"/>
        <v>588225.56000000006</v>
      </c>
      <c r="H294" s="134"/>
      <c r="I294" s="196"/>
      <c r="J294" s="93"/>
      <c r="K294" s="93"/>
    </row>
    <row r="295" spans="1:11" ht="96">
      <c r="A295" s="216">
        <v>6</v>
      </c>
      <c r="B295" s="122">
        <v>7826</v>
      </c>
      <c r="C295" s="133"/>
      <c r="D295" s="101" t="s">
        <v>347</v>
      </c>
      <c r="E295" s="85">
        <v>64.78</v>
      </c>
      <c r="F295" s="85">
        <f t="shared" si="18"/>
        <v>10.364800000000001</v>
      </c>
      <c r="G295" s="85">
        <f t="shared" si="19"/>
        <v>588083.20480000007</v>
      </c>
      <c r="H295" s="134"/>
      <c r="I295" s="196"/>
      <c r="J295" s="93"/>
      <c r="K295" s="93"/>
    </row>
    <row r="296" spans="1:11" ht="14.25" customHeight="1" thickBot="1">
      <c r="A296" s="218">
        <v>7</v>
      </c>
      <c r="B296" s="240">
        <v>27703</v>
      </c>
      <c r="C296" s="233"/>
      <c r="D296" s="241" t="s">
        <v>348</v>
      </c>
      <c r="E296" s="235">
        <v>20</v>
      </c>
      <c r="F296" s="235">
        <f t="shared" si="18"/>
        <v>3.2</v>
      </c>
      <c r="G296" s="235">
        <f t="shared" si="19"/>
        <v>642709.6</v>
      </c>
      <c r="H296" s="219"/>
      <c r="I296" s="197"/>
      <c r="J296" s="93"/>
      <c r="K296" s="93"/>
    </row>
    <row r="297" spans="1:11" ht="17.25" customHeight="1" thickBot="1">
      <c r="A297" s="104"/>
      <c r="B297" s="105"/>
      <c r="C297" s="105"/>
      <c r="D297" s="106"/>
      <c r="E297" s="107"/>
      <c r="F297" s="107"/>
      <c r="G297" s="107"/>
      <c r="H297" s="108"/>
      <c r="I297" s="109"/>
      <c r="J297" s="93"/>
      <c r="K297" s="93"/>
    </row>
    <row r="298" spans="1:11" ht="17.25" customHeight="1">
      <c r="A298" s="190" t="s">
        <v>1</v>
      </c>
      <c r="B298" s="191" t="s">
        <v>2</v>
      </c>
      <c r="C298" s="191" t="s">
        <v>13</v>
      </c>
      <c r="D298" s="191" t="s">
        <v>24</v>
      </c>
      <c r="E298" s="191" t="s">
        <v>4</v>
      </c>
      <c r="F298" s="191" t="s">
        <v>11</v>
      </c>
      <c r="G298" s="191" t="s">
        <v>15</v>
      </c>
      <c r="H298" s="192" t="s">
        <v>27</v>
      </c>
      <c r="I298" s="193" t="s">
        <v>26</v>
      </c>
      <c r="J298" s="102"/>
      <c r="K298" s="102"/>
    </row>
    <row r="299" spans="1:11" ht="17.25" customHeight="1">
      <c r="A299" s="194"/>
      <c r="B299" s="2"/>
      <c r="C299" s="2" t="s">
        <v>14</v>
      </c>
      <c r="D299" s="2"/>
      <c r="E299" s="2" t="s">
        <v>5</v>
      </c>
      <c r="F299" s="2" t="s">
        <v>12</v>
      </c>
      <c r="G299" s="2" t="s">
        <v>16</v>
      </c>
      <c r="H299" s="189"/>
      <c r="I299" s="195"/>
      <c r="J299" s="102"/>
      <c r="K299" s="102"/>
    </row>
    <row r="300" spans="1:11" ht="24" customHeight="1">
      <c r="A300" s="21" t="s">
        <v>9</v>
      </c>
      <c r="B300" s="40">
        <v>7</v>
      </c>
      <c r="C300" s="242">
        <v>8</v>
      </c>
      <c r="D300" s="119" t="s">
        <v>220</v>
      </c>
      <c r="E300" s="119" t="s">
        <v>350</v>
      </c>
      <c r="F300" s="119" t="s">
        <v>351</v>
      </c>
      <c r="G300" s="78" t="s">
        <v>352</v>
      </c>
      <c r="H300" s="134">
        <f>SUM(G302:G323)</f>
        <v>70659706.012400001</v>
      </c>
      <c r="I300" s="196" t="s">
        <v>398</v>
      </c>
      <c r="J300" s="102"/>
      <c r="K300" s="102"/>
    </row>
    <row r="301" spans="1:11" ht="17.25" customHeight="1">
      <c r="A301" s="19" t="s">
        <v>21</v>
      </c>
      <c r="B301" s="8" t="s">
        <v>17</v>
      </c>
      <c r="C301" s="8" t="s">
        <v>23</v>
      </c>
      <c r="D301" s="8" t="s">
        <v>3</v>
      </c>
      <c r="E301" s="8" t="s">
        <v>20</v>
      </c>
      <c r="F301" s="8" t="s">
        <v>18</v>
      </c>
      <c r="G301" s="8" t="s">
        <v>19</v>
      </c>
      <c r="H301" s="134"/>
      <c r="I301" s="196"/>
      <c r="J301" s="102"/>
      <c r="K301" s="102"/>
    </row>
    <row r="302" spans="1:11" ht="17.25" customHeight="1">
      <c r="A302" s="216">
        <v>1</v>
      </c>
      <c r="B302" s="49">
        <v>619080</v>
      </c>
      <c r="C302" s="49" t="s">
        <v>365</v>
      </c>
      <c r="D302" s="49" t="s">
        <v>366</v>
      </c>
      <c r="E302" s="85">
        <v>7.5</v>
      </c>
      <c r="F302" s="243" t="s">
        <v>160</v>
      </c>
      <c r="G302" s="85">
        <f>E302*B302</f>
        <v>4643100</v>
      </c>
      <c r="H302" s="134"/>
      <c r="I302" s="196"/>
      <c r="J302" s="103"/>
      <c r="K302" s="103"/>
    </row>
    <row r="303" spans="1:11" ht="17.25" customHeight="1">
      <c r="A303" s="216">
        <v>2</v>
      </c>
      <c r="B303" s="49">
        <v>160706</v>
      </c>
      <c r="C303" s="49" t="s">
        <v>239</v>
      </c>
      <c r="D303" s="49" t="s">
        <v>362</v>
      </c>
      <c r="E303" s="85">
        <v>12.5</v>
      </c>
      <c r="F303" s="243"/>
      <c r="G303" s="85">
        <f t="shared" ref="G303:G323" si="20">E303*B303</f>
        <v>2008825</v>
      </c>
      <c r="H303" s="134"/>
      <c r="I303" s="196"/>
      <c r="J303" s="103"/>
      <c r="K303" s="103"/>
    </row>
    <row r="304" spans="1:11" s="48" customFormat="1" ht="17.25" customHeight="1">
      <c r="A304" s="216">
        <v>3</v>
      </c>
      <c r="B304" s="49">
        <v>942270</v>
      </c>
      <c r="C304" s="49" t="s">
        <v>243</v>
      </c>
      <c r="D304" s="49" t="s">
        <v>358</v>
      </c>
      <c r="E304" s="85">
        <v>3.95</v>
      </c>
      <c r="F304" s="243"/>
      <c r="G304" s="85">
        <f t="shared" si="20"/>
        <v>3721966.5</v>
      </c>
      <c r="H304" s="134"/>
      <c r="I304" s="196"/>
      <c r="J304" s="103"/>
      <c r="K304" s="103"/>
    </row>
    <row r="305" spans="1:11" s="48" customFormat="1" ht="17.25" customHeight="1">
      <c r="A305" s="216">
        <v>4</v>
      </c>
      <c r="B305" s="49">
        <v>619080</v>
      </c>
      <c r="C305" s="49" t="s">
        <v>363</v>
      </c>
      <c r="D305" s="49" t="s">
        <v>364</v>
      </c>
      <c r="E305" s="85">
        <v>6.79</v>
      </c>
      <c r="F305" s="243"/>
      <c r="G305" s="85">
        <f t="shared" si="20"/>
        <v>4203553.2</v>
      </c>
      <c r="H305" s="134"/>
      <c r="I305" s="196"/>
      <c r="J305" s="103"/>
      <c r="K305" s="103"/>
    </row>
    <row r="306" spans="1:11" s="48" customFormat="1" ht="17.25" customHeight="1">
      <c r="A306" s="216">
        <v>5</v>
      </c>
      <c r="B306" s="49">
        <v>150484</v>
      </c>
      <c r="C306" s="49" t="s">
        <v>234</v>
      </c>
      <c r="D306" s="49" t="s">
        <v>359</v>
      </c>
      <c r="E306" s="85">
        <v>14.98</v>
      </c>
      <c r="F306" s="243"/>
      <c r="G306" s="85">
        <f t="shared" si="20"/>
        <v>2254250.3199999998</v>
      </c>
      <c r="H306" s="134"/>
      <c r="I306" s="196"/>
      <c r="J306" s="103"/>
      <c r="K306" s="103"/>
    </row>
    <row r="307" spans="1:11" s="48" customFormat="1" ht="17.25" customHeight="1">
      <c r="A307" s="216">
        <v>6</v>
      </c>
      <c r="B307" s="49">
        <v>826008</v>
      </c>
      <c r="C307" s="49" t="s">
        <v>234</v>
      </c>
      <c r="D307" s="49" t="s">
        <v>360</v>
      </c>
      <c r="E307" s="85">
        <v>3.08</v>
      </c>
      <c r="F307" s="243"/>
      <c r="G307" s="85">
        <f t="shared" si="20"/>
        <v>2544104.64</v>
      </c>
      <c r="H307" s="134"/>
      <c r="I307" s="196"/>
      <c r="J307" s="103"/>
      <c r="K307" s="103"/>
    </row>
    <row r="308" spans="1:11" s="48" customFormat="1" ht="17.25" customHeight="1">
      <c r="A308" s="216">
        <v>7</v>
      </c>
      <c r="B308" s="49">
        <v>1010924</v>
      </c>
      <c r="C308" s="49" t="s">
        <v>246</v>
      </c>
      <c r="D308" s="49" t="s">
        <v>367</v>
      </c>
      <c r="E308" s="85">
        <v>7.81</v>
      </c>
      <c r="F308" s="243"/>
      <c r="G308" s="85">
        <f t="shared" si="20"/>
        <v>7895316.4399999995</v>
      </c>
      <c r="H308" s="134"/>
      <c r="I308" s="196"/>
      <c r="J308" s="103"/>
      <c r="K308" s="103"/>
    </row>
    <row r="309" spans="1:11" s="48" customFormat="1" ht="17.25" customHeight="1">
      <c r="A309" s="216">
        <v>8</v>
      </c>
      <c r="B309" s="49">
        <v>311190</v>
      </c>
      <c r="C309" s="49" t="s">
        <v>246</v>
      </c>
      <c r="D309" s="49" t="s">
        <v>368</v>
      </c>
      <c r="E309" s="85">
        <v>6.98</v>
      </c>
      <c r="F309" s="243"/>
      <c r="G309" s="85">
        <f t="shared" si="20"/>
        <v>2172106.2000000002</v>
      </c>
      <c r="H309" s="134"/>
      <c r="I309" s="196"/>
      <c r="J309" s="103"/>
      <c r="K309" s="103"/>
    </row>
    <row r="310" spans="1:11" s="48" customFormat="1" ht="17.25" customHeight="1">
      <c r="A310" s="216">
        <v>9</v>
      </c>
      <c r="B310" s="49">
        <v>774675</v>
      </c>
      <c r="C310" s="49" t="s">
        <v>246</v>
      </c>
      <c r="D310" s="49" t="s">
        <v>369</v>
      </c>
      <c r="E310" s="85">
        <v>13.28</v>
      </c>
      <c r="F310" s="243"/>
      <c r="G310" s="85">
        <f t="shared" si="20"/>
        <v>10287684</v>
      </c>
      <c r="H310" s="134"/>
      <c r="I310" s="196"/>
      <c r="J310" s="103"/>
      <c r="K310" s="103"/>
    </row>
    <row r="311" spans="1:11" s="48" customFormat="1" ht="17.25" customHeight="1">
      <c r="A311" s="216">
        <v>10</v>
      </c>
      <c r="B311" s="122">
        <v>1162467</v>
      </c>
      <c r="C311" s="122" t="s">
        <v>234</v>
      </c>
      <c r="D311" s="86" t="s">
        <v>361</v>
      </c>
      <c r="E311" s="85">
        <v>5.58</v>
      </c>
      <c r="F311" s="243"/>
      <c r="G311" s="85">
        <f t="shared" si="20"/>
        <v>6486565.8600000003</v>
      </c>
      <c r="H311" s="134"/>
      <c r="I311" s="196"/>
      <c r="J311" s="103"/>
      <c r="K311" s="103"/>
    </row>
    <row r="312" spans="1:11" s="48" customFormat="1" ht="17.25" customHeight="1">
      <c r="A312" s="216">
        <v>11</v>
      </c>
      <c r="B312" s="122">
        <v>150484</v>
      </c>
      <c r="C312" s="122" t="s">
        <v>353</v>
      </c>
      <c r="D312" s="86" t="s">
        <v>354</v>
      </c>
      <c r="E312" s="85">
        <v>5.05</v>
      </c>
      <c r="F312" s="243"/>
      <c r="G312" s="85">
        <f t="shared" si="20"/>
        <v>759944.2</v>
      </c>
      <c r="H312" s="134"/>
      <c r="I312" s="196"/>
      <c r="J312" s="103"/>
      <c r="K312" s="103"/>
    </row>
    <row r="313" spans="1:11" s="48" customFormat="1" ht="17.25" customHeight="1">
      <c r="A313" s="216">
        <v>12</v>
      </c>
      <c r="B313" s="122">
        <v>150484</v>
      </c>
      <c r="C313" s="122" t="s">
        <v>353</v>
      </c>
      <c r="D313" s="86" t="s">
        <v>355</v>
      </c>
      <c r="E313" s="85">
        <v>11.37</v>
      </c>
      <c r="F313" s="243"/>
      <c r="G313" s="85">
        <f t="shared" si="20"/>
        <v>1711003.0799999998</v>
      </c>
      <c r="H313" s="134"/>
      <c r="I313" s="196"/>
      <c r="J313" s="103"/>
      <c r="K313" s="103"/>
    </row>
    <row r="314" spans="1:11" s="48" customFormat="1" ht="17.25" customHeight="1">
      <c r="A314" s="216">
        <v>13</v>
      </c>
      <c r="B314" s="122">
        <v>818976</v>
      </c>
      <c r="C314" s="122" t="s">
        <v>353</v>
      </c>
      <c r="D314" s="86" t="s">
        <v>356</v>
      </c>
      <c r="E314" s="85">
        <v>5.7</v>
      </c>
      <c r="F314" s="243"/>
      <c r="G314" s="85">
        <f t="shared" si="20"/>
        <v>4668163.2</v>
      </c>
      <c r="H314" s="134"/>
      <c r="I314" s="196"/>
      <c r="J314" s="103"/>
      <c r="K314" s="103"/>
    </row>
    <row r="315" spans="1:11" s="48" customFormat="1" ht="17.25" customHeight="1">
      <c r="A315" s="216">
        <v>14</v>
      </c>
      <c r="B315" s="122">
        <v>184706</v>
      </c>
      <c r="C315" s="122" t="s">
        <v>246</v>
      </c>
      <c r="D315" s="86" t="s">
        <v>370</v>
      </c>
      <c r="E315" s="85">
        <v>10.38</v>
      </c>
      <c r="F315" s="243"/>
      <c r="G315" s="85">
        <f t="shared" si="20"/>
        <v>1917248.2800000003</v>
      </c>
      <c r="H315" s="134"/>
      <c r="I315" s="196"/>
      <c r="J315" s="103"/>
      <c r="K315" s="103"/>
    </row>
    <row r="316" spans="1:11" s="48" customFormat="1" ht="17.25" customHeight="1">
      <c r="A316" s="216">
        <v>15</v>
      </c>
      <c r="B316" s="122">
        <v>7987188</v>
      </c>
      <c r="C316" s="122" t="s">
        <v>371</v>
      </c>
      <c r="D316" s="86" t="s">
        <v>372</v>
      </c>
      <c r="E316" s="85">
        <v>0.66979999999999995</v>
      </c>
      <c r="F316" s="243"/>
      <c r="G316" s="85">
        <f t="shared" si="20"/>
        <v>5349818.5223999992</v>
      </c>
      <c r="H316" s="134"/>
      <c r="I316" s="196"/>
      <c r="J316" s="103"/>
      <c r="K316" s="103"/>
    </row>
    <row r="317" spans="1:11" s="48" customFormat="1" ht="17.25" customHeight="1">
      <c r="A317" s="244">
        <v>16</v>
      </c>
      <c r="B317" s="111"/>
      <c r="C317" s="111" t="s">
        <v>377</v>
      </c>
      <c r="D317" s="112" t="s">
        <v>337</v>
      </c>
      <c r="E317" s="113"/>
      <c r="F317" s="243"/>
      <c r="G317" s="113">
        <f t="shared" si="20"/>
        <v>0</v>
      </c>
      <c r="H317" s="134"/>
      <c r="I317" s="196"/>
      <c r="J317" s="103"/>
      <c r="K317" s="103"/>
    </row>
    <row r="318" spans="1:11" s="48" customFormat="1" ht="17.25" customHeight="1">
      <c r="A318" s="216">
        <v>17</v>
      </c>
      <c r="B318" s="122">
        <v>10222</v>
      </c>
      <c r="C318" s="122" t="s">
        <v>374</v>
      </c>
      <c r="D318" s="86" t="s">
        <v>375</v>
      </c>
      <c r="E318" s="85">
        <v>7.84</v>
      </c>
      <c r="F318" s="243"/>
      <c r="G318" s="85">
        <f t="shared" si="20"/>
        <v>80140.479999999996</v>
      </c>
      <c r="H318" s="134"/>
      <c r="I318" s="196"/>
      <c r="J318" s="103"/>
      <c r="K318" s="103"/>
    </row>
    <row r="319" spans="1:11" s="48" customFormat="1" ht="17.25" customHeight="1">
      <c r="A319" s="216">
        <v>18</v>
      </c>
      <c r="B319" s="122">
        <v>5111</v>
      </c>
      <c r="C319" s="122" t="s">
        <v>374</v>
      </c>
      <c r="D319" s="86" t="s">
        <v>376</v>
      </c>
      <c r="E319" s="85">
        <v>19.329999999999998</v>
      </c>
      <c r="F319" s="243"/>
      <c r="G319" s="85">
        <f t="shared" si="20"/>
        <v>98795.62999999999</v>
      </c>
      <c r="H319" s="134"/>
      <c r="I319" s="196"/>
      <c r="J319" s="103"/>
      <c r="K319" s="103"/>
    </row>
    <row r="320" spans="1:11" s="48" customFormat="1" ht="17.25" customHeight="1">
      <c r="A320" s="216">
        <v>19</v>
      </c>
      <c r="B320" s="122">
        <v>631080</v>
      </c>
      <c r="C320" s="122" t="s">
        <v>371</v>
      </c>
      <c r="D320" s="86" t="s">
        <v>373</v>
      </c>
      <c r="E320" s="85">
        <v>11.4895</v>
      </c>
      <c r="F320" s="243"/>
      <c r="G320" s="85">
        <f t="shared" si="20"/>
        <v>7250793.6600000001</v>
      </c>
      <c r="H320" s="134"/>
      <c r="I320" s="196"/>
      <c r="J320" s="103"/>
      <c r="K320" s="103"/>
    </row>
    <row r="321" spans="1:15" s="48" customFormat="1" ht="17.25" customHeight="1">
      <c r="A321" s="244">
        <v>20</v>
      </c>
      <c r="B321" s="111"/>
      <c r="C321" s="111" t="s">
        <v>378</v>
      </c>
      <c r="D321" s="112" t="s">
        <v>337</v>
      </c>
      <c r="E321" s="113"/>
      <c r="F321" s="113"/>
      <c r="G321" s="113">
        <f t="shared" si="20"/>
        <v>0</v>
      </c>
      <c r="H321" s="134"/>
      <c r="I321" s="196"/>
      <c r="J321" s="103"/>
      <c r="K321" s="103"/>
    </row>
    <row r="322" spans="1:15" s="48" customFormat="1" ht="17.25" customHeight="1">
      <c r="A322" s="244">
        <v>21</v>
      </c>
      <c r="B322" s="111"/>
      <c r="C322" s="111" t="s">
        <v>379</v>
      </c>
      <c r="D322" s="112" t="s">
        <v>337</v>
      </c>
      <c r="E322" s="113"/>
      <c r="F322" s="113"/>
      <c r="G322" s="113">
        <f t="shared" si="20"/>
        <v>0</v>
      </c>
      <c r="H322" s="134"/>
      <c r="I322" s="196"/>
      <c r="J322" s="103"/>
      <c r="K322" s="103"/>
    </row>
    <row r="323" spans="1:15" s="48" customFormat="1" ht="17.25" customHeight="1" thickBot="1">
      <c r="A323" s="227">
        <v>22</v>
      </c>
      <c r="B323" s="245">
        <v>619080</v>
      </c>
      <c r="C323" s="245" t="s">
        <v>353</v>
      </c>
      <c r="D323" s="237" t="s">
        <v>357</v>
      </c>
      <c r="E323" s="238">
        <v>4.21</v>
      </c>
      <c r="F323" s="238"/>
      <c r="G323" s="238">
        <f t="shared" si="20"/>
        <v>2606326.7999999998</v>
      </c>
      <c r="H323" s="149"/>
      <c r="I323" s="188"/>
      <c r="J323" s="103"/>
      <c r="K323" s="103"/>
    </row>
    <row r="324" spans="1:15" s="48" customFormat="1" ht="17.25" customHeight="1">
      <c r="A324" s="190" t="s">
        <v>1</v>
      </c>
      <c r="B324" s="191" t="s">
        <v>2</v>
      </c>
      <c r="C324" s="191" t="s">
        <v>13</v>
      </c>
      <c r="D324" s="191" t="s">
        <v>24</v>
      </c>
      <c r="E324" s="191" t="s">
        <v>4</v>
      </c>
      <c r="F324" s="191" t="s">
        <v>11</v>
      </c>
      <c r="G324" s="191" t="s">
        <v>15</v>
      </c>
      <c r="H324" s="192" t="s">
        <v>27</v>
      </c>
      <c r="I324" s="193" t="s">
        <v>26</v>
      </c>
      <c r="J324" s="103"/>
      <c r="K324" s="103"/>
    </row>
    <row r="325" spans="1:15" s="48" customFormat="1" ht="17.25" customHeight="1">
      <c r="A325" s="194"/>
      <c r="B325" s="2"/>
      <c r="C325" s="2" t="s">
        <v>14</v>
      </c>
      <c r="D325" s="2"/>
      <c r="E325" s="2" t="s">
        <v>5</v>
      </c>
      <c r="F325" s="2" t="s">
        <v>12</v>
      </c>
      <c r="G325" s="2" t="s">
        <v>16</v>
      </c>
      <c r="H325" s="189"/>
      <c r="I325" s="195"/>
      <c r="J325" s="103"/>
      <c r="K325" s="103"/>
    </row>
    <row r="326" spans="1:15" s="48" customFormat="1" ht="17.25" customHeight="1">
      <c r="A326" s="21" t="s">
        <v>9</v>
      </c>
      <c r="B326" s="40">
        <v>8</v>
      </c>
      <c r="C326" s="242">
        <v>7</v>
      </c>
      <c r="D326" s="119" t="s">
        <v>380</v>
      </c>
      <c r="E326" s="119" t="s">
        <v>350</v>
      </c>
      <c r="F326" s="119" t="s">
        <v>351</v>
      </c>
      <c r="G326" s="78" t="s">
        <v>352</v>
      </c>
      <c r="H326" s="134">
        <f>SUM(G328:G329)</f>
        <v>30103670.072000001</v>
      </c>
      <c r="I326" s="196">
        <v>410680.36</v>
      </c>
      <c r="J326" s="103"/>
      <c r="K326" s="103"/>
    </row>
    <row r="327" spans="1:15" s="48" customFormat="1" ht="17.25" customHeight="1">
      <c r="A327" s="19" t="s">
        <v>21</v>
      </c>
      <c r="B327" s="8" t="s">
        <v>17</v>
      </c>
      <c r="C327" s="8" t="s">
        <v>23</v>
      </c>
      <c r="D327" s="8" t="s">
        <v>3</v>
      </c>
      <c r="E327" s="8" t="s">
        <v>20</v>
      </c>
      <c r="F327" s="8" t="s">
        <v>18</v>
      </c>
      <c r="G327" s="8" t="s">
        <v>19</v>
      </c>
      <c r="H327" s="134"/>
      <c r="I327" s="196"/>
      <c r="J327" s="103"/>
      <c r="K327" s="103"/>
    </row>
    <row r="328" spans="1:15" s="48" customFormat="1" ht="50.25" customHeight="1">
      <c r="A328" s="216">
        <v>1</v>
      </c>
      <c r="B328" s="122">
        <v>1</v>
      </c>
      <c r="C328" s="133" t="s">
        <v>246</v>
      </c>
      <c r="D328" s="86" t="s">
        <v>381</v>
      </c>
      <c r="E328" s="85">
        <v>9126362.1999999993</v>
      </c>
      <c r="F328" s="85">
        <f>E328*16%</f>
        <v>1460217.9519999998</v>
      </c>
      <c r="G328" s="85">
        <f>F328+E328</f>
        <v>10586580.151999999</v>
      </c>
      <c r="H328" s="134"/>
      <c r="I328" s="196"/>
      <c r="J328" s="103"/>
      <c r="K328" s="103"/>
    </row>
    <row r="329" spans="1:15" s="48" customFormat="1" ht="17.25" customHeight="1" thickBot="1">
      <c r="A329" s="218">
        <v>2</v>
      </c>
      <c r="B329" s="240">
        <v>1001904</v>
      </c>
      <c r="C329" s="233"/>
      <c r="D329" s="234" t="s">
        <v>382</v>
      </c>
      <c r="E329" s="235">
        <v>19.48</v>
      </c>
      <c r="F329" s="235"/>
      <c r="G329" s="235">
        <f>E329*B329</f>
        <v>19517089.920000002</v>
      </c>
      <c r="H329" s="219"/>
      <c r="I329" s="197"/>
      <c r="J329" s="103"/>
      <c r="K329" s="103"/>
    </row>
    <row r="330" spans="1:15" s="48" customFormat="1" ht="17.25" customHeight="1">
      <c r="A330" s="114"/>
      <c r="B330" s="115"/>
      <c r="C330" s="115"/>
      <c r="D330" s="116"/>
      <c r="E330" s="117"/>
      <c r="F330" s="117"/>
      <c r="G330" s="117"/>
      <c r="H330" s="118"/>
      <c r="I330" s="35"/>
      <c r="J330" s="103"/>
      <c r="K330" s="103"/>
    </row>
    <row r="331" spans="1:15" ht="15">
      <c r="A331" s="36"/>
      <c r="B331" s="36"/>
      <c r="C331" s="37"/>
      <c r="E331" s="35"/>
      <c r="F331" s="35"/>
      <c r="G331" s="38" t="s">
        <v>349</v>
      </c>
      <c r="H331" s="38">
        <v>203395497.68000001</v>
      </c>
      <c r="I331" s="38">
        <v>28362391.100000001</v>
      </c>
      <c r="J331" s="47"/>
      <c r="K331" s="36"/>
      <c r="O331" s="25"/>
    </row>
    <row r="332" spans="1:15">
      <c r="A332" s="147" t="s">
        <v>6</v>
      </c>
      <c r="B332" s="148"/>
      <c r="C332" s="148"/>
      <c r="D332" s="148"/>
      <c r="E332" s="148"/>
      <c r="F332" s="148"/>
      <c r="G332" s="148"/>
      <c r="H332" s="42"/>
      <c r="I332" s="42"/>
      <c r="J332" s="43"/>
      <c r="K332" s="43"/>
    </row>
    <row r="333" spans="1:15">
      <c r="A333" s="2" t="s">
        <v>7</v>
      </c>
    </row>
    <row r="334" spans="1:15">
      <c r="A334" s="2" t="s">
        <v>8</v>
      </c>
    </row>
    <row r="335" spans="1:15">
      <c r="A335" s="2" t="s">
        <v>9</v>
      </c>
    </row>
    <row r="336" spans="1:15">
      <c r="A336" s="24" t="s">
        <v>38</v>
      </c>
      <c r="B336" s="44"/>
    </row>
    <row r="337" spans="1:8">
      <c r="A337" s="3"/>
    </row>
    <row r="338" spans="1:8">
      <c r="B338" s="33"/>
      <c r="C338" t="s">
        <v>37</v>
      </c>
      <c r="H338" s="25"/>
    </row>
    <row r="346" spans="1:8">
      <c r="F346" s="4"/>
    </row>
    <row r="353" spans="6:6">
      <c r="F353" s="4"/>
    </row>
  </sheetData>
  <mergeCells count="111">
    <mergeCell ref="I139:I141"/>
    <mergeCell ref="H142:H143"/>
    <mergeCell ref="I142:I143"/>
    <mergeCell ref="H144:H167"/>
    <mergeCell ref="I144:I167"/>
    <mergeCell ref="H95:H96"/>
    <mergeCell ref="I95:I96"/>
    <mergeCell ref="H97:H107"/>
    <mergeCell ref="I97:I107"/>
    <mergeCell ref="H108:H109"/>
    <mergeCell ref="I108:I109"/>
    <mergeCell ref="H82:H84"/>
    <mergeCell ref="I82:I84"/>
    <mergeCell ref="H89:H90"/>
    <mergeCell ref="I89:I90"/>
    <mergeCell ref="H91:H94"/>
    <mergeCell ref="I91:I94"/>
    <mergeCell ref="H74:H75"/>
    <mergeCell ref="I74:I75"/>
    <mergeCell ref="H76:H79"/>
    <mergeCell ref="I76:I79"/>
    <mergeCell ref="H80:H81"/>
    <mergeCell ref="I80:I81"/>
    <mergeCell ref="H58:H61"/>
    <mergeCell ref="I58:I61"/>
    <mergeCell ref="H62:H63"/>
    <mergeCell ref="I62:I63"/>
    <mergeCell ref="H64:H73"/>
    <mergeCell ref="I64:I73"/>
    <mergeCell ref="H46:H47"/>
    <mergeCell ref="I46:I47"/>
    <mergeCell ref="I48:I55"/>
    <mergeCell ref="H56:H57"/>
    <mergeCell ref="I56:I57"/>
    <mergeCell ref="C127:C136"/>
    <mergeCell ref="F302:F320"/>
    <mergeCell ref="H286:H287"/>
    <mergeCell ref="I286:I287"/>
    <mergeCell ref="C290:C296"/>
    <mergeCell ref="H288:H296"/>
    <mergeCell ref="C284:C285"/>
    <mergeCell ref="C275:C276"/>
    <mergeCell ref="C262:C265"/>
    <mergeCell ref="F260:F279"/>
    <mergeCell ref="H125:H136"/>
    <mergeCell ref="J282:J285"/>
    <mergeCell ref="I288:I296"/>
    <mergeCell ref="J258:J279"/>
    <mergeCell ref="H280:H281"/>
    <mergeCell ref="I280:I281"/>
    <mergeCell ref="H282:H285"/>
    <mergeCell ref="I282:I285"/>
    <mergeCell ref="H258:H279"/>
    <mergeCell ref="I258:I279"/>
    <mergeCell ref="J9:J14"/>
    <mergeCell ref="K9:K14"/>
    <mergeCell ref="K171:K255"/>
    <mergeCell ref="K24:K55"/>
    <mergeCell ref="J17:J21"/>
    <mergeCell ref="K17:K21"/>
    <mergeCell ref="J46:J55"/>
    <mergeCell ref="J56:J61"/>
    <mergeCell ref="J62:J73"/>
    <mergeCell ref="J80:J84"/>
    <mergeCell ref="J108:J167"/>
    <mergeCell ref="J74:J79"/>
    <mergeCell ref="J89:J94"/>
    <mergeCell ref="J95:J107"/>
    <mergeCell ref="J24:J45"/>
    <mergeCell ref="J171:J255"/>
    <mergeCell ref="H110:H122"/>
    <mergeCell ref="I110:I122"/>
    <mergeCell ref="H123:H124"/>
    <mergeCell ref="I123:I124"/>
    <mergeCell ref="I125:I136"/>
    <mergeCell ref="H137:H138"/>
    <mergeCell ref="I137:I138"/>
    <mergeCell ref="H139:H141"/>
    <mergeCell ref="A332:G332"/>
    <mergeCell ref="H256:H257"/>
    <mergeCell ref="H171:H255"/>
    <mergeCell ref="I171:I255"/>
    <mergeCell ref="B284:B285"/>
    <mergeCell ref="I256:I257"/>
    <mergeCell ref="H298:H299"/>
    <mergeCell ref="I298:I299"/>
    <mergeCell ref="H300:H323"/>
    <mergeCell ref="I300:I323"/>
    <mergeCell ref="H324:H325"/>
    <mergeCell ref="I324:I325"/>
    <mergeCell ref="H326:H329"/>
    <mergeCell ref="I326:I329"/>
    <mergeCell ref="I7:I8"/>
    <mergeCell ref="H7:H8"/>
    <mergeCell ref="H9:H14"/>
    <mergeCell ref="I9:I14"/>
    <mergeCell ref="H24:H45"/>
    <mergeCell ref="I24:I45"/>
    <mergeCell ref="H48:H55"/>
    <mergeCell ref="C328:C329"/>
    <mergeCell ref="A2:I2"/>
    <mergeCell ref="A5:I5"/>
    <mergeCell ref="A3:I3"/>
    <mergeCell ref="H169:H170"/>
    <mergeCell ref="H15:H16"/>
    <mergeCell ref="H22:H23"/>
    <mergeCell ref="I22:I23"/>
    <mergeCell ref="I169:I170"/>
    <mergeCell ref="I15:I16"/>
    <mergeCell ref="H17:H21"/>
    <mergeCell ref="I17:I21"/>
  </mergeCells>
  <phoneticPr fontId="0" type="noConversion"/>
  <printOptions horizontalCentered="1"/>
  <pageMargins left="0.65" right="0.51181102362204722" top="0.98425196850393704" bottom="0.98425196850393704" header="0" footer="0"/>
  <pageSetup scale="48" orientation="landscape" r:id="rId1"/>
  <headerFooter alignWithMargins="0"/>
  <rowBreaks count="7" manualBreakCount="7">
    <brk id="55" max="13" man="1"/>
    <brk id="107" max="13" man="1"/>
    <brk id="157" max="13" man="1"/>
    <brk id="168" max="13" man="1"/>
    <brk id="230" max="13" man="1"/>
    <brk id="279" max="13" man="1"/>
    <brk id="297" max="13" man="1"/>
  </rowBreaks>
  <drawing r:id="rId2"/>
  <legacyDrawing r:id="rId3"/>
</worksheet>
</file>

<file path=xl/worksheets/sheet2.xml><?xml version="1.0" encoding="utf-8"?>
<worksheet xmlns="http://schemas.openxmlformats.org/spreadsheetml/2006/main" xmlns:r="http://schemas.openxmlformats.org/officeDocument/2006/relationships">
  <dimension ref="A5:F9"/>
  <sheetViews>
    <sheetView workbookViewId="0">
      <selection activeCell="C20" sqref="C20"/>
    </sheetView>
  </sheetViews>
  <sheetFormatPr baseColWidth="10" defaultRowHeight="12.75"/>
  <cols>
    <col min="1" max="1" width="24.28515625" customWidth="1"/>
    <col min="3" max="3" width="33.140625" customWidth="1"/>
    <col min="5" max="5" width="24.28515625" customWidth="1"/>
    <col min="6" max="6" width="22.5703125" customWidth="1"/>
  </cols>
  <sheetData>
    <row r="5" spans="1:6" s="27" customFormat="1" ht="15">
      <c r="A5" s="164" t="s">
        <v>28</v>
      </c>
      <c r="B5" s="164"/>
      <c r="C5" s="165" t="s">
        <v>31</v>
      </c>
      <c r="D5" s="166"/>
      <c r="E5" s="26" t="s">
        <v>34</v>
      </c>
      <c r="F5" s="26" t="s">
        <v>35</v>
      </c>
    </row>
    <row r="6" spans="1:6" s="27" customFormat="1" ht="14.25">
      <c r="A6" s="28" t="s">
        <v>29</v>
      </c>
      <c r="B6" s="28">
        <v>12</v>
      </c>
      <c r="C6" s="28" t="s">
        <v>32</v>
      </c>
      <c r="D6" s="28">
        <v>11</v>
      </c>
      <c r="E6" s="29">
        <v>8148300.6900000004</v>
      </c>
      <c r="F6" s="29">
        <v>4851781.2</v>
      </c>
    </row>
    <row r="7" spans="1:6" s="27" customFormat="1" ht="14.25">
      <c r="A7" s="28" t="s">
        <v>30</v>
      </c>
      <c r="B7" s="28">
        <v>12</v>
      </c>
      <c r="C7" s="28" t="s">
        <v>33</v>
      </c>
      <c r="D7" s="28">
        <v>10</v>
      </c>
      <c r="E7" s="29">
        <v>195633637.75999999</v>
      </c>
      <c r="F7" s="29">
        <v>33984436.729999997</v>
      </c>
    </row>
    <row r="8" spans="1:6" s="27" customFormat="1" ht="14.25"/>
    <row r="9" spans="1:6" s="27" customFormat="1" ht="15">
      <c r="A9" s="28" t="s">
        <v>36</v>
      </c>
      <c r="B9" s="30">
        <v>21</v>
      </c>
      <c r="C9" s="28"/>
      <c r="D9" s="30">
        <v>16</v>
      </c>
      <c r="E9" s="31">
        <f>SUM(E6:E7)</f>
        <v>203781938.44999999</v>
      </c>
      <c r="F9" s="31">
        <f>SUM(F6:F8)</f>
        <v>38836217.93</v>
      </c>
    </row>
  </sheetData>
  <mergeCells count="2">
    <mergeCell ref="A5:B5"/>
    <mergeCell ref="C5:D5"/>
  </mergeCells>
  <phoneticPr fontId="0" type="noConversion"/>
  <pageMargins left="0.74803149606299213" right="0.74803149606299213" top="0.98425196850393704" bottom="0.98425196850393704" header="0" footer="0"/>
  <pageSetup scale="8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Sistema DIF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IrasemaOsu</dc:creator>
  <cp:lastModifiedBy>Barragan Morfin Maria del Carmen</cp:lastModifiedBy>
  <cp:lastPrinted>2011-11-17T18:44:58Z</cp:lastPrinted>
  <dcterms:created xsi:type="dcterms:W3CDTF">2005-10-13T14:50:18Z</dcterms:created>
  <dcterms:modified xsi:type="dcterms:W3CDTF">2012-01-23T16:54:35Z</dcterms:modified>
</cp:coreProperties>
</file>