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tabRatio="834" firstSheet="1" activeTab="12"/>
  </bookViews>
  <sheets>
    <sheet name="TOTAL GASTOS COMUNICACION 2016" sheetId="20" r:id="rId1"/>
    <sheet name="POA 1" sheetId="3" r:id="rId2"/>
    <sheet name="Gasolina POA 1" sheetId="4" r:id="rId3"/>
    <sheet name="Gasolina POA 1 (2)" sheetId="22" r:id="rId4"/>
    <sheet name="POA 2" sheetId="17" r:id="rId5"/>
    <sheet name="POA 3 " sheetId="10" r:id="rId6"/>
    <sheet name="Gasolina POA 3" sheetId="8" r:id="rId7"/>
    <sheet name="POA 4" sheetId="2" r:id="rId8"/>
    <sheet name="Gasolina POA 4" sheetId="9" r:id="rId9"/>
    <sheet name="POA 5" sheetId="18" r:id="rId10"/>
    <sheet name="POA 6" sheetId="15" r:id="rId11"/>
    <sheet name="POA 7" sheetId="23" r:id="rId12"/>
    <sheet name="POA 8" sheetId="5" r:id="rId13"/>
    <sheet name="POA 9" sheetId="16" r:id="rId14"/>
  </sheets>
  <externalReferences>
    <externalReference r:id="rId15"/>
  </externalReferences>
  <calcPr calcId="144525" concurrentCalc="0"/>
</workbook>
</file>

<file path=xl/calcChain.xml><?xml version="1.0" encoding="utf-8"?>
<calcChain xmlns="http://schemas.openxmlformats.org/spreadsheetml/2006/main">
  <c r="C5" i="23" l="1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31" i="23"/>
  <c r="E180" i="2"/>
  <c r="E20" i="16"/>
  <c r="E14" i="20"/>
  <c r="C14" i="20"/>
  <c r="D14" i="20"/>
  <c r="C17" i="20"/>
  <c r="E16" i="20"/>
  <c r="E13" i="20"/>
  <c r="E9" i="20"/>
  <c r="E10" i="20"/>
  <c r="E28" i="3"/>
  <c r="E30" i="17"/>
  <c r="E22" i="15"/>
  <c r="E16" i="15"/>
  <c r="E14" i="15"/>
  <c r="E13" i="15"/>
  <c r="E87" i="18"/>
  <c r="E33" i="3"/>
  <c r="D18" i="22"/>
  <c r="D5" i="22"/>
  <c r="E47" i="3"/>
  <c r="F47" i="3"/>
  <c r="E29" i="16"/>
  <c r="E13" i="16"/>
  <c r="E22" i="16"/>
  <c r="E3" i="16"/>
  <c r="D18" i="8"/>
  <c r="E5" i="8"/>
  <c r="D66" i="9"/>
  <c r="E127" i="2"/>
  <c r="F127" i="2"/>
  <c r="E166" i="2"/>
  <c r="D23" i="4"/>
  <c r="E156" i="2"/>
  <c r="F166" i="2"/>
  <c r="F180" i="2"/>
  <c r="D5" i="4"/>
  <c r="F17" i="20"/>
  <c r="D65" i="9"/>
  <c r="E131" i="2"/>
  <c r="F131" i="2"/>
  <c r="E39" i="17"/>
  <c r="E14" i="17"/>
  <c r="F30" i="17"/>
  <c r="E113" i="18"/>
  <c r="E19" i="18"/>
  <c r="F19" i="18"/>
  <c r="F11" i="10"/>
  <c r="G11" i="10"/>
  <c r="F18" i="10"/>
  <c r="G18" i="10"/>
  <c r="F27" i="10"/>
  <c r="G27" i="10"/>
  <c r="F49" i="10"/>
  <c r="G49" i="10"/>
  <c r="F13" i="16"/>
  <c r="E2" i="16"/>
  <c r="E2" i="5"/>
  <c r="E13" i="5"/>
  <c r="E3" i="5"/>
  <c r="E3" i="15"/>
  <c r="E20" i="5"/>
  <c r="F20" i="5"/>
  <c r="F29" i="16"/>
  <c r="F3" i="10"/>
  <c r="E4" i="15"/>
  <c r="F4" i="10"/>
  <c r="D15" i="20"/>
  <c r="E15" i="20"/>
  <c r="F13" i="5"/>
  <c r="E4" i="5"/>
  <c r="E5" i="9"/>
  <c r="E3" i="3"/>
  <c r="D8" i="20"/>
  <c r="E2" i="2"/>
  <c r="D11" i="20"/>
  <c r="E11" i="20"/>
  <c r="E3" i="18"/>
  <c r="E4" i="18"/>
  <c r="E4" i="16"/>
  <c r="F22" i="16"/>
  <c r="F113" i="18"/>
  <c r="F14" i="17"/>
  <c r="E3" i="17"/>
  <c r="E4" i="17"/>
  <c r="E4" i="3"/>
  <c r="F33" i="3"/>
  <c r="F39" i="17"/>
  <c r="D12" i="20"/>
  <c r="E12" i="20"/>
  <c r="E3" i="2"/>
  <c r="E8" i="20"/>
  <c r="D17" i="20"/>
  <c r="E17" i="20"/>
</calcChain>
</file>

<file path=xl/comments1.xml><?xml version="1.0" encoding="utf-8"?>
<comments xmlns="http://schemas.openxmlformats.org/spreadsheetml/2006/main">
  <authors>
    <author>Alejandra Gutierrez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Estas cantidades han pasado a ser invalidas. Viernes 07 de agosto de 2015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gastado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por gastar</t>
        </r>
      </text>
    </comment>
  </commentList>
</comments>
</file>

<file path=xl/sharedStrings.xml><?xml version="1.0" encoding="utf-8"?>
<sst xmlns="http://schemas.openxmlformats.org/spreadsheetml/2006/main" count="1539" uniqueCount="706">
  <si>
    <t>Requisición</t>
  </si>
  <si>
    <t>Descripción</t>
  </si>
  <si>
    <t>Factura</t>
  </si>
  <si>
    <t>Proveedor</t>
  </si>
  <si>
    <t>Total</t>
  </si>
  <si>
    <t>ACTIVIDAD</t>
  </si>
  <si>
    <t>POA 4</t>
  </si>
  <si>
    <t>REQUISICION</t>
  </si>
  <si>
    <t>DESCRIPCIÓN</t>
  </si>
  <si>
    <t>FACTURA</t>
  </si>
  <si>
    <t>PROVEEDOR</t>
  </si>
  <si>
    <t>TOTAL</t>
  </si>
  <si>
    <t>Gasto Corriente</t>
  </si>
  <si>
    <t>POA  3</t>
  </si>
  <si>
    <t>POA 3</t>
  </si>
  <si>
    <t>1. CONVOCATORIA</t>
  </si>
  <si>
    <t xml:space="preserve">PARTIDA </t>
  </si>
  <si>
    <t>5. COMBUSTIBLE PARA TRASLADOS CONVOCATORIA</t>
  </si>
  <si>
    <t>FECHA</t>
  </si>
  <si>
    <t>AREA</t>
  </si>
  <si>
    <t>AUTOMOVIL</t>
  </si>
  <si>
    <t>Comunicación</t>
  </si>
  <si>
    <t>1. GIRAS Y EVENTOS</t>
  </si>
  <si>
    <t>12.  COMBUSTIBLE PARA EVENTOS DENTRO DE LA ZMG</t>
  </si>
  <si>
    <t xml:space="preserve">   </t>
  </si>
  <si>
    <t xml:space="preserve"> </t>
  </si>
  <si>
    <t>POA   4</t>
  </si>
  <si>
    <t>POA 1</t>
  </si>
  <si>
    <t>GASTO CORRIENTE</t>
  </si>
  <si>
    <t>1. MATERIALES Y SUMINISTROS</t>
  </si>
  <si>
    <t>78.  GASOLINA</t>
  </si>
  <si>
    <t>1   CONVOCATORIA</t>
  </si>
  <si>
    <t>Impresos para convocatoria (fichas de inscripción, flyers y poster)</t>
  </si>
  <si>
    <t>PARTIDA 2</t>
  </si>
  <si>
    <t xml:space="preserve">ACTIVIDAD </t>
  </si>
  <si>
    <t>2 Casting Candidatas</t>
  </si>
  <si>
    <t>Partida 1</t>
  </si>
  <si>
    <t>Alimentos para Candidatas  durante capacitación y gira de medios</t>
  </si>
  <si>
    <t>Memorándum</t>
  </si>
  <si>
    <t>Partidas</t>
  </si>
  <si>
    <t>Servicio de Tintoreria</t>
  </si>
  <si>
    <t>1  Giras y Eventos</t>
  </si>
  <si>
    <t>PARTIDA 12</t>
  </si>
  <si>
    <t>Combustible para eventos dentro de la ZMG</t>
  </si>
  <si>
    <t>4     CORONACIÓN</t>
  </si>
  <si>
    <t>3      CAPACITACION DE CANDIDATAS</t>
  </si>
  <si>
    <t xml:space="preserve">1. Catering                                      2. Sesión fotográfica casting candidatas </t>
  </si>
  <si>
    <t xml:space="preserve">Partidas </t>
  </si>
  <si>
    <t>Monto:</t>
  </si>
  <si>
    <t>$49,816.19</t>
  </si>
  <si>
    <t>PROMOCIÓN</t>
  </si>
  <si>
    <t>RELACIONES PUBLICAS</t>
  </si>
  <si>
    <t>ATENCIÓN A MEDIOS</t>
  </si>
  <si>
    <t>Taxis, estacionamientos</t>
  </si>
  <si>
    <t>factura</t>
  </si>
  <si>
    <t>Razón Social</t>
  </si>
  <si>
    <t>EJERCIDO</t>
  </si>
  <si>
    <t>POR EJERCER</t>
  </si>
  <si>
    <t>FOLIO</t>
  </si>
  <si>
    <t>CANTIDADES RECORTADAS</t>
  </si>
  <si>
    <t>Queda</t>
  </si>
  <si>
    <t>POA  6</t>
  </si>
  <si>
    <t>CERTAMEN REINA FIESTAS DE OCTUBRE CENTRO DE REINSERCION FEMENIL 2015</t>
  </si>
  <si>
    <t>POA  9</t>
  </si>
  <si>
    <t>ATENCION DE MEDIOS</t>
  </si>
  <si>
    <t>PULSERA EXPRESS</t>
  </si>
  <si>
    <t>YOLANDA AGUILERA MONTES</t>
  </si>
  <si>
    <t>PULSERA PARA MEDIOS</t>
  </si>
  <si>
    <t>CINTA PORTAGAFETES</t>
  </si>
  <si>
    <t>POA  8</t>
  </si>
  <si>
    <t>OSCAR JAVIER PEÑA GUTIERREZ</t>
  </si>
  <si>
    <t>POA  2</t>
  </si>
  <si>
    <t>PROMOCION</t>
  </si>
  <si>
    <t>2  GASTOS VARIOS</t>
  </si>
  <si>
    <t>PARTIDA 1</t>
  </si>
  <si>
    <t>Compra de Vestidos Dañados</t>
  </si>
  <si>
    <t>monto autorizado</t>
  </si>
  <si>
    <t>RESTA</t>
  </si>
  <si>
    <t>S/N</t>
  </si>
  <si>
    <t>ANEXO 1</t>
  </si>
  <si>
    <t>MONTO AUTORIZADO</t>
  </si>
  <si>
    <t>restan</t>
  </si>
  <si>
    <t>resta</t>
  </si>
  <si>
    <t>POA  5</t>
  </si>
  <si>
    <t>RELACIONES PÚBLICAS</t>
  </si>
  <si>
    <t>1   EVENTOS PARA EMPLEADOS</t>
  </si>
  <si>
    <t>50000</t>
  </si>
  <si>
    <t>Partida 2</t>
  </si>
  <si>
    <t>Presentación resultados FO 2015</t>
  </si>
  <si>
    <t>1, 2, 3,4</t>
  </si>
  <si>
    <t>JORDAN JUAREZ RAUL</t>
  </si>
  <si>
    <t>RESTANTE</t>
  </si>
  <si>
    <t>UNION EDITORIALISTA SA DE CV</t>
  </si>
  <si>
    <t xml:space="preserve">PROGRAMA OPERATIVO ANUAL  COMUNICACIÓN 2016                         </t>
  </si>
  <si>
    <t>PROGRAMA OPERATIVO ANUAL  COMUNICACIÓN 2016</t>
  </si>
  <si>
    <t>06 de enero</t>
  </si>
  <si>
    <t>explored negra</t>
  </si>
  <si>
    <t>11 de enero</t>
  </si>
  <si>
    <t>19 de enero</t>
  </si>
  <si>
    <t>22 de enero</t>
  </si>
  <si>
    <t>Comuniacion</t>
  </si>
  <si>
    <t>GASOLINA</t>
  </si>
  <si>
    <t>2. SERVICIOS GENERALES</t>
  </si>
  <si>
    <t>No.</t>
  </si>
  <si>
    <t>RAZÓN SOCIAL</t>
  </si>
  <si>
    <t>13 DE ENERO DE 2016</t>
  </si>
  <si>
    <t>ESTACIONAMIENTO IPEJAL</t>
  </si>
  <si>
    <t>CONSORCO MEXICANO DE ESTACIONAMIENTOS SA</t>
  </si>
  <si>
    <t>21 DE ENERO DE 2016</t>
  </si>
  <si>
    <t>ESTACIONAMIENTO PUBLICO</t>
  </si>
  <si>
    <t>07-832380</t>
  </si>
  <si>
    <t>11 DE ENERO DE 2016</t>
  </si>
  <si>
    <t>GRAN TERRAZA OBLATOS</t>
  </si>
  <si>
    <t>12 DE ENERO DE 2016</t>
  </si>
  <si>
    <t>ESTACIONAMIENTO LAYSI</t>
  </si>
  <si>
    <t>08 DE ENERO DE 2016</t>
  </si>
  <si>
    <t>ESTACIONAMIENTO MEXICALTZINGO</t>
  </si>
  <si>
    <t>AQUILINO VALCERCEL FORMOSO</t>
  </si>
  <si>
    <t>23 DE ENERO DE 2016</t>
  </si>
  <si>
    <t>27 de enero</t>
  </si>
  <si>
    <t>25 de enero</t>
  </si>
  <si>
    <t xml:space="preserve">02 de febrero </t>
  </si>
  <si>
    <t xml:space="preserve">12 de febrero </t>
  </si>
  <si>
    <t xml:space="preserve">18 de febrero </t>
  </si>
  <si>
    <t>RESTAN</t>
  </si>
  <si>
    <t>Fecha</t>
  </si>
  <si>
    <t>Destino</t>
  </si>
  <si>
    <t>26 DE ENERO DE 2016</t>
  </si>
  <si>
    <t>omar gonzalez castañeda (evento Chapala)</t>
  </si>
  <si>
    <t>juan jose jimenez morones (evento Chapala)</t>
  </si>
  <si>
    <t>JOSE DANIEL GARCIA RAMIREZ</t>
  </si>
  <si>
    <t>310 E</t>
  </si>
  <si>
    <t>19 DE FEBRERO DE 2016</t>
  </si>
  <si>
    <t>18 DE FEBRERO DE 2016</t>
  </si>
  <si>
    <t>29 DE ENERODE 2016</t>
  </si>
  <si>
    <t>24 de febrero</t>
  </si>
  <si>
    <t>BC156186</t>
  </si>
  <si>
    <t>SERVICIO LAVADO Y PLANCHADO DE 8 MANTELES</t>
  </si>
  <si>
    <t>A2261</t>
  </si>
  <si>
    <t xml:space="preserve">VIDEO CON DURACION DE 1.45 MIN </t>
  </si>
  <si>
    <t>02 de marzo</t>
  </si>
  <si>
    <t>11 de marzo</t>
  </si>
  <si>
    <t>GASTOS DE REPRESENTACIÓN REINA FIESTAS DE OCTUBRE 2016</t>
  </si>
  <si>
    <t>24 DE FEBRERO DE 2016</t>
  </si>
  <si>
    <t>03 DE MARZO DE 2016</t>
  </si>
  <si>
    <t>14 DE MARZO DE 2016</t>
  </si>
  <si>
    <t>INSTITUTO DE PENSIONES DEL ESTADO DE JALISCO</t>
  </si>
  <si>
    <t>05 DE ABRIL DE 2016</t>
  </si>
  <si>
    <t>05 de abril</t>
  </si>
  <si>
    <t>11 de abril</t>
  </si>
  <si>
    <t>13 de abril</t>
  </si>
  <si>
    <t>18 de abril</t>
  </si>
  <si>
    <t>CERRADO</t>
  </si>
  <si>
    <t>15 de abril</t>
  </si>
  <si>
    <t>TIENDAS SORIANA, SA DE CV</t>
  </si>
  <si>
    <t>19 DE ABRIL DE 2016</t>
  </si>
  <si>
    <t>OPERADORA DE FERIAS Y EXPOSICIONES SA DE CV</t>
  </si>
  <si>
    <t>12 DE ABRIL DE 2016</t>
  </si>
  <si>
    <t>20 DE ABRIL DE 2016</t>
  </si>
  <si>
    <t>16 DE ABRIL DE 2016</t>
  </si>
  <si>
    <t>SERVICIOS INTEGRALES DURANTA S DE RL DE CV</t>
  </si>
  <si>
    <t>23 DE ABRIL DE 2016</t>
  </si>
  <si>
    <t>GERARDO CARDENAS DEL TORO</t>
  </si>
  <si>
    <t>28 DE ABRIL DE 2016</t>
  </si>
  <si>
    <t>TRAMO CARRETERO GUADALAJARA-COLIMA</t>
  </si>
  <si>
    <t>25 DE ABRIL DE 2016</t>
  </si>
  <si>
    <t>OPERADORA DE FRANQUICIAS ALSEA SAPI DE CV</t>
  </si>
  <si>
    <t>27 DE ABRIL DE 2016</t>
  </si>
  <si>
    <t>BUSINESS STRATEGY CENTER DE RL DE CV</t>
  </si>
  <si>
    <t>29 DE ABRIL DE 2016</t>
  </si>
  <si>
    <t>SEGURIDAD PRIVADA PARA TU AUTO S DE RL</t>
  </si>
  <si>
    <t>22 DE ABRIL DE 2016</t>
  </si>
  <si>
    <t>17 DE ABRIL DE 2016</t>
  </si>
  <si>
    <t>GRUPO OCTANO SA DE CV</t>
  </si>
  <si>
    <t>18 DE ABRIL DE 2016</t>
  </si>
  <si>
    <t>COMIDA DE PERSONAL ASISTIO AL TIANGUIS TURISTICO</t>
  </si>
  <si>
    <t>GRILL SALADS SA DE CV</t>
  </si>
  <si>
    <t>COMIDA DE PERSONAL ASISTIO AL HOSPITAL CIVIL (LABOR SOCIAL)</t>
  </si>
  <si>
    <t>HERRERA CISNEROS ROBERTO CARLOS</t>
  </si>
  <si>
    <t>CAFÉ SIRENA S DE RL DE CV</t>
  </si>
  <si>
    <t>ROCIO ALVAREZ GUERRERO</t>
  </si>
  <si>
    <t>EMPLAYADO DE SOUVENIRS TIANGUIS TURISTICO</t>
  </si>
  <si>
    <t>d606</t>
  </si>
  <si>
    <t>22 de abril</t>
  </si>
  <si>
    <t>25 de abri</t>
  </si>
  <si>
    <t>26 de abril</t>
  </si>
  <si>
    <t>04 de mayo</t>
  </si>
  <si>
    <t>11 de mayo</t>
  </si>
  <si>
    <t xml:space="preserve">POA Autorizado </t>
  </si>
  <si>
    <t>25 DE MAYO DE 2016</t>
  </si>
  <si>
    <t>30 DE MAYO DE 2016</t>
  </si>
  <si>
    <t>24 DE MAYO DE 2016</t>
  </si>
  <si>
    <t>OPERADORA IN-GENESIS SA DE CV</t>
  </si>
  <si>
    <t>28 DE MAYO DE 2016</t>
  </si>
  <si>
    <t>05-988102</t>
  </si>
  <si>
    <t>18 DE MAYO DE 2016</t>
  </si>
  <si>
    <t>23 DE MAYO DE 2016</t>
  </si>
  <si>
    <t>MARIA DEL CARMEN GARAY NUÑO</t>
  </si>
  <si>
    <t>09 DE MAYO DE 2016</t>
  </si>
  <si>
    <t>13 DE MAYO DE 2016</t>
  </si>
  <si>
    <t>COMPAÑÍA OPERADORA DE ESTACIONAMIENTOS MEXICANOS</t>
  </si>
  <si>
    <t>17 DE MAYO DE 2016</t>
  </si>
  <si>
    <t>COMIDA DE PERSONAL FIM</t>
  </si>
  <si>
    <t xml:space="preserve">Nombre </t>
  </si>
  <si>
    <t>13 de mayo</t>
  </si>
  <si>
    <t>17 de mayo</t>
  </si>
  <si>
    <t xml:space="preserve">24 de mayo </t>
  </si>
  <si>
    <t xml:space="preserve">31 de mayo </t>
  </si>
  <si>
    <t xml:space="preserve">03 de junio </t>
  </si>
  <si>
    <t xml:space="preserve">06 de junio </t>
  </si>
  <si>
    <t xml:space="preserve">08 de junio </t>
  </si>
  <si>
    <t xml:space="preserve">13 de junio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</si>
  <si>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</si>
  <si>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 DE JUNIO DE 2016</t>
  </si>
  <si>
    <t>CADENA COMERCIAL OXXO SA DE CV</t>
  </si>
  <si>
    <t>04 DE JUNIO DE 2016</t>
  </si>
  <si>
    <t>COMIDA DE PERSONAL "GIRA DE MEDIOS" CONVOCATORIA</t>
  </si>
  <si>
    <t>JOSE CARLOS HERNANDEZ</t>
  </si>
  <si>
    <t>OPERARDORA DE FRANQUICIAS ALSEA SAPI</t>
  </si>
  <si>
    <t>24 DE JUNIO DE 2016</t>
  </si>
  <si>
    <t>30 DE JUNIO DE 2016</t>
  </si>
  <si>
    <t>4 DE JULIO DE 2016</t>
  </si>
  <si>
    <t>6 DE JULIO DE 2016</t>
  </si>
  <si>
    <t>JIMENEZ LOPEZ ANA LUISA</t>
  </si>
  <si>
    <t>5 DE JULIO DE 2016</t>
  </si>
  <si>
    <t>CATERING (FRUTA )</t>
  </si>
  <si>
    <t>TIENDAS CHEDRAUI SA DE CV</t>
  </si>
  <si>
    <t>CATERING (GALLETAS)</t>
  </si>
  <si>
    <t>LIMPIEZA CARMEN SA DE CV</t>
  </si>
  <si>
    <t>OPERADORA DE HOTELES DAMAGO SA DE CV (LAGOS)</t>
  </si>
  <si>
    <t>D252</t>
  </si>
  <si>
    <t>B4639385</t>
  </si>
  <si>
    <t>FW464025</t>
  </si>
  <si>
    <t>CONSECIONARIA AUTOPISTA GUADALAJARA TEPIC SA DE CV (TEQUILA)</t>
  </si>
  <si>
    <t>RED DE CARRETERAS DE OCCIDENTE SAB DE CV (LAGOS)</t>
  </si>
  <si>
    <t>PAULINO FLORES RAMIREZ</t>
  </si>
  <si>
    <t>A227</t>
  </si>
  <si>
    <t>29 DE JUNIO DE 2016</t>
  </si>
  <si>
    <t>GRUPO INV DE ENTRETENIMIENTO SA DE CV</t>
  </si>
  <si>
    <t>E2504</t>
  </si>
  <si>
    <t>BANCO NACIONAL DE OBRAS Y SERVICIOS PUBLICOS SNC</t>
  </si>
  <si>
    <t>E738546</t>
  </si>
  <si>
    <t>01 DE JULIO DE 2016</t>
  </si>
  <si>
    <t>E2503</t>
  </si>
  <si>
    <t>SERVICIO DE TINTORERIA</t>
  </si>
  <si>
    <t>MARIA RAMONA BAÑUELOS DAVILA</t>
  </si>
  <si>
    <t>330AAEF</t>
  </si>
  <si>
    <t>2E6626D</t>
  </si>
  <si>
    <t>7AF56F</t>
  </si>
  <si>
    <t>A2459</t>
  </si>
  <si>
    <t>IMPRESIÓN DE FLAYERS</t>
  </si>
  <si>
    <t>IMPRESIONES DIGITALES Y OFFSET SA DE CV</t>
  </si>
  <si>
    <t>CLAUDIA ROCIO PALACIOS TORRRES</t>
  </si>
  <si>
    <t>14 DE JUNIO DE 2016</t>
  </si>
  <si>
    <t>15 DE JUNIO DE 2016</t>
  </si>
  <si>
    <t>SERGIO OSCAR GONZALEZ CACER</t>
  </si>
  <si>
    <t>06 DE JUNIO DE 2016</t>
  </si>
  <si>
    <t>21 DE JUNIO DE 2016</t>
  </si>
  <si>
    <t>JORGE BERNARDO FLORES GONZALEZ</t>
  </si>
  <si>
    <t>20 DEJUNIO DE 2016</t>
  </si>
  <si>
    <t>PLAZA DE LAS AMERICAS</t>
  </si>
  <si>
    <t>BLACK COFFEE GALERIAS DE JALISCO S DE RL DE CV</t>
  </si>
  <si>
    <t>656CE</t>
  </si>
  <si>
    <t>ENSALADAS FRESCAS DE OCCIDENTE SA DE CV</t>
  </si>
  <si>
    <t>912A</t>
  </si>
  <si>
    <t>911A</t>
  </si>
  <si>
    <t>NUEVA WAL MART DE MEXICO S DE RL DE CV</t>
  </si>
  <si>
    <t>IBAEX5326</t>
  </si>
  <si>
    <t>13 DE JUNIO DE 2016</t>
  </si>
  <si>
    <t>PARE DE OCCIDENTE SA DE CV</t>
  </si>
  <si>
    <t>FEST173240</t>
  </si>
  <si>
    <t>ALIMENTOS DE FUEGO SA DE CV</t>
  </si>
  <si>
    <t>16 de junio</t>
  </si>
  <si>
    <t>22 de junio</t>
  </si>
  <si>
    <t>27 de junio</t>
  </si>
  <si>
    <t>28 de junio</t>
  </si>
  <si>
    <t>29 de junio</t>
  </si>
  <si>
    <t>CERTAMEN REINA FIESTAS DE OCTUBRE 2016</t>
  </si>
  <si>
    <t>s/n</t>
  </si>
  <si>
    <t>aliementos para 14 candidatas de capacitacion</t>
  </si>
  <si>
    <t>BORSAMEX ALIMENTOS SA DE CV</t>
  </si>
  <si>
    <t>GABRIELA ESTHER GARCIA VELASCO</t>
  </si>
  <si>
    <t>07 DE JULIO DE 2016</t>
  </si>
  <si>
    <t>STAR TAPATIA SA DE CV</t>
  </si>
  <si>
    <t>LL2748</t>
  </si>
  <si>
    <t>ALICIA MARGARITA DIAZ ARIAS</t>
  </si>
  <si>
    <t>08 DE JULIO DE 2016</t>
  </si>
  <si>
    <t>1-2-3-4-5-6-7-8</t>
  </si>
  <si>
    <t>confeccion de bandas para ganadoras del certamen</t>
  </si>
  <si>
    <t>BORDA INDUSTRIAL SA DE CV</t>
  </si>
  <si>
    <t>CONTRATACION DE NOTARIO PARA CERTAMEN</t>
  </si>
  <si>
    <t>GALLO ASESORIA PROFESIONAL SC</t>
  </si>
  <si>
    <t>GALLETAS, CAFÉ, TE</t>
  </si>
  <si>
    <t>BARRITAS</t>
  </si>
  <si>
    <t>ICAK103676</t>
  </si>
  <si>
    <t>NUEVA WAL MART DE MEXICO S DE RL</t>
  </si>
  <si>
    <t>CONDUCCION CERTAMEN</t>
  </si>
  <si>
    <t>JULIO CESAR RINCON LAMAS</t>
  </si>
  <si>
    <t>SERCAFF SERVICIOS INTEGRALES SA DE CV</t>
  </si>
  <si>
    <t>RENTA DE VESTIDOS DE GALA</t>
  </si>
  <si>
    <t>45</t>
  </si>
  <si>
    <t>LAURA GRACIELA ARRIETA MORENO</t>
  </si>
  <si>
    <t>COMPRA DE VESTIDOS COCTEL</t>
  </si>
  <si>
    <t>LIZ MINELLI</t>
  </si>
  <si>
    <t>CINTAS VARIAS</t>
  </si>
  <si>
    <t>IHGDBE334756</t>
  </si>
  <si>
    <t>HOME DEPOT MEXICO S DE RL DE CV</t>
  </si>
  <si>
    <t>COMIDA DEL PERSONAL ENSAYO PREVIO AL CERTAMEN</t>
  </si>
  <si>
    <t>JOSE CARLOS HERNANDEZ PERALTA</t>
  </si>
  <si>
    <t xml:space="preserve">HIELO PARA ENFRIAR BEBIDAS EN CERTAMEN </t>
  </si>
  <si>
    <t>AFICIONADOS DE PIZZAS S DE RL DE CV</t>
  </si>
  <si>
    <t>REFRESCOS PARA 14 CANDIDAS Y STAFF CENA PREVIO AL CERTAMEN</t>
  </si>
  <si>
    <t>PIZZAS PARA 14 CANDIDAS Y STAFF CENA PREVIO AL CERTAMEN</t>
  </si>
  <si>
    <t>ESTACIONAMIENTO URBAN VILLAGE</t>
  </si>
  <si>
    <t>09 DE JULIO DE 2016</t>
  </si>
  <si>
    <t>MARQUI PARKING S DE RL DE CV</t>
  </si>
  <si>
    <t>15 DE JULIO DE 2016</t>
  </si>
  <si>
    <t>01 de julio</t>
  </si>
  <si>
    <t>05 de julio</t>
  </si>
  <si>
    <t>06 de julio</t>
  </si>
  <si>
    <t>11 de julio</t>
  </si>
  <si>
    <t>14 de julio</t>
  </si>
  <si>
    <t>18 de julio</t>
  </si>
  <si>
    <t>22 de julio</t>
  </si>
  <si>
    <t>25 de julio</t>
  </si>
  <si>
    <t>26 de julio</t>
  </si>
  <si>
    <t>29 de julio</t>
  </si>
  <si>
    <t>explored roja</t>
  </si>
  <si>
    <t>aliementos para 14 candidatas en gira de medios</t>
  </si>
  <si>
    <t>JALISCO ES MEXICO SA DE CV</t>
  </si>
  <si>
    <t>18 DE  JULIO DE 2016</t>
  </si>
  <si>
    <t>19 DE JULIO DE 2016</t>
  </si>
  <si>
    <t>SERVICIOS TOKS SA DE CV</t>
  </si>
  <si>
    <t>20 DE JULIO DE 2016</t>
  </si>
  <si>
    <t>22 DE JULIO DE 2016</t>
  </si>
  <si>
    <t>18 DE JULIO DE 2016</t>
  </si>
  <si>
    <t>OPERADORA CENTRAL DE ESTACIONAMIENTOS SAPI</t>
  </si>
  <si>
    <t>ANDRES MENA GARCIA</t>
  </si>
  <si>
    <t>21 DE JULIO DE 2016</t>
  </si>
  <si>
    <t>23  DE JULIO</t>
  </si>
  <si>
    <t>LAGOS DE MORENO, JALISCO</t>
  </si>
  <si>
    <t>D434</t>
  </si>
  <si>
    <t>OPERADORA DE HOTELES DAMAGO SA DE CV</t>
  </si>
  <si>
    <t>23 DE JULIO</t>
  </si>
  <si>
    <t>B4731077</t>
  </si>
  <si>
    <t>RED DE CARRETERAS DE OCCIDENTE</t>
  </si>
  <si>
    <t>35 MTS DE MANTEL JAQUARD KENYA ROJO</t>
  </si>
  <si>
    <t>LA NUEVA PERLA SA DE CV</t>
  </si>
  <si>
    <t>10 MTS TELA TERGA LIVERPOOL</t>
  </si>
  <si>
    <t>4 ROLLOS DE CHAROL NEGRO</t>
  </si>
  <si>
    <t>PLAMI SA DE CV</t>
  </si>
  <si>
    <t xml:space="preserve">6 CINTAS ADESHIVAS </t>
  </si>
  <si>
    <t>AZPEITIA SUCESORES SA DE CV</t>
  </si>
  <si>
    <t>12 DE AGOSTO DE 2016</t>
  </si>
  <si>
    <t>16 DE AGOSTO DE 2016</t>
  </si>
  <si>
    <t>4 DE AGOSTO DE 2016</t>
  </si>
  <si>
    <t>5 DE AGOSTO DE 2016</t>
  </si>
  <si>
    <t>9 DE AGOSTO DE 2016</t>
  </si>
  <si>
    <t>29 DE JULIO DE 2016</t>
  </si>
  <si>
    <t>30 DE JULIO DE 2016</t>
  </si>
  <si>
    <t>2 de agosto</t>
  </si>
  <si>
    <t>3 de agosto</t>
  </si>
  <si>
    <t>11 de agosto</t>
  </si>
  <si>
    <t>A2737</t>
  </si>
  <si>
    <t>PREMIO REINA FO 2016</t>
  </si>
  <si>
    <t>SN</t>
  </si>
  <si>
    <t>ANDREA XCANDA RODRIGUEZ MARQUEZ</t>
  </si>
  <si>
    <t>15 de agosto</t>
  </si>
  <si>
    <t>18 de agosto</t>
  </si>
  <si>
    <t>19 de agosto</t>
  </si>
  <si>
    <t>23 de agosto</t>
  </si>
  <si>
    <t>26 de agosto</t>
  </si>
  <si>
    <t>01 de septiembre</t>
  </si>
  <si>
    <t>02 de septiembre</t>
  </si>
  <si>
    <t>03 de septiembre</t>
  </si>
  <si>
    <t>04 de septiembre</t>
  </si>
  <si>
    <t>HIELO</t>
  </si>
  <si>
    <t>VISTA HERMOSA, DELEGACION DE TAMAZULA DE GORDIANO</t>
  </si>
  <si>
    <t>3 DE SEPTIEMBRE</t>
  </si>
  <si>
    <t>4 DE SEPTIEMBRE</t>
  </si>
  <si>
    <t>ZACATECAS, FERIA NACIONAL DE  ZACATECAS</t>
  </si>
  <si>
    <t>CONSUELO LOMELI GONZALES</t>
  </si>
  <si>
    <t>6 DE SEPTIEMBRE</t>
  </si>
  <si>
    <t>B9</t>
  </si>
  <si>
    <t>CORPORATIVO TURISTICO DE ZACATECAS SA DE CV</t>
  </si>
  <si>
    <t>B8</t>
  </si>
  <si>
    <t>B7</t>
  </si>
  <si>
    <t>5 DE SEPTIEMBRE</t>
  </si>
  <si>
    <t>GASISLO 2000 SA DE CV</t>
  </si>
  <si>
    <t>CARMEN SALVADOR GUTIERREZ MONTANTES</t>
  </si>
  <si>
    <t>PROMOTORA DE ALIMETOS TIPICOS DE ZACATECAS SA DE CV</t>
  </si>
  <si>
    <t>CAMINOS Y PUENTES FEDERALES DE INGRESOS Y SERVICIOS CONEXOS</t>
  </si>
  <si>
    <t>B4942212</t>
  </si>
  <si>
    <t>FENAZA EDICION 2016</t>
  </si>
  <si>
    <t>CBAAE2439</t>
  </si>
  <si>
    <t>TIENDAS EXTA SA DE CV</t>
  </si>
  <si>
    <t>BADBJ106193</t>
  </si>
  <si>
    <t>TIENDAS SORIANA SA DE CV</t>
  </si>
  <si>
    <t>TACOS</t>
  </si>
  <si>
    <t>MARIA DEL PILAR FERNANDEZ PEREZ</t>
  </si>
  <si>
    <t>explored TINTA</t>
  </si>
  <si>
    <t>12 de septiembre</t>
  </si>
  <si>
    <t>15 de septiembre</t>
  </si>
  <si>
    <t>9 de septiembre</t>
  </si>
  <si>
    <t>8 de septiembre</t>
  </si>
  <si>
    <t>5 de septiembre</t>
  </si>
  <si>
    <t>19 de septiembre</t>
  </si>
  <si>
    <t>20 de septimebre</t>
  </si>
  <si>
    <t>21 de eptiembre</t>
  </si>
  <si>
    <t>26 de septiembre</t>
  </si>
  <si>
    <t>27 de septiembre</t>
  </si>
  <si>
    <t>28 de septiembre</t>
  </si>
  <si>
    <t>explores tinta</t>
  </si>
  <si>
    <t>COBERTURA VIDEO FIESTAS DE OCTUBRE EDICION 2016</t>
  </si>
  <si>
    <t>SERGIO GARIBAY FERNANDEZ</t>
  </si>
  <si>
    <t>BC164280</t>
  </si>
  <si>
    <t>DECORACION FLORAL DE CARRITO DE GOLF, ALFALFA Y ARCOS</t>
  </si>
  <si>
    <t>SERGIO VILLANUEVA HARO</t>
  </si>
  <si>
    <t>HCDC46013</t>
  </si>
  <si>
    <t>AUTOZONE DE MEXICO S DE RL</t>
  </si>
  <si>
    <t>SERVICIO DE BALANCEO Y PARCHADO DE LLANTAS</t>
  </si>
  <si>
    <t>RE14350</t>
  </si>
  <si>
    <t>ORGANIZACIÓN AUTOEXPRESS SA DE CV</t>
  </si>
  <si>
    <t>PLAZA TOLSA</t>
  </si>
  <si>
    <t>LAVADO DE CAMIONETA EXPLORED NEGRA</t>
  </si>
  <si>
    <t>A6204812</t>
  </si>
  <si>
    <t>DONATO SANCHEZ DE LEON</t>
  </si>
  <si>
    <t>M0142</t>
  </si>
  <si>
    <t>COMPRA DE BOTANA PARA INAUGURACION</t>
  </si>
  <si>
    <t>EXPOSITORES</t>
  </si>
  <si>
    <t>CBAAE</t>
  </si>
  <si>
    <t>HIELO (COFFE BREAK DE TELEVISA)</t>
  </si>
  <si>
    <t>ALIMENTOS DE PERSONAL COMUNICACIÓN PARA ENTREVISTAS</t>
  </si>
  <si>
    <t>HAO CHIN SA DE CV</t>
  </si>
  <si>
    <t>DUPLICADO DE LLAVES DE OFICINA DE COMUNICACIÓN</t>
  </si>
  <si>
    <t>LR502</t>
  </si>
  <si>
    <t>MARIA GUADALUPE RIVERA MORA</t>
  </si>
  <si>
    <t>9 DE SEPTIEMBRE</t>
  </si>
  <si>
    <t>TAMAZULA DE GORDIANO, JALISCO</t>
  </si>
  <si>
    <t>GBB169813</t>
  </si>
  <si>
    <t>CFCEEF94</t>
  </si>
  <si>
    <t>VIDEO DE PRESENTACION ARTISTAS FIESTAS DE OCTUBRE 2016</t>
  </si>
  <si>
    <t>LAVADO DE EXPLORED NEGRA</t>
  </si>
  <si>
    <t>5BDC482A</t>
  </si>
  <si>
    <t>51CB0CBD</t>
  </si>
  <si>
    <t>04-181697</t>
  </si>
  <si>
    <t>PORFIRIO ROBERTO CORTES GARCIA</t>
  </si>
  <si>
    <t>30 de septiembre</t>
  </si>
  <si>
    <t>nos pasamos por</t>
  </si>
  <si>
    <t>3 de octubre</t>
  </si>
  <si>
    <t>6 de octubre</t>
  </si>
  <si>
    <t>10 de octubre</t>
  </si>
  <si>
    <t>13 de octubre</t>
  </si>
  <si>
    <t>restan:</t>
  </si>
  <si>
    <t>16 de octubre</t>
  </si>
  <si>
    <t>18 de octubre</t>
  </si>
  <si>
    <t>LAVADO DE CAMIONETA</t>
  </si>
  <si>
    <t>IMPRESIÓN DE LISTON DE 3"</t>
  </si>
  <si>
    <t>1118A</t>
  </si>
  <si>
    <t>PANIAGUA WEBB ZARINA ELIZABETH</t>
  </si>
  <si>
    <t>1136A</t>
  </si>
  <si>
    <t>596, 597, 598, 599</t>
  </si>
  <si>
    <t>RENTA DE UNIFILAS</t>
  </si>
  <si>
    <t>LUMINATTA LIGHT SA DE CV</t>
  </si>
  <si>
    <t>CABLE USO RUDO 50 MTS Y UNIDAD TERMICA</t>
  </si>
  <si>
    <t>CINCHOS PLASTICOS</t>
  </si>
  <si>
    <t>AB91685</t>
  </si>
  <si>
    <t>ELECTRO INDUSTRIAL OLUIDE SA DE CV</t>
  </si>
  <si>
    <t>RENTA DE CARRITO DE GOLF</t>
  </si>
  <si>
    <t>ALESSO SA DE CV</t>
  </si>
  <si>
    <t>CONDUCCION DE INAUGURACION</t>
  </si>
  <si>
    <t>FRANCISCO JAVIER ULLOA ASTORGA</t>
  </si>
  <si>
    <t>RENTA DE 7 TABLONES Y 7 MANTELES INAUGURACION</t>
  </si>
  <si>
    <t xml:space="preserve">ECHO COMERCILIZADORA DE EVENTOS </t>
  </si>
  <si>
    <t>RENTA DE TABLONES, EXTENSION Y MULTICONTACTO</t>
  </si>
  <si>
    <t>ECHO COMERCIALIZADORA DE EVENTOS</t>
  </si>
  <si>
    <t>COMPRA DE RECONOCIMIENTO DE MTRA IRMA YOLANDA</t>
  </si>
  <si>
    <t>REPRESENTACIONES MOTIVACIONALES DE OCCIDENTE SA DE CV</t>
  </si>
  <si>
    <t>IMPRESIÓN DE LONAS PROMOCIONALES PARA TAQUILLAS</t>
  </si>
  <si>
    <t>SERVICIO DE MESEROS</t>
  </si>
  <si>
    <t>IMPRESIÓN DE LONAS PARA SELVA MAGICA</t>
  </si>
  <si>
    <t>IMPRESIONES NITIDA SA DE CV</t>
  </si>
  <si>
    <t>CONDUCCION DE DESFILE -ALEXANDRA GONZALEZ-</t>
  </si>
  <si>
    <t>CONDUCCION DE DESFILE -JAVIER ULLOA-</t>
  </si>
  <si>
    <t>IMPRESIÓN DE CARTELERAS Y MAPAS DE UBICACIÓN</t>
  </si>
  <si>
    <t>IMPRESIÓN LONAS SALA DE PRENSA</t>
  </si>
  <si>
    <t>GASOLINA (PARTIDA 78)</t>
  </si>
  <si>
    <t>SUSCRIPCION DE PERIODICO EL INFORMADOR</t>
  </si>
  <si>
    <t>BATERIA LTH PARA CAMIONETA EXPLORED NEGRA</t>
  </si>
  <si>
    <t xml:space="preserve">CARTUCHOS PARA PLOTTER </t>
  </si>
  <si>
    <t>MARTIN RODOLFO MARTINEZ</t>
  </si>
  <si>
    <t xml:space="preserve">BANNERS </t>
  </si>
  <si>
    <t>IMPRESIONES NOTIDA SA DE CV</t>
  </si>
  <si>
    <t>TONER PARA MULTIFUNCIONAL</t>
  </si>
  <si>
    <t>JUAN JOSE ARTEAGA BAÑUELOS</t>
  </si>
  <si>
    <t>TARJETAS DE PRESENTACION -EVELYN GUILLEN-</t>
  </si>
  <si>
    <t>RAFAEL VALDEZ LOPEZ</t>
  </si>
  <si>
    <t>TARJETAS DE PRESENTACION - ADRIANA FREGOSO-</t>
  </si>
  <si>
    <t>SUSCRIPCION DE PERIODICO MURAL</t>
  </si>
  <si>
    <t>CONDUCCION DE PRESENTACION OFICIAL</t>
  </si>
  <si>
    <t>DANZANTES</t>
  </si>
  <si>
    <t>EDUARDO GONZALEZ GONZALEZ</t>
  </si>
  <si>
    <t>PLAYERAS UNIFORME EMPLEADOS</t>
  </si>
  <si>
    <t>A4951</t>
  </si>
  <si>
    <t>GRENTERX SA DE CV</t>
  </si>
  <si>
    <t>A4952</t>
  </si>
  <si>
    <t>DC/12</t>
  </si>
  <si>
    <t>DC/32</t>
  </si>
  <si>
    <t>SALDO DE SERVICIO DE FOTOGRAFIA</t>
  </si>
  <si>
    <t>ANTICIPO DE SERVICIO DE FOTOGRAFIA</t>
  </si>
  <si>
    <t>21 de octubre</t>
  </si>
  <si>
    <t>25 de octubre</t>
  </si>
  <si>
    <t>28 de octubre</t>
  </si>
  <si>
    <t>31 de octubre</t>
  </si>
  <si>
    <t>14.Promoción del Programa General (combustible para 2 meses)</t>
  </si>
  <si>
    <t>sn</t>
  </si>
  <si>
    <t>LIBRETA DUNYA DE CORCHO</t>
  </si>
  <si>
    <t>A5109</t>
  </si>
  <si>
    <t>IMPRESIONES FLEXOGRAFIA ROTATIVA Y SERIGRAFIA</t>
  </si>
  <si>
    <t>HOJAS BLANCAS Y HOJA MEMBRETADA</t>
  </si>
  <si>
    <t>STOCK</t>
  </si>
  <si>
    <t>CR403031</t>
  </si>
  <si>
    <t>CONSORCIO INTERAMERICANO DE COMUNICACIÓN SA DE CV</t>
  </si>
  <si>
    <t>CR403030</t>
  </si>
  <si>
    <t>SUSCRIPCION DE REVISTA PROCESO</t>
  </si>
  <si>
    <t>COMUNICACIÓN E INFORMACION SA E CV</t>
  </si>
  <si>
    <t>HOJAS MEMBRETADAS</t>
  </si>
  <si>
    <t>E382</t>
  </si>
  <si>
    <t>IMPRESOS JAZBRY SA DE CV</t>
  </si>
  <si>
    <t>RENTA DE SANITARIOS PARA DESFILE</t>
  </si>
  <si>
    <t>KAO ARRENDADORA SA DE CV</t>
  </si>
  <si>
    <t>SERVICIO DE FOTOGRAFIA FIESTAS DE OCTUBRE 2016</t>
  </si>
  <si>
    <t>FORZA RECURSOS SC</t>
  </si>
  <si>
    <t>DC/42</t>
  </si>
  <si>
    <t>REGISTROS VISUALES Y ELABORACION DE VIDEOS 2016</t>
  </si>
  <si>
    <t>MANTENIMIENTO Y SUSTITUCION DE CABEZAL DE PLOTTER</t>
  </si>
  <si>
    <t>SOLUCIONES EN LINEA SA DE CV</t>
  </si>
  <si>
    <t>COMPRA DE 6 BANDAS PARA CANDIDATAS</t>
  </si>
  <si>
    <t>4 PAQUETES DE HOJAS BLANCAS T/CARTA</t>
  </si>
  <si>
    <t>OFIMEDIA PAPELERIA Y CONSUMIBLES SA DE CV</t>
  </si>
  <si>
    <t>PAQUETE DE PROTECTOR DE HOJAS T/OFICIO</t>
  </si>
  <si>
    <t>TK45222</t>
  </si>
  <si>
    <t>TLAQUEPAQUE ESCOLAR SA DE CV</t>
  </si>
  <si>
    <t>ETIQUETA AUTOADERIBLE</t>
  </si>
  <si>
    <t>2 PAQUETES DE HOJAS BLANCAS T/CARTA</t>
  </si>
  <si>
    <t>9 CARPETAS WILSON 2"</t>
  </si>
  <si>
    <t>BACO CLIP ESTÁNDAR</t>
  </si>
  <si>
    <t>COMERCIALIZADORA PAPELERA Y DE SERVICIOS SA DE CV</t>
  </si>
  <si>
    <t>CLIP BLANDER Y SEPARADORES</t>
  </si>
  <si>
    <t>LIGAS #18</t>
  </si>
  <si>
    <t>CARPETA WJ 2", ENGRAPADORA, OPALINA</t>
  </si>
  <si>
    <t>LISTON</t>
  </si>
  <si>
    <t>DIGITORIA S DE RL DE CV</t>
  </si>
  <si>
    <t>PAPEL DE CHINA</t>
  </si>
  <si>
    <t>2.  INAUGURACIÓN</t>
  </si>
  <si>
    <t>73 /S</t>
  </si>
  <si>
    <t>RENTA DE SILLAS, MESAS Y MANTELES</t>
  </si>
  <si>
    <t>VICTORIA DEL ROCIO MEDEL CARRILLO</t>
  </si>
  <si>
    <t>PAPA, CACAHUATE, CHURROS</t>
  </si>
  <si>
    <t>GRACIELA MARIN RANGEL</t>
  </si>
  <si>
    <t>BRISA Y KRISTAL DE ZAPOPAN SA DE CV</t>
  </si>
  <si>
    <t>PAPA, CHURROS, FRITURA</t>
  </si>
  <si>
    <t>COMPRA DE CORONA REINA</t>
  </si>
  <si>
    <t>SALVADOR MORENO HERNANDEZ</t>
  </si>
  <si>
    <t>COMPRA DE CORONA PRINCESA</t>
  </si>
  <si>
    <t>COMPRA DE CHAROLA RECTANGULAR (JUNTA DE GOBIERNO)</t>
  </si>
  <si>
    <t>MIGUEL ANGEL DIAS GONZALEZ</t>
  </si>
  <si>
    <t>COMPRA DE ROLLO PVC (JUNTA DE GOBIERNO)</t>
  </si>
  <si>
    <t>PAPELERIA PROFESIONAL SA DE CV</t>
  </si>
  <si>
    <t>CHAROLA DE CARRIZO (PREMIOS DE GANADORAS RECLUSORIO)</t>
  </si>
  <si>
    <t>JESSICA PALOMA TORRES RAMIREZ</t>
  </si>
  <si>
    <t>COMPRA DE 2 MAMPARAS</t>
  </si>
  <si>
    <t>DISTRIBUIDORA DE MADERA TONALA SA DE CV</t>
  </si>
  <si>
    <t>CINTA GAFER NEGRA</t>
  </si>
  <si>
    <t>CARLOS ALEJANDRO HERNANDEZ FAJARDO</t>
  </si>
  <si>
    <t>BOLSAS DE HIELO</t>
  </si>
  <si>
    <t>RENTA DE TOLDO, MESEROS, COMIDA PARA 1000 PERSONAS</t>
  </si>
  <si>
    <t>JAVIER ULLOA ASTORGA</t>
  </si>
  <si>
    <t>CONDUCCION DEL EVENTO</t>
  </si>
  <si>
    <t>RENTA DE SANITARIOS MOVILES</t>
  </si>
  <si>
    <t>30 MT DE TELA NEGRA</t>
  </si>
  <si>
    <t>8 MTS DE TELA NEGRA</t>
  </si>
  <si>
    <t>3 PAQ DE HOJAS BLANCAS T/C</t>
  </si>
  <si>
    <t>4 PAQ DE HOJAS BLANCAS T/C</t>
  </si>
  <si>
    <t>7 PAQ. DE PROTECTORES DE HOJAS</t>
  </si>
  <si>
    <t>LONAS GRAN IMPRESIÓN (COCA)</t>
  </si>
  <si>
    <t>IMPRESIÓN DE LONAS "NO FUMAR" "PROHIBIDO INGRESO DE LATAS"</t>
  </si>
  <si>
    <t>TAQUETES</t>
  </si>
  <si>
    <t>MAYOREO FERRETERO ATLAS SA DE CV</t>
  </si>
  <si>
    <t>PARCHADO DE LLANTAS</t>
  </si>
  <si>
    <t>428E</t>
  </si>
  <si>
    <t>VASO Y CUCHARAS</t>
  </si>
  <si>
    <t>MARIA CONCEPCION BECERRA VILLAREAL</t>
  </si>
  <si>
    <t>TE, SUSTITUTO DE CREMA, AZUCAR, CAFÉ, GALLETA</t>
  </si>
  <si>
    <t>TOMAS NAVARRO VAZQUEZ</t>
  </si>
  <si>
    <t>04 de noviembre</t>
  </si>
  <si>
    <t>09 de noviembre</t>
  </si>
  <si>
    <t>14 de noviembre</t>
  </si>
  <si>
    <t>16 de noviembre</t>
  </si>
  <si>
    <t>22 de noviembre</t>
  </si>
  <si>
    <t>24 de noviembre</t>
  </si>
  <si>
    <t>25 de noviembre</t>
  </si>
  <si>
    <t>5 de diciembre</t>
  </si>
  <si>
    <t>SERVICIO DE BUFETE PARA 100 PERSONAS</t>
  </si>
  <si>
    <t>A302</t>
  </si>
  <si>
    <t>ERNESTO DURAN MELENDREZ</t>
  </si>
  <si>
    <t>AURELIO ESPARZA RODRIGUEZ</t>
  </si>
  <si>
    <t>DULCES SURTIDOS (SOUVENIRS JUNTA DE GOBIERNO)</t>
  </si>
  <si>
    <t>MIEL DE AGAVE</t>
  </si>
  <si>
    <t>VERONICA MARIA RAMOS VILLA</t>
  </si>
  <si>
    <t>DULCE DE LECHE, CAJETA, DULCE GUAYABA</t>
  </si>
  <si>
    <t>ANTONIO CHAVEZ CARDENAS</t>
  </si>
  <si>
    <t>CAFÉ DON BALBINO SC DE RL DE CV</t>
  </si>
  <si>
    <t>381A</t>
  </si>
  <si>
    <t>CAFÉ MOLIDO MEDIO</t>
  </si>
  <si>
    <t>ROLLOS DE GUAYABA</t>
  </si>
  <si>
    <t>004 A</t>
  </si>
  <si>
    <t>MA ELENA MORALES MACIAS</t>
  </si>
  <si>
    <t>CAFÉ GARAPIÑADO</t>
  </si>
  <si>
    <t>RAFAEL SANCHEZ ALVARADO</t>
  </si>
  <si>
    <t>CERTAMEN REINA F. DE O. CENTRO DE REINSERCIÓN FEMENIL 2016</t>
  </si>
  <si>
    <t>REGISTROS VISUALES Y ELABORACIÓN DE VIDEOS 2016</t>
  </si>
  <si>
    <t>PAUTA PUBLICITARIA FO Y PAUTA NACONAL</t>
  </si>
  <si>
    <t>7 de diciembre</t>
  </si>
  <si>
    <t>2 ATENCION AL CLIENTE</t>
  </si>
  <si>
    <t>3  ARTICULOS PROMOCIONALES</t>
  </si>
  <si>
    <t>1 CERTAMEN EN EL CENTRO DE REINSERCIÓN FEMENIL</t>
  </si>
  <si>
    <t>1  Registro fotografico de Fiestas de Octubre 2016</t>
  </si>
  <si>
    <t>2  Video fiestas de Octubre 2016</t>
  </si>
  <si>
    <t>1 Acreditaciones correspondientes para medios de comunicación.</t>
  </si>
  <si>
    <t>2 Acondicionamiento de sala de prensa</t>
  </si>
  <si>
    <t>3 SERVICIOS</t>
  </si>
  <si>
    <t>ANEXO</t>
  </si>
  <si>
    <t>explored tinta</t>
  </si>
  <si>
    <t>5 DE DIC DE 2016</t>
  </si>
  <si>
    <t>8 DE DIC DE 2016</t>
  </si>
  <si>
    <t>9 DE DIC DE 2016</t>
  </si>
  <si>
    <t>RENTA DE EQUIPO DE COMPUTO</t>
  </si>
  <si>
    <t>COMPUTADORAS GUADALAJARA HYNTEGRA SA DE CV</t>
  </si>
  <si>
    <t>LAVADO DE BANDERAS</t>
  </si>
  <si>
    <t>A2797</t>
  </si>
  <si>
    <t>ANDRES CAMARENA DIAZ</t>
  </si>
  <si>
    <t>COMPRA E IMPRESIÓN DE RECONOCIMIENTO</t>
  </si>
  <si>
    <t>SERVICIO DE MONITOREO</t>
  </si>
  <si>
    <t>ACTIVIDAD DE MEDIOS, SA DE CV</t>
  </si>
  <si>
    <t>ROLLO DE PAPEL PARA PLOTTER</t>
  </si>
  <si>
    <t>ABASTECEDORA LUMEN SA DE CV</t>
  </si>
  <si>
    <t>A306</t>
  </si>
  <si>
    <t>SERVICIO DE BUFETE PARA 100 PERSONAS CON POSTRE</t>
  </si>
  <si>
    <t>CHAROLAS</t>
  </si>
  <si>
    <t>TIENDAS EXTRA SA DE CV</t>
  </si>
  <si>
    <t>1 PAGINA WEB Y APP</t>
  </si>
  <si>
    <t>PERIODO DE HOSPEDAJE PAGINA WEB</t>
  </si>
  <si>
    <t>A 39</t>
  </si>
  <si>
    <t>JAIME HANEDI SALAS GONZALEZ</t>
  </si>
  <si>
    <t>CONCENTRADO PAUTA PUBLICITARIA 2016</t>
  </si>
  <si>
    <t>MEDIO</t>
  </si>
  <si>
    <t>RAZON SOCIAL</t>
  </si>
  <si>
    <t>Televisa</t>
  </si>
  <si>
    <t>Televisora de Occidente SA de CV</t>
  </si>
  <si>
    <t>Azteca</t>
  </si>
  <si>
    <t>TV Azteca  S.A.B. De C.V.</t>
  </si>
  <si>
    <t>Telecable</t>
  </si>
  <si>
    <t>Operadora Multicable SA de CV</t>
  </si>
  <si>
    <t>Megacable</t>
  </si>
  <si>
    <t>Televisa Radio</t>
  </si>
  <si>
    <t>Cadena Radiodifusora Mexicana SA de CV</t>
  </si>
  <si>
    <t>Radio México</t>
  </si>
  <si>
    <t>Grupo Radio Centro S.A.B de CV</t>
  </si>
  <si>
    <t>MVS Radio</t>
  </si>
  <si>
    <t xml:space="preserve">Stereorey Mexico SA </t>
  </si>
  <si>
    <t>ACIR</t>
  </si>
  <si>
    <t>Grupo ACIR SA de CV</t>
  </si>
  <si>
    <t>Radiorama</t>
  </si>
  <si>
    <t>Comercializadora de Radio de Jalisco SA de CV</t>
  </si>
  <si>
    <t>De la Patada</t>
  </si>
  <si>
    <t>Pedro Antonio Flores Ruiz Velasco</t>
  </si>
  <si>
    <t>Milenio Radio</t>
  </si>
  <si>
    <t>Pagina Tres SA</t>
  </si>
  <si>
    <t>DK1250 Cruzando la Línea</t>
  </si>
  <si>
    <t>Servicios Profesionals de Publicidad y Comunicación SC</t>
  </si>
  <si>
    <t>DK1250 Tela de Juicio y Cuentas Claras</t>
  </si>
  <si>
    <t>Productora Ya te vieron SA de CV</t>
  </si>
  <si>
    <t>Radio Fórmula</t>
  </si>
  <si>
    <t>Radio America de Mexico SA de CV</t>
  </si>
  <si>
    <t>Unidifusión</t>
  </si>
  <si>
    <t>Activa del centro SA de CV</t>
  </si>
  <si>
    <t>Viborilda</t>
  </si>
  <si>
    <t>Ivette Eulalia Hernandez Hernandez</t>
  </si>
  <si>
    <t>Mural</t>
  </si>
  <si>
    <t>Ediciones del Norte SA de CV</t>
  </si>
  <si>
    <t>Milenio</t>
  </si>
  <si>
    <t>El Informador</t>
  </si>
  <si>
    <t>Union Editorialista SA de CV</t>
  </si>
  <si>
    <t>El Occidental</t>
  </si>
  <si>
    <t>Cia. Periodistica del Sol de Guadalajara SA de CV</t>
  </si>
  <si>
    <t>Más x Más</t>
  </si>
  <si>
    <t>Mas informacion con mas beneficios SA de CV</t>
  </si>
  <si>
    <t>Camiones</t>
  </si>
  <si>
    <t>Hernandez Solis Jorge Rene</t>
  </si>
  <si>
    <t>Producción de spot de Tele, Radio, Diseño Página Web e Inserciones</t>
  </si>
  <si>
    <t>Distribución de programas de mano</t>
  </si>
  <si>
    <t>Juan Pedro Gomez Ruiz</t>
  </si>
  <si>
    <t>Impresión de programas de mano</t>
  </si>
  <si>
    <t>Offset Studio Armando Garcia Garcia</t>
  </si>
  <si>
    <t>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</si>
</sst>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&quot; &quot;[$$-80A]* #,##0.00&quot; &quot;;&quot;-&quot;[$$-80A]* #,##0.00&quot; &quot;;&quot; &quot;[$$-80A]* &quot;-&quot;??&quot; &quot;"/>
    <numFmt numFmtId="166" formatCode="_-[$$-80A]* #,##0.00_-;_-[$$-80A]* \(#,##0.00\)_-;_-[$$-80A]* &quot;-&quot;??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entury Gothic"/>
      <family val="2"/>
    </font>
    <font>
      <b/>
      <sz val="8"/>
      <color theme="0"/>
      <name val="Century Gothic"/>
      <family val="2"/>
    </font>
    <font>
      <u val="double"/>
      <sz val="11"/>
      <color theme="1"/>
      <name val="Century Gothic"/>
      <family val="2"/>
    </font>
    <font>
      <b/>
      <sz val="16"/>
      <color theme="1"/>
      <name val="Century Gothic"/>
      <family val="2"/>
    </font>
    <font>
      <u/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48"/>
      <color rgb="FFFF0000"/>
      <name val="Calibri"/>
      <family val="2"/>
      <scheme val="minor"/>
    </font>
    <font>
      <sz val="10"/>
      <color indexed="8"/>
      <name val="Arial"/>
    </font>
    <font>
      <b/>
      <sz val="10"/>
      <color indexed="9"/>
      <name val="Arial"/>
    </font>
    <font>
      <sz val="12"/>
      <color indexed="8"/>
      <name val="Verdana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5" fillId="0" borderId="0" xfId="1" applyFont="1"/>
    <xf numFmtId="0" fontId="5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4" fontId="4" fillId="0" borderId="3" xfId="1" applyFont="1" applyBorder="1"/>
    <xf numFmtId="44" fontId="4" fillId="2" borderId="4" xfId="1" applyFont="1" applyFill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4" fontId="4" fillId="0" borderId="7" xfId="1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44" fontId="4" fillId="0" borderId="9" xfId="1" applyFont="1" applyBorder="1"/>
    <xf numFmtId="0" fontId="2" fillId="0" borderId="6" xfId="0" applyFont="1" applyBorder="1"/>
    <xf numFmtId="44" fontId="2" fillId="0" borderId="6" xfId="1" applyFont="1" applyBorder="1"/>
    <xf numFmtId="0" fontId="9" fillId="3" borderId="1" xfId="0" applyFont="1" applyFill="1" applyBorder="1" applyAlignment="1">
      <alignment horizontal="center"/>
    </xf>
    <xf numFmtId="0" fontId="2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3" borderId="5" xfId="0" applyFont="1" applyFill="1" applyBorder="1" applyAlignment="1">
      <alignment horizontal="center"/>
    </xf>
    <xf numFmtId="8" fontId="9" fillId="3" borderId="0" xfId="0" applyNumberFormat="1" applyFont="1" applyFill="1"/>
    <xf numFmtId="44" fontId="12" fillId="0" borderId="0" xfId="1" applyFont="1"/>
    <xf numFmtId="0" fontId="2" fillId="0" borderId="10" xfId="0" applyFont="1" applyBorder="1"/>
    <xf numFmtId="0" fontId="2" fillId="0" borderId="7" xfId="0" applyFont="1" applyBorder="1"/>
    <xf numFmtId="0" fontId="2" fillId="0" borderId="8" xfId="0" applyFont="1" applyBorder="1"/>
    <xf numFmtId="44" fontId="9" fillId="3" borderId="0" xfId="1" applyFont="1" applyFill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4" fillId="0" borderId="0" xfId="1" applyFont="1" applyBorder="1"/>
    <xf numFmtId="0" fontId="6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4" fontId="13" fillId="0" borderId="12" xfId="1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6" fillId="0" borderId="0" xfId="1" applyFont="1" applyBorder="1"/>
    <xf numFmtId="44" fontId="2" fillId="0" borderId="0" xfId="1" applyFont="1" applyBorder="1"/>
    <xf numFmtId="44" fontId="2" fillId="0" borderId="0" xfId="0" applyNumberFormat="1" applyFont="1"/>
    <xf numFmtId="44" fontId="5" fillId="0" borderId="0" xfId="0" applyNumberFormat="1" applyFont="1"/>
    <xf numFmtId="0" fontId="5" fillId="0" borderId="0" xfId="0" applyFont="1" applyBorder="1"/>
    <xf numFmtId="44" fontId="2" fillId="0" borderId="16" xfId="1" applyFont="1" applyBorder="1"/>
    <xf numFmtId="44" fontId="2" fillId="0" borderId="18" xfId="1" applyFont="1" applyBorder="1"/>
    <xf numFmtId="44" fontId="2" fillId="0" borderId="19" xfId="1" applyFont="1" applyBorder="1"/>
    <xf numFmtId="44" fontId="5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4" fillId="0" borderId="21" xfId="0" applyFont="1" applyBorder="1"/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Border="1"/>
    <xf numFmtId="44" fontId="4" fillId="0" borderId="10" xfId="1" applyFont="1" applyBorder="1"/>
    <xf numFmtId="44" fontId="4" fillId="0" borderId="8" xfId="1" applyFont="1" applyBorder="1"/>
    <xf numFmtId="0" fontId="5" fillId="0" borderId="0" xfId="0" applyFont="1" applyAlignment="1">
      <alignment horizontal="right"/>
    </xf>
    <xf numFmtId="49" fontId="5" fillId="0" borderId="0" xfId="1" applyNumberFormat="1" applyFont="1" applyAlignment="1">
      <alignment horizontal="left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8" fontId="5" fillId="0" borderId="0" xfId="0" applyNumberFormat="1" applyFont="1" applyBorder="1" applyAlignment="1">
      <alignment horizontal="left"/>
    </xf>
    <xf numFmtId="8" fontId="14" fillId="0" borderId="0" xfId="0" applyNumberFormat="1" applyFont="1" applyBorder="1" applyAlignment="1">
      <alignment horizontal="left"/>
    </xf>
    <xf numFmtId="0" fontId="9" fillId="3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6" xfId="1" applyFont="1" applyBorder="1"/>
    <xf numFmtId="0" fontId="3" fillId="0" borderId="6" xfId="0" applyFont="1" applyBorder="1"/>
    <xf numFmtId="0" fontId="4" fillId="0" borderId="6" xfId="0" applyFont="1" applyBorder="1"/>
    <xf numFmtId="0" fontId="2" fillId="0" borderId="6" xfId="0" applyFont="1" applyBorder="1" applyAlignment="1">
      <alignment horizontal="center"/>
    </xf>
    <xf numFmtId="44" fontId="5" fillId="0" borderId="0" xfId="1" applyFont="1" applyBorder="1"/>
    <xf numFmtId="0" fontId="5" fillId="0" borderId="14" xfId="0" applyFont="1" applyBorder="1" applyAlignment="1">
      <alignment horizontal="center"/>
    </xf>
    <xf numFmtId="44" fontId="2" fillId="0" borderId="26" xfId="1" applyFont="1" applyBorder="1"/>
    <xf numFmtId="44" fontId="2" fillId="0" borderId="27" xfId="1" applyFont="1" applyBorder="1"/>
    <xf numFmtId="44" fontId="9" fillId="0" borderId="0" xfId="1" applyFont="1" applyFill="1"/>
    <xf numFmtId="0" fontId="11" fillId="0" borderId="0" xfId="0" applyFont="1" applyFill="1" applyAlignment="1">
      <alignment horizontal="left"/>
    </xf>
    <xf numFmtId="0" fontId="2" fillId="0" borderId="0" xfId="0" applyFont="1" applyFill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4" fontId="4" fillId="0" borderId="6" xfId="1" applyFont="1" applyFill="1" applyBorder="1"/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Fill="1" applyBorder="1"/>
    <xf numFmtId="44" fontId="2" fillId="0" borderId="3" xfId="1" applyFont="1" applyFill="1" applyBorder="1"/>
    <xf numFmtId="44" fontId="2" fillId="0" borderId="10" xfId="1" applyFont="1" applyFill="1" applyBorder="1"/>
    <xf numFmtId="44" fontId="2" fillId="0" borderId="7" xfId="1" applyFont="1" applyFill="1" applyBorder="1"/>
    <xf numFmtId="44" fontId="2" fillId="0" borderId="8" xfId="1" applyFont="1" applyFill="1" applyBorder="1"/>
    <xf numFmtId="44" fontId="2" fillId="0" borderId="7" xfId="1" applyFont="1" applyBorder="1"/>
    <xf numFmtId="44" fontId="2" fillId="0" borderId="8" xfId="1" applyFont="1" applyBorder="1"/>
    <xf numFmtId="44" fontId="2" fillId="0" borderId="8" xfId="0" applyNumberFormat="1" applyFont="1" applyBorder="1"/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3" fillId="0" borderId="25" xfId="0" applyFont="1" applyBorder="1" applyAlignment="1">
      <alignment wrapText="1"/>
    </xf>
    <xf numFmtId="0" fontId="3" fillId="0" borderId="25" xfId="0" applyFont="1" applyBorder="1"/>
    <xf numFmtId="0" fontId="3" fillId="0" borderId="21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 applyAlignment="1">
      <alignment wrapText="1"/>
    </xf>
    <xf numFmtId="0" fontId="7" fillId="0" borderId="7" xfId="0" applyFont="1" applyBorder="1"/>
    <xf numFmtId="49" fontId="2" fillId="0" borderId="7" xfId="0" applyNumberFormat="1" applyFont="1" applyBorder="1" applyAlignment="1">
      <alignment horizontal="center"/>
    </xf>
    <xf numFmtId="44" fontId="4" fillId="0" borderId="10" xfId="1" applyFont="1" applyFill="1" applyBorder="1"/>
    <xf numFmtId="44" fontId="4" fillId="0" borderId="7" xfId="1" applyFont="1" applyFill="1" applyBorder="1"/>
    <xf numFmtId="44" fontId="4" fillId="0" borderId="8" xfId="1" applyFont="1" applyFill="1" applyBorder="1"/>
    <xf numFmtId="4" fontId="2" fillId="0" borderId="0" xfId="0" applyNumberFormat="1" applyFont="1"/>
    <xf numFmtId="44" fontId="2" fillId="0" borderId="29" xfId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0" xfId="0" applyFont="1" applyFill="1" applyBorder="1" applyAlignment="1">
      <alignment horizontal="center"/>
    </xf>
    <xf numFmtId="44" fontId="2" fillId="0" borderId="16" xfId="1" applyFont="1" applyFill="1" applyBorder="1"/>
    <xf numFmtId="44" fontId="2" fillId="0" borderId="0" xfId="1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7" borderId="0" xfId="0" applyFont="1" applyFill="1"/>
    <xf numFmtId="0" fontId="2" fillId="6" borderId="0" xfId="0" applyFont="1" applyFill="1"/>
    <xf numFmtId="44" fontId="2" fillId="6" borderId="0" xfId="1" applyFont="1" applyFill="1"/>
    <xf numFmtId="0" fontId="5" fillId="0" borderId="0" xfId="0" applyFont="1" applyFill="1"/>
    <xf numFmtId="0" fontId="2" fillId="8" borderId="0" xfId="0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6" borderId="0" xfId="0" applyNumberFormat="1" applyFont="1" applyFill="1"/>
    <xf numFmtId="0" fontId="20" fillId="6" borderId="0" xfId="0" applyFont="1" applyFill="1"/>
    <xf numFmtId="44" fontId="20" fillId="6" borderId="0" xfId="0" applyNumberFormat="1" applyFont="1" applyFill="1"/>
    <xf numFmtId="0" fontId="6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4" borderId="0" xfId="0" applyFont="1" applyFill="1"/>
    <xf numFmtId="44" fontId="20" fillId="6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9" borderId="0" xfId="0" applyFont="1" applyFill="1" applyAlignment="1">
      <alignment horizontal="center"/>
    </xf>
    <xf numFmtId="44" fontId="2" fillId="9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6" fillId="2" borderId="0" xfId="1" applyFont="1" applyFill="1" applyBorder="1"/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/>
    <xf numFmtId="44" fontId="2" fillId="9" borderId="0" xfId="1" applyFont="1" applyFill="1" applyBorder="1" applyAlignment="1">
      <alignment horizontal="center"/>
    </xf>
    <xf numFmtId="44" fontId="5" fillId="0" borderId="0" xfId="1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8" fontId="2" fillId="9" borderId="0" xfId="1" applyNumberFormat="1" applyFont="1" applyFill="1" applyBorder="1" applyAlignment="1">
      <alignment horizontal="center"/>
    </xf>
    <xf numFmtId="44" fontId="6" fillId="2" borderId="0" xfId="1" applyFont="1" applyFill="1"/>
    <xf numFmtId="0" fontId="2" fillId="10" borderId="0" xfId="0" applyFont="1" applyFill="1" applyAlignment="1">
      <alignment horizontal="center"/>
    </xf>
    <xf numFmtId="44" fontId="2" fillId="10" borderId="0" xfId="1" applyFont="1" applyFill="1" applyAlignment="1">
      <alignment horizontal="center"/>
    </xf>
    <xf numFmtId="0" fontId="2" fillId="0" borderId="10" xfId="0" applyFont="1" applyFill="1" applyBorder="1"/>
    <xf numFmtId="0" fontId="2" fillId="0" borderId="7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5" fillId="11" borderId="0" xfId="0" applyFont="1" applyFill="1" applyAlignment="1">
      <alignment horizontal="left"/>
    </xf>
    <xf numFmtId="0" fontId="5" fillId="11" borderId="0" xfId="0" applyFont="1" applyFill="1"/>
    <xf numFmtId="44" fontId="2" fillId="0" borderId="0" xfId="0" applyNumberFormat="1" applyFont="1" applyFill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2" fillId="0" borderId="0" xfId="1" applyNumberFormat="1" applyFont="1"/>
    <xf numFmtId="0" fontId="22" fillId="0" borderId="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12" borderId="0" xfId="0" applyFont="1" applyFill="1"/>
    <xf numFmtId="0" fontId="11" fillId="12" borderId="0" xfId="0" applyFont="1" applyFill="1"/>
    <xf numFmtId="8" fontId="9" fillId="12" borderId="0" xfId="0" applyNumberFormat="1" applyFont="1" applyFill="1"/>
    <xf numFmtId="44" fontId="6" fillId="0" borderId="0" xfId="1" applyFont="1" applyFill="1" applyBorder="1"/>
    <xf numFmtId="44" fontId="2" fillId="0" borderId="0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8" fontId="8" fillId="0" borderId="0" xfId="0" applyNumberFormat="1" applyFont="1" applyAlignment="1">
      <alignment horizontal="center"/>
    </xf>
    <xf numFmtId="44" fontId="24" fillId="4" borderId="1" xfId="1" applyFont="1" applyFill="1" applyBorder="1"/>
    <xf numFmtId="44" fontId="2" fillId="0" borderId="28" xfId="1" applyFont="1" applyFill="1" applyBorder="1"/>
    <xf numFmtId="44" fontId="8" fillId="0" borderId="1" xfId="0" applyNumberFormat="1" applyFont="1" applyBorder="1"/>
    <xf numFmtId="44" fontId="2" fillId="0" borderId="22" xfId="1" applyFont="1" applyBorder="1"/>
    <xf numFmtId="44" fontId="2" fillId="0" borderId="23" xfId="1" applyFont="1" applyBorder="1"/>
    <xf numFmtId="44" fontId="2" fillId="0" borderId="24" xfId="1" applyFont="1" applyBorder="1"/>
    <xf numFmtId="0" fontId="2" fillId="0" borderId="33" xfId="0" applyFont="1" applyBorder="1"/>
    <xf numFmtId="11" fontId="4" fillId="0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44" fontId="2" fillId="4" borderId="6" xfId="1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44" fontId="3" fillId="0" borderId="6" xfId="1" applyFont="1" applyBorder="1"/>
    <xf numFmtId="0" fontId="3" fillId="0" borderId="6" xfId="0" applyFont="1" applyBorder="1" applyAlignment="1">
      <alignment horizontal="center" wrapText="1"/>
    </xf>
    <xf numFmtId="8" fontId="2" fillId="0" borderId="0" xfId="0" applyNumberFormat="1" applyFont="1"/>
    <xf numFmtId="0" fontId="2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/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9" xfId="0" applyFont="1" applyFill="1" applyBorder="1"/>
    <xf numFmtId="44" fontId="2" fillId="0" borderId="9" xfId="1" applyFont="1" applyFill="1" applyBorder="1"/>
    <xf numFmtId="0" fontId="7" fillId="0" borderId="32" xfId="0" applyFont="1" applyBorder="1"/>
    <xf numFmtId="0" fontId="7" fillId="0" borderId="6" xfId="0" applyFont="1" applyBorder="1"/>
    <xf numFmtId="0" fontId="2" fillId="0" borderId="34" xfId="0" applyFont="1" applyBorder="1"/>
    <xf numFmtId="0" fontId="2" fillId="0" borderId="16" xfId="0" applyFont="1" applyBorder="1"/>
    <xf numFmtId="0" fontId="2" fillId="0" borderId="16" xfId="0" applyFont="1" applyFill="1" applyBorder="1"/>
    <xf numFmtId="0" fontId="5" fillId="0" borderId="12" xfId="0" applyFont="1" applyBorder="1"/>
    <xf numFmtId="0" fontId="3" fillId="0" borderId="35" xfId="0" applyFont="1" applyBorder="1"/>
    <xf numFmtId="0" fontId="3" fillId="0" borderId="36" xfId="0" applyFont="1" applyBorder="1"/>
    <xf numFmtId="0" fontId="2" fillId="0" borderId="36" xfId="0" applyFont="1" applyBorder="1"/>
    <xf numFmtId="0" fontId="2" fillId="0" borderId="36" xfId="0" applyFont="1" applyFill="1" applyBorder="1"/>
    <xf numFmtId="0" fontId="2" fillId="0" borderId="37" xfId="0" applyFont="1" applyFill="1" applyBorder="1"/>
    <xf numFmtId="0" fontId="3" fillId="0" borderId="6" xfId="0" applyFont="1" applyBorder="1" applyAlignment="1">
      <alignment horizontal="left"/>
    </xf>
    <xf numFmtId="0" fontId="14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wrapText="1"/>
    </xf>
    <xf numFmtId="0" fontId="15" fillId="3" borderId="0" xfId="0" applyFont="1" applyFill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6" fillId="13" borderId="0" xfId="2" applyNumberFormat="1" applyFont="1" applyFill="1" applyBorder="1" applyAlignment="1"/>
    <xf numFmtId="0" fontId="23" fillId="0" borderId="0" xfId="2" applyFont="1" applyAlignment="1">
      <alignment vertical="top" wrapText="1"/>
    </xf>
    <xf numFmtId="49" fontId="27" fillId="14" borderId="38" xfId="2" applyNumberFormat="1" applyFont="1" applyFill="1" applyBorder="1" applyAlignment="1">
      <alignment horizontal="center" vertical="center"/>
    </xf>
    <xf numFmtId="49" fontId="27" fillId="14" borderId="33" xfId="2" applyNumberFormat="1" applyFont="1" applyFill="1" applyBorder="1" applyAlignment="1">
      <alignment horizontal="center" vertical="center"/>
    </xf>
    <xf numFmtId="49" fontId="27" fillId="14" borderId="6" xfId="2" applyNumberFormat="1" applyFont="1" applyFill="1" applyBorder="1" applyAlignment="1">
      <alignment horizontal="center"/>
    </xf>
    <xf numFmtId="49" fontId="26" fillId="13" borderId="6" xfId="2" applyNumberFormat="1" applyFont="1" applyFill="1" applyBorder="1" applyAlignment="1"/>
    <xf numFmtId="0" fontId="23" fillId="0" borderId="6" xfId="2" applyFont="1" applyBorder="1" applyAlignment="1">
      <alignment vertical="top" wrapText="1"/>
    </xf>
    <xf numFmtId="165" fontId="26" fillId="13" borderId="6" xfId="2" applyNumberFormat="1" applyFont="1" applyFill="1" applyBorder="1" applyAlignment="1"/>
    <xf numFmtId="166" fontId="26" fillId="13" borderId="6" xfId="2" applyNumberFormat="1" applyFont="1" applyFill="1" applyBorder="1" applyAlignment="1"/>
    <xf numFmtId="49" fontId="26" fillId="13" borderId="6" xfId="2" applyNumberFormat="1" applyFont="1" applyFill="1" applyBorder="1" applyAlignment="1">
      <alignment horizontal="left" wrapText="1"/>
    </xf>
    <xf numFmtId="0" fontId="28" fillId="0" borderId="0" xfId="2" applyNumberFormat="1" applyFont="1" applyAlignment="1">
      <alignment vertical="top" wrapText="1"/>
    </xf>
    <xf numFmtId="0" fontId="28" fillId="0" borderId="6" xfId="2" applyNumberFormat="1" applyFont="1" applyBorder="1" applyAlignment="1">
      <alignment vertical="top" wrapText="1"/>
    </xf>
    <xf numFmtId="165" fontId="26" fillId="13" borderId="39" xfId="2" applyNumberFormat="1" applyFont="1" applyFill="1" applyBorder="1" applyAlignment="1"/>
    <xf numFmtId="165" fontId="26" fillId="13" borderId="1" xfId="2" applyNumberFormat="1" applyFont="1" applyFill="1" applyBorder="1" applyAlignment="1"/>
    <xf numFmtId="165" fontId="26" fillId="13" borderId="0" xfId="2" applyNumberFormat="1" applyFont="1" applyFill="1" applyBorder="1" applyAlignme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/Documents/FIESTAS%20DE%20OCTUBRE/2016/Pauta/Liquidacion%20Pauta%20Publicitaria%20F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TELEVISA"/>
      <sheetName val="AZTECA"/>
      <sheetName val="TELECABLE"/>
      <sheetName val="MEGACABLE"/>
      <sheetName val="RADIO"/>
      <sheetName val="PRENSA"/>
      <sheetName val="CAMIONES"/>
    </sheetNames>
    <sheetDataSet>
      <sheetData sheetId="0"/>
      <sheetData sheetId="1">
        <row r="16">
          <cell r="AY16">
            <v>1372181.1680000001</v>
          </cell>
        </row>
      </sheetData>
      <sheetData sheetId="2">
        <row r="18">
          <cell r="AY18">
            <v>475725.4</v>
          </cell>
        </row>
      </sheetData>
      <sheetData sheetId="3">
        <row r="27">
          <cell r="AY27">
            <v>104129.72</v>
          </cell>
        </row>
      </sheetData>
      <sheetData sheetId="4">
        <row r="29">
          <cell r="AY29">
            <v>97533.96</v>
          </cell>
        </row>
      </sheetData>
      <sheetData sheetId="5">
        <row r="13">
          <cell r="D13">
            <v>191426.68</v>
          </cell>
        </row>
        <row r="20">
          <cell r="D20">
            <v>102287.988</v>
          </cell>
        </row>
        <row r="27">
          <cell r="D27">
            <v>74416.320000000007</v>
          </cell>
        </row>
        <row r="34">
          <cell r="D34">
            <v>123795.2</v>
          </cell>
        </row>
        <row r="41">
          <cell r="D41">
            <v>68727.679999999993</v>
          </cell>
        </row>
        <row r="47">
          <cell r="D47">
            <v>48449.14</v>
          </cell>
        </row>
        <row r="52">
          <cell r="D52">
            <v>15000.01</v>
          </cell>
        </row>
        <row r="57">
          <cell r="D57">
            <v>19984.944000000003</v>
          </cell>
        </row>
        <row r="64">
          <cell r="D64">
            <v>47873.2</v>
          </cell>
        </row>
        <row r="73">
          <cell r="D73">
            <v>79784.800000000003</v>
          </cell>
        </row>
        <row r="78">
          <cell r="D78">
            <v>10915.6</v>
          </cell>
        </row>
        <row r="82">
          <cell r="D82">
            <v>5000.0640000000003</v>
          </cell>
        </row>
      </sheetData>
      <sheetData sheetId="6">
        <row r="7">
          <cell r="BB7">
            <v>103936</v>
          </cell>
        </row>
        <row r="8">
          <cell r="BB8">
            <v>89001</v>
          </cell>
        </row>
        <row r="9">
          <cell r="BB9">
            <v>33060</v>
          </cell>
        </row>
        <row r="10">
          <cell r="BB10">
            <v>61387.199999999997</v>
          </cell>
        </row>
        <row r="11">
          <cell r="BB11">
            <v>34800</v>
          </cell>
        </row>
        <row r="12">
          <cell r="BB12">
            <v>61542.64</v>
          </cell>
        </row>
      </sheetData>
      <sheetData sheetId="7">
        <row r="8">
          <cell r="E8">
            <v>696000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21"/>
  <sheetViews>
    <sheetView workbookViewId="0">
      <selection activeCell="B2" sqref="B2:C2"/>
    </sheetView>
  </sheetViews>
  <sheetFormatPr baseColWidth="10" defaultRowHeight="16.5" x14ac:dyDescent="0.3"/>
  <cols>
    <col min="1" max="1" width="3.85546875" style="1" bestFit="1" customWidth="1"/>
    <col min="2" max="2" width="52.42578125" style="1" customWidth="1"/>
    <col min="3" max="3" width="21.85546875" style="1" customWidth="1"/>
    <col min="4" max="4" width="18.42578125" style="1" customWidth="1"/>
    <col min="5" max="5" width="19.28515625" style="1" customWidth="1"/>
    <col min="6" max="6" width="21.7109375" style="1" hidden="1" customWidth="1"/>
    <col min="7" max="7" width="11.42578125" style="1"/>
    <col min="8" max="8" width="15.5703125" style="1" bestFit="1" customWidth="1"/>
    <col min="9" max="16384" width="11.42578125" style="1"/>
  </cols>
  <sheetData>
    <row r="2" spans="1:11" ht="36.75" customHeight="1" x14ac:dyDescent="0.3">
      <c r="B2" s="247" t="s">
        <v>93</v>
      </c>
      <c r="C2" s="247"/>
    </row>
    <row r="3" spans="1:11" ht="18.75" x14ac:dyDescent="0.3">
      <c r="B3" s="247"/>
      <c r="C3" s="247"/>
    </row>
    <row r="4" spans="1:11" x14ac:dyDescent="0.3">
      <c r="B4" s="1" t="s">
        <v>94</v>
      </c>
    </row>
    <row r="7" spans="1:11" ht="17.25" thickBot="1" x14ac:dyDescent="0.35">
      <c r="A7" s="115" t="s">
        <v>103</v>
      </c>
      <c r="B7" s="115" t="s">
        <v>203</v>
      </c>
      <c r="C7" s="115" t="s">
        <v>188</v>
      </c>
      <c r="D7" s="84" t="s">
        <v>56</v>
      </c>
      <c r="E7" s="84" t="s">
        <v>91</v>
      </c>
      <c r="F7" s="116" t="s">
        <v>59</v>
      </c>
    </row>
    <row r="8" spans="1:11" ht="17.25" thickBot="1" x14ac:dyDescent="0.35">
      <c r="A8" s="232">
        <v>1</v>
      </c>
      <c r="B8" s="118" t="s">
        <v>28</v>
      </c>
      <c r="C8" s="109">
        <v>332270.36</v>
      </c>
      <c r="D8" s="109">
        <f>'POA 1'!E3</f>
        <v>153516.59240000002</v>
      </c>
      <c r="E8" s="114">
        <f>C8-D8</f>
        <v>178753.76759999996</v>
      </c>
      <c r="F8" s="209">
        <v>70722.009999999995</v>
      </c>
    </row>
    <row r="9" spans="1:11" ht="17.25" thickBot="1" x14ac:dyDescent="0.35">
      <c r="A9" s="233">
        <v>2</v>
      </c>
      <c r="B9" s="118" t="s">
        <v>50</v>
      </c>
      <c r="C9" s="110">
        <v>300000</v>
      </c>
      <c r="D9" s="112">
        <v>81936.26999999999</v>
      </c>
      <c r="E9" s="114">
        <f t="shared" ref="E9:E10" si="0">C9-D9</f>
        <v>218063.73</v>
      </c>
      <c r="F9" s="210">
        <v>685860</v>
      </c>
    </row>
    <row r="10" spans="1:11" ht="17.25" thickBot="1" x14ac:dyDescent="0.35">
      <c r="A10" s="233">
        <v>3</v>
      </c>
      <c r="B10" s="118" t="s">
        <v>277</v>
      </c>
      <c r="C10" s="110">
        <v>169100</v>
      </c>
      <c r="D10" s="112">
        <v>78965.101999999984</v>
      </c>
      <c r="E10" s="114">
        <f t="shared" si="0"/>
        <v>90134.898000000016</v>
      </c>
      <c r="F10" s="210"/>
    </row>
    <row r="11" spans="1:11" ht="17.25" thickBot="1" x14ac:dyDescent="0.35">
      <c r="A11" s="233">
        <v>4</v>
      </c>
      <c r="B11" s="118" t="s">
        <v>142</v>
      </c>
      <c r="C11" s="110">
        <v>61454.71</v>
      </c>
      <c r="D11" s="112">
        <f>'POA 4'!E2</f>
        <v>54255.160000000011</v>
      </c>
      <c r="E11" s="114">
        <f t="shared" ref="E11:E16" si="1">C11-D11</f>
        <v>7199.5499999999884</v>
      </c>
      <c r="F11" s="210">
        <v>8142.51</v>
      </c>
    </row>
    <row r="12" spans="1:11" ht="17.25" thickBot="1" x14ac:dyDescent="0.35">
      <c r="A12" s="233">
        <v>5</v>
      </c>
      <c r="B12" s="118" t="s">
        <v>51</v>
      </c>
      <c r="C12" s="110">
        <v>335403.53999999998</v>
      </c>
      <c r="D12" s="112">
        <f>'POA 5'!E3</f>
        <v>320420.50000000012</v>
      </c>
      <c r="E12" s="114">
        <f t="shared" si="1"/>
        <v>14983.039999999863</v>
      </c>
      <c r="F12" s="210">
        <v>101207.2</v>
      </c>
    </row>
    <row r="13" spans="1:11" ht="17.25" thickBot="1" x14ac:dyDescent="0.35">
      <c r="A13" s="233">
        <v>6</v>
      </c>
      <c r="B13" s="118" t="s">
        <v>620</v>
      </c>
      <c r="C13" s="110">
        <v>56619.06</v>
      </c>
      <c r="D13" s="112">
        <v>71660.229599999991</v>
      </c>
      <c r="E13" s="114">
        <f t="shared" si="1"/>
        <v>-15041.169599999994</v>
      </c>
      <c r="F13" s="210">
        <v>242602.16</v>
      </c>
    </row>
    <row r="14" spans="1:11" ht="17.25" thickBot="1" x14ac:dyDescent="0.35">
      <c r="A14" s="233">
        <v>7</v>
      </c>
      <c r="B14" s="118" t="s">
        <v>622</v>
      </c>
      <c r="C14" s="110">
        <f>1477002.43+4930077.57</f>
        <v>6407080</v>
      </c>
      <c r="D14" s="112">
        <f>5627269.11+470202.43</f>
        <v>6097471.54</v>
      </c>
      <c r="E14" s="114">
        <f t="shared" si="1"/>
        <v>309608.45999999996</v>
      </c>
      <c r="F14" s="210">
        <v>77767.740000000005</v>
      </c>
      <c r="K14" s="134"/>
    </row>
    <row r="15" spans="1:11" ht="17.25" thickBot="1" x14ac:dyDescent="0.35">
      <c r="A15" s="233">
        <v>8</v>
      </c>
      <c r="B15" s="118" t="s">
        <v>621</v>
      </c>
      <c r="C15" s="110">
        <v>209531.62</v>
      </c>
      <c r="D15" s="112">
        <f>'POA 8'!E3</f>
        <v>208000.91999999998</v>
      </c>
      <c r="E15" s="114">
        <f t="shared" si="1"/>
        <v>1530.7000000000116</v>
      </c>
      <c r="F15" s="210">
        <v>95869.85</v>
      </c>
    </row>
    <row r="16" spans="1:11" ht="17.25" thickBot="1" x14ac:dyDescent="0.35">
      <c r="A16" s="233">
        <v>9</v>
      </c>
      <c r="B16" s="118" t="s">
        <v>52</v>
      </c>
      <c r="C16" s="111">
        <v>105254.35</v>
      </c>
      <c r="D16" s="113">
        <v>21102.37</v>
      </c>
      <c r="E16" s="114">
        <f t="shared" si="1"/>
        <v>84151.98000000001</v>
      </c>
      <c r="F16" s="211">
        <v>32151.55</v>
      </c>
    </row>
    <row r="17" spans="2:6" x14ac:dyDescent="0.3">
      <c r="C17" s="64">
        <f>SUM(C8:C16)</f>
        <v>7976713.6399999997</v>
      </c>
      <c r="D17" s="64">
        <f>SUM(D8:D16)</f>
        <v>7087328.6840000004</v>
      </c>
      <c r="E17" s="64">
        <f>SUM(E8:E16)</f>
        <v>889384.95599999977</v>
      </c>
      <c r="F17" s="64">
        <f>SUM(F8:F16)</f>
        <v>1314323.02</v>
      </c>
    </row>
    <row r="18" spans="2:6" x14ac:dyDescent="0.3">
      <c r="F18" s="64"/>
    </row>
    <row r="19" spans="2:6" x14ac:dyDescent="0.3">
      <c r="F19" s="63"/>
    </row>
    <row r="20" spans="2:6" x14ac:dyDescent="0.3">
      <c r="B20" s="103"/>
      <c r="C20" s="62"/>
      <c r="D20" s="47"/>
      <c r="F20" s="1" t="s">
        <v>25</v>
      </c>
    </row>
    <row r="21" spans="2:6" ht="33" customHeight="1" x14ac:dyDescent="0.3">
      <c r="B21" s="103"/>
      <c r="C21" s="62"/>
      <c r="D21" s="47"/>
    </row>
  </sheetData>
  <mergeCells count="2">
    <mergeCell ref="B2:C2"/>
    <mergeCell ref="B3:C3"/>
  </mergeCells>
  <pageMargins left="0.31496062992125984" right="0.11811023622047245" top="0.74803149606299213" bottom="0.74803149606299213" header="0.31496062992125984" footer="0.31496062992125984"/>
  <pageSetup paperSize="9" scale="9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121"/>
  <sheetViews>
    <sheetView topLeftCell="A31" workbookViewId="0">
      <selection activeCell="E84" sqref="E84"/>
    </sheetView>
  </sheetViews>
  <sheetFormatPr baseColWidth="10" defaultRowHeight="16.5" x14ac:dyDescent="0.3"/>
  <cols>
    <col min="1" max="1" width="12.7109375" style="157" customWidth="1"/>
    <col min="2" max="2" width="57.5703125" style="1" bestFit="1" customWidth="1"/>
    <col min="3" max="3" width="13.42578125" style="157" customWidth="1"/>
    <col min="4" max="4" width="38" style="1" customWidth="1"/>
    <col min="5" max="5" width="14.140625" style="1" bestFit="1" customWidth="1"/>
    <col min="6" max="6" width="13.85546875" style="1" bestFit="1" customWidth="1"/>
    <col min="7" max="7" width="12.7109375" style="1" bestFit="1" customWidth="1"/>
    <col min="8" max="16384" width="11.42578125" style="1"/>
  </cols>
  <sheetData>
    <row r="2" spans="1:5" x14ac:dyDescent="0.3">
      <c r="A2" s="141" t="s">
        <v>83</v>
      </c>
      <c r="B2" s="142" t="s">
        <v>84</v>
      </c>
      <c r="C2" s="6"/>
      <c r="D2" s="147" t="s">
        <v>80</v>
      </c>
      <c r="E2" s="148">
        <v>335403.54000000004</v>
      </c>
    </row>
    <row r="3" spans="1:5" s="96" customFormat="1" x14ac:dyDescent="0.3">
      <c r="A3" s="170"/>
      <c r="B3" s="149"/>
      <c r="C3" s="170"/>
      <c r="D3" s="159" t="s">
        <v>56</v>
      </c>
      <c r="E3" s="164">
        <f>E19+E113</f>
        <v>320420.50000000012</v>
      </c>
    </row>
    <row r="4" spans="1:5" s="96" customFormat="1" x14ac:dyDescent="0.3">
      <c r="A4" s="170"/>
      <c r="B4" s="149"/>
      <c r="C4" s="170"/>
      <c r="D4" s="147" t="s">
        <v>57</v>
      </c>
      <c r="E4" s="148">
        <f>E2-E3</f>
        <v>14983.039999999921</v>
      </c>
    </row>
    <row r="5" spans="1:5" x14ac:dyDescent="0.3">
      <c r="A5" s="161" t="s">
        <v>5</v>
      </c>
      <c r="B5" s="146" t="s">
        <v>85</v>
      </c>
      <c r="C5" s="78"/>
      <c r="D5" s="79"/>
    </row>
    <row r="6" spans="1:5" x14ac:dyDescent="0.3">
      <c r="A6" s="78"/>
      <c r="E6" s="177"/>
    </row>
    <row r="7" spans="1:5" ht="17.25" thickBot="1" x14ac:dyDescent="0.35">
      <c r="A7" s="171" t="s">
        <v>87</v>
      </c>
      <c r="B7" s="172" t="s">
        <v>88</v>
      </c>
      <c r="D7" s="78" t="s">
        <v>48</v>
      </c>
      <c r="E7" s="193" t="s">
        <v>86</v>
      </c>
    </row>
    <row r="8" spans="1:5" x14ac:dyDescent="0.3">
      <c r="A8" s="57" t="s">
        <v>0</v>
      </c>
      <c r="B8" s="91" t="s">
        <v>1</v>
      </c>
      <c r="C8" s="58" t="s">
        <v>2</v>
      </c>
      <c r="D8" s="91" t="s">
        <v>3</v>
      </c>
      <c r="E8" s="58" t="s">
        <v>4</v>
      </c>
    </row>
    <row r="9" spans="1:5" x14ac:dyDescent="0.3">
      <c r="A9" s="85">
        <v>29</v>
      </c>
      <c r="B9" s="243" t="s">
        <v>470</v>
      </c>
      <c r="C9" s="89">
        <v>67</v>
      </c>
      <c r="D9" s="117" t="s">
        <v>471</v>
      </c>
      <c r="E9" s="86">
        <v>3480</v>
      </c>
    </row>
    <row r="10" spans="1:5" x14ac:dyDescent="0.3">
      <c r="A10" s="26">
        <v>14</v>
      </c>
      <c r="B10" s="243" t="s">
        <v>499</v>
      </c>
      <c r="C10" s="120">
        <v>65</v>
      </c>
      <c r="D10" s="117" t="s">
        <v>471</v>
      </c>
      <c r="E10" s="28">
        <v>3480</v>
      </c>
    </row>
    <row r="11" spans="1:5" x14ac:dyDescent="0.3">
      <c r="A11" s="26">
        <v>756</v>
      </c>
      <c r="B11" s="243" t="s">
        <v>558</v>
      </c>
      <c r="C11" s="121">
        <v>308</v>
      </c>
      <c r="D11" s="117" t="s">
        <v>559</v>
      </c>
      <c r="E11" s="28">
        <v>806.78</v>
      </c>
    </row>
    <row r="12" spans="1:5" x14ac:dyDescent="0.3">
      <c r="A12" s="26">
        <v>756</v>
      </c>
      <c r="B12" s="243" t="s">
        <v>376</v>
      </c>
      <c r="C12" s="121">
        <v>27957</v>
      </c>
      <c r="D12" s="117" t="s">
        <v>560</v>
      </c>
      <c r="E12" s="28">
        <v>420</v>
      </c>
    </row>
    <row r="13" spans="1:5" x14ac:dyDescent="0.3">
      <c r="A13" s="26" t="s">
        <v>515</v>
      </c>
      <c r="B13" s="243" t="s">
        <v>603</v>
      </c>
      <c r="C13" s="121" t="s">
        <v>604</v>
      </c>
      <c r="D13" s="117" t="s">
        <v>605</v>
      </c>
      <c r="E13" s="28">
        <v>7000</v>
      </c>
    </row>
    <row r="14" spans="1:5" x14ac:dyDescent="0.3">
      <c r="A14" s="26" t="s">
        <v>515</v>
      </c>
      <c r="B14" s="243" t="s">
        <v>648</v>
      </c>
      <c r="C14" s="121" t="s">
        <v>647</v>
      </c>
      <c r="D14" s="117" t="s">
        <v>605</v>
      </c>
      <c r="E14" s="28">
        <v>8100</v>
      </c>
    </row>
    <row r="15" spans="1:5" x14ac:dyDescent="0.3">
      <c r="A15" s="26" t="s">
        <v>365</v>
      </c>
      <c r="B15" s="243" t="s">
        <v>575</v>
      </c>
      <c r="C15" s="121">
        <v>28314</v>
      </c>
      <c r="D15" s="117" t="s">
        <v>560</v>
      </c>
      <c r="E15" s="28">
        <v>420</v>
      </c>
    </row>
    <row r="16" spans="1:5" x14ac:dyDescent="0.3">
      <c r="A16" s="26" t="s">
        <v>365</v>
      </c>
      <c r="B16" s="243" t="s">
        <v>558</v>
      </c>
      <c r="C16" s="121">
        <v>321</v>
      </c>
      <c r="D16" s="117" t="s">
        <v>559</v>
      </c>
      <c r="E16" s="28">
        <v>692.58</v>
      </c>
    </row>
    <row r="17" spans="1:7" x14ac:dyDescent="0.3">
      <c r="A17" s="26" t="s">
        <v>365</v>
      </c>
      <c r="B17" s="243" t="s">
        <v>649</v>
      </c>
      <c r="C17" s="121">
        <v>40876</v>
      </c>
      <c r="D17" s="118" t="s">
        <v>226</v>
      </c>
      <c r="E17" s="28">
        <v>43.8</v>
      </c>
    </row>
    <row r="18" spans="1:7" ht="17.25" thickBot="1" x14ac:dyDescent="0.35">
      <c r="A18" s="60"/>
      <c r="B18" s="89"/>
      <c r="C18" s="122"/>
      <c r="D18" s="119"/>
      <c r="E18" s="77"/>
      <c r="F18" s="168" t="s">
        <v>81</v>
      </c>
    </row>
    <row r="19" spans="1:7" x14ac:dyDescent="0.3">
      <c r="A19" s="48"/>
      <c r="B19" s="49"/>
      <c r="C19" s="50"/>
      <c r="D19" s="49"/>
      <c r="E19" s="173">
        <f>SUM(E9:E18)</f>
        <v>24443.16</v>
      </c>
      <c r="F19" s="176">
        <f>E7-E19</f>
        <v>25556.84</v>
      </c>
    </row>
    <row r="20" spans="1:7" x14ac:dyDescent="0.3">
      <c r="A20" s="48"/>
      <c r="B20" s="49"/>
      <c r="C20" s="50"/>
      <c r="D20" s="49"/>
      <c r="E20" s="61"/>
      <c r="F20" s="47"/>
    </row>
    <row r="21" spans="1:7" x14ac:dyDescent="0.3">
      <c r="A21" s="174" t="s">
        <v>34</v>
      </c>
      <c r="B21" s="175" t="s">
        <v>554</v>
      </c>
      <c r="C21" s="1"/>
      <c r="E21" s="51"/>
      <c r="F21" s="47"/>
    </row>
    <row r="22" spans="1:7" ht="17.25" thickBot="1" x14ac:dyDescent="0.35">
      <c r="A22" s="165" t="s">
        <v>47</v>
      </c>
      <c r="B22" s="166" t="s">
        <v>89</v>
      </c>
      <c r="C22" s="50"/>
      <c r="D22" s="81" t="s">
        <v>48</v>
      </c>
      <c r="E22" s="177">
        <v>285403.53999999998</v>
      </c>
      <c r="F22" s="47"/>
      <c r="G22" s="63"/>
    </row>
    <row r="23" spans="1:7" ht="17.25" thickBot="1" x14ac:dyDescent="0.35">
      <c r="A23" s="57" t="s">
        <v>0</v>
      </c>
      <c r="B23" s="58" t="s">
        <v>1</v>
      </c>
      <c r="C23" s="58" t="s">
        <v>2</v>
      </c>
      <c r="D23" s="58" t="s">
        <v>3</v>
      </c>
      <c r="E23" s="58" t="s">
        <v>4</v>
      </c>
      <c r="F23" s="47"/>
    </row>
    <row r="24" spans="1:7" x14ac:dyDescent="0.3">
      <c r="A24" s="59" t="s">
        <v>78</v>
      </c>
      <c r="B24" s="75" t="s">
        <v>175</v>
      </c>
      <c r="C24" s="73">
        <v>7100</v>
      </c>
      <c r="D24" s="75" t="s">
        <v>176</v>
      </c>
      <c r="E24" s="76">
        <v>267</v>
      </c>
      <c r="F24" s="47"/>
    </row>
    <row r="25" spans="1:7" ht="17.25" thickBot="1" x14ac:dyDescent="0.35">
      <c r="A25" s="13" t="s">
        <v>78</v>
      </c>
      <c r="B25" s="49" t="s">
        <v>177</v>
      </c>
      <c r="C25" s="14">
        <v>1200385</v>
      </c>
      <c r="D25" s="49" t="s">
        <v>178</v>
      </c>
      <c r="E25" s="23">
        <v>217.04</v>
      </c>
      <c r="F25" s="47"/>
    </row>
    <row r="26" spans="1:7" x14ac:dyDescent="0.3">
      <c r="A26" s="13" t="s">
        <v>78</v>
      </c>
      <c r="B26" s="75" t="s">
        <v>175</v>
      </c>
      <c r="C26" s="14">
        <v>301991122</v>
      </c>
      <c r="D26" s="49" t="s">
        <v>179</v>
      </c>
      <c r="E26" s="23">
        <v>95</v>
      </c>
      <c r="F26" s="47"/>
    </row>
    <row r="27" spans="1:7" x14ac:dyDescent="0.3">
      <c r="A27" s="13" t="s">
        <v>78</v>
      </c>
      <c r="B27" s="49" t="s">
        <v>181</v>
      </c>
      <c r="C27" s="14" t="s">
        <v>182</v>
      </c>
      <c r="D27" s="49" t="s">
        <v>180</v>
      </c>
      <c r="E27" s="23">
        <v>1136.8</v>
      </c>
      <c r="F27" s="47"/>
    </row>
    <row r="28" spans="1:7" x14ac:dyDescent="0.3">
      <c r="A28" s="13" t="s">
        <v>78</v>
      </c>
      <c r="B28" s="49" t="s">
        <v>181</v>
      </c>
      <c r="C28" s="14">
        <v>8120</v>
      </c>
      <c r="D28" s="49" t="s">
        <v>180</v>
      </c>
      <c r="E28" s="23">
        <v>1136.8</v>
      </c>
      <c r="F28" s="47"/>
    </row>
    <row r="29" spans="1:7" x14ac:dyDescent="0.3">
      <c r="A29" s="13" t="s">
        <v>78</v>
      </c>
      <c r="B29" s="49" t="s">
        <v>202</v>
      </c>
      <c r="C29" s="14">
        <v>15486</v>
      </c>
      <c r="D29" s="49" t="s">
        <v>176</v>
      </c>
      <c r="E29" s="23">
        <v>524.01</v>
      </c>
      <c r="F29" s="47"/>
    </row>
    <row r="30" spans="1:7" x14ac:dyDescent="0.3">
      <c r="A30" s="13" t="s">
        <v>78</v>
      </c>
      <c r="B30" s="49" t="s">
        <v>216</v>
      </c>
      <c r="C30" s="14">
        <v>1713</v>
      </c>
      <c r="D30" s="49" t="s">
        <v>217</v>
      </c>
      <c r="E30" s="23">
        <v>262</v>
      </c>
      <c r="F30" s="47"/>
    </row>
    <row r="31" spans="1:7" x14ac:dyDescent="0.3">
      <c r="A31" s="13" t="s">
        <v>78</v>
      </c>
      <c r="B31" s="49" t="s">
        <v>216</v>
      </c>
      <c r="C31" s="14">
        <v>116172101</v>
      </c>
      <c r="D31" s="49" t="s">
        <v>218</v>
      </c>
      <c r="E31" s="23">
        <v>129</v>
      </c>
      <c r="F31" s="47"/>
    </row>
    <row r="32" spans="1:7" x14ac:dyDescent="0.3">
      <c r="A32" s="13" t="s">
        <v>78</v>
      </c>
      <c r="B32" s="49" t="s">
        <v>216</v>
      </c>
      <c r="C32" s="185">
        <v>1797</v>
      </c>
      <c r="D32" s="214" t="s">
        <v>271</v>
      </c>
      <c r="E32" s="215">
        <v>106</v>
      </c>
      <c r="F32" s="47"/>
    </row>
    <row r="33" spans="1:6" x14ac:dyDescent="0.3">
      <c r="A33" s="13" t="s">
        <v>78</v>
      </c>
      <c r="B33" s="244" t="s">
        <v>364</v>
      </c>
      <c r="C33" s="185" t="s">
        <v>365</v>
      </c>
      <c r="D33" s="214" t="s">
        <v>366</v>
      </c>
      <c r="E33" s="215">
        <v>150000</v>
      </c>
      <c r="F33" s="47"/>
    </row>
    <row r="34" spans="1:6" x14ac:dyDescent="0.3">
      <c r="A34" s="13" t="s">
        <v>78</v>
      </c>
      <c r="B34" s="49" t="s">
        <v>376</v>
      </c>
      <c r="C34" s="185">
        <v>164595817</v>
      </c>
      <c r="D34" s="186" t="s">
        <v>214</v>
      </c>
      <c r="E34" s="187">
        <v>120</v>
      </c>
      <c r="F34" s="47"/>
    </row>
    <row r="35" spans="1:6" x14ac:dyDescent="0.3">
      <c r="A35" s="13">
        <v>484</v>
      </c>
      <c r="B35" s="49" t="s">
        <v>376</v>
      </c>
      <c r="C35" s="185" t="s">
        <v>394</v>
      </c>
      <c r="D35" s="195" t="s">
        <v>650</v>
      </c>
      <c r="E35" s="187">
        <v>140</v>
      </c>
      <c r="F35" s="47"/>
    </row>
    <row r="36" spans="1:6" x14ac:dyDescent="0.3">
      <c r="A36" s="13">
        <v>487</v>
      </c>
      <c r="B36" s="49" t="s">
        <v>376</v>
      </c>
      <c r="C36" s="14" t="s">
        <v>396</v>
      </c>
      <c r="D36" s="49" t="s">
        <v>397</v>
      </c>
      <c r="E36" s="23">
        <v>278.10000000000002</v>
      </c>
      <c r="F36" s="47"/>
    </row>
    <row r="37" spans="1:6" x14ac:dyDescent="0.3">
      <c r="A37" s="13">
        <v>26</v>
      </c>
      <c r="B37" s="49" t="s">
        <v>441</v>
      </c>
      <c r="C37" s="14">
        <v>23</v>
      </c>
      <c r="D37" s="49" t="s">
        <v>70</v>
      </c>
      <c r="E37" s="23">
        <v>11948</v>
      </c>
      <c r="F37" s="47"/>
    </row>
    <row r="38" spans="1:6" x14ac:dyDescent="0.3">
      <c r="A38" s="13">
        <v>509</v>
      </c>
      <c r="B38" s="49" t="s">
        <v>398</v>
      </c>
      <c r="C38" s="14">
        <v>1155</v>
      </c>
      <c r="D38" s="49" t="s">
        <v>399</v>
      </c>
      <c r="E38" s="23">
        <v>9048</v>
      </c>
      <c r="F38" s="47"/>
    </row>
    <row r="39" spans="1:6" x14ac:dyDescent="0.3">
      <c r="A39" s="13">
        <v>509</v>
      </c>
      <c r="B39" s="49" t="s">
        <v>376</v>
      </c>
      <c r="C39" s="14">
        <v>164852729</v>
      </c>
      <c r="D39" s="49" t="s">
        <v>214</v>
      </c>
      <c r="E39" s="23">
        <v>120</v>
      </c>
      <c r="F39" s="47"/>
    </row>
    <row r="40" spans="1:6" x14ac:dyDescent="0.3">
      <c r="A40" s="13" t="s">
        <v>365</v>
      </c>
      <c r="B40" s="49" t="s">
        <v>500</v>
      </c>
      <c r="C40" s="14">
        <v>4</v>
      </c>
      <c r="D40" s="49" t="s">
        <v>501</v>
      </c>
      <c r="E40" s="23">
        <v>4060</v>
      </c>
      <c r="F40" s="47"/>
    </row>
    <row r="41" spans="1:6" x14ac:dyDescent="0.3">
      <c r="A41" s="13" t="s">
        <v>365</v>
      </c>
      <c r="B41" s="49" t="s">
        <v>416</v>
      </c>
      <c r="C41" s="14">
        <v>134</v>
      </c>
      <c r="D41" s="49" t="s">
        <v>417</v>
      </c>
      <c r="E41" s="23">
        <v>8500.48</v>
      </c>
      <c r="F41" s="47"/>
    </row>
    <row r="42" spans="1:6" x14ac:dyDescent="0.3">
      <c r="A42" s="13" t="s">
        <v>427</v>
      </c>
      <c r="B42" s="49" t="s">
        <v>428</v>
      </c>
      <c r="C42" s="14" t="s">
        <v>365</v>
      </c>
      <c r="D42" s="49" t="s">
        <v>429</v>
      </c>
      <c r="E42" s="23">
        <v>420</v>
      </c>
      <c r="F42" s="47"/>
    </row>
    <row r="43" spans="1:6" x14ac:dyDescent="0.3">
      <c r="A43" s="13" t="s">
        <v>78</v>
      </c>
      <c r="B43" s="49" t="s">
        <v>431</v>
      </c>
      <c r="C43" s="13" t="s">
        <v>430</v>
      </c>
      <c r="D43" s="49" t="s">
        <v>395</v>
      </c>
      <c r="E43" s="23">
        <v>20</v>
      </c>
      <c r="F43" s="47"/>
    </row>
    <row r="44" spans="1:6" x14ac:dyDescent="0.3">
      <c r="A44" s="13" t="s">
        <v>78</v>
      </c>
      <c r="B44" s="49" t="s">
        <v>432</v>
      </c>
      <c r="C44" s="13">
        <v>9683</v>
      </c>
      <c r="D44" s="49" t="s">
        <v>433</v>
      </c>
      <c r="E44" s="23">
        <v>132</v>
      </c>
      <c r="F44" s="47"/>
    </row>
    <row r="45" spans="1:6" x14ac:dyDescent="0.3">
      <c r="A45" s="13" t="s">
        <v>78</v>
      </c>
      <c r="B45" s="49" t="s">
        <v>434</v>
      </c>
      <c r="C45" s="13" t="s">
        <v>435</v>
      </c>
      <c r="D45" s="49" t="s">
        <v>436</v>
      </c>
      <c r="E45" s="23">
        <v>110</v>
      </c>
      <c r="F45" s="47"/>
    </row>
    <row r="46" spans="1:6" x14ac:dyDescent="0.3">
      <c r="A46" s="13" t="s">
        <v>78</v>
      </c>
      <c r="B46" s="49" t="s">
        <v>432</v>
      </c>
      <c r="C46" s="13">
        <v>1200474</v>
      </c>
      <c r="D46" s="49" t="s">
        <v>178</v>
      </c>
      <c r="E46" s="23">
        <v>130.01</v>
      </c>
      <c r="F46" s="47"/>
    </row>
    <row r="47" spans="1:6" x14ac:dyDescent="0.3">
      <c r="A47" s="13" t="s">
        <v>78</v>
      </c>
      <c r="B47" s="49" t="s">
        <v>109</v>
      </c>
      <c r="C47" s="13">
        <v>21</v>
      </c>
      <c r="D47" s="47" t="s">
        <v>109</v>
      </c>
      <c r="E47" s="23">
        <v>8</v>
      </c>
      <c r="F47" s="47"/>
    </row>
    <row r="48" spans="1:6" x14ac:dyDescent="0.3">
      <c r="A48" s="13" t="s">
        <v>78</v>
      </c>
      <c r="B48" s="49" t="s">
        <v>109</v>
      </c>
      <c r="C48" s="13">
        <v>22</v>
      </c>
      <c r="D48" s="47" t="s">
        <v>109</v>
      </c>
      <c r="E48" s="23">
        <v>8</v>
      </c>
      <c r="F48" s="47"/>
    </row>
    <row r="49" spans="1:6" x14ac:dyDescent="0.3">
      <c r="A49" s="13" t="s">
        <v>78</v>
      </c>
      <c r="B49" s="49" t="s">
        <v>109</v>
      </c>
      <c r="C49" s="13">
        <v>37768</v>
      </c>
      <c r="D49" s="49" t="s">
        <v>197</v>
      </c>
      <c r="E49" s="23">
        <v>10</v>
      </c>
      <c r="F49" s="47"/>
    </row>
    <row r="50" spans="1:6" x14ac:dyDescent="0.3">
      <c r="A50" s="13" t="s">
        <v>78</v>
      </c>
      <c r="B50" s="49" t="s">
        <v>109</v>
      </c>
      <c r="C50" s="14">
        <v>19108</v>
      </c>
      <c r="D50" s="49" t="s">
        <v>192</v>
      </c>
      <c r="E50" s="23">
        <v>12</v>
      </c>
      <c r="F50" s="47"/>
    </row>
    <row r="51" spans="1:6" x14ac:dyDescent="0.3">
      <c r="A51" s="13" t="s">
        <v>78</v>
      </c>
      <c r="B51" s="49" t="s">
        <v>109</v>
      </c>
      <c r="C51" s="14">
        <v>19107</v>
      </c>
      <c r="D51" s="49" t="s">
        <v>192</v>
      </c>
      <c r="E51" s="23">
        <v>12</v>
      </c>
      <c r="F51" s="47"/>
    </row>
    <row r="52" spans="1:6" x14ac:dyDescent="0.3">
      <c r="A52" s="13" t="s">
        <v>78</v>
      </c>
      <c r="B52" s="49" t="s">
        <v>442</v>
      </c>
      <c r="C52" s="14" t="s">
        <v>443</v>
      </c>
      <c r="D52" s="49" t="s">
        <v>426</v>
      </c>
      <c r="E52" s="23">
        <v>74.989999999999995</v>
      </c>
      <c r="F52" s="47"/>
    </row>
    <row r="53" spans="1:6" x14ac:dyDescent="0.3">
      <c r="A53" s="13" t="s">
        <v>78</v>
      </c>
      <c r="B53" s="49" t="s">
        <v>442</v>
      </c>
      <c r="C53" s="14" t="s">
        <v>444</v>
      </c>
      <c r="D53" s="49" t="s">
        <v>426</v>
      </c>
      <c r="E53" s="23">
        <v>70.010000000000005</v>
      </c>
      <c r="F53" s="47"/>
    </row>
    <row r="54" spans="1:6" x14ac:dyDescent="0.3">
      <c r="A54" s="13" t="s">
        <v>78</v>
      </c>
      <c r="B54" s="49" t="s">
        <v>109</v>
      </c>
      <c r="C54" s="14" t="s">
        <v>445</v>
      </c>
      <c r="D54" s="47" t="s">
        <v>109</v>
      </c>
      <c r="E54" s="23">
        <v>8</v>
      </c>
      <c r="F54" s="47"/>
    </row>
    <row r="55" spans="1:6" x14ac:dyDescent="0.3">
      <c r="A55" s="13" t="s">
        <v>78</v>
      </c>
      <c r="B55" s="49" t="s">
        <v>109</v>
      </c>
      <c r="C55" s="14">
        <v>37909</v>
      </c>
      <c r="D55" s="49" t="s">
        <v>446</v>
      </c>
      <c r="E55" s="23">
        <v>23</v>
      </c>
      <c r="F55" s="47"/>
    </row>
    <row r="56" spans="1:6" x14ac:dyDescent="0.3">
      <c r="A56" s="13" t="s">
        <v>78</v>
      </c>
      <c r="B56" s="49" t="s">
        <v>109</v>
      </c>
      <c r="C56" s="14">
        <v>781991</v>
      </c>
      <c r="D56" s="47" t="s">
        <v>109</v>
      </c>
      <c r="E56" s="23">
        <v>7</v>
      </c>
      <c r="F56" s="47"/>
    </row>
    <row r="57" spans="1:6" x14ac:dyDescent="0.3">
      <c r="A57" s="13" t="s">
        <v>78</v>
      </c>
      <c r="B57" s="49" t="s">
        <v>109</v>
      </c>
      <c r="C57" s="14">
        <v>19055</v>
      </c>
      <c r="D57" s="49" t="s">
        <v>192</v>
      </c>
      <c r="E57" s="23">
        <v>12</v>
      </c>
      <c r="F57" s="47"/>
    </row>
    <row r="58" spans="1:6" x14ac:dyDescent="0.3">
      <c r="A58" s="13" t="s">
        <v>78</v>
      </c>
      <c r="B58" s="49" t="s">
        <v>109</v>
      </c>
      <c r="C58" s="14">
        <v>80112</v>
      </c>
      <c r="D58" s="47" t="s">
        <v>109</v>
      </c>
      <c r="E58" s="23">
        <v>10</v>
      </c>
      <c r="F58" s="47"/>
    </row>
    <row r="59" spans="1:6" x14ac:dyDescent="0.3">
      <c r="A59" s="13" t="s">
        <v>78</v>
      </c>
      <c r="B59" s="49" t="s">
        <v>109</v>
      </c>
      <c r="C59" s="14">
        <v>736707</v>
      </c>
      <c r="D59" s="47" t="s">
        <v>109</v>
      </c>
      <c r="E59" s="23">
        <v>7</v>
      </c>
      <c r="F59" s="47"/>
    </row>
    <row r="60" spans="1:6" x14ac:dyDescent="0.3">
      <c r="A60" s="13" t="s">
        <v>78</v>
      </c>
      <c r="B60" s="49" t="s">
        <v>109</v>
      </c>
      <c r="C60" s="14">
        <v>2633</v>
      </c>
      <c r="D60" s="47" t="s">
        <v>109</v>
      </c>
      <c r="E60" s="23">
        <v>15</v>
      </c>
      <c r="F60" s="47"/>
    </row>
    <row r="61" spans="1:6" x14ac:dyDescent="0.3">
      <c r="A61" s="13" t="s">
        <v>78</v>
      </c>
      <c r="B61" s="49" t="s">
        <v>109</v>
      </c>
      <c r="C61" s="14">
        <v>22</v>
      </c>
      <c r="D61" s="47" t="s">
        <v>109</v>
      </c>
      <c r="E61" s="23">
        <v>8</v>
      </c>
      <c r="F61" s="47"/>
    </row>
    <row r="62" spans="1:6" x14ac:dyDescent="0.3">
      <c r="A62" s="13" t="s">
        <v>78</v>
      </c>
      <c r="B62" s="49" t="s">
        <v>109</v>
      </c>
      <c r="C62" s="14">
        <v>900838</v>
      </c>
      <c r="D62" s="47" t="s">
        <v>109</v>
      </c>
      <c r="E62" s="23">
        <v>7</v>
      </c>
      <c r="F62" s="47"/>
    </row>
    <row r="63" spans="1:6" x14ac:dyDescent="0.3">
      <c r="A63" s="13" t="s">
        <v>78</v>
      </c>
      <c r="B63" s="49" t="s">
        <v>109</v>
      </c>
      <c r="C63" s="14">
        <v>903879</v>
      </c>
      <c r="D63" s="47" t="s">
        <v>109</v>
      </c>
      <c r="E63" s="23">
        <v>7</v>
      </c>
      <c r="F63" s="47"/>
    </row>
    <row r="64" spans="1:6" x14ac:dyDescent="0.3">
      <c r="A64" s="13" t="s">
        <v>78</v>
      </c>
      <c r="B64" s="49" t="s">
        <v>109</v>
      </c>
      <c r="C64" s="14">
        <v>340647</v>
      </c>
      <c r="D64" s="47" t="s">
        <v>109</v>
      </c>
      <c r="E64" s="23">
        <v>6</v>
      </c>
      <c r="F64" s="47"/>
    </row>
    <row r="65" spans="1:6" x14ac:dyDescent="0.3">
      <c r="A65" s="13" t="s">
        <v>78</v>
      </c>
      <c r="B65" s="49" t="s">
        <v>109</v>
      </c>
      <c r="C65" s="14">
        <v>873364</v>
      </c>
      <c r="D65" s="47" t="s">
        <v>109</v>
      </c>
      <c r="E65" s="23">
        <v>7</v>
      </c>
      <c r="F65" s="47"/>
    </row>
    <row r="66" spans="1:6" x14ac:dyDescent="0.3">
      <c r="A66" s="13" t="s">
        <v>78</v>
      </c>
      <c r="B66" s="49" t="s">
        <v>109</v>
      </c>
      <c r="C66" s="14" t="s">
        <v>365</v>
      </c>
      <c r="D66" s="47" t="s">
        <v>109</v>
      </c>
      <c r="E66" s="23">
        <v>13</v>
      </c>
      <c r="F66" s="47"/>
    </row>
    <row r="67" spans="1:6" x14ac:dyDescent="0.3">
      <c r="A67" s="13" t="s">
        <v>78</v>
      </c>
      <c r="B67" s="49" t="s">
        <v>109</v>
      </c>
      <c r="C67" s="14">
        <v>23892</v>
      </c>
      <c r="D67" s="47" t="s">
        <v>109</v>
      </c>
      <c r="E67" s="23">
        <v>31</v>
      </c>
      <c r="F67" s="47"/>
    </row>
    <row r="68" spans="1:6" x14ac:dyDescent="0.3">
      <c r="A68" s="13" t="s">
        <v>78</v>
      </c>
      <c r="B68" s="49" t="s">
        <v>109</v>
      </c>
      <c r="C68" s="14">
        <v>19359</v>
      </c>
      <c r="D68" s="47" t="s">
        <v>109</v>
      </c>
      <c r="E68" s="23">
        <v>12</v>
      </c>
      <c r="F68" s="47"/>
    </row>
    <row r="69" spans="1:6" x14ac:dyDescent="0.3">
      <c r="A69" s="13" t="s">
        <v>78</v>
      </c>
      <c r="B69" s="49" t="s">
        <v>109</v>
      </c>
      <c r="C69" s="14">
        <v>847252</v>
      </c>
      <c r="D69" s="47" t="s">
        <v>109</v>
      </c>
      <c r="E69" s="23">
        <v>7</v>
      </c>
      <c r="F69" s="47"/>
    </row>
    <row r="70" spans="1:6" x14ac:dyDescent="0.3">
      <c r="A70" s="13" t="s">
        <v>78</v>
      </c>
      <c r="B70" s="49" t="s">
        <v>109</v>
      </c>
      <c r="C70" s="14">
        <v>19395</v>
      </c>
      <c r="D70" s="47" t="s">
        <v>109</v>
      </c>
      <c r="E70" s="23">
        <v>12</v>
      </c>
      <c r="F70" s="47"/>
    </row>
    <row r="71" spans="1:6" x14ac:dyDescent="0.3">
      <c r="A71" s="13" t="s">
        <v>78</v>
      </c>
      <c r="B71" s="49" t="s">
        <v>109</v>
      </c>
      <c r="C71" s="14">
        <v>124015</v>
      </c>
      <c r="D71" s="47" t="s">
        <v>109</v>
      </c>
      <c r="E71" s="23">
        <v>22</v>
      </c>
      <c r="F71" s="47"/>
    </row>
    <row r="72" spans="1:6" x14ac:dyDescent="0.3">
      <c r="A72" s="13" t="s">
        <v>78</v>
      </c>
      <c r="B72" s="49" t="s">
        <v>109</v>
      </c>
      <c r="C72" s="14">
        <v>34696</v>
      </c>
      <c r="D72" s="47" t="s">
        <v>109</v>
      </c>
      <c r="E72" s="23">
        <v>17</v>
      </c>
      <c r="F72" s="47"/>
    </row>
    <row r="73" spans="1:6" x14ac:dyDescent="0.3">
      <c r="A73" s="13" t="s">
        <v>78</v>
      </c>
      <c r="B73" s="49" t="s">
        <v>109</v>
      </c>
      <c r="C73" s="14">
        <v>19585</v>
      </c>
      <c r="D73" s="47" t="s">
        <v>109</v>
      </c>
      <c r="E73" s="23">
        <v>12</v>
      </c>
      <c r="F73" s="47"/>
    </row>
    <row r="74" spans="1:6" x14ac:dyDescent="0.3">
      <c r="A74" s="13" t="s">
        <v>78</v>
      </c>
      <c r="B74" s="49" t="s">
        <v>426</v>
      </c>
      <c r="C74" s="14">
        <v>403258748</v>
      </c>
      <c r="D74" s="47" t="s">
        <v>456</v>
      </c>
      <c r="E74" s="23">
        <v>65.010000000000005</v>
      </c>
      <c r="F74" s="47"/>
    </row>
    <row r="75" spans="1:6" x14ac:dyDescent="0.3">
      <c r="A75" s="13">
        <v>586</v>
      </c>
      <c r="B75" s="49" t="s">
        <v>457</v>
      </c>
      <c r="C75" s="14" t="s">
        <v>458</v>
      </c>
      <c r="D75" s="47" t="s">
        <v>459</v>
      </c>
      <c r="E75" s="23">
        <v>1999.8</v>
      </c>
      <c r="F75" s="47"/>
    </row>
    <row r="76" spans="1:6" x14ac:dyDescent="0.3">
      <c r="A76" s="13">
        <v>35</v>
      </c>
      <c r="B76" s="49" t="s">
        <v>462</v>
      </c>
      <c r="C76" s="14" t="s">
        <v>365</v>
      </c>
      <c r="D76" s="47" t="s">
        <v>365</v>
      </c>
      <c r="E76" s="23">
        <v>0</v>
      </c>
      <c r="F76" s="47"/>
    </row>
    <row r="77" spans="1:6" x14ac:dyDescent="0.3">
      <c r="A77" s="13">
        <v>572</v>
      </c>
      <c r="B77" s="49" t="s">
        <v>464</v>
      </c>
      <c r="C77" s="14">
        <v>18370</v>
      </c>
      <c r="D77" s="47" t="s">
        <v>463</v>
      </c>
      <c r="E77" s="23">
        <v>991.09</v>
      </c>
      <c r="F77" s="47"/>
    </row>
    <row r="78" spans="1:6" x14ac:dyDescent="0.3">
      <c r="A78" s="13">
        <v>572</v>
      </c>
      <c r="B78" s="49" t="s">
        <v>465</v>
      </c>
      <c r="C78" s="14" t="s">
        <v>466</v>
      </c>
      <c r="D78" s="47" t="s">
        <v>467</v>
      </c>
      <c r="E78" s="23">
        <v>22.62</v>
      </c>
      <c r="F78" s="47"/>
    </row>
    <row r="79" spans="1:6" x14ac:dyDescent="0.3">
      <c r="A79" s="13">
        <v>263</v>
      </c>
      <c r="B79" s="49" t="s">
        <v>468</v>
      </c>
      <c r="C79" s="14">
        <v>112325</v>
      </c>
      <c r="D79" s="47" t="s">
        <v>469</v>
      </c>
      <c r="E79" s="23">
        <v>1972</v>
      </c>
      <c r="F79" s="47"/>
    </row>
    <row r="80" spans="1:6" x14ac:dyDescent="0.3">
      <c r="A80" s="13" t="s">
        <v>365</v>
      </c>
      <c r="B80" s="49" t="s">
        <v>472</v>
      </c>
      <c r="C80" s="14">
        <v>441</v>
      </c>
      <c r="D80" s="47" t="s">
        <v>473</v>
      </c>
      <c r="E80" s="23">
        <v>1624</v>
      </c>
      <c r="F80" s="47"/>
    </row>
    <row r="81" spans="1:6" ht="49.5" x14ac:dyDescent="0.3">
      <c r="A81" s="13">
        <v>621</v>
      </c>
      <c r="B81" s="49" t="s">
        <v>476</v>
      </c>
      <c r="C81" s="14">
        <v>784</v>
      </c>
      <c r="D81" s="224" t="s">
        <v>477</v>
      </c>
      <c r="E81" s="23">
        <v>1248.1600000000001</v>
      </c>
      <c r="F81" s="47"/>
    </row>
    <row r="82" spans="1:6" x14ac:dyDescent="0.3">
      <c r="A82" s="13" t="s">
        <v>365</v>
      </c>
      <c r="B82" s="49" t="s">
        <v>479</v>
      </c>
      <c r="C82" s="14" t="s">
        <v>365</v>
      </c>
      <c r="D82" s="47" t="s">
        <v>365</v>
      </c>
      <c r="E82" s="23">
        <v>0</v>
      </c>
      <c r="F82" s="47"/>
    </row>
    <row r="83" spans="1:6" ht="33" x14ac:dyDescent="0.3">
      <c r="A83" s="13" t="s">
        <v>365</v>
      </c>
      <c r="B83" s="49" t="s">
        <v>482</v>
      </c>
      <c r="C83" s="14">
        <v>6659</v>
      </c>
      <c r="D83" s="103" t="s">
        <v>298</v>
      </c>
      <c r="E83" s="23">
        <v>11600</v>
      </c>
      <c r="F83" s="47"/>
    </row>
    <row r="84" spans="1:6" x14ac:dyDescent="0.3">
      <c r="A84" s="13" t="s">
        <v>365</v>
      </c>
      <c r="B84" s="49" t="s">
        <v>483</v>
      </c>
      <c r="C84" s="14">
        <v>68</v>
      </c>
      <c r="D84" s="47" t="s">
        <v>471</v>
      </c>
      <c r="E84" s="23">
        <v>9860</v>
      </c>
      <c r="F84" s="47"/>
    </row>
    <row r="85" spans="1:6" x14ac:dyDescent="0.3">
      <c r="A85" s="13">
        <v>38</v>
      </c>
      <c r="B85" s="49" t="s">
        <v>529</v>
      </c>
      <c r="C85" s="14">
        <v>1845</v>
      </c>
      <c r="D85" s="47" t="s">
        <v>530</v>
      </c>
      <c r="E85" s="23">
        <v>2668</v>
      </c>
      <c r="F85" s="47"/>
    </row>
    <row r="86" spans="1:6" x14ac:dyDescent="0.3">
      <c r="A86" s="13" t="s">
        <v>365</v>
      </c>
      <c r="B86" s="49" t="s">
        <v>531</v>
      </c>
      <c r="C86" s="14">
        <v>12670</v>
      </c>
      <c r="D86" s="47" t="s">
        <v>532</v>
      </c>
      <c r="E86" s="23">
        <v>38500.01</v>
      </c>
      <c r="F86" s="47"/>
    </row>
    <row r="87" spans="1:6" x14ac:dyDescent="0.3">
      <c r="A87" s="13" t="s">
        <v>555</v>
      </c>
      <c r="B87" s="49" t="s">
        <v>556</v>
      </c>
      <c r="C87" s="14">
        <v>2792</v>
      </c>
      <c r="D87" s="47" t="s">
        <v>557</v>
      </c>
      <c r="E87" s="23">
        <f>8000+4000+4000+7000*1.16</f>
        <v>24120</v>
      </c>
      <c r="F87" s="47"/>
    </row>
    <row r="88" spans="1:6" x14ac:dyDescent="0.3">
      <c r="A88" s="13" t="s">
        <v>365</v>
      </c>
      <c r="B88" s="49" t="s">
        <v>565</v>
      </c>
      <c r="C88" s="14">
        <v>1813</v>
      </c>
      <c r="D88" s="47" t="s">
        <v>566</v>
      </c>
      <c r="E88" s="23">
        <v>1201.76</v>
      </c>
      <c r="F88" s="47"/>
    </row>
    <row r="89" spans="1:6" x14ac:dyDescent="0.3">
      <c r="A89" s="13" t="s">
        <v>365</v>
      </c>
      <c r="B89" s="49" t="s">
        <v>567</v>
      </c>
      <c r="C89" s="14">
        <v>5249</v>
      </c>
      <c r="D89" s="47" t="s">
        <v>568</v>
      </c>
      <c r="E89" s="23">
        <v>173.5</v>
      </c>
      <c r="F89" s="47"/>
    </row>
    <row r="90" spans="1:6" x14ac:dyDescent="0.3">
      <c r="A90" s="13" t="s">
        <v>365</v>
      </c>
      <c r="B90" s="49" t="s">
        <v>109</v>
      </c>
      <c r="C90" s="14">
        <v>41004</v>
      </c>
      <c r="D90" s="47" t="s">
        <v>315</v>
      </c>
      <c r="E90" s="23">
        <v>17</v>
      </c>
      <c r="F90" s="47"/>
    </row>
    <row r="91" spans="1:6" x14ac:dyDescent="0.3">
      <c r="A91" s="13" t="s">
        <v>365</v>
      </c>
      <c r="B91" s="49" t="s">
        <v>109</v>
      </c>
      <c r="C91" s="14">
        <v>992675</v>
      </c>
      <c r="D91" s="47" t="s">
        <v>109</v>
      </c>
      <c r="E91" s="23">
        <v>7</v>
      </c>
      <c r="F91" s="47"/>
    </row>
    <row r="92" spans="1:6" x14ac:dyDescent="0.3">
      <c r="A92" s="13" t="s">
        <v>365</v>
      </c>
      <c r="B92" s="49" t="s">
        <v>442</v>
      </c>
      <c r="C92" s="14">
        <v>403258748</v>
      </c>
      <c r="D92" s="47" t="s">
        <v>426</v>
      </c>
      <c r="E92" s="23">
        <v>64.989999999999995</v>
      </c>
      <c r="F92" s="47"/>
    </row>
    <row r="93" spans="1:6" x14ac:dyDescent="0.3">
      <c r="A93" s="13" t="s">
        <v>365</v>
      </c>
      <c r="B93" s="49" t="s">
        <v>569</v>
      </c>
      <c r="C93" s="14">
        <v>2043</v>
      </c>
      <c r="D93" s="47" t="s">
        <v>570</v>
      </c>
      <c r="E93" s="23">
        <v>522</v>
      </c>
      <c r="F93" s="47"/>
    </row>
    <row r="94" spans="1:6" x14ac:dyDescent="0.3">
      <c r="A94" s="13" t="s">
        <v>365</v>
      </c>
      <c r="B94" s="49" t="s">
        <v>109</v>
      </c>
      <c r="C94" s="14">
        <v>20484</v>
      </c>
      <c r="D94" s="47" t="s">
        <v>192</v>
      </c>
      <c r="E94" s="23">
        <v>12</v>
      </c>
      <c r="F94" s="47"/>
    </row>
    <row r="95" spans="1:6" x14ac:dyDescent="0.3">
      <c r="A95" s="13" t="s">
        <v>365</v>
      </c>
      <c r="B95" s="49" t="s">
        <v>109</v>
      </c>
      <c r="C95" s="14">
        <v>914132</v>
      </c>
      <c r="D95" s="47" t="s">
        <v>109</v>
      </c>
      <c r="E95" s="23">
        <v>7</v>
      </c>
      <c r="F95" s="47"/>
    </row>
    <row r="96" spans="1:6" x14ac:dyDescent="0.3">
      <c r="A96" s="13" t="s">
        <v>365</v>
      </c>
      <c r="B96" s="49" t="s">
        <v>109</v>
      </c>
      <c r="C96" s="14">
        <v>1295</v>
      </c>
      <c r="D96" s="47" t="s">
        <v>109</v>
      </c>
      <c r="E96" s="23">
        <v>30</v>
      </c>
      <c r="F96" s="47"/>
    </row>
    <row r="97" spans="1:6" x14ac:dyDescent="0.3">
      <c r="A97" s="13" t="s">
        <v>365</v>
      </c>
      <c r="B97" s="49" t="s">
        <v>109</v>
      </c>
      <c r="C97" s="14">
        <v>49069</v>
      </c>
      <c r="D97" s="47" t="s">
        <v>109</v>
      </c>
      <c r="E97" s="23">
        <v>24</v>
      </c>
      <c r="F97" s="47"/>
    </row>
    <row r="98" spans="1:6" x14ac:dyDescent="0.3">
      <c r="A98" s="13" t="s">
        <v>365</v>
      </c>
      <c r="B98" s="49" t="s">
        <v>109</v>
      </c>
      <c r="C98" s="14">
        <v>815089</v>
      </c>
      <c r="D98" s="47" t="s">
        <v>109</v>
      </c>
      <c r="E98" s="23">
        <v>18</v>
      </c>
      <c r="F98" s="47"/>
    </row>
    <row r="99" spans="1:6" x14ac:dyDescent="0.3">
      <c r="A99" s="13" t="s">
        <v>365</v>
      </c>
      <c r="B99" s="49" t="s">
        <v>109</v>
      </c>
      <c r="C99" s="14">
        <v>30111</v>
      </c>
      <c r="D99" s="47" t="s">
        <v>109</v>
      </c>
      <c r="E99" s="23">
        <v>10</v>
      </c>
      <c r="F99" s="47"/>
    </row>
    <row r="100" spans="1:6" x14ac:dyDescent="0.3">
      <c r="A100" s="13" t="s">
        <v>365</v>
      </c>
      <c r="B100" s="49" t="s">
        <v>109</v>
      </c>
      <c r="C100" s="14">
        <v>971519</v>
      </c>
      <c r="D100" s="47" t="s">
        <v>109</v>
      </c>
      <c r="E100" s="23">
        <v>7</v>
      </c>
      <c r="F100" s="47"/>
    </row>
    <row r="101" spans="1:6" x14ac:dyDescent="0.3">
      <c r="A101" s="13" t="s">
        <v>365</v>
      </c>
      <c r="B101" s="49" t="s">
        <v>109</v>
      </c>
      <c r="C101" s="14">
        <v>60</v>
      </c>
      <c r="D101" s="47" t="s">
        <v>109</v>
      </c>
      <c r="E101" s="23">
        <v>20</v>
      </c>
      <c r="F101" s="47"/>
    </row>
    <row r="102" spans="1:6" x14ac:dyDescent="0.3">
      <c r="A102" s="13" t="s">
        <v>365</v>
      </c>
      <c r="B102" s="49" t="s">
        <v>442</v>
      </c>
      <c r="C102" s="14">
        <v>403258748</v>
      </c>
      <c r="D102" s="47" t="s">
        <v>109</v>
      </c>
      <c r="E102" s="23">
        <v>65.010000000000005</v>
      </c>
      <c r="F102" s="47"/>
    </row>
    <row r="103" spans="1:6" x14ac:dyDescent="0.3">
      <c r="A103" s="13" t="s">
        <v>365</v>
      </c>
      <c r="B103" s="49" t="s">
        <v>589</v>
      </c>
      <c r="C103" s="14" t="s">
        <v>590</v>
      </c>
      <c r="D103" s="47" t="s">
        <v>130</v>
      </c>
      <c r="E103" s="23">
        <v>255.2</v>
      </c>
      <c r="F103" s="47"/>
    </row>
    <row r="104" spans="1:6" x14ac:dyDescent="0.3">
      <c r="A104" s="13" t="s">
        <v>365</v>
      </c>
      <c r="B104" s="49" t="s">
        <v>607</v>
      </c>
      <c r="C104" s="14">
        <v>32</v>
      </c>
      <c r="D104" s="47" t="s">
        <v>606</v>
      </c>
      <c r="E104" s="23">
        <v>1218</v>
      </c>
      <c r="F104" s="47"/>
    </row>
    <row r="105" spans="1:6" x14ac:dyDescent="0.3">
      <c r="A105" s="13" t="s">
        <v>365</v>
      </c>
      <c r="B105" s="49" t="s">
        <v>608</v>
      </c>
      <c r="C105" s="14">
        <v>47</v>
      </c>
      <c r="D105" s="47" t="s">
        <v>609</v>
      </c>
      <c r="E105" s="23">
        <v>1299.2</v>
      </c>
      <c r="F105" s="47"/>
    </row>
    <row r="106" spans="1:6" x14ac:dyDescent="0.3">
      <c r="A106" s="13" t="s">
        <v>365</v>
      </c>
      <c r="B106" s="49" t="s">
        <v>610</v>
      </c>
      <c r="C106" s="14">
        <v>269</v>
      </c>
      <c r="D106" s="47" t="s">
        <v>611</v>
      </c>
      <c r="E106" s="23">
        <v>2430</v>
      </c>
      <c r="F106" s="47"/>
    </row>
    <row r="107" spans="1:6" x14ac:dyDescent="0.3">
      <c r="A107" s="13" t="s">
        <v>365</v>
      </c>
      <c r="B107" s="49" t="s">
        <v>614</v>
      </c>
      <c r="C107" s="14" t="s">
        <v>613</v>
      </c>
      <c r="D107" s="47" t="s">
        <v>612</v>
      </c>
      <c r="E107" s="23">
        <v>1680</v>
      </c>
      <c r="F107" s="47"/>
    </row>
    <row r="108" spans="1:6" x14ac:dyDescent="0.3">
      <c r="A108" s="13" t="s">
        <v>365</v>
      </c>
      <c r="B108" s="49" t="s">
        <v>615</v>
      </c>
      <c r="C108" s="14" t="s">
        <v>616</v>
      </c>
      <c r="D108" s="47" t="s">
        <v>617</v>
      </c>
      <c r="E108" s="23">
        <v>405</v>
      </c>
      <c r="F108" s="47"/>
    </row>
    <row r="109" spans="1:6" x14ac:dyDescent="0.3">
      <c r="A109" s="13" t="s">
        <v>365</v>
      </c>
      <c r="B109" s="49" t="s">
        <v>618</v>
      </c>
      <c r="C109" s="14">
        <v>131</v>
      </c>
      <c r="D109" s="47" t="s">
        <v>619</v>
      </c>
      <c r="E109" s="23">
        <v>700.27</v>
      </c>
      <c r="F109" s="47"/>
    </row>
    <row r="110" spans="1:6" x14ac:dyDescent="0.3">
      <c r="A110" s="13">
        <v>23</v>
      </c>
      <c r="B110" s="49" t="s">
        <v>639</v>
      </c>
      <c r="C110" s="14" t="s">
        <v>640</v>
      </c>
      <c r="D110" s="49" t="s">
        <v>90</v>
      </c>
      <c r="E110" s="23">
        <v>549.84</v>
      </c>
      <c r="F110" s="47"/>
    </row>
    <row r="111" spans="1:6" ht="28.5" x14ac:dyDescent="0.3">
      <c r="A111" s="13" t="s">
        <v>365</v>
      </c>
      <c r="B111" s="49" t="s">
        <v>642</v>
      </c>
      <c r="C111" s="14">
        <v>855</v>
      </c>
      <c r="D111" s="246" t="s">
        <v>477</v>
      </c>
      <c r="E111" s="23">
        <v>1251.6400000000001</v>
      </c>
      <c r="F111" s="47"/>
    </row>
    <row r="112" spans="1:6" ht="17.25" thickBot="1" x14ac:dyDescent="0.35">
      <c r="A112" s="60"/>
      <c r="B112" s="119"/>
      <c r="C112" s="74"/>
      <c r="D112" s="72"/>
      <c r="E112" s="77"/>
      <c r="F112" s="168" t="s">
        <v>81</v>
      </c>
    </row>
    <row r="113" spans="1:6" x14ac:dyDescent="0.3">
      <c r="A113" s="48"/>
      <c r="B113" s="49"/>
      <c r="C113" s="50"/>
      <c r="D113" s="49"/>
      <c r="E113" s="173">
        <f>SUM(E24:E112)</f>
        <v>295977.34000000014</v>
      </c>
      <c r="F113" s="176">
        <f>E22-E113</f>
        <v>-10573.800000000163</v>
      </c>
    </row>
    <row r="114" spans="1:6" x14ac:dyDescent="0.3">
      <c r="A114" s="48"/>
      <c r="B114" s="49"/>
      <c r="C114" s="50"/>
      <c r="D114" s="49"/>
      <c r="E114" s="61"/>
      <c r="F114" s="47"/>
    </row>
    <row r="115" spans="1:6" x14ac:dyDescent="0.3">
      <c r="B115" s="245"/>
    </row>
    <row r="116" spans="1:6" x14ac:dyDescent="0.3">
      <c r="B116" s="245"/>
    </row>
    <row r="117" spans="1:6" x14ac:dyDescent="0.3">
      <c r="B117" s="245"/>
    </row>
    <row r="118" spans="1:6" x14ac:dyDescent="0.3">
      <c r="B118" s="245"/>
    </row>
    <row r="119" spans="1:6" x14ac:dyDescent="0.3">
      <c r="B119" s="245"/>
    </row>
    <row r="120" spans="1:6" x14ac:dyDescent="0.3">
      <c r="A120" s="1"/>
      <c r="B120" s="245" t="s">
        <v>25</v>
      </c>
      <c r="C120" s="1"/>
    </row>
    <row r="121" spans="1:6" x14ac:dyDescent="0.3">
      <c r="B121" s="245"/>
    </row>
  </sheetData>
  <pageMargins left="0.7" right="0.7" top="0.75" bottom="0.75" header="0.3" footer="0.3"/>
  <pageSetup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22"/>
  <sheetViews>
    <sheetView workbookViewId="0">
      <selection activeCell="B7" sqref="B7"/>
    </sheetView>
  </sheetViews>
  <sheetFormatPr baseColWidth="10" defaultRowHeight="16.5" x14ac:dyDescent="0.3"/>
  <cols>
    <col min="1" max="1" width="12.7109375" style="2" customWidth="1"/>
    <col min="2" max="2" width="83.28515625" style="1" bestFit="1" customWidth="1"/>
    <col min="3" max="3" width="13.42578125" style="2" customWidth="1"/>
    <col min="4" max="4" width="38" style="1" customWidth="1"/>
    <col min="5" max="5" width="14.42578125" style="1" customWidth="1"/>
    <col min="6" max="16384" width="11.42578125" style="1"/>
  </cols>
  <sheetData>
    <row r="2" spans="1:5" x14ac:dyDescent="0.3">
      <c r="A2" s="141" t="s">
        <v>61</v>
      </c>
      <c r="B2" s="142" t="s">
        <v>62</v>
      </c>
      <c r="D2" s="147" t="s">
        <v>80</v>
      </c>
      <c r="E2" s="148">
        <v>56619.06</v>
      </c>
    </row>
    <row r="3" spans="1:5" x14ac:dyDescent="0.3">
      <c r="D3" s="159" t="s">
        <v>56</v>
      </c>
      <c r="E3" s="164">
        <f>E22</f>
        <v>71660.229599999991</v>
      </c>
    </row>
    <row r="4" spans="1:5" x14ac:dyDescent="0.3">
      <c r="D4" s="147" t="s">
        <v>57</v>
      </c>
      <c r="E4" s="148">
        <f>E2-E22</f>
        <v>-15041.169599999994</v>
      </c>
    </row>
    <row r="5" spans="1:5" x14ac:dyDescent="0.3">
      <c r="D5" s="163"/>
    </row>
    <row r="6" spans="1:5" ht="17.25" thickBot="1" x14ac:dyDescent="0.35">
      <c r="A6" s="161" t="s">
        <v>5</v>
      </c>
      <c r="B6" s="162" t="s">
        <v>626</v>
      </c>
    </row>
    <row r="7" spans="1:5" ht="17.25" thickBot="1" x14ac:dyDescent="0.35">
      <c r="A7" s="143" t="s">
        <v>0</v>
      </c>
      <c r="B7" s="144" t="s">
        <v>1</v>
      </c>
      <c r="C7" s="144" t="s">
        <v>2</v>
      </c>
      <c r="D7" s="144" t="s">
        <v>3</v>
      </c>
      <c r="E7" s="144" t="s">
        <v>4</v>
      </c>
    </row>
    <row r="8" spans="1:5" x14ac:dyDescent="0.3">
      <c r="A8" s="13">
        <v>702</v>
      </c>
      <c r="B8" s="17" t="s">
        <v>537</v>
      </c>
      <c r="C8" s="20">
        <v>2111</v>
      </c>
      <c r="D8" s="17" t="s">
        <v>289</v>
      </c>
      <c r="E8" s="1">
        <v>1879.2</v>
      </c>
    </row>
    <row r="9" spans="1:5" x14ac:dyDescent="0.3">
      <c r="A9" s="13" t="s">
        <v>365</v>
      </c>
      <c r="B9" s="18" t="s">
        <v>561</v>
      </c>
      <c r="C9" s="14">
        <v>305</v>
      </c>
      <c r="D9" s="17" t="s">
        <v>559</v>
      </c>
      <c r="E9" s="23">
        <v>2280</v>
      </c>
    </row>
    <row r="10" spans="1:5" x14ac:dyDescent="0.3">
      <c r="A10" s="13">
        <v>702</v>
      </c>
      <c r="B10" s="17" t="s">
        <v>562</v>
      </c>
      <c r="C10" s="14">
        <v>36</v>
      </c>
      <c r="D10" s="17" t="s">
        <v>563</v>
      </c>
      <c r="E10" s="23">
        <v>1397.01</v>
      </c>
    </row>
    <row r="11" spans="1:5" x14ac:dyDescent="0.3">
      <c r="A11" s="13">
        <v>702</v>
      </c>
      <c r="B11" s="17" t="s">
        <v>564</v>
      </c>
      <c r="C11" s="14">
        <v>37</v>
      </c>
      <c r="D11" s="17" t="s">
        <v>563</v>
      </c>
      <c r="E11" s="23">
        <v>1397.01</v>
      </c>
    </row>
    <row r="12" spans="1:5" x14ac:dyDescent="0.3">
      <c r="A12" s="13">
        <v>702</v>
      </c>
      <c r="B12" s="17" t="s">
        <v>564</v>
      </c>
      <c r="C12" s="14">
        <v>38</v>
      </c>
      <c r="D12" s="17" t="s">
        <v>563</v>
      </c>
      <c r="E12" s="23">
        <v>1397.01</v>
      </c>
    </row>
    <row r="13" spans="1:5" ht="28.5" x14ac:dyDescent="0.3">
      <c r="A13" s="15">
        <v>762</v>
      </c>
      <c r="B13" s="19" t="s">
        <v>571</v>
      </c>
      <c r="C13" s="13">
        <v>4741</v>
      </c>
      <c r="D13" s="17" t="s">
        <v>572</v>
      </c>
      <c r="E13" s="23">
        <f>600*1.16</f>
        <v>696</v>
      </c>
    </row>
    <row r="14" spans="1:5" x14ac:dyDescent="0.3">
      <c r="A14" s="15">
        <v>762</v>
      </c>
      <c r="B14" s="19" t="s">
        <v>573</v>
      </c>
      <c r="C14" s="13">
        <v>189</v>
      </c>
      <c r="D14" s="17" t="s">
        <v>574</v>
      </c>
      <c r="E14" s="23">
        <f>379.31*1.16</f>
        <v>439.99959999999999</v>
      </c>
    </row>
    <row r="15" spans="1:5" x14ac:dyDescent="0.3">
      <c r="A15" s="15">
        <v>761</v>
      </c>
      <c r="B15" s="19" t="s">
        <v>575</v>
      </c>
      <c r="C15" s="13">
        <v>27956</v>
      </c>
      <c r="D15" s="17" t="s">
        <v>560</v>
      </c>
      <c r="E15" s="23">
        <v>840</v>
      </c>
    </row>
    <row r="16" spans="1:5" x14ac:dyDescent="0.3">
      <c r="A16" s="15">
        <v>70</v>
      </c>
      <c r="B16" s="19" t="s">
        <v>576</v>
      </c>
      <c r="C16" s="13">
        <v>2792</v>
      </c>
      <c r="D16" s="17" t="s">
        <v>557</v>
      </c>
      <c r="E16" s="23">
        <f>30000+9600+10500*1.16</f>
        <v>51780</v>
      </c>
    </row>
    <row r="17" spans="1:5" x14ac:dyDescent="0.3">
      <c r="A17" s="15">
        <v>70</v>
      </c>
      <c r="B17" s="19" t="s">
        <v>578</v>
      </c>
      <c r="C17" s="13">
        <v>76</v>
      </c>
      <c r="D17" s="17" t="s">
        <v>577</v>
      </c>
      <c r="E17" s="23">
        <v>4640</v>
      </c>
    </row>
    <row r="18" spans="1:5" x14ac:dyDescent="0.3">
      <c r="A18" s="15">
        <v>70</v>
      </c>
      <c r="B18" s="19" t="s">
        <v>579</v>
      </c>
      <c r="C18" s="13">
        <v>2028</v>
      </c>
      <c r="D18" s="17" t="s">
        <v>530</v>
      </c>
      <c r="E18" s="23">
        <v>4002</v>
      </c>
    </row>
    <row r="19" spans="1:5" x14ac:dyDescent="0.3">
      <c r="A19" s="13">
        <v>754</v>
      </c>
      <c r="B19" s="18" t="s">
        <v>580</v>
      </c>
      <c r="C19" s="14">
        <v>18655</v>
      </c>
      <c r="D19" s="17" t="s">
        <v>347</v>
      </c>
      <c r="E19" s="23">
        <v>720</v>
      </c>
    </row>
    <row r="20" spans="1:5" x14ac:dyDescent="0.3">
      <c r="A20" s="13">
        <v>757</v>
      </c>
      <c r="B20" s="18" t="s">
        <v>581</v>
      </c>
      <c r="C20" s="14">
        <v>18656</v>
      </c>
      <c r="D20" s="17" t="s">
        <v>347</v>
      </c>
      <c r="E20" s="23">
        <v>192</v>
      </c>
    </row>
    <row r="21" spans="1:5" x14ac:dyDescent="0.3">
      <c r="A21" s="13"/>
      <c r="B21" s="17"/>
      <c r="C21" s="14"/>
      <c r="D21" s="17"/>
      <c r="E21" s="23"/>
    </row>
    <row r="22" spans="1:5" ht="17.25" thickBot="1" x14ac:dyDescent="0.35">
      <c r="A22" s="16"/>
      <c r="B22" s="11"/>
      <c r="C22" s="21" t="s">
        <v>25</v>
      </c>
      <c r="D22" s="22"/>
      <c r="E22" s="24">
        <f>SUM(E8:E20)</f>
        <v>71660.229599999991</v>
      </c>
    </row>
  </sheetData>
  <pageMargins left="0.59055118110236227" right="0" top="0.74803149606299213" bottom="0.7480314960629921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P83"/>
  <sheetViews>
    <sheetView workbookViewId="0">
      <selection activeCell="A21" sqref="A21"/>
    </sheetView>
  </sheetViews>
  <sheetFormatPr baseColWidth="10" defaultColWidth="12.42578125" defaultRowHeight="16.5" customHeight="1" x14ac:dyDescent="0.25"/>
  <cols>
    <col min="1" max="1" width="60.42578125" style="263" customWidth="1"/>
    <col min="2" max="2" width="61.7109375" style="263" customWidth="1"/>
    <col min="3" max="3" width="17.28515625" style="263" customWidth="1"/>
    <col min="4" max="250" width="12.42578125" style="263" customWidth="1"/>
    <col min="251" max="16384" width="12.42578125" style="254"/>
  </cols>
  <sheetData>
    <row r="1" spans="1:3" s="254" customFormat="1" ht="15.75" x14ac:dyDescent="0.2">
      <c r="A1" s="253"/>
      <c r="B1" s="253"/>
    </row>
    <row r="2" spans="1:3" s="254" customFormat="1" ht="15.75" x14ac:dyDescent="0.2">
      <c r="A2" s="253"/>
      <c r="B2" s="253"/>
    </row>
    <row r="3" spans="1:3" s="254" customFormat="1" ht="15.75" x14ac:dyDescent="0.25">
      <c r="A3" s="255" t="s">
        <v>655</v>
      </c>
      <c r="B3" s="256"/>
      <c r="C3" s="256"/>
    </row>
    <row r="4" spans="1:3" s="254" customFormat="1" ht="15.75" x14ac:dyDescent="0.2">
      <c r="A4" s="257" t="s">
        <v>656</v>
      </c>
      <c r="B4" s="257" t="s">
        <v>657</v>
      </c>
      <c r="C4" s="257" t="s">
        <v>11</v>
      </c>
    </row>
    <row r="5" spans="1:3" s="254" customFormat="1" ht="15.75" x14ac:dyDescent="0.2">
      <c r="A5" s="258" t="s">
        <v>658</v>
      </c>
      <c r="B5" s="259" t="s">
        <v>659</v>
      </c>
      <c r="C5" s="260">
        <f>[1]TELEVISA!AY16</f>
        <v>1372181.1680000001</v>
      </c>
    </row>
    <row r="6" spans="1:3" s="254" customFormat="1" ht="15.75" x14ac:dyDescent="0.2">
      <c r="A6" s="258" t="s">
        <v>660</v>
      </c>
      <c r="B6" s="259" t="s">
        <v>661</v>
      </c>
      <c r="C6" s="260">
        <f>[1]AZTECA!AY18</f>
        <v>475725.4</v>
      </c>
    </row>
    <row r="7" spans="1:3" s="254" customFormat="1" ht="15.75" x14ac:dyDescent="0.2">
      <c r="A7" s="258" t="s">
        <v>662</v>
      </c>
      <c r="B7" s="259" t="s">
        <v>663</v>
      </c>
      <c r="C7" s="261">
        <f>[1]TELECABLE!AY27</f>
        <v>104129.72</v>
      </c>
    </row>
    <row r="8" spans="1:3" s="254" customFormat="1" ht="15.75" x14ac:dyDescent="0.2">
      <c r="A8" s="258" t="s">
        <v>664</v>
      </c>
      <c r="B8" s="259" t="s">
        <v>663</v>
      </c>
      <c r="C8" s="260">
        <f>[1]MEGACABLE!AY29</f>
        <v>97533.96</v>
      </c>
    </row>
    <row r="9" spans="1:3" s="254" customFormat="1" ht="15.75" x14ac:dyDescent="0.2">
      <c r="A9" s="258" t="s">
        <v>665</v>
      </c>
      <c r="B9" s="259" t="s">
        <v>666</v>
      </c>
      <c r="C9" s="260">
        <f>[1]RADIO!D20</f>
        <v>102287.988</v>
      </c>
    </row>
    <row r="10" spans="1:3" s="254" customFormat="1" ht="15.75" x14ac:dyDescent="0.2">
      <c r="A10" s="258" t="s">
        <v>667</v>
      </c>
      <c r="B10" s="259" t="s">
        <v>668</v>
      </c>
      <c r="C10" s="260">
        <f>[1]RADIO!D34</f>
        <v>123795.2</v>
      </c>
    </row>
    <row r="11" spans="1:3" s="254" customFormat="1" ht="15.75" x14ac:dyDescent="0.2">
      <c r="A11" s="258" t="s">
        <v>669</v>
      </c>
      <c r="B11" s="259" t="s">
        <v>670</v>
      </c>
      <c r="C11" s="260">
        <f>[1]RADIO!D13</f>
        <v>191426.68</v>
      </c>
    </row>
    <row r="12" spans="1:3" s="254" customFormat="1" ht="15.75" x14ac:dyDescent="0.2">
      <c r="A12" s="258" t="s">
        <v>671</v>
      </c>
      <c r="B12" s="259" t="s">
        <v>672</v>
      </c>
      <c r="C12" s="260">
        <f>[1]RADIO!D47</f>
        <v>48449.14</v>
      </c>
    </row>
    <row r="13" spans="1:3" s="254" customFormat="1" ht="15.75" x14ac:dyDescent="0.2">
      <c r="A13" s="258" t="s">
        <v>673</v>
      </c>
      <c r="B13" s="259" t="s">
        <v>674</v>
      </c>
      <c r="C13" s="260">
        <f>[1]RADIO!D41</f>
        <v>68727.679999999993</v>
      </c>
    </row>
    <row r="14" spans="1:3" s="254" customFormat="1" ht="15.75" x14ac:dyDescent="0.2">
      <c r="A14" s="258" t="s">
        <v>675</v>
      </c>
      <c r="B14" s="259" t="s">
        <v>676</v>
      </c>
      <c r="C14" s="260">
        <f>[1]RADIO!D52</f>
        <v>15000.01</v>
      </c>
    </row>
    <row r="15" spans="1:3" s="254" customFormat="1" ht="15.75" x14ac:dyDescent="0.2">
      <c r="A15" s="258" t="s">
        <v>677</v>
      </c>
      <c r="B15" s="259" t="s">
        <v>678</v>
      </c>
      <c r="C15" s="260">
        <f>[1]RADIO!D57</f>
        <v>19984.944000000003</v>
      </c>
    </row>
    <row r="16" spans="1:3" s="254" customFormat="1" ht="15.75" x14ac:dyDescent="0.2">
      <c r="A16" s="258" t="s">
        <v>679</v>
      </c>
      <c r="B16" s="259" t="s">
        <v>680</v>
      </c>
      <c r="C16" s="260">
        <f>[1]RADIO!D64</f>
        <v>47873.2</v>
      </c>
    </row>
    <row r="17" spans="1:3" ht="15.75" x14ac:dyDescent="0.2">
      <c r="A17" s="262" t="s">
        <v>681</v>
      </c>
      <c r="B17" s="259" t="s">
        <v>682</v>
      </c>
      <c r="C17" s="260">
        <f>[1]RADIO!D73</f>
        <v>79784.800000000003</v>
      </c>
    </row>
    <row r="18" spans="1:3" ht="15.95" customHeight="1" x14ac:dyDescent="0.2">
      <c r="A18" s="258" t="s">
        <v>683</v>
      </c>
      <c r="B18" s="259" t="s">
        <v>684</v>
      </c>
      <c r="C18" s="260">
        <f>[1]RADIO!D78</f>
        <v>10915.6</v>
      </c>
    </row>
    <row r="19" spans="1:3" ht="15.95" customHeight="1" x14ac:dyDescent="0.2">
      <c r="A19" s="258" t="s">
        <v>685</v>
      </c>
      <c r="B19" s="259" t="s">
        <v>686</v>
      </c>
      <c r="C19" s="260">
        <f>[1]RADIO!D27</f>
        <v>74416.320000000007</v>
      </c>
    </row>
    <row r="20" spans="1:3" ht="15.95" customHeight="1" x14ac:dyDescent="0.2">
      <c r="A20" s="258" t="s">
        <v>687</v>
      </c>
      <c r="B20" s="259" t="s">
        <v>688</v>
      </c>
      <c r="C20" s="260">
        <f>[1]RADIO!D82</f>
        <v>5000.0640000000003</v>
      </c>
    </row>
    <row r="21" spans="1:3" ht="15.95" customHeight="1" x14ac:dyDescent="0.2">
      <c r="A21" s="258" t="s">
        <v>689</v>
      </c>
      <c r="B21" s="259" t="s">
        <v>690</v>
      </c>
      <c r="C21" s="260">
        <f>[1]PRENSA!BB8</f>
        <v>89001</v>
      </c>
    </row>
    <row r="22" spans="1:3" ht="15.95" customHeight="1" x14ac:dyDescent="0.2">
      <c r="A22" s="258" t="s">
        <v>691</v>
      </c>
      <c r="B22" s="259" t="s">
        <v>678</v>
      </c>
      <c r="C22" s="260">
        <f>[1]PRENSA!BB9+[1]PRENSA!BB10</f>
        <v>94447.2</v>
      </c>
    </row>
    <row r="23" spans="1:3" ht="15.95" customHeight="1" x14ac:dyDescent="0.2">
      <c r="A23" s="258" t="s">
        <v>692</v>
      </c>
      <c r="B23" s="259" t="s">
        <v>693</v>
      </c>
      <c r="C23" s="260">
        <f>[1]PRENSA!BB7</f>
        <v>103936</v>
      </c>
    </row>
    <row r="24" spans="1:3" ht="15.95" customHeight="1" x14ac:dyDescent="0.2">
      <c r="A24" s="258" t="s">
        <v>694</v>
      </c>
      <c r="B24" s="259" t="s">
        <v>695</v>
      </c>
      <c r="C24" s="260">
        <f>[1]PRENSA!BB11</f>
        <v>34800</v>
      </c>
    </row>
    <row r="25" spans="1:3" ht="15.95" customHeight="1" x14ac:dyDescent="0.2">
      <c r="A25" s="258" t="s">
        <v>696</v>
      </c>
      <c r="B25" s="259" t="s">
        <v>697</v>
      </c>
      <c r="C25" s="260">
        <f>[1]PRENSA!BB12</f>
        <v>61542.64</v>
      </c>
    </row>
    <row r="26" spans="1:3" ht="15.95" customHeight="1" x14ac:dyDescent="0.2">
      <c r="A26" s="258" t="s">
        <v>698</v>
      </c>
      <c r="B26" s="259" t="s">
        <v>699</v>
      </c>
      <c r="C26" s="260">
        <f>[1]CAMIONES!E8</f>
        <v>696000</v>
      </c>
    </row>
    <row r="27" spans="1:3" ht="15.95" customHeight="1" x14ac:dyDescent="0.2">
      <c r="A27" s="258" t="s">
        <v>700</v>
      </c>
      <c r="B27" s="264"/>
      <c r="C27" s="265">
        <v>600580.4</v>
      </c>
    </row>
    <row r="28" spans="1:3" ht="15.95" customHeight="1" x14ac:dyDescent="0.2">
      <c r="A28" s="258" t="s">
        <v>701</v>
      </c>
      <c r="B28" s="259" t="s">
        <v>702</v>
      </c>
      <c r="C28" s="260">
        <v>473280</v>
      </c>
    </row>
    <row r="29" spans="1:3" ht="15.95" customHeight="1" x14ac:dyDescent="0.2">
      <c r="A29" s="258" t="s">
        <v>703</v>
      </c>
      <c r="B29" s="259" t="s">
        <v>704</v>
      </c>
      <c r="C29" s="260"/>
    </row>
    <row r="30" spans="1:3" ht="15.95" customHeight="1" thickBot="1" x14ac:dyDescent="0.25">
      <c r="A30" s="258" t="s">
        <v>705</v>
      </c>
      <c r="B30" s="264"/>
      <c r="C30" s="260">
        <v>636450</v>
      </c>
    </row>
    <row r="31" spans="1:3" ht="15.95" customHeight="1" thickBot="1" x14ac:dyDescent="0.25">
      <c r="A31" s="253"/>
      <c r="C31" s="266">
        <f>SUM(C5:C30)</f>
        <v>5627269.114000001</v>
      </c>
    </row>
    <row r="32" spans="1:3" ht="15.95" customHeight="1" x14ac:dyDescent="0.2">
      <c r="A32" s="253"/>
      <c r="B32" s="267"/>
    </row>
    <row r="33" spans="1:250" ht="15.95" customHeight="1" x14ac:dyDescent="0.2">
      <c r="A33" s="253"/>
      <c r="B33" s="267"/>
    </row>
    <row r="34" spans="1:250" ht="15.75" x14ac:dyDescent="0.2">
      <c r="A34" s="253"/>
      <c r="B34" s="267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</row>
    <row r="35" spans="1:250" ht="15.75" x14ac:dyDescent="0.2">
      <c r="A35" s="253"/>
      <c r="B35" s="267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  <c r="HL35" s="254"/>
      <c r="HM35" s="254"/>
      <c r="HN35" s="254"/>
      <c r="HO35" s="254"/>
      <c r="HP35" s="254"/>
      <c r="HQ35" s="254"/>
      <c r="HR35" s="254"/>
      <c r="HS35" s="254"/>
      <c r="HT35" s="254"/>
      <c r="HU35" s="254"/>
      <c r="HV35" s="254"/>
      <c r="HW35" s="254"/>
      <c r="HX35" s="254"/>
      <c r="HY35" s="254"/>
      <c r="HZ35" s="254"/>
      <c r="IA35" s="254"/>
      <c r="IB35" s="254"/>
      <c r="IC35" s="254"/>
      <c r="ID35" s="254"/>
      <c r="IE35" s="254"/>
      <c r="IF35" s="254"/>
      <c r="IG35" s="254"/>
      <c r="IH35" s="254"/>
      <c r="II35" s="254"/>
      <c r="IJ35" s="254"/>
      <c r="IK35" s="254"/>
      <c r="IL35" s="254"/>
      <c r="IM35" s="254"/>
      <c r="IN35" s="254"/>
      <c r="IO35" s="254"/>
      <c r="IP35" s="254"/>
    </row>
    <row r="36" spans="1:250" ht="15.75" x14ac:dyDescent="0.2">
      <c r="A36" s="253"/>
      <c r="B36" s="267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</row>
    <row r="37" spans="1:250" ht="15.75" x14ac:dyDescent="0.2">
      <c r="A37" s="253"/>
      <c r="B37" s="267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</row>
    <row r="38" spans="1:250" ht="15.75" x14ac:dyDescent="0.2">
      <c r="A38" s="253"/>
      <c r="B38" s="267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</row>
    <row r="39" spans="1:250" ht="15.75" x14ac:dyDescent="0.2">
      <c r="A39" s="253"/>
      <c r="B39" s="267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  <c r="HF39" s="254"/>
      <c r="HG39" s="254"/>
      <c r="HH39" s="254"/>
      <c r="HI39" s="254"/>
      <c r="HJ39" s="254"/>
      <c r="HK39" s="254"/>
      <c r="HL39" s="254"/>
      <c r="HM39" s="254"/>
      <c r="HN39" s="254"/>
      <c r="HO39" s="254"/>
      <c r="HP39" s="254"/>
      <c r="HQ39" s="254"/>
      <c r="HR39" s="254"/>
      <c r="HS39" s="254"/>
      <c r="HT39" s="254"/>
      <c r="HU39" s="254"/>
      <c r="HV39" s="254"/>
      <c r="HW39" s="254"/>
      <c r="HX39" s="254"/>
      <c r="HY39" s="254"/>
      <c r="HZ39" s="254"/>
      <c r="IA39" s="254"/>
      <c r="IB39" s="254"/>
      <c r="IC39" s="254"/>
      <c r="ID39" s="254"/>
      <c r="IE39" s="254"/>
      <c r="IF39" s="254"/>
      <c r="IG39" s="254"/>
      <c r="IH39" s="254"/>
      <c r="II39" s="254"/>
      <c r="IJ39" s="254"/>
      <c r="IK39" s="254"/>
      <c r="IL39" s="254"/>
      <c r="IM39" s="254"/>
      <c r="IN39" s="254"/>
      <c r="IO39" s="254"/>
      <c r="IP39" s="254"/>
    </row>
    <row r="40" spans="1:250" ht="15.75" x14ac:dyDescent="0.25">
      <c r="C40" s="254"/>
      <c r="D40" s="254"/>
    </row>
    <row r="41" spans="1:250" ht="15.75" x14ac:dyDescent="0.25">
      <c r="C41" s="254"/>
      <c r="D41" s="254"/>
    </row>
    <row r="42" spans="1:250" ht="15.75" x14ac:dyDescent="0.25">
      <c r="C42" s="254"/>
      <c r="D42" s="254"/>
    </row>
    <row r="43" spans="1:250" ht="15.75" x14ac:dyDescent="0.25">
      <c r="C43" s="254"/>
      <c r="D43" s="254"/>
    </row>
    <row r="44" spans="1:250" ht="15.75" x14ac:dyDescent="0.25">
      <c r="C44" s="254"/>
      <c r="D44" s="254"/>
    </row>
    <row r="45" spans="1:250" ht="15.75" x14ac:dyDescent="0.25">
      <c r="C45" s="254"/>
      <c r="D45" s="254"/>
    </row>
    <row r="46" spans="1:250" ht="15.75" x14ac:dyDescent="0.25">
      <c r="C46" s="254"/>
      <c r="D46" s="254"/>
    </row>
    <row r="47" spans="1:250" ht="15.75" x14ac:dyDescent="0.25">
      <c r="C47" s="254"/>
      <c r="D47" s="254"/>
    </row>
    <row r="48" spans="1:250" ht="15.75" x14ac:dyDescent="0.25">
      <c r="C48" s="254"/>
      <c r="D48" s="254"/>
    </row>
    <row r="49" spans="2:4" ht="15.75" x14ac:dyDescent="0.25">
      <c r="C49" s="254"/>
      <c r="D49" s="254"/>
    </row>
    <row r="50" spans="2:4" ht="15.75" x14ac:dyDescent="0.25">
      <c r="B50" s="254"/>
      <c r="C50" s="254"/>
    </row>
    <row r="51" spans="2:4" ht="15.75" x14ac:dyDescent="0.25">
      <c r="B51" s="254"/>
      <c r="C51" s="254"/>
    </row>
    <row r="52" spans="2:4" ht="15.75" x14ac:dyDescent="0.25">
      <c r="B52" s="254"/>
      <c r="C52" s="254"/>
    </row>
    <row r="53" spans="2:4" ht="15.75" x14ac:dyDescent="0.25">
      <c r="B53" s="254"/>
      <c r="C53" s="254"/>
    </row>
    <row r="54" spans="2:4" ht="15.75" x14ac:dyDescent="0.25">
      <c r="B54" s="254"/>
      <c r="C54" s="254"/>
    </row>
    <row r="55" spans="2:4" ht="15.75" x14ac:dyDescent="0.25">
      <c r="B55" s="254"/>
      <c r="C55" s="254"/>
    </row>
    <row r="56" spans="2:4" ht="15.75" x14ac:dyDescent="0.25">
      <c r="B56" s="254"/>
      <c r="C56" s="254"/>
    </row>
    <row r="57" spans="2:4" ht="15.75" x14ac:dyDescent="0.25">
      <c r="B57" s="254"/>
      <c r="C57" s="254"/>
    </row>
    <row r="58" spans="2:4" ht="15.75" x14ac:dyDescent="0.25">
      <c r="B58" s="254"/>
      <c r="C58" s="254"/>
    </row>
    <row r="59" spans="2:4" ht="15.75" x14ac:dyDescent="0.25">
      <c r="B59" s="254"/>
      <c r="C59" s="254"/>
    </row>
    <row r="60" spans="2:4" ht="15.75" x14ac:dyDescent="0.25">
      <c r="B60" s="254"/>
      <c r="C60" s="254"/>
    </row>
    <row r="61" spans="2:4" ht="15.75" x14ac:dyDescent="0.25">
      <c r="B61" s="254"/>
      <c r="C61" s="254"/>
    </row>
    <row r="62" spans="2:4" ht="15.75" x14ac:dyDescent="0.25">
      <c r="B62" s="254"/>
      <c r="C62" s="254"/>
    </row>
    <row r="63" spans="2:4" ht="15.75" x14ac:dyDescent="0.25">
      <c r="B63" s="254"/>
      <c r="C63" s="254"/>
    </row>
    <row r="64" spans="2:4" ht="15.75" x14ac:dyDescent="0.25">
      <c r="B64" s="254"/>
      <c r="C64" s="254"/>
    </row>
    <row r="65" spans="2:3" ht="15.75" x14ac:dyDescent="0.25">
      <c r="B65" s="254"/>
      <c r="C65" s="254"/>
    </row>
    <row r="66" spans="2:3" ht="15.75" x14ac:dyDescent="0.25">
      <c r="B66" s="254"/>
      <c r="C66" s="254"/>
    </row>
    <row r="67" spans="2:3" ht="15.75" x14ac:dyDescent="0.25">
      <c r="B67" s="254"/>
      <c r="C67" s="254"/>
    </row>
    <row r="68" spans="2:3" ht="15.75" x14ac:dyDescent="0.25">
      <c r="B68" s="254"/>
      <c r="C68" s="254"/>
    </row>
    <row r="69" spans="2:3" ht="15.75" x14ac:dyDescent="0.25">
      <c r="B69" s="254"/>
      <c r="C69" s="254"/>
    </row>
    <row r="70" spans="2:3" ht="15.75" x14ac:dyDescent="0.25">
      <c r="B70" s="254"/>
      <c r="C70" s="254"/>
    </row>
    <row r="71" spans="2:3" ht="15.75" x14ac:dyDescent="0.25">
      <c r="B71" s="254"/>
      <c r="C71" s="254"/>
    </row>
    <row r="72" spans="2:3" ht="15.75" x14ac:dyDescent="0.25">
      <c r="B72" s="254"/>
      <c r="C72" s="254"/>
    </row>
    <row r="73" spans="2:3" ht="15.75" x14ac:dyDescent="0.25">
      <c r="B73" s="254"/>
      <c r="C73" s="254"/>
    </row>
    <row r="74" spans="2:3" ht="15.75" x14ac:dyDescent="0.25">
      <c r="B74" s="254"/>
      <c r="C74" s="254"/>
    </row>
    <row r="75" spans="2:3" ht="15.75" x14ac:dyDescent="0.25">
      <c r="B75" s="254"/>
      <c r="C75" s="254"/>
    </row>
    <row r="76" spans="2:3" ht="15.75" x14ac:dyDescent="0.25">
      <c r="B76" s="254"/>
      <c r="C76" s="254"/>
    </row>
    <row r="77" spans="2:3" ht="15.75" x14ac:dyDescent="0.25">
      <c r="B77" s="254"/>
      <c r="C77" s="254"/>
    </row>
    <row r="78" spans="2:3" ht="15.75" x14ac:dyDescent="0.25">
      <c r="B78" s="254"/>
      <c r="C78" s="254"/>
    </row>
    <row r="79" spans="2:3" ht="15.75" x14ac:dyDescent="0.25">
      <c r="B79" s="254"/>
      <c r="C79" s="254"/>
    </row>
    <row r="80" spans="2:3" ht="15.75" x14ac:dyDescent="0.25">
      <c r="B80" s="254"/>
      <c r="C80" s="254"/>
    </row>
    <row r="81" spans="2:3" ht="15.75" x14ac:dyDescent="0.25">
      <c r="B81" s="254"/>
      <c r="C81" s="254"/>
    </row>
    <row r="82" spans="2:3" ht="15.75" x14ac:dyDescent="0.25">
      <c r="B82" s="254"/>
      <c r="C82" s="254"/>
    </row>
    <row r="83" spans="2:3" ht="15.75" x14ac:dyDescent="0.25">
      <c r="B83" s="254"/>
      <c r="C83" s="254"/>
    </row>
  </sheetData>
  <mergeCells count="1">
    <mergeCell ref="A3:C3"/>
  </mergeCells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0"/>
  <sheetViews>
    <sheetView tabSelected="1" workbookViewId="0">
      <selection activeCell="B17" sqref="B17"/>
    </sheetView>
  </sheetViews>
  <sheetFormatPr baseColWidth="10" defaultRowHeight="16.5" x14ac:dyDescent="0.3"/>
  <cols>
    <col min="1" max="1" width="12.7109375" style="2" customWidth="1"/>
    <col min="2" max="2" width="88.7109375" style="1" customWidth="1"/>
    <col min="3" max="3" width="13.42578125" style="2" customWidth="1"/>
    <col min="4" max="4" width="38" style="1" customWidth="1"/>
    <col min="5" max="5" width="14.42578125" style="1" customWidth="1"/>
    <col min="6" max="6" width="13.85546875" style="1" bestFit="1" customWidth="1"/>
    <col min="7" max="16384" width="11.42578125" style="1"/>
  </cols>
  <sheetData>
    <row r="2" spans="1:6" x14ac:dyDescent="0.3">
      <c r="A2" s="141" t="s">
        <v>69</v>
      </c>
      <c r="B2" s="142" t="s">
        <v>534</v>
      </c>
      <c r="D2" s="147" t="s">
        <v>80</v>
      </c>
      <c r="E2" s="148">
        <f>E6+E16</f>
        <v>209531.62</v>
      </c>
    </row>
    <row r="3" spans="1:6" x14ac:dyDescent="0.3">
      <c r="D3" s="159" t="s">
        <v>56</v>
      </c>
      <c r="E3" s="164">
        <f>E13+E20</f>
        <v>208000.91999999998</v>
      </c>
    </row>
    <row r="4" spans="1:6" x14ac:dyDescent="0.3">
      <c r="D4" s="147" t="s">
        <v>57</v>
      </c>
      <c r="E4" s="148">
        <f>E2-E3</f>
        <v>1530.7000000000116</v>
      </c>
    </row>
    <row r="6" spans="1:6" ht="17.25" thickBot="1" x14ac:dyDescent="0.35">
      <c r="A6" s="161" t="s">
        <v>5</v>
      </c>
      <c r="B6" s="162" t="s">
        <v>627</v>
      </c>
      <c r="D6" s="1" t="s">
        <v>76</v>
      </c>
      <c r="E6" s="3">
        <v>119531.62</v>
      </c>
    </row>
    <row r="7" spans="1:6" ht="17.25" thickBot="1" x14ac:dyDescent="0.35">
      <c r="A7" s="143" t="s">
        <v>0</v>
      </c>
      <c r="B7" s="144" t="s">
        <v>1</v>
      </c>
      <c r="C7" s="144" t="s">
        <v>2</v>
      </c>
      <c r="D7" s="144" t="s">
        <v>3</v>
      </c>
      <c r="E7" s="144" t="s">
        <v>4</v>
      </c>
    </row>
    <row r="8" spans="1:6" x14ac:dyDescent="0.3">
      <c r="A8" s="13" t="s">
        <v>506</v>
      </c>
      <c r="B8" s="18" t="s">
        <v>509</v>
      </c>
      <c r="C8" s="1">
        <v>270</v>
      </c>
      <c r="D8" s="17" t="s">
        <v>414</v>
      </c>
      <c r="E8" s="23">
        <v>15000</v>
      </c>
    </row>
    <row r="9" spans="1:6" x14ac:dyDescent="0.3">
      <c r="A9" s="13" t="s">
        <v>507</v>
      </c>
      <c r="B9" s="18" t="s">
        <v>508</v>
      </c>
      <c r="C9" s="1">
        <v>272</v>
      </c>
      <c r="D9" s="17" t="s">
        <v>414</v>
      </c>
      <c r="E9" s="23">
        <v>15000</v>
      </c>
    </row>
    <row r="10" spans="1:6" x14ac:dyDescent="0.3">
      <c r="A10" s="13" t="s">
        <v>533</v>
      </c>
      <c r="B10" s="18" t="s">
        <v>531</v>
      </c>
      <c r="C10" s="1">
        <v>12669</v>
      </c>
      <c r="D10" s="17" t="s">
        <v>532</v>
      </c>
      <c r="E10" s="23">
        <v>88000</v>
      </c>
    </row>
    <row r="11" spans="1:6" x14ac:dyDescent="0.3">
      <c r="A11" s="13"/>
      <c r="B11" s="18"/>
      <c r="C11" s="14"/>
      <c r="D11" s="17"/>
      <c r="E11" s="23"/>
    </row>
    <row r="12" spans="1:6" x14ac:dyDescent="0.3">
      <c r="A12" s="15"/>
      <c r="B12" s="19"/>
      <c r="C12" s="13"/>
      <c r="D12" s="19"/>
      <c r="E12" s="23"/>
      <c r="F12" s="168" t="s">
        <v>81</v>
      </c>
    </row>
    <row r="13" spans="1:6" ht="17.25" thickBot="1" x14ac:dyDescent="0.35">
      <c r="A13" s="16"/>
      <c r="B13" s="11"/>
      <c r="C13" s="21" t="s">
        <v>25</v>
      </c>
      <c r="D13" s="22"/>
      <c r="E13" s="24">
        <f>SUM(E8:E12)</f>
        <v>118000</v>
      </c>
      <c r="F13" s="169">
        <f>E6-E13</f>
        <v>1531.6199999999953</v>
      </c>
    </row>
    <row r="14" spans="1:6" x14ac:dyDescent="0.3">
      <c r="A14" s="70"/>
      <c r="B14" s="47"/>
      <c r="C14" s="138"/>
      <c r="D14" s="167"/>
      <c r="E14" s="155"/>
      <c r="F14" s="3"/>
    </row>
    <row r="16" spans="1:6" ht="17.25" thickBot="1" x14ac:dyDescent="0.35">
      <c r="A16" s="161" t="s">
        <v>5</v>
      </c>
      <c r="B16" s="162" t="s">
        <v>628</v>
      </c>
      <c r="D16" s="1" t="s">
        <v>76</v>
      </c>
      <c r="E16" s="23">
        <v>90000</v>
      </c>
    </row>
    <row r="17" spans="1:6" ht="17.25" thickBot="1" x14ac:dyDescent="0.35">
      <c r="A17" s="143" t="s">
        <v>0</v>
      </c>
      <c r="B17" s="144" t="s">
        <v>1</v>
      </c>
      <c r="C17" s="144" t="s">
        <v>2</v>
      </c>
      <c r="D17" s="144" t="s">
        <v>3</v>
      </c>
      <c r="E17" s="144" t="s">
        <v>4</v>
      </c>
    </row>
    <row r="18" spans="1:6" x14ac:dyDescent="0.3">
      <c r="A18" s="13">
        <v>21</v>
      </c>
      <c r="B18" s="17" t="s">
        <v>139</v>
      </c>
      <c r="C18" s="20">
        <v>13</v>
      </c>
      <c r="D18" s="17" t="s">
        <v>70</v>
      </c>
      <c r="E18" s="23">
        <v>4640</v>
      </c>
    </row>
    <row r="19" spans="1:6" x14ac:dyDescent="0.3">
      <c r="A19" s="15" t="s">
        <v>278</v>
      </c>
      <c r="B19" s="19" t="s">
        <v>413</v>
      </c>
      <c r="C19" s="13">
        <v>25</v>
      </c>
      <c r="D19" s="17" t="s">
        <v>70</v>
      </c>
      <c r="E19" s="23">
        <v>85360.92</v>
      </c>
      <c r="F19" s="168" t="s">
        <v>81</v>
      </c>
    </row>
    <row r="20" spans="1:6" ht="17.25" thickBot="1" x14ac:dyDescent="0.35">
      <c r="A20" s="16"/>
      <c r="B20" s="11"/>
      <c r="C20" s="21" t="s">
        <v>25</v>
      </c>
      <c r="D20" s="22"/>
      <c r="E20" s="24">
        <f>SUM(E18:E19)</f>
        <v>90000.92</v>
      </c>
      <c r="F20" s="169">
        <f>E16-E20</f>
        <v>-0.91999999999825377</v>
      </c>
    </row>
  </sheetData>
  <pageMargins left="0.7" right="0.7" top="0.75" bottom="0.75" header="0.3" footer="0.3"/>
  <pageSetup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9"/>
  <sheetViews>
    <sheetView topLeftCell="A7" workbookViewId="0">
      <selection activeCell="D11" sqref="D11"/>
    </sheetView>
  </sheetViews>
  <sheetFormatPr baseColWidth="10" defaultRowHeight="16.5" x14ac:dyDescent="0.3"/>
  <cols>
    <col min="1" max="1" width="14.28515625" style="2" customWidth="1"/>
    <col min="2" max="2" width="63.140625" style="1" customWidth="1"/>
    <col min="3" max="3" width="13.42578125" style="2" customWidth="1"/>
    <col min="4" max="4" width="38" style="1" customWidth="1"/>
    <col min="5" max="5" width="15.85546875" style="1" customWidth="1"/>
    <col min="6" max="6" width="12.7109375" style="1" bestFit="1" customWidth="1"/>
    <col min="7" max="16384" width="11.42578125" style="1"/>
  </cols>
  <sheetData>
    <row r="2" spans="1:6" x14ac:dyDescent="0.3">
      <c r="A2" s="141" t="s">
        <v>63</v>
      </c>
      <c r="B2" s="142" t="s">
        <v>64</v>
      </c>
      <c r="D2" s="147" t="s">
        <v>80</v>
      </c>
      <c r="E2" s="148">
        <f>E7+E15+E25</f>
        <v>105254.35</v>
      </c>
    </row>
    <row r="3" spans="1:6" x14ac:dyDescent="0.3">
      <c r="D3" s="159" t="s">
        <v>56</v>
      </c>
      <c r="E3" s="164">
        <f>E13+E22+E29</f>
        <v>28990.37</v>
      </c>
    </row>
    <row r="4" spans="1:6" x14ac:dyDescent="0.3">
      <c r="D4" s="147" t="s">
        <v>57</v>
      </c>
      <c r="E4" s="148">
        <f>E2-E3</f>
        <v>76263.98000000001</v>
      </c>
    </row>
    <row r="5" spans="1:6" x14ac:dyDescent="0.3">
      <c r="D5" s="96"/>
      <c r="E5" s="140"/>
    </row>
    <row r="6" spans="1:6" x14ac:dyDescent="0.3">
      <c r="D6" s="96"/>
      <c r="E6" s="140"/>
    </row>
    <row r="7" spans="1:6" ht="17.25" thickBot="1" x14ac:dyDescent="0.35">
      <c r="A7" s="161" t="s">
        <v>5</v>
      </c>
      <c r="B7" s="162" t="s">
        <v>629</v>
      </c>
      <c r="D7" s="1" t="s">
        <v>76</v>
      </c>
      <c r="E7" s="23">
        <v>13539.52</v>
      </c>
    </row>
    <row r="8" spans="1:6" ht="17.25" thickBot="1" x14ac:dyDescent="0.35">
      <c r="A8" s="143" t="s">
        <v>0</v>
      </c>
      <c r="B8" s="144" t="s">
        <v>1</v>
      </c>
      <c r="C8" s="144" t="s">
        <v>2</v>
      </c>
      <c r="D8" s="144" t="s">
        <v>3</v>
      </c>
      <c r="E8" s="144" t="s">
        <v>4</v>
      </c>
    </row>
    <row r="9" spans="1:6" x14ac:dyDescent="0.3">
      <c r="A9" s="13">
        <v>595</v>
      </c>
      <c r="B9" s="17" t="s">
        <v>65</v>
      </c>
      <c r="C9" s="20">
        <v>1909</v>
      </c>
      <c r="D9" s="17" t="s">
        <v>66</v>
      </c>
      <c r="E9" s="23">
        <v>1102</v>
      </c>
    </row>
    <row r="10" spans="1:6" ht="30" customHeight="1" x14ac:dyDescent="0.3">
      <c r="A10" s="223" t="s">
        <v>461</v>
      </c>
      <c r="B10" s="18" t="s">
        <v>67</v>
      </c>
      <c r="C10" s="14">
        <v>1909</v>
      </c>
      <c r="D10" s="17" t="s">
        <v>66</v>
      </c>
      <c r="E10" s="23">
        <v>1741.16</v>
      </c>
    </row>
    <row r="11" spans="1:6" x14ac:dyDescent="0.3">
      <c r="A11" s="13">
        <v>589</v>
      </c>
      <c r="B11" s="18" t="s">
        <v>68</v>
      </c>
      <c r="C11" s="14" t="s">
        <v>460</v>
      </c>
      <c r="D11" s="18" t="s">
        <v>459</v>
      </c>
      <c r="E11" s="23">
        <v>5046</v>
      </c>
    </row>
    <row r="12" spans="1:6" x14ac:dyDescent="0.3">
      <c r="A12" s="15" t="s">
        <v>365</v>
      </c>
      <c r="B12" s="19" t="s">
        <v>65</v>
      </c>
      <c r="C12" s="13">
        <v>172</v>
      </c>
      <c r="D12" s="19" t="s">
        <v>66</v>
      </c>
      <c r="E12" s="23">
        <v>1276</v>
      </c>
      <c r="F12" s="168" t="s">
        <v>81</v>
      </c>
    </row>
    <row r="13" spans="1:6" ht="17.25" thickBot="1" x14ac:dyDescent="0.35">
      <c r="A13" s="16"/>
      <c r="B13" s="11"/>
      <c r="C13" s="21" t="s">
        <v>25</v>
      </c>
      <c r="D13" s="22"/>
      <c r="E13" s="24">
        <f>SUM(E9:E12)</f>
        <v>9165.16</v>
      </c>
      <c r="F13" s="169">
        <f>E7-E13</f>
        <v>4374.3600000000006</v>
      </c>
    </row>
    <row r="15" spans="1:6" ht="17.25" thickBot="1" x14ac:dyDescent="0.35">
      <c r="A15" s="161" t="s">
        <v>5</v>
      </c>
      <c r="B15" s="162" t="s">
        <v>630</v>
      </c>
      <c r="D15" s="1" t="s">
        <v>76</v>
      </c>
      <c r="E15" s="23">
        <v>40324.1</v>
      </c>
    </row>
    <row r="16" spans="1:6" ht="17.25" thickBot="1" x14ac:dyDescent="0.35">
      <c r="A16" s="143" t="s">
        <v>0</v>
      </c>
      <c r="B16" s="144" t="s">
        <v>1</v>
      </c>
      <c r="C16" s="144" t="s">
        <v>2</v>
      </c>
      <c r="D16" s="144" t="s">
        <v>3</v>
      </c>
      <c r="E16" s="144" t="s">
        <v>4</v>
      </c>
    </row>
    <row r="17" spans="1:6" x14ac:dyDescent="0.3">
      <c r="A17" s="13" t="s">
        <v>365</v>
      </c>
      <c r="B17" s="17" t="s">
        <v>474</v>
      </c>
      <c r="C17" s="20">
        <v>441</v>
      </c>
      <c r="D17" s="17" t="s">
        <v>475</v>
      </c>
      <c r="E17" s="23">
        <v>8108.4</v>
      </c>
    </row>
    <row r="18" spans="1:6" x14ac:dyDescent="0.3">
      <c r="A18" s="13">
        <v>628</v>
      </c>
      <c r="B18" s="18" t="s">
        <v>591</v>
      </c>
      <c r="C18" s="14">
        <v>813</v>
      </c>
      <c r="D18" s="17" t="s">
        <v>592</v>
      </c>
      <c r="E18" s="23">
        <v>705.19</v>
      </c>
    </row>
    <row r="19" spans="1:6" x14ac:dyDescent="0.3">
      <c r="A19" s="13">
        <v>628</v>
      </c>
      <c r="B19" s="18" t="s">
        <v>593</v>
      </c>
      <c r="C19" s="14">
        <v>4027</v>
      </c>
      <c r="D19" s="18" t="s">
        <v>594</v>
      </c>
      <c r="E19" s="23">
        <v>3123.62</v>
      </c>
    </row>
    <row r="20" spans="1:6" ht="28.5" customHeight="1" x14ac:dyDescent="0.3">
      <c r="A20" s="13" t="s">
        <v>365</v>
      </c>
      <c r="B20" s="18" t="s">
        <v>637</v>
      </c>
      <c r="C20" s="14">
        <v>433</v>
      </c>
      <c r="D20" s="229" t="s">
        <v>638</v>
      </c>
      <c r="E20" s="23">
        <f>6800*1.16</f>
        <v>7887.9999999999991</v>
      </c>
    </row>
    <row r="21" spans="1:6" x14ac:dyDescent="0.3">
      <c r="A21" s="15"/>
      <c r="B21" s="19"/>
      <c r="C21" s="13"/>
      <c r="D21" s="19"/>
      <c r="E21" s="23"/>
      <c r="F21" s="168" t="s">
        <v>81</v>
      </c>
    </row>
    <row r="22" spans="1:6" ht="17.25" thickBot="1" x14ac:dyDescent="0.35">
      <c r="A22" s="16"/>
      <c r="B22" s="11"/>
      <c r="C22" s="21" t="s">
        <v>25</v>
      </c>
      <c r="D22" s="22"/>
      <c r="E22" s="24">
        <f>SUM(E17:E21)</f>
        <v>19825.21</v>
      </c>
      <c r="F22" s="169">
        <f>E15-E22</f>
        <v>20498.89</v>
      </c>
    </row>
    <row r="25" spans="1:6" ht="17.25" thickBot="1" x14ac:dyDescent="0.35">
      <c r="A25" s="161" t="s">
        <v>5</v>
      </c>
      <c r="B25" s="162" t="s">
        <v>631</v>
      </c>
      <c r="D25" s="1" t="s">
        <v>76</v>
      </c>
      <c r="E25" s="23">
        <v>51390.73</v>
      </c>
    </row>
    <row r="26" spans="1:6" ht="17.25" thickBot="1" x14ac:dyDescent="0.35">
      <c r="A26" s="143" t="s">
        <v>0</v>
      </c>
      <c r="B26" s="144" t="s">
        <v>1</v>
      </c>
      <c r="C26" s="144" t="s">
        <v>2</v>
      </c>
      <c r="D26" s="144" t="s">
        <v>3</v>
      </c>
      <c r="E26" s="144" t="s">
        <v>4</v>
      </c>
    </row>
    <row r="27" spans="1:6" x14ac:dyDescent="0.3">
      <c r="A27" s="13"/>
      <c r="B27" s="17"/>
      <c r="C27" s="20"/>
      <c r="D27" s="17"/>
      <c r="E27" s="23"/>
    </row>
    <row r="28" spans="1:6" x14ac:dyDescent="0.3">
      <c r="A28" s="15"/>
      <c r="B28" s="19"/>
      <c r="C28" s="13"/>
      <c r="D28" s="19"/>
      <c r="E28" s="23"/>
      <c r="F28" s="168" t="s">
        <v>81</v>
      </c>
    </row>
    <row r="29" spans="1:6" ht="17.25" thickBot="1" x14ac:dyDescent="0.35">
      <c r="A29" s="16"/>
      <c r="B29" s="11"/>
      <c r="C29" s="21" t="s">
        <v>25</v>
      </c>
      <c r="D29" s="22"/>
      <c r="E29" s="24">
        <f>SUM(E27:E28)</f>
        <v>0</v>
      </c>
      <c r="F29" s="169">
        <f>E25-E29</f>
        <v>51390.73</v>
      </c>
    </row>
  </sheetData>
  <pageMargins left="0.7" right="0.7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54"/>
  <sheetViews>
    <sheetView topLeftCell="A29" workbookViewId="0">
      <selection activeCell="E33" sqref="E33"/>
    </sheetView>
  </sheetViews>
  <sheetFormatPr baseColWidth="10" defaultRowHeight="16.5" x14ac:dyDescent="0.3"/>
  <cols>
    <col min="1" max="1" width="12.42578125" style="2" customWidth="1"/>
    <col min="2" max="2" width="48.140625" style="2" bestFit="1" customWidth="1"/>
    <col min="3" max="3" width="11" style="1" bestFit="1" customWidth="1"/>
    <col min="4" max="4" width="47.7109375" style="2" bestFit="1" customWidth="1"/>
    <col min="5" max="5" width="20.28515625" style="1" customWidth="1"/>
    <col min="6" max="6" width="29.7109375" style="1" customWidth="1"/>
    <col min="7" max="8" width="13.85546875" style="1" bestFit="1" customWidth="1"/>
    <col min="9" max="9" width="13.7109375" style="1" customWidth="1"/>
    <col min="10" max="16384" width="11.42578125" style="1"/>
  </cols>
  <sheetData>
    <row r="1" spans="1:7" x14ac:dyDescent="0.3">
      <c r="C1" s="222"/>
      <c r="D1" s="1"/>
      <c r="E1" s="222"/>
    </row>
    <row r="2" spans="1:7" x14ac:dyDescent="0.3">
      <c r="A2" s="188" t="s">
        <v>27</v>
      </c>
      <c r="B2" s="189" t="s">
        <v>12</v>
      </c>
      <c r="C2" s="170"/>
      <c r="D2" s="147" t="s">
        <v>80</v>
      </c>
      <c r="E2" s="148">
        <v>332270.36</v>
      </c>
    </row>
    <row r="3" spans="1:7" x14ac:dyDescent="0.3">
      <c r="A3" s="1"/>
      <c r="B3" s="1"/>
      <c r="C3" s="222"/>
      <c r="D3" s="159" t="s">
        <v>56</v>
      </c>
      <c r="E3" s="164">
        <f>E33+E47</f>
        <v>153516.59240000002</v>
      </c>
    </row>
    <row r="4" spans="1:7" x14ac:dyDescent="0.3">
      <c r="A4" s="1"/>
      <c r="B4" s="1"/>
      <c r="C4" s="222"/>
      <c r="D4" s="147" t="s">
        <v>57</v>
      </c>
      <c r="E4" s="148">
        <f>E2-E3</f>
        <v>178753.76759999996</v>
      </c>
    </row>
    <row r="5" spans="1:7" x14ac:dyDescent="0.3">
      <c r="A5" s="1"/>
      <c r="B5" s="1"/>
      <c r="C5" s="222"/>
      <c r="D5" s="1"/>
      <c r="E5" s="222"/>
      <c r="F5" s="96"/>
      <c r="G5" s="140"/>
    </row>
    <row r="6" spans="1:7" x14ac:dyDescent="0.3">
      <c r="A6" s="7"/>
      <c r="B6" s="7"/>
      <c r="C6" s="222"/>
      <c r="D6" s="1"/>
      <c r="E6" s="222"/>
      <c r="F6" s="96"/>
      <c r="G6" s="140"/>
    </row>
    <row r="7" spans="1:7" ht="17.25" thickBot="1" x14ac:dyDescent="0.35">
      <c r="A7" s="161" t="s">
        <v>5</v>
      </c>
      <c r="B7" s="162" t="s">
        <v>29</v>
      </c>
      <c r="C7" s="222"/>
      <c r="D7" s="1" t="s">
        <v>76</v>
      </c>
      <c r="E7" s="3">
        <v>192842.44310000003</v>
      </c>
    </row>
    <row r="8" spans="1:7" ht="17.25" thickBot="1" x14ac:dyDescent="0.35">
      <c r="A8" s="143" t="s">
        <v>0</v>
      </c>
      <c r="B8" s="144" t="s">
        <v>1</v>
      </c>
      <c r="C8" s="144" t="s">
        <v>2</v>
      </c>
      <c r="D8" s="144" t="s">
        <v>3</v>
      </c>
      <c r="E8" s="144" t="s">
        <v>4</v>
      </c>
    </row>
    <row r="9" spans="1:7" x14ac:dyDescent="0.3">
      <c r="A9" s="13" t="s">
        <v>365</v>
      </c>
      <c r="B9" s="19" t="s">
        <v>488</v>
      </c>
      <c r="C9" s="229" t="s">
        <v>418</v>
      </c>
      <c r="D9" s="17" t="s">
        <v>419</v>
      </c>
      <c r="E9" s="86">
        <v>597.94000000000005</v>
      </c>
    </row>
    <row r="10" spans="1:7" x14ac:dyDescent="0.3">
      <c r="A10" s="15" t="s">
        <v>365</v>
      </c>
      <c r="B10" s="19" t="s">
        <v>486</v>
      </c>
      <c r="C10" s="13" t="s">
        <v>79</v>
      </c>
      <c r="D10" s="19" t="s">
        <v>101</v>
      </c>
      <c r="E10" s="23">
        <v>8379.5</v>
      </c>
    </row>
    <row r="11" spans="1:7" x14ac:dyDescent="0.3">
      <c r="A11" s="13">
        <v>319</v>
      </c>
      <c r="B11" s="17" t="s">
        <v>489</v>
      </c>
      <c r="C11" s="229">
        <v>13965</v>
      </c>
      <c r="D11" s="17" t="s">
        <v>490</v>
      </c>
      <c r="E11" s="23">
        <v>2411.64</v>
      </c>
    </row>
    <row r="12" spans="1:7" x14ac:dyDescent="0.3">
      <c r="A12" s="13">
        <v>483</v>
      </c>
      <c r="B12" s="17" t="s">
        <v>491</v>
      </c>
      <c r="C12" s="229">
        <v>4361</v>
      </c>
      <c r="D12" s="17" t="s">
        <v>492</v>
      </c>
      <c r="E12" s="23">
        <v>4504.6000000000004</v>
      </c>
    </row>
    <row r="13" spans="1:7" x14ac:dyDescent="0.3">
      <c r="A13" s="13">
        <v>571</v>
      </c>
      <c r="B13" s="17" t="s">
        <v>493</v>
      </c>
      <c r="C13" s="229">
        <v>4278</v>
      </c>
      <c r="D13" s="17" t="s">
        <v>494</v>
      </c>
      <c r="E13" s="23">
        <v>4071.6</v>
      </c>
    </row>
    <row r="14" spans="1:7" x14ac:dyDescent="0.3">
      <c r="A14" s="13">
        <v>427</v>
      </c>
      <c r="B14" s="17" t="s">
        <v>495</v>
      </c>
      <c r="C14" s="229">
        <v>1072</v>
      </c>
      <c r="D14" s="17" t="s">
        <v>518</v>
      </c>
      <c r="E14" s="23">
        <v>464</v>
      </c>
    </row>
    <row r="15" spans="1:7" x14ac:dyDescent="0.3">
      <c r="A15" s="13">
        <v>291</v>
      </c>
      <c r="B15" s="17" t="s">
        <v>497</v>
      </c>
      <c r="C15" s="229">
        <v>1584</v>
      </c>
      <c r="D15" s="17" t="s">
        <v>496</v>
      </c>
      <c r="E15" s="23">
        <v>406</v>
      </c>
    </row>
    <row r="16" spans="1:7" x14ac:dyDescent="0.3">
      <c r="A16" s="13">
        <v>291</v>
      </c>
      <c r="B16" s="17" t="s">
        <v>526</v>
      </c>
      <c r="C16" s="229" t="s">
        <v>527</v>
      </c>
      <c r="D16" s="17" t="s">
        <v>528</v>
      </c>
      <c r="E16" s="23">
        <v>359.6</v>
      </c>
    </row>
    <row r="17" spans="1:6" x14ac:dyDescent="0.3">
      <c r="A17" s="13">
        <v>222</v>
      </c>
      <c r="B17" s="17" t="s">
        <v>519</v>
      </c>
      <c r="C17" s="229" t="s">
        <v>365</v>
      </c>
      <c r="D17" s="17" t="s">
        <v>520</v>
      </c>
      <c r="E17" s="23">
        <v>0</v>
      </c>
    </row>
    <row r="18" spans="1:6" x14ac:dyDescent="0.3">
      <c r="A18" s="13">
        <v>12</v>
      </c>
      <c r="B18" s="17" t="s">
        <v>535</v>
      </c>
      <c r="C18" s="229">
        <v>7385</v>
      </c>
      <c r="D18" s="17" t="s">
        <v>536</v>
      </c>
      <c r="E18" s="23">
        <v>12876</v>
      </c>
    </row>
    <row r="19" spans="1:6" x14ac:dyDescent="0.3">
      <c r="A19" s="13">
        <v>739</v>
      </c>
      <c r="B19" s="17" t="s">
        <v>538</v>
      </c>
      <c r="C19" s="229">
        <v>37210</v>
      </c>
      <c r="D19" s="17" t="s">
        <v>539</v>
      </c>
      <c r="E19" s="23">
        <v>203.232</v>
      </c>
    </row>
    <row r="20" spans="1:6" x14ac:dyDescent="0.3">
      <c r="A20" s="13">
        <v>725</v>
      </c>
      <c r="B20" s="17" t="s">
        <v>540</v>
      </c>
      <c r="C20" s="229" t="s">
        <v>541</v>
      </c>
      <c r="D20" s="17" t="s">
        <v>542</v>
      </c>
      <c r="E20" s="23">
        <v>83.6</v>
      </c>
    </row>
    <row r="21" spans="1:6" x14ac:dyDescent="0.3">
      <c r="A21" s="13">
        <v>662</v>
      </c>
      <c r="B21" s="17" t="s">
        <v>543</v>
      </c>
      <c r="C21" s="229" t="s">
        <v>541</v>
      </c>
      <c r="D21" s="17" t="s">
        <v>542</v>
      </c>
      <c r="E21" s="23">
        <v>170.75</v>
      </c>
    </row>
    <row r="22" spans="1:6" x14ac:dyDescent="0.3">
      <c r="A22" s="13">
        <v>11</v>
      </c>
      <c r="B22" s="17" t="s">
        <v>544</v>
      </c>
      <c r="C22" s="229">
        <v>37210</v>
      </c>
      <c r="D22" s="17" t="s">
        <v>539</v>
      </c>
      <c r="E22" s="23">
        <v>101.61</v>
      </c>
    </row>
    <row r="23" spans="1:6" x14ac:dyDescent="0.3">
      <c r="A23" s="13">
        <v>11</v>
      </c>
      <c r="B23" s="17" t="s">
        <v>545</v>
      </c>
      <c r="C23" s="229" t="s">
        <v>541</v>
      </c>
      <c r="D23" s="17" t="s">
        <v>542</v>
      </c>
      <c r="E23" s="23">
        <v>414.25</v>
      </c>
    </row>
    <row r="24" spans="1:6" ht="28.5" x14ac:dyDescent="0.3">
      <c r="A24" s="13">
        <v>630</v>
      </c>
      <c r="B24" s="17" t="s">
        <v>546</v>
      </c>
      <c r="C24" s="229">
        <v>6492</v>
      </c>
      <c r="D24" s="17" t="s">
        <v>547</v>
      </c>
      <c r="E24" s="23">
        <v>17.329999999999998</v>
      </c>
    </row>
    <row r="25" spans="1:6" x14ac:dyDescent="0.3">
      <c r="A25" s="13">
        <v>630</v>
      </c>
      <c r="B25" s="18" t="s">
        <v>548</v>
      </c>
      <c r="C25" s="14" t="s">
        <v>365</v>
      </c>
      <c r="D25" s="17" t="s">
        <v>539</v>
      </c>
      <c r="E25" s="23">
        <v>56.79</v>
      </c>
    </row>
    <row r="26" spans="1:6" x14ac:dyDescent="0.3">
      <c r="A26" s="13" t="s">
        <v>365</v>
      </c>
      <c r="B26" s="18" t="s">
        <v>582</v>
      </c>
      <c r="C26" s="14">
        <v>7995</v>
      </c>
      <c r="D26" s="17" t="s">
        <v>539</v>
      </c>
      <c r="E26" s="23">
        <v>155.208</v>
      </c>
    </row>
    <row r="27" spans="1:6" x14ac:dyDescent="0.3">
      <c r="A27" s="13">
        <v>739</v>
      </c>
      <c r="B27" s="18" t="s">
        <v>583</v>
      </c>
      <c r="C27" s="14">
        <v>7995</v>
      </c>
      <c r="D27" s="17" t="s">
        <v>539</v>
      </c>
      <c r="E27" s="23">
        <v>206.94399999999999</v>
      </c>
    </row>
    <row r="28" spans="1:6" x14ac:dyDescent="0.3">
      <c r="A28" s="13">
        <v>765</v>
      </c>
      <c r="B28" s="18" t="s">
        <v>584</v>
      </c>
      <c r="C28" s="14" t="s">
        <v>541</v>
      </c>
      <c r="D28" s="17" t="s">
        <v>542</v>
      </c>
      <c r="E28" s="23">
        <f>504.49*1.16</f>
        <v>585.20839999999998</v>
      </c>
    </row>
    <row r="29" spans="1:6" x14ac:dyDescent="0.3">
      <c r="A29" s="13" t="s">
        <v>365</v>
      </c>
      <c r="B29" s="18" t="s">
        <v>585</v>
      </c>
      <c r="C29" s="14">
        <v>4407</v>
      </c>
      <c r="D29" s="17" t="s">
        <v>481</v>
      </c>
      <c r="E29" s="23">
        <v>5678.84</v>
      </c>
      <c r="F29" s="63"/>
    </row>
    <row r="30" spans="1:6" x14ac:dyDescent="0.3">
      <c r="A30" s="13">
        <v>630</v>
      </c>
      <c r="B30" s="18" t="s">
        <v>549</v>
      </c>
      <c r="C30" s="14">
        <v>914</v>
      </c>
      <c r="D30" s="17" t="s">
        <v>539</v>
      </c>
      <c r="E30" s="23">
        <v>9.7200000000000006</v>
      </c>
    </row>
    <row r="31" spans="1:6" x14ac:dyDescent="0.3">
      <c r="A31" s="13">
        <v>630</v>
      </c>
      <c r="B31" s="18" t="s">
        <v>550</v>
      </c>
      <c r="C31" s="197" t="s">
        <v>541</v>
      </c>
      <c r="D31" s="17" t="s">
        <v>542</v>
      </c>
      <c r="E31" s="23">
        <v>458.23</v>
      </c>
    </row>
    <row r="32" spans="1:6" x14ac:dyDescent="0.3">
      <c r="A32" s="15">
        <v>740</v>
      </c>
      <c r="B32" s="19" t="s">
        <v>645</v>
      </c>
      <c r="C32" s="13">
        <v>47928</v>
      </c>
      <c r="D32" s="19" t="s">
        <v>646</v>
      </c>
      <c r="E32" s="23">
        <v>3239</v>
      </c>
      <c r="F32" s="181" t="s">
        <v>82</v>
      </c>
    </row>
    <row r="33" spans="1:6" ht="17.25" thickBot="1" x14ac:dyDescent="0.35">
      <c r="A33" s="16"/>
      <c r="B33" s="11"/>
      <c r="C33" s="21" t="s">
        <v>25</v>
      </c>
      <c r="D33" s="22"/>
      <c r="E33" s="24">
        <f>SUM(E9:E32)</f>
        <v>45451.592400000016</v>
      </c>
      <c r="F33" s="182">
        <f>E7-E33</f>
        <v>147390.85070000001</v>
      </c>
    </row>
    <row r="34" spans="1:6" x14ac:dyDescent="0.3">
      <c r="A34" s="48"/>
      <c r="B34" s="49"/>
      <c r="C34" s="50"/>
      <c r="D34" s="49"/>
      <c r="E34" s="202"/>
      <c r="F34" s="203"/>
    </row>
    <row r="35" spans="1:6" x14ac:dyDescent="0.3">
      <c r="A35" s="48"/>
      <c r="B35" s="49"/>
      <c r="C35" s="50"/>
      <c r="D35" s="49"/>
      <c r="E35" s="202"/>
      <c r="F35" s="203"/>
    </row>
    <row r="36" spans="1:6" x14ac:dyDescent="0.3">
      <c r="A36" s="48"/>
      <c r="B36" s="49"/>
      <c r="C36" s="50"/>
      <c r="D36" s="49"/>
      <c r="E36" s="202"/>
      <c r="F36" s="203"/>
    </row>
    <row r="37" spans="1:6" x14ac:dyDescent="0.3">
      <c r="A37" s="48"/>
      <c r="B37" s="49"/>
      <c r="C37" s="50"/>
      <c r="D37" s="49"/>
      <c r="E37" s="202"/>
      <c r="F37" s="203"/>
    </row>
    <row r="38" spans="1:6" x14ac:dyDescent="0.3">
      <c r="A38" s="48"/>
      <c r="B38" s="49"/>
      <c r="C38" s="50"/>
      <c r="D38" s="49"/>
      <c r="E38" s="202"/>
      <c r="F38" s="203"/>
    </row>
    <row r="39" spans="1:6" ht="17.25" thickBot="1" x14ac:dyDescent="0.35">
      <c r="A39" s="161" t="s">
        <v>5</v>
      </c>
      <c r="B39" s="162" t="s">
        <v>102</v>
      </c>
      <c r="C39" s="222"/>
      <c r="D39" s="1" t="s">
        <v>76</v>
      </c>
      <c r="E39" s="3">
        <v>132757.91999999998</v>
      </c>
    </row>
    <row r="40" spans="1:6" ht="17.25" thickBot="1" x14ac:dyDescent="0.35">
      <c r="A40" s="143" t="s">
        <v>0</v>
      </c>
      <c r="B40" s="144" t="s">
        <v>1</v>
      </c>
      <c r="C40" s="225" t="s">
        <v>2</v>
      </c>
      <c r="D40" s="144" t="s">
        <v>3</v>
      </c>
      <c r="E40" s="144" t="s">
        <v>4</v>
      </c>
    </row>
    <row r="41" spans="1:6" ht="17.25" thickBot="1" x14ac:dyDescent="0.35">
      <c r="A41" s="13">
        <v>46</v>
      </c>
      <c r="B41" s="226" t="s">
        <v>487</v>
      </c>
      <c r="C41" s="228" t="s">
        <v>136</v>
      </c>
      <c r="D41" s="17" t="s">
        <v>92</v>
      </c>
      <c r="E41" s="86">
        <v>1800</v>
      </c>
    </row>
    <row r="42" spans="1:6" x14ac:dyDescent="0.3">
      <c r="A42" s="13" t="s">
        <v>365</v>
      </c>
      <c r="B42" s="226" t="s">
        <v>487</v>
      </c>
      <c r="C42" s="228" t="s">
        <v>415</v>
      </c>
      <c r="D42" s="17" t="s">
        <v>92</v>
      </c>
      <c r="E42" s="28">
        <v>1800</v>
      </c>
    </row>
    <row r="43" spans="1:6" ht="28.5" x14ac:dyDescent="0.3">
      <c r="A43" s="13">
        <v>159</v>
      </c>
      <c r="B43" s="227" t="s">
        <v>498</v>
      </c>
      <c r="C43" s="15" t="s">
        <v>521</v>
      </c>
      <c r="D43" s="17" t="s">
        <v>522</v>
      </c>
      <c r="E43" s="23">
        <v>2272.5</v>
      </c>
    </row>
    <row r="44" spans="1:6" ht="28.5" x14ac:dyDescent="0.3">
      <c r="A44" s="13">
        <v>159</v>
      </c>
      <c r="B44" s="227" t="s">
        <v>498</v>
      </c>
      <c r="C44" s="15" t="s">
        <v>523</v>
      </c>
      <c r="D44" s="17" t="s">
        <v>522</v>
      </c>
      <c r="E44" s="23">
        <v>2272.5</v>
      </c>
    </row>
    <row r="45" spans="1:6" x14ac:dyDescent="0.3">
      <c r="A45" s="13">
        <v>213</v>
      </c>
      <c r="B45" s="227" t="s">
        <v>524</v>
      </c>
      <c r="C45" s="15">
        <v>164302</v>
      </c>
      <c r="D45" s="17" t="s">
        <v>525</v>
      </c>
      <c r="E45" s="23">
        <v>1320</v>
      </c>
    </row>
    <row r="46" spans="1:6" x14ac:dyDescent="0.3">
      <c r="A46" s="15">
        <v>431</v>
      </c>
      <c r="B46" s="19" t="s">
        <v>643</v>
      </c>
      <c r="C46" s="13">
        <v>1016</v>
      </c>
      <c r="D46" s="17" t="s">
        <v>644</v>
      </c>
      <c r="E46" s="23">
        <v>98600</v>
      </c>
      <c r="F46" s="181" t="s">
        <v>82</v>
      </c>
    </row>
    <row r="47" spans="1:6" ht="17.25" thickBot="1" x14ac:dyDescent="0.35">
      <c r="A47" s="16"/>
      <c r="B47" s="11"/>
      <c r="C47" s="21" t="s">
        <v>25</v>
      </c>
      <c r="D47" s="22"/>
      <c r="E47" s="24">
        <f>SUM(E41:E46)</f>
        <v>108065</v>
      </c>
      <c r="F47" s="182">
        <f>E39-E47</f>
        <v>24692.919999999984</v>
      </c>
    </row>
    <row r="48" spans="1:6" x14ac:dyDescent="0.3">
      <c r="A48" s="48"/>
      <c r="B48" s="49"/>
      <c r="D48" s="1"/>
    </row>
    <row r="49" spans="1:6" x14ac:dyDescent="0.3">
      <c r="A49" s="48"/>
      <c r="B49" s="49"/>
      <c r="C49" s="50"/>
      <c r="D49" s="49"/>
      <c r="E49" s="202"/>
      <c r="F49" s="203"/>
    </row>
    <row r="50" spans="1:6" x14ac:dyDescent="0.3">
      <c r="A50" s="48"/>
      <c r="B50" s="49"/>
      <c r="C50" s="50"/>
      <c r="D50" s="49"/>
      <c r="E50" s="202"/>
      <c r="F50" s="203"/>
    </row>
    <row r="54" spans="1:6" x14ac:dyDescent="0.3">
      <c r="A54" s="48"/>
      <c r="B54" s="49"/>
      <c r="C54" s="50"/>
      <c r="D54" s="49"/>
      <c r="E54" s="202"/>
      <c r="F54" s="203"/>
    </row>
  </sheetData>
  <pageMargins left="0.25" right="0.25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D1048571"/>
  <sheetViews>
    <sheetView topLeftCell="A4" workbookViewId="0"/>
  </sheetViews>
  <sheetFormatPr baseColWidth="10" defaultRowHeight="15" x14ac:dyDescent="0.25"/>
  <cols>
    <col min="1" max="1" width="18.85546875" customWidth="1"/>
    <col min="2" max="2" width="23.140625" customWidth="1"/>
    <col min="3" max="3" width="19.5703125" customWidth="1"/>
    <col min="4" max="4" width="21.85546875" customWidth="1"/>
  </cols>
  <sheetData>
    <row r="3" spans="1:4" ht="16.5" x14ac:dyDescent="0.3">
      <c r="A3" s="199" t="s">
        <v>27</v>
      </c>
      <c r="B3" s="199" t="s">
        <v>28</v>
      </c>
      <c r="C3" s="200"/>
    </row>
    <row r="4" spans="1:4" ht="16.5" x14ac:dyDescent="0.3">
      <c r="A4" s="199" t="s">
        <v>5</v>
      </c>
      <c r="B4" s="199" t="s">
        <v>29</v>
      </c>
      <c r="C4" s="200"/>
      <c r="D4" s="204" t="s">
        <v>124</v>
      </c>
    </row>
    <row r="5" spans="1:4" x14ac:dyDescent="0.25">
      <c r="A5" s="199" t="s">
        <v>16</v>
      </c>
      <c r="B5" s="199" t="s">
        <v>30</v>
      </c>
      <c r="C5" s="201">
        <v>8566.35</v>
      </c>
      <c r="D5" s="205">
        <f>C5-D23</f>
        <v>186.85000000000036</v>
      </c>
    </row>
    <row r="6" spans="1:4" ht="15.75" thickBot="1" x14ac:dyDescent="0.3"/>
    <row r="7" spans="1:4" ht="15.75" thickBot="1" x14ac:dyDescent="0.3">
      <c r="A7" s="40" t="s">
        <v>18</v>
      </c>
      <c r="B7" s="40" t="s">
        <v>19</v>
      </c>
      <c r="C7" s="40" t="s">
        <v>20</v>
      </c>
      <c r="D7" s="40" t="s">
        <v>11</v>
      </c>
    </row>
    <row r="8" spans="1:4" ht="17.25" thickBot="1" x14ac:dyDescent="0.35">
      <c r="A8" s="183" t="s">
        <v>95</v>
      </c>
      <c r="B8" s="183" t="s">
        <v>21</v>
      </c>
      <c r="C8" s="183" t="s">
        <v>96</v>
      </c>
      <c r="D8" s="109">
        <v>559.20000000000005</v>
      </c>
    </row>
    <row r="9" spans="1:4" ht="17.25" thickBot="1" x14ac:dyDescent="0.35">
      <c r="A9" s="184" t="s">
        <v>97</v>
      </c>
      <c r="B9" s="183" t="s">
        <v>21</v>
      </c>
      <c r="C9" s="183" t="s">
        <v>96</v>
      </c>
      <c r="D9" s="109">
        <v>559.20000000000005</v>
      </c>
    </row>
    <row r="10" spans="1:4" ht="17.25" thickBot="1" x14ac:dyDescent="0.35">
      <c r="A10" s="184" t="s">
        <v>98</v>
      </c>
      <c r="B10" s="183" t="s">
        <v>21</v>
      </c>
      <c r="C10" s="183" t="s">
        <v>96</v>
      </c>
      <c r="D10" s="110">
        <v>559.20000000000005</v>
      </c>
    </row>
    <row r="11" spans="1:4" ht="17.25" thickBot="1" x14ac:dyDescent="0.35">
      <c r="A11" s="184" t="s">
        <v>120</v>
      </c>
      <c r="B11" s="183" t="s">
        <v>21</v>
      </c>
      <c r="C11" s="183" t="s">
        <v>96</v>
      </c>
      <c r="D11" s="110">
        <v>559.20000000000005</v>
      </c>
    </row>
    <row r="12" spans="1:4" ht="17.25" thickBot="1" x14ac:dyDescent="0.35">
      <c r="A12" s="184" t="s">
        <v>119</v>
      </c>
      <c r="B12" s="183" t="s">
        <v>21</v>
      </c>
      <c r="C12" s="183" t="s">
        <v>96</v>
      </c>
      <c r="D12" s="110">
        <v>559.20000000000005</v>
      </c>
    </row>
    <row r="13" spans="1:4" ht="17.25" thickBot="1" x14ac:dyDescent="0.35">
      <c r="A13" s="184" t="s">
        <v>121</v>
      </c>
      <c r="B13" s="183" t="s">
        <v>21</v>
      </c>
      <c r="C13" s="183" t="s">
        <v>96</v>
      </c>
      <c r="D13" s="110">
        <v>558</v>
      </c>
    </row>
    <row r="14" spans="1:4" ht="17.25" thickBot="1" x14ac:dyDescent="0.35">
      <c r="A14" s="184" t="s">
        <v>122</v>
      </c>
      <c r="B14" s="183" t="s">
        <v>21</v>
      </c>
      <c r="C14" s="183" t="s">
        <v>96</v>
      </c>
      <c r="D14" s="110">
        <v>558</v>
      </c>
    </row>
    <row r="15" spans="1:4" ht="17.25" thickBot="1" x14ac:dyDescent="0.35">
      <c r="A15" s="184" t="s">
        <v>123</v>
      </c>
      <c r="B15" s="183" t="s">
        <v>21</v>
      </c>
      <c r="C15" s="183" t="s">
        <v>96</v>
      </c>
      <c r="D15" s="110">
        <v>558</v>
      </c>
    </row>
    <row r="16" spans="1:4" ht="17.25" thickBot="1" x14ac:dyDescent="0.35">
      <c r="A16" s="184" t="s">
        <v>135</v>
      </c>
      <c r="B16" s="183" t="s">
        <v>21</v>
      </c>
      <c r="C16" s="183" t="s">
        <v>96</v>
      </c>
      <c r="D16" s="110">
        <v>558</v>
      </c>
    </row>
    <row r="17" spans="1:4" ht="17.25" thickBot="1" x14ac:dyDescent="0.35">
      <c r="A17" s="184" t="s">
        <v>140</v>
      </c>
      <c r="B17" s="183" t="s">
        <v>21</v>
      </c>
      <c r="C17" s="183" t="s">
        <v>96</v>
      </c>
      <c r="D17" s="110">
        <v>558</v>
      </c>
    </row>
    <row r="18" spans="1:4" ht="17.25" thickBot="1" x14ac:dyDescent="0.35">
      <c r="A18" s="184" t="s">
        <v>141</v>
      </c>
      <c r="B18" s="183" t="s">
        <v>21</v>
      </c>
      <c r="C18" s="183" t="s">
        <v>96</v>
      </c>
      <c r="D18" s="110">
        <v>558</v>
      </c>
    </row>
    <row r="19" spans="1:4" ht="17.25" thickBot="1" x14ac:dyDescent="0.35">
      <c r="A19" s="184" t="s">
        <v>148</v>
      </c>
      <c r="B19" s="183" t="s">
        <v>21</v>
      </c>
      <c r="C19" s="183" t="s">
        <v>96</v>
      </c>
      <c r="D19" s="110">
        <v>558.79999999999995</v>
      </c>
    </row>
    <row r="20" spans="1:4" ht="17.25" thickBot="1" x14ac:dyDescent="0.35">
      <c r="A20" s="184" t="s">
        <v>149</v>
      </c>
      <c r="B20" s="183" t="s">
        <v>21</v>
      </c>
      <c r="C20" s="183" t="s">
        <v>96</v>
      </c>
      <c r="D20" s="110">
        <v>558.79999999999995</v>
      </c>
    </row>
    <row r="21" spans="1:4" ht="17.25" thickBot="1" x14ac:dyDescent="0.35">
      <c r="A21" s="184" t="s">
        <v>150</v>
      </c>
      <c r="B21" s="183" t="s">
        <v>21</v>
      </c>
      <c r="C21" s="183" t="s">
        <v>96</v>
      </c>
      <c r="D21" s="110">
        <v>558.79999999999995</v>
      </c>
    </row>
    <row r="22" spans="1:4" ht="17.25" thickBot="1" x14ac:dyDescent="0.35">
      <c r="A22" s="184" t="s">
        <v>151</v>
      </c>
      <c r="B22" s="183" t="s">
        <v>21</v>
      </c>
      <c r="C22" s="183" t="s">
        <v>96</v>
      </c>
      <c r="D22" s="207">
        <v>559.1</v>
      </c>
    </row>
    <row r="23" spans="1:4" ht="15.75" thickBot="1" x14ac:dyDescent="0.3">
      <c r="D23" s="208">
        <f>SUM(D8:D22)</f>
        <v>8379.5</v>
      </c>
    </row>
    <row r="24" spans="1:4" x14ac:dyDescent="0.25">
      <c r="D24" s="42"/>
    </row>
    <row r="27" spans="1:4" x14ac:dyDescent="0.25">
      <c r="B27" s="248" t="s">
        <v>152</v>
      </c>
      <c r="C27" s="249"/>
      <c r="D27" s="249"/>
    </row>
    <row r="28" spans="1:4" x14ac:dyDescent="0.25">
      <c r="B28" s="249"/>
      <c r="C28" s="249"/>
      <c r="D28" s="249"/>
    </row>
    <row r="29" spans="1:4" x14ac:dyDescent="0.25">
      <c r="B29" s="249"/>
      <c r="C29" s="249"/>
      <c r="D29" s="249"/>
    </row>
    <row r="1048570" spans="3:3" ht="15.75" thickBot="1" x14ac:dyDescent="0.3"/>
    <row r="1048571" spans="3:3" ht="16.5" x14ac:dyDescent="0.3">
      <c r="C1048571" s="183"/>
    </row>
  </sheetData>
  <mergeCells count="1">
    <mergeCell ref="B27:D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D1048566"/>
  <sheetViews>
    <sheetView workbookViewId="0">
      <selection activeCell="B5" sqref="B5"/>
    </sheetView>
  </sheetViews>
  <sheetFormatPr baseColWidth="10" defaultRowHeight="15" x14ac:dyDescent="0.25"/>
  <cols>
    <col min="1" max="1" width="18.85546875" customWidth="1"/>
    <col min="2" max="2" width="23.140625" customWidth="1"/>
    <col min="3" max="3" width="19.5703125" customWidth="1"/>
    <col min="4" max="4" width="21.85546875" customWidth="1"/>
  </cols>
  <sheetData>
    <row r="3" spans="1:4" ht="16.5" x14ac:dyDescent="0.3">
      <c r="A3" s="199" t="s">
        <v>27</v>
      </c>
      <c r="B3" s="199" t="s">
        <v>28</v>
      </c>
      <c r="C3" s="200"/>
    </row>
    <row r="4" spans="1:4" ht="16.5" x14ac:dyDescent="0.3">
      <c r="A4" s="199" t="s">
        <v>5</v>
      </c>
      <c r="B4" s="199" t="s">
        <v>102</v>
      </c>
      <c r="C4" s="200"/>
      <c r="D4" s="204" t="s">
        <v>124</v>
      </c>
    </row>
    <row r="5" spans="1:4" x14ac:dyDescent="0.25">
      <c r="A5" s="199" t="s">
        <v>16</v>
      </c>
      <c r="B5" s="199" t="s">
        <v>514</v>
      </c>
      <c r="C5" s="201">
        <v>5000</v>
      </c>
      <c r="D5" s="205">
        <f>C5-D18</f>
        <v>-3457</v>
      </c>
    </row>
    <row r="6" spans="1:4" ht="15.75" thickBot="1" x14ac:dyDescent="0.3"/>
    <row r="7" spans="1:4" ht="15.75" thickBot="1" x14ac:dyDescent="0.3">
      <c r="A7" s="40" t="s">
        <v>18</v>
      </c>
      <c r="B7" s="40" t="s">
        <v>19</v>
      </c>
      <c r="C7" s="40" t="s">
        <v>20</v>
      </c>
      <c r="D7" s="40" t="s">
        <v>11</v>
      </c>
    </row>
    <row r="8" spans="1:4" ht="17.25" thickBot="1" x14ac:dyDescent="0.35">
      <c r="A8" s="183" t="s">
        <v>595</v>
      </c>
      <c r="B8" s="183" t="s">
        <v>21</v>
      </c>
      <c r="C8" s="183" t="s">
        <v>96</v>
      </c>
      <c r="D8" s="109">
        <v>838.8</v>
      </c>
    </row>
    <row r="9" spans="1:4" ht="17.25" thickBot="1" x14ac:dyDescent="0.35">
      <c r="A9" s="184" t="s">
        <v>596</v>
      </c>
      <c r="B9" s="183" t="s">
        <v>21</v>
      </c>
      <c r="C9" s="183" t="s">
        <v>96</v>
      </c>
      <c r="D9" s="109">
        <v>838.8</v>
      </c>
    </row>
    <row r="10" spans="1:4" ht="17.25" thickBot="1" x14ac:dyDescent="0.35">
      <c r="A10" s="184" t="s">
        <v>597</v>
      </c>
      <c r="B10" s="183" t="s">
        <v>21</v>
      </c>
      <c r="C10" s="183" t="s">
        <v>96</v>
      </c>
      <c r="D10" s="110">
        <v>888.6</v>
      </c>
    </row>
    <row r="11" spans="1:4" ht="17.25" thickBot="1" x14ac:dyDescent="0.35">
      <c r="A11" s="184" t="s">
        <v>598</v>
      </c>
      <c r="B11" s="183" t="s">
        <v>21</v>
      </c>
      <c r="C11" s="183" t="s">
        <v>96</v>
      </c>
      <c r="D11" s="110">
        <v>888.6</v>
      </c>
    </row>
    <row r="12" spans="1:4" ht="17.25" thickBot="1" x14ac:dyDescent="0.35">
      <c r="A12" s="184" t="s">
        <v>599</v>
      </c>
      <c r="B12" s="183" t="s">
        <v>21</v>
      </c>
      <c r="C12" s="183" t="s">
        <v>96</v>
      </c>
      <c r="D12" s="110">
        <v>888.6</v>
      </c>
    </row>
    <row r="13" spans="1:4" ht="17.25" thickBot="1" x14ac:dyDescent="0.35">
      <c r="A13" s="184" t="s">
        <v>600</v>
      </c>
      <c r="B13" s="183" t="s">
        <v>21</v>
      </c>
      <c r="C13" s="183" t="s">
        <v>633</v>
      </c>
      <c r="D13" s="110">
        <v>559.20000000000005</v>
      </c>
    </row>
    <row r="14" spans="1:4" ht="17.25" thickBot="1" x14ac:dyDescent="0.35">
      <c r="A14" s="184" t="s">
        <v>600</v>
      </c>
      <c r="B14" s="183" t="s">
        <v>21</v>
      </c>
      <c r="C14" s="183" t="s">
        <v>96</v>
      </c>
      <c r="D14" s="110">
        <v>888.6</v>
      </c>
    </row>
    <row r="15" spans="1:4" ht="17.25" thickBot="1" x14ac:dyDescent="0.35">
      <c r="A15" s="184" t="s">
        <v>601</v>
      </c>
      <c r="B15" s="183" t="s">
        <v>21</v>
      </c>
      <c r="C15" s="183" t="s">
        <v>96</v>
      </c>
      <c r="D15" s="110">
        <v>888.6</v>
      </c>
    </row>
    <row r="16" spans="1:4" ht="17.25" thickBot="1" x14ac:dyDescent="0.35">
      <c r="A16" s="184" t="s">
        <v>602</v>
      </c>
      <c r="B16" s="183" t="s">
        <v>21</v>
      </c>
      <c r="C16" s="183" t="s">
        <v>96</v>
      </c>
      <c r="D16" s="110">
        <v>888.6</v>
      </c>
    </row>
    <row r="17" spans="1:4" ht="17.25" thickBot="1" x14ac:dyDescent="0.35">
      <c r="A17" s="184" t="s">
        <v>623</v>
      </c>
      <c r="B17" s="183" t="s">
        <v>21</v>
      </c>
      <c r="C17" s="183" t="s">
        <v>96</v>
      </c>
      <c r="D17" s="110">
        <v>888.6</v>
      </c>
    </row>
    <row r="18" spans="1:4" ht="15.75" thickBot="1" x14ac:dyDescent="0.3">
      <c r="D18" s="208">
        <f>SUM(D8:D17)</f>
        <v>8457</v>
      </c>
    </row>
    <row r="19" spans="1:4" x14ac:dyDescent="0.25">
      <c r="D19" s="42"/>
    </row>
    <row r="22" spans="1:4" x14ac:dyDescent="0.25">
      <c r="B22" s="248"/>
      <c r="C22" s="249"/>
      <c r="D22" s="249"/>
    </row>
    <row r="23" spans="1:4" x14ac:dyDescent="0.25">
      <c r="B23" s="249"/>
      <c r="C23" s="249"/>
      <c r="D23" s="249"/>
    </row>
    <row r="24" spans="1:4" x14ac:dyDescent="0.25">
      <c r="B24" s="249"/>
      <c r="C24" s="249"/>
      <c r="D24" s="249"/>
    </row>
    <row r="1048565" spans="3:3" ht="15.75" thickBot="1" x14ac:dyDescent="0.3"/>
    <row r="1048566" spans="3:3" ht="16.5" x14ac:dyDescent="0.3">
      <c r="C1048566" s="183"/>
    </row>
  </sheetData>
  <mergeCells count="1">
    <mergeCell ref="B22:D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9"/>
  <sheetViews>
    <sheetView workbookViewId="0">
      <selection activeCell="E14" sqref="E14"/>
    </sheetView>
  </sheetViews>
  <sheetFormatPr baseColWidth="10" defaultRowHeight="16.5" x14ac:dyDescent="0.3"/>
  <cols>
    <col min="1" max="1" width="12.7109375" style="2" customWidth="1"/>
    <col min="2" max="2" width="57.42578125" style="1" bestFit="1" customWidth="1"/>
    <col min="3" max="3" width="13.42578125" style="2" customWidth="1"/>
    <col min="4" max="4" width="38" style="1" customWidth="1"/>
    <col min="5" max="5" width="14.42578125" style="1" customWidth="1"/>
    <col min="6" max="6" width="13.85546875" style="1" bestFit="1" customWidth="1"/>
    <col min="7" max="16384" width="11.42578125" style="1"/>
  </cols>
  <sheetData>
    <row r="2" spans="1:6" x14ac:dyDescent="0.3">
      <c r="A2" s="141" t="s">
        <v>71</v>
      </c>
      <c r="B2" s="142" t="s">
        <v>72</v>
      </c>
      <c r="D2" s="147" t="s">
        <v>80</v>
      </c>
      <c r="E2" s="148">
        <v>300000</v>
      </c>
    </row>
    <row r="3" spans="1:6" x14ac:dyDescent="0.3">
      <c r="D3" s="159" t="s">
        <v>56</v>
      </c>
      <c r="E3" s="164">
        <f>E14+E30+E39</f>
        <v>93246.26999999999</v>
      </c>
    </row>
    <row r="4" spans="1:6" x14ac:dyDescent="0.3">
      <c r="D4" s="147" t="s">
        <v>57</v>
      </c>
      <c r="E4" s="148">
        <f>E2-E3</f>
        <v>206753.73</v>
      </c>
    </row>
    <row r="5" spans="1:6" x14ac:dyDescent="0.3">
      <c r="A5" s="157"/>
      <c r="C5" s="157"/>
      <c r="D5" s="96"/>
      <c r="E5" s="140"/>
    </row>
    <row r="6" spans="1:6" x14ac:dyDescent="0.3">
      <c r="A6" s="157"/>
      <c r="C6" s="157"/>
      <c r="D6" s="96"/>
      <c r="E6" s="140"/>
    </row>
    <row r="7" spans="1:6" ht="17.25" thickBot="1" x14ac:dyDescent="0.35">
      <c r="A7" s="161" t="s">
        <v>5</v>
      </c>
      <c r="B7" s="162" t="s">
        <v>651</v>
      </c>
      <c r="D7" s="1" t="s">
        <v>76</v>
      </c>
      <c r="E7" s="3">
        <v>158540</v>
      </c>
    </row>
    <row r="8" spans="1:6" ht="17.25" thickBot="1" x14ac:dyDescent="0.35">
      <c r="A8" s="143" t="s">
        <v>0</v>
      </c>
      <c r="B8" s="144" t="s">
        <v>1</v>
      </c>
      <c r="C8" s="144" t="s">
        <v>2</v>
      </c>
      <c r="D8" s="144" t="s">
        <v>3</v>
      </c>
      <c r="E8" s="144" t="s">
        <v>4</v>
      </c>
    </row>
    <row r="9" spans="1:6" x14ac:dyDescent="0.3">
      <c r="A9" s="13">
        <v>681</v>
      </c>
      <c r="B9" s="17" t="s">
        <v>478</v>
      </c>
      <c r="C9" s="20">
        <v>4590</v>
      </c>
      <c r="D9" s="17" t="s">
        <v>481</v>
      </c>
      <c r="E9" s="23">
        <v>641.13</v>
      </c>
    </row>
    <row r="10" spans="1:6" x14ac:dyDescent="0.3">
      <c r="A10" s="13">
        <v>311</v>
      </c>
      <c r="B10" s="18" t="s">
        <v>480</v>
      </c>
      <c r="C10" s="14">
        <v>4407</v>
      </c>
      <c r="D10" s="17" t="s">
        <v>481</v>
      </c>
      <c r="E10" s="23">
        <v>1096.6199999999999</v>
      </c>
    </row>
    <row r="11" spans="1:6" x14ac:dyDescent="0.3">
      <c r="A11" s="13">
        <v>636</v>
      </c>
      <c r="B11" s="18" t="s">
        <v>485</v>
      </c>
      <c r="C11" s="14">
        <v>4407</v>
      </c>
      <c r="D11" s="17" t="s">
        <v>481</v>
      </c>
      <c r="E11" s="23">
        <v>3858.67</v>
      </c>
    </row>
    <row r="12" spans="1:6" x14ac:dyDescent="0.3">
      <c r="A12" s="13">
        <v>632</v>
      </c>
      <c r="B12" s="18" t="s">
        <v>586</v>
      </c>
      <c r="C12" s="14">
        <v>4588</v>
      </c>
      <c r="D12" s="17" t="s">
        <v>481</v>
      </c>
      <c r="E12" s="23">
        <v>800.4</v>
      </c>
    </row>
    <row r="13" spans="1:6" x14ac:dyDescent="0.3">
      <c r="A13" s="15" t="s">
        <v>365</v>
      </c>
      <c r="B13" s="19" t="s">
        <v>652</v>
      </c>
      <c r="C13" s="13" t="s">
        <v>653</v>
      </c>
      <c r="D13" s="19" t="s">
        <v>654</v>
      </c>
      <c r="E13" s="23">
        <v>11310</v>
      </c>
      <c r="F13" s="181" t="s">
        <v>82</v>
      </c>
    </row>
    <row r="14" spans="1:6" ht="17.25" thickBot="1" x14ac:dyDescent="0.35">
      <c r="A14" s="16"/>
      <c r="B14" s="11"/>
      <c r="C14" s="21" t="s">
        <v>25</v>
      </c>
      <c r="D14" s="22"/>
      <c r="E14" s="24">
        <f>SUM(E9:E13)</f>
        <v>17706.82</v>
      </c>
      <c r="F14" s="182">
        <f>E7-E14</f>
        <v>140833.18</v>
      </c>
    </row>
    <row r="16" spans="1:6" ht="17.25" thickBot="1" x14ac:dyDescent="0.35">
      <c r="A16" s="161" t="s">
        <v>5</v>
      </c>
      <c r="B16" s="162" t="s">
        <v>624</v>
      </c>
      <c r="D16" s="1" t="s">
        <v>76</v>
      </c>
      <c r="E16" s="23">
        <v>75600</v>
      </c>
    </row>
    <row r="17" spans="1:6" ht="17.25" thickBot="1" x14ac:dyDescent="0.35">
      <c r="A17" s="143" t="s">
        <v>0</v>
      </c>
      <c r="B17" s="144" t="s">
        <v>1</v>
      </c>
      <c r="C17" s="144" t="s">
        <v>2</v>
      </c>
      <c r="D17" s="144" t="s">
        <v>3</v>
      </c>
      <c r="E17" s="144" t="s">
        <v>4</v>
      </c>
    </row>
    <row r="18" spans="1:6" x14ac:dyDescent="0.3">
      <c r="A18" s="13" t="s">
        <v>78</v>
      </c>
      <c r="B18" s="18" t="s">
        <v>420</v>
      </c>
      <c r="C18" s="14" t="s">
        <v>421</v>
      </c>
      <c r="D18" s="17" t="s">
        <v>422</v>
      </c>
      <c r="E18" s="23">
        <v>163.65</v>
      </c>
    </row>
    <row r="19" spans="1:6" x14ac:dyDescent="0.3">
      <c r="A19" s="13" t="s">
        <v>78</v>
      </c>
      <c r="B19" s="18" t="s">
        <v>109</v>
      </c>
      <c r="C19" s="14" t="s">
        <v>78</v>
      </c>
      <c r="D19" s="18" t="s">
        <v>109</v>
      </c>
      <c r="E19" s="23">
        <v>8</v>
      </c>
    </row>
    <row r="20" spans="1:6" x14ac:dyDescent="0.3">
      <c r="A20" s="13" t="s">
        <v>78</v>
      </c>
      <c r="B20" s="18" t="s">
        <v>109</v>
      </c>
      <c r="C20" s="14">
        <v>830892</v>
      </c>
      <c r="D20" s="17" t="s">
        <v>315</v>
      </c>
      <c r="E20" s="23">
        <v>24</v>
      </c>
    </row>
    <row r="21" spans="1:6" x14ac:dyDescent="0.3">
      <c r="A21" s="13" t="s">
        <v>78</v>
      </c>
      <c r="B21" s="18" t="s">
        <v>109</v>
      </c>
      <c r="C21" s="14">
        <v>122700</v>
      </c>
      <c r="D21" s="17" t="s">
        <v>423</v>
      </c>
      <c r="E21" s="23">
        <v>17</v>
      </c>
    </row>
    <row r="22" spans="1:6" x14ac:dyDescent="0.3">
      <c r="A22" s="13" t="s">
        <v>78</v>
      </c>
      <c r="B22" s="18" t="s">
        <v>109</v>
      </c>
      <c r="C22" s="14">
        <v>160045461</v>
      </c>
      <c r="D22" s="18" t="s">
        <v>109</v>
      </c>
      <c r="E22" s="23">
        <v>7</v>
      </c>
    </row>
    <row r="23" spans="1:6" x14ac:dyDescent="0.3">
      <c r="A23" s="13" t="s">
        <v>78</v>
      </c>
      <c r="B23" s="18" t="s">
        <v>424</v>
      </c>
      <c r="C23" s="14" t="s">
        <v>425</v>
      </c>
      <c r="D23" s="17" t="s">
        <v>426</v>
      </c>
      <c r="E23" s="23">
        <v>70.010000000000005</v>
      </c>
    </row>
    <row r="24" spans="1:6" x14ac:dyDescent="0.3">
      <c r="A24" s="13">
        <v>603</v>
      </c>
      <c r="B24" s="18" t="s">
        <v>484</v>
      </c>
      <c r="C24" s="14">
        <v>4361</v>
      </c>
      <c r="D24" s="17" t="s">
        <v>481</v>
      </c>
      <c r="E24" s="23">
        <v>4384.8</v>
      </c>
    </row>
    <row r="25" spans="1:6" x14ac:dyDescent="0.3">
      <c r="A25" s="13">
        <v>622</v>
      </c>
      <c r="B25" s="18" t="s">
        <v>502</v>
      </c>
      <c r="C25" s="14" t="s">
        <v>503</v>
      </c>
      <c r="D25" s="17" t="s">
        <v>504</v>
      </c>
      <c r="E25" s="23">
        <v>15655.36</v>
      </c>
    </row>
    <row r="26" spans="1:6" x14ac:dyDescent="0.3">
      <c r="A26" s="13">
        <v>623</v>
      </c>
      <c r="B26" s="18" t="s">
        <v>502</v>
      </c>
      <c r="C26" s="14" t="s">
        <v>505</v>
      </c>
      <c r="D26" s="17" t="s">
        <v>504</v>
      </c>
      <c r="E26" s="23">
        <v>37254.559999999998</v>
      </c>
    </row>
    <row r="27" spans="1:6" x14ac:dyDescent="0.3">
      <c r="A27" s="13">
        <v>603</v>
      </c>
      <c r="B27" s="18" t="s">
        <v>587</v>
      </c>
      <c r="C27" s="14">
        <v>38058</v>
      </c>
      <c r="D27" s="17" t="s">
        <v>588</v>
      </c>
      <c r="E27" s="23">
        <v>103.47</v>
      </c>
    </row>
    <row r="28" spans="1:6" x14ac:dyDescent="0.3">
      <c r="A28" s="13"/>
      <c r="B28" s="18"/>
      <c r="C28" s="14"/>
      <c r="D28" s="17"/>
      <c r="E28" s="23"/>
    </row>
    <row r="29" spans="1:6" x14ac:dyDescent="0.3">
      <c r="A29" s="15"/>
      <c r="B29" s="19"/>
      <c r="C29" s="13"/>
      <c r="D29" s="19"/>
      <c r="E29" s="23"/>
      <c r="F29" s="181" t="s">
        <v>82</v>
      </c>
    </row>
    <row r="30" spans="1:6" ht="17.25" thickBot="1" x14ac:dyDescent="0.35">
      <c r="A30" s="16"/>
      <c r="B30" s="11"/>
      <c r="C30" s="21" t="s">
        <v>25</v>
      </c>
      <c r="D30" s="22"/>
      <c r="E30" s="24">
        <f>SUM(E18:E29)</f>
        <v>57687.85</v>
      </c>
      <c r="F30" s="182">
        <f>E16-E30</f>
        <v>17912.150000000001</v>
      </c>
    </row>
    <row r="33" spans="1:6" ht="17.25" thickBot="1" x14ac:dyDescent="0.35">
      <c r="A33" s="161" t="s">
        <v>5</v>
      </c>
      <c r="B33" s="162" t="s">
        <v>625</v>
      </c>
      <c r="D33" s="1" t="s">
        <v>76</v>
      </c>
      <c r="E33" s="23">
        <v>65860</v>
      </c>
    </row>
    <row r="34" spans="1:6" ht="17.25" thickBot="1" x14ac:dyDescent="0.35">
      <c r="A34" s="143" t="s">
        <v>0</v>
      </c>
      <c r="B34" s="144" t="s">
        <v>1</v>
      </c>
      <c r="C34" s="144" t="s">
        <v>2</v>
      </c>
      <c r="D34" s="144" t="s">
        <v>3</v>
      </c>
      <c r="E34" s="144" t="s">
        <v>4</v>
      </c>
    </row>
    <row r="35" spans="1:6" x14ac:dyDescent="0.3">
      <c r="A35" s="13" t="s">
        <v>515</v>
      </c>
      <c r="B35" s="17" t="s">
        <v>516</v>
      </c>
      <c r="C35" s="20" t="s">
        <v>517</v>
      </c>
      <c r="D35" s="196" t="s">
        <v>504</v>
      </c>
      <c r="E35" s="23">
        <v>11553.6</v>
      </c>
    </row>
    <row r="36" spans="1:6" x14ac:dyDescent="0.3">
      <c r="A36" s="13">
        <v>710</v>
      </c>
      <c r="B36" s="18" t="s">
        <v>551</v>
      </c>
      <c r="C36" s="14">
        <v>1660</v>
      </c>
      <c r="D36" s="17" t="s">
        <v>552</v>
      </c>
      <c r="E36" s="23">
        <v>6298</v>
      </c>
    </row>
    <row r="37" spans="1:6" x14ac:dyDescent="0.3">
      <c r="A37" s="13">
        <v>710</v>
      </c>
      <c r="B37" s="18" t="s">
        <v>553</v>
      </c>
      <c r="C37" s="14"/>
      <c r="D37" s="18"/>
      <c r="E37" s="23"/>
    </row>
    <row r="38" spans="1:6" x14ac:dyDescent="0.3">
      <c r="A38" s="198"/>
      <c r="B38" s="19"/>
      <c r="C38" s="13"/>
      <c r="D38" s="19"/>
      <c r="E38" s="23"/>
      <c r="F38" s="181" t="s">
        <v>82</v>
      </c>
    </row>
    <row r="39" spans="1:6" ht="17.25" thickBot="1" x14ac:dyDescent="0.35">
      <c r="A39" s="16"/>
      <c r="B39" s="11"/>
      <c r="C39" s="21" t="s">
        <v>25</v>
      </c>
      <c r="D39" s="22"/>
      <c r="E39" s="24">
        <f>SUM(E35:E38)</f>
        <v>17851.599999999999</v>
      </c>
      <c r="F39" s="182">
        <f>E33-E39</f>
        <v>48008.4</v>
      </c>
    </row>
  </sheetData>
  <pageMargins left="0.7" right="0.7" top="0.75" bottom="0.75" header="0.3" footer="0.3"/>
  <pageSetup scale="67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58"/>
  <sheetViews>
    <sheetView topLeftCell="B36" workbookViewId="0">
      <selection activeCell="C57" sqref="C57"/>
    </sheetView>
  </sheetViews>
  <sheetFormatPr baseColWidth="10" defaultRowHeight="16.5" x14ac:dyDescent="0.3"/>
  <cols>
    <col min="1" max="1" width="11.42578125" style="1"/>
    <col min="2" max="2" width="12.7109375" style="2" customWidth="1"/>
    <col min="3" max="3" width="88.7109375" style="1" customWidth="1"/>
    <col min="4" max="4" width="13.42578125" style="2" customWidth="1"/>
    <col min="5" max="5" width="38" style="1" customWidth="1"/>
    <col min="6" max="6" width="14.42578125" style="1" customWidth="1"/>
    <col min="7" max="8" width="12.7109375" style="1" bestFit="1" customWidth="1"/>
    <col min="9" max="16384" width="11.42578125" style="1"/>
  </cols>
  <sheetData>
    <row r="2" spans="1:8" x14ac:dyDescent="0.3">
      <c r="B2" s="141" t="s">
        <v>13</v>
      </c>
      <c r="C2" s="142" t="s">
        <v>277</v>
      </c>
      <c r="D2" s="6"/>
      <c r="E2" s="147" t="s">
        <v>80</v>
      </c>
      <c r="F2" s="148">
        <v>169100</v>
      </c>
    </row>
    <row r="3" spans="1:8" s="96" customFormat="1" x14ac:dyDescent="0.3">
      <c r="B3" s="170"/>
      <c r="C3" s="149"/>
      <c r="D3" s="170"/>
      <c r="E3" s="159" t="s">
        <v>56</v>
      </c>
      <c r="F3" s="164">
        <f>F11+F18+F27+F49</f>
        <v>78965.101999999984</v>
      </c>
    </row>
    <row r="4" spans="1:8" s="96" customFormat="1" x14ac:dyDescent="0.3">
      <c r="B4" s="170"/>
      <c r="C4" s="149"/>
      <c r="D4" s="170"/>
      <c r="E4" s="147" t="s">
        <v>57</v>
      </c>
      <c r="F4" s="148">
        <f>F2-F3</f>
        <v>90134.898000000016</v>
      </c>
    </row>
    <row r="5" spans="1:8" x14ac:dyDescent="0.3">
      <c r="B5" s="161" t="s">
        <v>5</v>
      </c>
      <c r="C5" s="146" t="s">
        <v>31</v>
      </c>
      <c r="D5" s="78"/>
      <c r="E5" s="79"/>
    </row>
    <row r="6" spans="1:8" x14ac:dyDescent="0.3">
      <c r="B6" s="78"/>
    </row>
    <row r="7" spans="1:8" ht="17.25" thickBot="1" x14ac:dyDescent="0.35">
      <c r="B7" s="171" t="s">
        <v>36</v>
      </c>
      <c r="C7" s="172" t="s">
        <v>32</v>
      </c>
      <c r="E7" s="78" t="s">
        <v>48</v>
      </c>
      <c r="F7" s="79" t="s">
        <v>49</v>
      </c>
    </row>
    <row r="8" spans="1:8" ht="17.25" thickBot="1" x14ac:dyDescent="0.35">
      <c r="B8" s="57" t="s">
        <v>0</v>
      </c>
      <c r="C8" s="91" t="s">
        <v>1</v>
      </c>
      <c r="D8" s="58" t="s">
        <v>2</v>
      </c>
      <c r="E8" s="91" t="s">
        <v>3</v>
      </c>
      <c r="F8" s="58" t="s">
        <v>4</v>
      </c>
    </row>
    <row r="9" spans="1:8" x14ac:dyDescent="0.3">
      <c r="B9" s="85" t="s">
        <v>78</v>
      </c>
      <c r="C9" s="89" t="s">
        <v>250</v>
      </c>
      <c r="D9" s="89">
        <v>5592</v>
      </c>
      <c r="E9" s="75" t="s">
        <v>251</v>
      </c>
      <c r="F9" s="86">
        <v>1044</v>
      </c>
    </row>
    <row r="10" spans="1:8" ht="17.25" thickBot="1" x14ac:dyDescent="0.35">
      <c r="A10" s="1" t="s">
        <v>25</v>
      </c>
      <c r="B10" s="60"/>
      <c r="C10" s="119"/>
      <c r="D10" s="122"/>
      <c r="E10" s="119"/>
      <c r="F10" s="77"/>
      <c r="G10" s="168" t="s">
        <v>81</v>
      </c>
    </row>
    <row r="11" spans="1:8" x14ac:dyDescent="0.3">
      <c r="B11" s="48"/>
      <c r="C11" s="49"/>
      <c r="D11" s="50"/>
      <c r="E11" s="49"/>
      <c r="F11" s="173">
        <f>SUM(F9:F10)</f>
        <v>1044</v>
      </c>
      <c r="G11" s="176">
        <f>F7-F11</f>
        <v>48772.19</v>
      </c>
    </row>
    <row r="12" spans="1:8" x14ac:dyDescent="0.3">
      <c r="B12" s="48"/>
      <c r="C12" s="49"/>
      <c r="D12" s="50"/>
      <c r="E12" s="49"/>
      <c r="F12" s="61"/>
      <c r="G12" s="47"/>
    </row>
    <row r="13" spans="1:8" x14ac:dyDescent="0.3">
      <c r="B13" s="174" t="s">
        <v>34</v>
      </c>
      <c r="C13" s="175" t="s">
        <v>35</v>
      </c>
      <c r="D13" s="1"/>
      <c r="F13" s="51"/>
      <c r="G13" s="47"/>
    </row>
    <row r="14" spans="1:8" ht="17.25" thickBot="1" x14ac:dyDescent="0.35">
      <c r="B14" s="165" t="s">
        <v>47</v>
      </c>
      <c r="C14" s="166" t="s">
        <v>46</v>
      </c>
      <c r="D14" s="50"/>
      <c r="E14" s="81" t="s">
        <v>48</v>
      </c>
      <c r="F14" s="177">
        <v>5275</v>
      </c>
      <c r="G14" s="47"/>
      <c r="H14" s="63"/>
    </row>
    <row r="15" spans="1:8" ht="17.25" thickBot="1" x14ac:dyDescent="0.35">
      <c r="B15" s="57" t="s">
        <v>0</v>
      </c>
      <c r="C15" s="58" t="s">
        <v>1</v>
      </c>
      <c r="D15" s="58" t="s">
        <v>2</v>
      </c>
      <c r="E15" s="58" t="s">
        <v>3</v>
      </c>
      <c r="F15" s="58" t="s">
        <v>4</v>
      </c>
      <c r="G15" s="47"/>
    </row>
    <row r="16" spans="1:8" ht="17.25" thickBot="1" x14ac:dyDescent="0.35">
      <c r="B16" s="59">
        <v>256</v>
      </c>
      <c r="C16" s="71" t="s">
        <v>225</v>
      </c>
      <c r="D16" s="73">
        <v>37706</v>
      </c>
      <c r="E16" s="75" t="s">
        <v>226</v>
      </c>
      <c r="F16" s="76">
        <v>143.49</v>
      </c>
      <c r="G16" s="47"/>
    </row>
    <row r="17" spans="2:7" ht="17.25" thickBot="1" x14ac:dyDescent="0.35">
      <c r="B17" s="59">
        <v>256</v>
      </c>
      <c r="C17" s="72" t="s">
        <v>227</v>
      </c>
      <c r="D17" s="74">
        <v>238</v>
      </c>
      <c r="E17" s="72" t="s">
        <v>228</v>
      </c>
      <c r="F17" s="77">
        <v>148</v>
      </c>
      <c r="G17" s="168" t="s">
        <v>81</v>
      </c>
    </row>
    <row r="18" spans="2:7" x14ac:dyDescent="0.3">
      <c r="B18" s="48"/>
      <c r="C18" s="47"/>
      <c r="D18" s="50"/>
      <c r="E18" s="49"/>
      <c r="F18" s="173">
        <f>SUM(F16:F17)</f>
        <v>291.49</v>
      </c>
      <c r="G18" s="176">
        <f>F14-F18</f>
        <v>4983.51</v>
      </c>
    </row>
    <row r="19" spans="2:7" x14ac:dyDescent="0.3">
      <c r="B19" s="48"/>
      <c r="C19" s="47"/>
      <c r="D19" s="50"/>
      <c r="E19" s="49"/>
      <c r="F19" s="61"/>
      <c r="G19" s="47"/>
    </row>
    <row r="20" spans="2:7" x14ac:dyDescent="0.3">
      <c r="B20" s="174" t="s">
        <v>34</v>
      </c>
      <c r="C20" s="175" t="s">
        <v>45</v>
      </c>
      <c r="D20" s="1"/>
      <c r="F20" s="51"/>
      <c r="G20" s="47"/>
    </row>
    <row r="21" spans="2:7" ht="17.25" thickBot="1" x14ac:dyDescent="0.35">
      <c r="B21" s="178" t="s">
        <v>36</v>
      </c>
      <c r="C21" s="166" t="s">
        <v>37</v>
      </c>
      <c r="D21" s="50"/>
      <c r="E21" s="81" t="s">
        <v>48</v>
      </c>
      <c r="F21" s="82">
        <v>8600</v>
      </c>
      <c r="G21" s="47"/>
    </row>
    <row r="22" spans="2:7" ht="17.25" thickBot="1" x14ac:dyDescent="0.35">
      <c r="B22" s="123" t="s">
        <v>38</v>
      </c>
      <c r="C22" s="9" t="s">
        <v>1</v>
      </c>
      <c r="D22" s="9" t="s">
        <v>2</v>
      </c>
      <c r="E22" s="9" t="s">
        <v>3</v>
      </c>
      <c r="F22" s="69" t="s">
        <v>4</v>
      </c>
      <c r="G22" s="47"/>
    </row>
    <row r="23" spans="2:7" x14ac:dyDescent="0.3">
      <c r="B23" s="59" t="s">
        <v>278</v>
      </c>
      <c r="C23" s="124" t="s">
        <v>279</v>
      </c>
      <c r="D23" s="73">
        <v>4860</v>
      </c>
      <c r="E23" s="125" t="s">
        <v>280</v>
      </c>
      <c r="F23" s="76">
        <v>1241</v>
      </c>
      <c r="G23" s="47"/>
    </row>
    <row r="24" spans="2:7" ht="17.25" thickBot="1" x14ac:dyDescent="0.35">
      <c r="B24" s="26">
        <v>298</v>
      </c>
      <c r="C24" s="44" t="s">
        <v>293</v>
      </c>
      <c r="D24" s="121" t="s">
        <v>294</v>
      </c>
      <c r="E24" s="126" t="s">
        <v>295</v>
      </c>
      <c r="F24" s="28">
        <v>457.53</v>
      </c>
      <c r="G24" s="47"/>
    </row>
    <row r="25" spans="2:7" x14ac:dyDescent="0.3">
      <c r="B25" s="59" t="s">
        <v>278</v>
      </c>
      <c r="C25" s="124" t="s">
        <v>328</v>
      </c>
      <c r="D25" s="121">
        <v>8071</v>
      </c>
      <c r="E25" s="126" t="s">
        <v>329</v>
      </c>
      <c r="F25" s="28">
        <v>841</v>
      </c>
      <c r="G25" s="47"/>
    </row>
    <row r="26" spans="2:7" ht="17.25" thickBot="1" x14ac:dyDescent="0.35">
      <c r="B26" s="60"/>
      <c r="C26" s="45"/>
      <c r="D26" s="122"/>
      <c r="E26" s="127"/>
      <c r="F26" s="77"/>
      <c r="G26" s="168" t="s">
        <v>81</v>
      </c>
    </row>
    <row r="27" spans="2:7" x14ac:dyDescent="0.3">
      <c r="B27" s="48"/>
      <c r="C27" s="47"/>
      <c r="D27" s="50"/>
      <c r="E27" s="49"/>
      <c r="F27" s="173">
        <f>SUM(F23:F26)</f>
        <v>2539.5299999999997</v>
      </c>
      <c r="G27" s="179">
        <f>F21-F27</f>
        <v>6060.47</v>
      </c>
    </row>
    <row r="28" spans="2:7" x14ac:dyDescent="0.3">
      <c r="B28" s="48"/>
      <c r="C28" s="47"/>
      <c r="D28" s="50"/>
      <c r="E28" s="49"/>
      <c r="F28" s="51"/>
      <c r="G28" s="47"/>
    </row>
    <row r="29" spans="2:7" x14ac:dyDescent="0.3">
      <c r="B29" s="48"/>
      <c r="C29" s="47"/>
      <c r="D29" s="50"/>
      <c r="E29" s="49"/>
      <c r="F29" s="51"/>
      <c r="G29" s="47"/>
    </row>
    <row r="30" spans="2:7" x14ac:dyDescent="0.3">
      <c r="B30" s="174" t="s">
        <v>5</v>
      </c>
      <c r="C30" s="175" t="s">
        <v>44</v>
      </c>
      <c r="D30" s="1"/>
      <c r="F30" s="51"/>
      <c r="G30" s="47"/>
    </row>
    <row r="31" spans="2:7" ht="17.25" thickBot="1" x14ac:dyDescent="0.35">
      <c r="B31" s="178" t="s">
        <v>39</v>
      </c>
      <c r="C31" s="166" t="s">
        <v>287</v>
      </c>
      <c r="D31" s="50"/>
      <c r="E31" s="80" t="s">
        <v>48</v>
      </c>
      <c r="F31" s="83">
        <v>105408.81</v>
      </c>
      <c r="G31" s="47"/>
    </row>
    <row r="32" spans="2:7" ht="17.25" thickBot="1" x14ac:dyDescent="0.35">
      <c r="B32" s="52" t="s">
        <v>0</v>
      </c>
      <c r="C32" s="53" t="s">
        <v>1</v>
      </c>
      <c r="D32" s="54" t="s">
        <v>2</v>
      </c>
      <c r="E32" s="53" t="s">
        <v>3</v>
      </c>
      <c r="F32" s="55" t="s">
        <v>4</v>
      </c>
      <c r="G32" s="47"/>
    </row>
    <row r="33" spans="2:7" x14ac:dyDescent="0.3">
      <c r="B33" s="59">
        <v>220</v>
      </c>
      <c r="C33" s="128" t="s">
        <v>288</v>
      </c>
      <c r="D33" s="73">
        <v>1799</v>
      </c>
      <c r="E33" s="43" t="s">
        <v>289</v>
      </c>
      <c r="F33" s="131">
        <v>1856</v>
      </c>
    </row>
    <row r="34" spans="2:7" x14ac:dyDescent="0.3">
      <c r="B34" s="26">
        <v>228</v>
      </c>
      <c r="C34" s="129" t="s">
        <v>290</v>
      </c>
      <c r="D34" s="121">
        <v>747</v>
      </c>
      <c r="E34" s="27" t="s">
        <v>291</v>
      </c>
      <c r="F34" s="132">
        <v>7000</v>
      </c>
    </row>
    <row r="35" spans="2:7" x14ac:dyDescent="0.3">
      <c r="B35" s="26">
        <v>356</v>
      </c>
      <c r="C35" s="129" t="s">
        <v>292</v>
      </c>
      <c r="D35" s="121">
        <v>3084</v>
      </c>
      <c r="E35" s="27" t="s">
        <v>228</v>
      </c>
      <c r="F35" s="132">
        <v>532.91999999999996</v>
      </c>
    </row>
    <row r="36" spans="2:7" x14ac:dyDescent="0.3">
      <c r="B36" s="26">
        <v>318</v>
      </c>
      <c r="C36" s="126" t="s">
        <v>296</v>
      </c>
      <c r="D36" s="121">
        <v>17</v>
      </c>
      <c r="E36" s="27" t="s">
        <v>297</v>
      </c>
      <c r="F36" s="132">
        <v>15900</v>
      </c>
    </row>
    <row r="37" spans="2:7" x14ac:dyDescent="0.3">
      <c r="B37" s="26">
        <v>318</v>
      </c>
      <c r="C37" s="126" t="s">
        <v>296</v>
      </c>
      <c r="D37" s="26">
        <v>5952</v>
      </c>
      <c r="E37" s="129" t="s">
        <v>298</v>
      </c>
      <c r="F37" s="132">
        <v>11600</v>
      </c>
    </row>
    <row r="38" spans="2:7" x14ac:dyDescent="0.3">
      <c r="B38" s="26">
        <v>229</v>
      </c>
      <c r="C38" s="126" t="s">
        <v>299</v>
      </c>
      <c r="D38" s="130" t="s">
        <v>300</v>
      </c>
      <c r="E38" s="27" t="s">
        <v>301</v>
      </c>
      <c r="F38" s="132">
        <v>13804</v>
      </c>
    </row>
    <row r="39" spans="2:7" x14ac:dyDescent="0.3">
      <c r="B39" s="26">
        <v>229</v>
      </c>
      <c r="C39" s="126" t="s">
        <v>299</v>
      </c>
      <c r="D39" s="25">
        <v>46</v>
      </c>
      <c r="E39" s="27" t="s">
        <v>301</v>
      </c>
      <c r="F39" s="132">
        <v>13804</v>
      </c>
    </row>
    <row r="40" spans="2:7" x14ac:dyDescent="0.3">
      <c r="B40" s="25">
        <v>399</v>
      </c>
      <c r="C40" s="27" t="s">
        <v>304</v>
      </c>
      <c r="D40" s="26" t="s">
        <v>305</v>
      </c>
      <c r="E40" s="27" t="s">
        <v>306</v>
      </c>
      <c r="F40" s="132">
        <v>449.32</v>
      </c>
    </row>
    <row r="41" spans="2:7" x14ac:dyDescent="0.3">
      <c r="B41" s="25" t="s">
        <v>78</v>
      </c>
      <c r="C41" s="27" t="s">
        <v>307</v>
      </c>
      <c r="D41" s="26">
        <v>1883</v>
      </c>
      <c r="E41" s="27" t="s">
        <v>308</v>
      </c>
      <c r="F41" s="132">
        <v>242</v>
      </c>
    </row>
    <row r="42" spans="2:7" x14ac:dyDescent="0.3">
      <c r="B42" s="25" t="s">
        <v>78</v>
      </c>
      <c r="C42" s="27" t="s">
        <v>309</v>
      </c>
      <c r="D42" s="26">
        <v>162166535</v>
      </c>
      <c r="E42" s="27" t="s">
        <v>214</v>
      </c>
      <c r="F42" s="132">
        <v>120</v>
      </c>
    </row>
    <row r="43" spans="2:7" x14ac:dyDescent="0.3">
      <c r="B43" s="25" t="s">
        <v>78</v>
      </c>
      <c r="C43" s="27" t="s">
        <v>312</v>
      </c>
      <c r="D43" s="26">
        <v>104783</v>
      </c>
      <c r="E43" s="27" t="s">
        <v>310</v>
      </c>
      <c r="F43" s="132">
        <v>912</v>
      </c>
    </row>
    <row r="44" spans="2:7" x14ac:dyDescent="0.3">
      <c r="B44" s="25" t="s">
        <v>78</v>
      </c>
      <c r="C44" s="27" t="s">
        <v>311</v>
      </c>
      <c r="D44" s="26">
        <v>162170297</v>
      </c>
      <c r="E44" s="27" t="s">
        <v>214</v>
      </c>
      <c r="F44" s="132">
        <v>165</v>
      </c>
    </row>
    <row r="45" spans="2:7" x14ac:dyDescent="0.3">
      <c r="B45" s="25">
        <v>339</v>
      </c>
      <c r="C45" s="27" t="s">
        <v>346</v>
      </c>
      <c r="D45" s="26">
        <v>16333</v>
      </c>
      <c r="E45" s="27" t="s">
        <v>347</v>
      </c>
      <c r="F45" s="132">
        <v>3150.15</v>
      </c>
    </row>
    <row r="46" spans="2:7" x14ac:dyDescent="0.3">
      <c r="B46" s="25">
        <v>339</v>
      </c>
      <c r="C46" s="27" t="s">
        <v>348</v>
      </c>
      <c r="D46" s="26">
        <v>16318</v>
      </c>
      <c r="E46" s="27" t="s">
        <v>347</v>
      </c>
      <c r="F46" s="132">
        <v>240</v>
      </c>
    </row>
    <row r="47" spans="2:7" x14ac:dyDescent="0.3">
      <c r="B47" s="25">
        <v>339</v>
      </c>
      <c r="C47" s="27" t="s">
        <v>349</v>
      </c>
      <c r="D47" s="26">
        <v>80005042</v>
      </c>
      <c r="E47" s="27" t="s">
        <v>350</v>
      </c>
      <c r="F47" s="132">
        <v>5108.2920000000004</v>
      </c>
    </row>
    <row r="48" spans="2:7" ht="17.25" thickBot="1" x14ac:dyDescent="0.35">
      <c r="B48" s="25">
        <v>339</v>
      </c>
      <c r="C48" s="27" t="s">
        <v>351</v>
      </c>
      <c r="D48" s="26">
        <v>6009</v>
      </c>
      <c r="E48" s="27" t="s">
        <v>352</v>
      </c>
      <c r="F48" s="133">
        <v>206.4</v>
      </c>
      <c r="G48" s="168" t="s">
        <v>81</v>
      </c>
    </row>
    <row r="49" spans="2:7" x14ac:dyDescent="0.3">
      <c r="F49" s="180">
        <f>SUM(F33:F48)</f>
        <v>75090.08199999998</v>
      </c>
      <c r="G49" s="179">
        <f>F31-F49</f>
        <v>30318.728000000017</v>
      </c>
    </row>
    <row r="54" spans="2:7" x14ac:dyDescent="0.3">
      <c r="C54" s="250"/>
    </row>
    <row r="55" spans="2:7" x14ac:dyDescent="0.3">
      <c r="C55" s="250"/>
    </row>
    <row r="56" spans="2:7" x14ac:dyDescent="0.3">
      <c r="C56" s="250"/>
    </row>
    <row r="58" spans="2:7" x14ac:dyDescent="0.3">
      <c r="B58" s="1"/>
      <c r="C58" s="1" t="s">
        <v>25</v>
      </c>
      <c r="D58" s="1"/>
    </row>
  </sheetData>
  <mergeCells count="1">
    <mergeCell ref="C54:C56"/>
  </mergeCells>
  <pageMargins left="0.7" right="0.7" top="0.75" bottom="0.75" header="0.3" footer="0.3"/>
  <pageSetup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6"/>
  <sheetViews>
    <sheetView workbookViewId="0">
      <selection activeCell="B21" sqref="B21"/>
    </sheetView>
  </sheetViews>
  <sheetFormatPr baseColWidth="10" defaultRowHeight="16.5" x14ac:dyDescent="0.3"/>
  <cols>
    <col min="1" max="1" width="16" style="1" customWidth="1"/>
    <col min="2" max="2" width="30.140625" style="1" customWidth="1"/>
    <col min="3" max="3" width="19.42578125" style="1" customWidth="1"/>
    <col min="4" max="4" width="17" style="1" customWidth="1"/>
    <col min="5" max="16384" width="11.42578125" style="1"/>
  </cols>
  <sheetData>
    <row r="1" spans="1:5" x14ac:dyDescent="0.3">
      <c r="B1" s="251" t="s">
        <v>79</v>
      </c>
      <c r="C1" s="251"/>
    </row>
    <row r="3" spans="1:5" x14ac:dyDescent="0.3">
      <c r="A3" s="38" t="s">
        <v>14</v>
      </c>
      <c r="B3" s="38" t="s">
        <v>277</v>
      </c>
      <c r="C3" s="39"/>
      <c r="D3" s="37"/>
    </row>
    <row r="4" spans="1:5" x14ac:dyDescent="0.3">
      <c r="A4" s="38" t="s">
        <v>5</v>
      </c>
      <c r="B4" s="38" t="s">
        <v>15</v>
      </c>
      <c r="C4" s="39"/>
      <c r="D4" s="37"/>
      <c r="E4" s="1" t="s">
        <v>453</v>
      </c>
    </row>
    <row r="5" spans="1:5" x14ac:dyDescent="0.3">
      <c r="A5" s="38" t="s">
        <v>16</v>
      </c>
      <c r="B5" s="38" t="s">
        <v>17</v>
      </c>
      <c r="C5" s="39"/>
      <c r="D5" s="41">
        <v>8236.8700000000008</v>
      </c>
      <c r="E5" s="221">
        <f>D5-D18</f>
        <v>-649.13000000000102</v>
      </c>
    </row>
    <row r="6" spans="1:5" ht="17.25" thickBot="1" x14ac:dyDescent="0.35"/>
    <row r="7" spans="1:5" ht="17.25" thickBot="1" x14ac:dyDescent="0.35">
      <c r="A7" s="36" t="s">
        <v>18</v>
      </c>
      <c r="B7" s="36" t="s">
        <v>19</v>
      </c>
      <c r="C7" s="36" t="s">
        <v>20</v>
      </c>
      <c r="D7" s="36" t="s">
        <v>11</v>
      </c>
      <c r="E7" s="5"/>
    </row>
    <row r="8" spans="1:5" x14ac:dyDescent="0.3">
      <c r="A8" s="107" t="s">
        <v>449</v>
      </c>
      <c r="B8" s="107" t="s">
        <v>21</v>
      </c>
      <c r="C8" s="107" t="s">
        <v>96</v>
      </c>
      <c r="D8" s="108">
        <v>888.6</v>
      </c>
    </row>
    <row r="9" spans="1:5" x14ac:dyDescent="0.3">
      <c r="A9" s="107" t="s">
        <v>450</v>
      </c>
      <c r="B9" s="107" t="s">
        <v>21</v>
      </c>
      <c r="C9" s="107" t="s">
        <v>96</v>
      </c>
      <c r="D9" s="108">
        <v>888.6</v>
      </c>
    </row>
    <row r="10" spans="1:5" x14ac:dyDescent="0.3">
      <c r="A10" s="107" t="s">
        <v>451</v>
      </c>
      <c r="B10" s="107" t="s">
        <v>21</v>
      </c>
      <c r="C10" s="107" t="s">
        <v>96</v>
      </c>
      <c r="D10" s="108">
        <v>888.6</v>
      </c>
    </row>
    <row r="11" spans="1:5" x14ac:dyDescent="0.3">
      <c r="A11" s="107" t="s">
        <v>452</v>
      </c>
      <c r="B11" s="107" t="s">
        <v>21</v>
      </c>
      <c r="C11" s="107" t="s">
        <v>96</v>
      </c>
      <c r="D11" s="108">
        <v>888.6</v>
      </c>
    </row>
    <row r="12" spans="1:5" x14ac:dyDescent="0.3">
      <c r="A12" s="107" t="s">
        <v>454</v>
      </c>
      <c r="B12" s="107" t="s">
        <v>21</v>
      </c>
      <c r="C12" s="107" t="s">
        <v>96</v>
      </c>
      <c r="D12" s="108">
        <v>888.6</v>
      </c>
    </row>
    <row r="13" spans="1:5" x14ac:dyDescent="0.3">
      <c r="A13" s="107" t="s">
        <v>455</v>
      </c>
      <c r="B13" s="107" t="s">
        <v>21</v>
      </c>
      <c r="C13" s="107" t="s">
        <v>96</v>
      </c>
      <c r="D13" s="108">
        <v>888.6</v>
      </c>
    </row>
    <row r="14" spans="1:5" x14ac:dyDescent="0.3">
      <c r="A14" s="107" t="s">
        <v>510</v>
      </c>
      <c r="B14" s="107" t="s">
        <v>21</v>
      </c>
      <c r="C14" s="107" t="s">
        <v>96</v>
      </c>
      <c r="D14" s="108">
        <v>888.6</v>
      </c>
    </row>
    <row r="15" spans="1:5" x14ac:dyDescent="0.3">
      <c r="A15" s="107" t="s">
        <v>511</v>
      </c>
      <c r="B15" s="107" t="s">
        <v>21</v>
      </c>
      <c r="C15" s="107" t="s">
        <v>96</v>
      </c>
      <c r="D15" s="108">
        <v>888.6</v>
      </c>
    </row>
    <row r="16" spans="1:5" x14ac:dyDescent="0.3">
      <c r="A16" s="107" t="s">
        <v>512</v>
      </c>
      <c r="B16" s="107" t="s">
        <v>21</v>
      </c>
      <c r="C16" s="107" t="s">
        <v>96</v>
      </c>
      <c r="D16" s="108">
        <v>888.6</v>
      </c>
    </row>
    <row r="17" spans="1:6" x14ac:dyDescent="0.3">
      <c r="A17" s="230" t="s">
        <v>513</v>
      </c>
      <c r="B17" s="230" t="s">
        <v>21</v>
      </c>
      <c r="C17" s="230" t="s">
        <v>96</v>
      </c>
      <c r="D17" s="231">
        <v>888.6</v>
      </c>
    </row>
    <row r="18" spans="1:6" x14ac:dyDescent="0.3">
      <c r="A18" s="47"/>
      <c r="B18" s="47"/>
      <c r="C18" s="47"/>
      <c r="D18" s="90">
        <f>SUM(D8:D17)</f>
        <v>8886.0000000000018</v>
      </c>
    </row>
    <row r="19" spans="1:6" x14ac:dyDescent="0.3">
      <c r="A19" s="47"/>
      <c r="B19" s="47"/>
      <c r="C19" s="47"/>
      <c r="D19" s="62"/>
    </row>
    <row r="20" spans="1:6" x14ac:dyDescent="0.3">
      <c r="A20" s="47"/>
      <c r="B20" s="47"/>
      <c r="C20" s="47"/>
      <c r="D20" s="62"/>
    </row>
    <row r="21" spans="1:6" x14ac:dyDescent="0.3">
      <c r="A21" s="47"/>
      <c r="B21" s="47"/>
      <c r="C21" s="47"/>
      <c r="D21" s="62"/>
    </row>
    <row r="22" spans="1:6" x14ac:dyDescent="0.3">
      <c r="A22" s="47"/>
      <c r="B22" s="47"/>
      <c r="C22" s="47"/>
      <c r="D22" s="62"/>
    </row>
    <row r="23" spans="1:6" x14ac:dyDescent="0.3">
      <c r="D23" s="8"/>
    </row>
    <row r="24" spans="1:6" x14ac:dyDescent="0.3">
      <c r="D24" s="94"/>
      <c r="E24" s="95"/>
      <c r="F24" s="96"/>
    </row>
    <row r="25" spans="1:6" x14ac:dyDescent="0.3">
      <c r="D25" s="3"/>
    </row>
    <row r="26" spans="1:6" x14ac:dyDescent="0.3">
      <c r="B26" s="1" t="s">
        <v>24</v>
      </c>
      <c r="D26" s="3"/>
    </row>
  </sheetData>
  <mergeCells count="1">
    <mergeCell ref="B1:C1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2"/>
  <sheetViews>
    <sheetView topLeftCell="A160" workbookViewId="0">
      <selection activeCell="A178" sqref="A178"/>
    </sheetView>
  </sheetViews>
  <sheetFormatPr baseColWidth="10" defaultRowHeight="16.5" x14ac:dyDescent="0.3"/>
  <cols>
    <col min="1" max="1" width="16.28515625" style="1" customWidth="1"/>
    <col min="2" max="2" width="76.28515625" style="1" bestFit="1" customWidth="1"/>
    <col min="3" max="3" width="16.5703125" style="1" bestFit="1" customWidth="1"/>
    <col min="4" max="4" width="39.42578125" style="1" bestFit="1" customWidth="1"/>
    <col min="5" max="5" width="12.5703125" style="1" customWidth="1"/>
    <col min="6" max="6" width="12.7109375" style="1" bestFit="1" customWidth="1"/>
    <col min="7" max="16384" width="11.42578125" style="1"/>
  </cols>
  <sheetData>
    <row r="1" spans="1:7" x14ac:dyDescent="0.3">
      <c r="A1" s="141" t="s">
        <v>26</v>
      </c>
      <c r="B1" s="142" t="s">
        <v>142</v>
      </c>
      <c r="D1" s="147" t="s">
        <v>80</v>
      </c>
      <c r="E1" s="148">
        <v>61454.71</v>
      </c>
      <c r="G1" s="1" t="s">
        <v>212</v>
      </c>
    </row>
    <row r="2" spans="1:7" x14ac:dyDescent="0.3">
      <c r="D2" s="159" t="s">
        <v>56</v>
      </c>
      <c r="E2" s="160">
        <f>E127+E131+E156+E166+E180</f>
        <v>54255.160000000011</v>
      </c>
    </row>
    <row r="3" spans="1:7" x14ac:dyDescent="0.3">
      <c r="D3" s="147" t="s">
        <v>57</v>
      </c>
      <c r="E3" s="158">
        <f>E1-E2</f>
        <v>7199.5499999999884</v>
      </c>
    </row>
    <row r="6" spans="1:7" x14ac:dyDescent="0.3">
      <c r="A6" s="146" t="s">
        <v>5</v>
      </c>
      <c r="B6" s="146" t="s">
        <v>41</v>
      </c>
    </row>
    <row r="7" spans="1:7" ht="17.25" thickBot="1" x14ac:dyDescent="0.35">
      <c r="A7" s="145" t="s">
        <v>74</v>
      </c>
      <c r="B7" s="145" t="s">
        <v>53</v>
      </c>
      <c r="D7" s="1" t="s">
        <v>76</v>
      </c>
      <c r="E7" s="3">
        <v>7739.07</v>
      </c>
    </row>
    <row r="8" spans="1:7" ht="17.25" thickBot="1" x14ac:dyDescent="0.35">
      <c r="A8" s="238" t="s">
        <v>103</v>
      </c>
      <c r="B8" s="237" t="s">
        <v>104</v>
      </c>
      <c r="C8" s="104" t="s">
        <v>58</v>
      </c>
      <c r="D8" s="9" t="s">
        <v>18</v>
      </c>
      <c r="E8" s="9" t="s">
        <v>4</v>
      </c>
    </row>
    <row r="9" spans="1:7" x14ac:dyDescent="0.3">
      <c r="A9" s="239">
        <v>1</v>
      </c>
      <c r="B9" s="234" t="s">
        <v>106</v>
      </c>
      <c r="C9" s="105">
        <v>93405</v>
      </c>
      <c r="D9" s="56" t="s">
        <v>105</v>
      </c>
      <c r="E9" s="68">
        <v>35</v>
      </c>
    </row>
    <row r="10" spans="1:7" x14ac:dyDescent="0.3">
      <c r="A10" s="240">
        <v>2</v>
      </c>
      <c r="B10" s="235" t="s">
        <v>107</v>
      </c>
      <c r="C10" s="70">
        <v>61382</v>
      </c>
      <c r="D10" s="10" t="s">
        <v>108</v>
      </c>
      <c r="E10" s="66">
        <v>15</v>
      </c>
    </row>
    <row r="11" spans="1:7" x14ac:dyDescent="0.3">
      <c r="A11" s="240">
        <v>3</v>
      </c>
      <c r="B11" s="235" t="s">
        <v>109</v>
      </c>
      <c r="C11" s="70" t="s">
        <v>110</v>
      </c>
      <c r="D11" s="10" t="s">
        <v>111</v>
      </c>
      <c r="E11" s="66">
        <v>10</v>
      </c>
    </row>
    <row r="12" spans="1:7" x14ac:dyDescent="0.3">
      <c r="A12" s="239">
        <v>4</v>
      </c>
      <c r="B12" s="235" t="s">
        <v>112</v>
      </c>
      <c r="C12" s="70">
        <v>35634</v>
      </c>
      <c r="D12" s="10" t="s">
        <v>113</v>
      </c>
      <c r="E12" s="66">
        <v>5</v>
      </c>
    </row>
    <row r="13" spans="1:7" x14ac:dyDescent="0.3">
      <c r="A13" s="240">
        <v>5</v>
      </c>
      <c r="B13" s="235" t="s">
        <v>114</v>
      </c>
      <c r="C13" s="70">
        <v>47239</v>
      </c>
      <c r="D13" s="10" t="s">
        <v>115</v>
      </c>
      <c r="E13" s="66">
        <v>15</v>
      </c>
    </row>
    <row r="14" spans="1:7" x14ac:dyDescent="0.3">
      <c r="A14" s="240">
        <v>6</v>
      </c>
      <c r="B14" s="236" t="s">
        <v>116</v>
      </c>
      <c r="C14" s="138">
        <v>19509</v>
      </c>
      <c r="D14" s="107" t="s">
        <v>105</v>
      </c>
      <c r="E14" s="139">
        <v>10</v>
      </c>
    </row>
    <row r="15" spans="1:7" x14ac:dyDescent="0.3">
      <c r="A15" s="239">
        <v>7</v>
      </c>
      <c r="B15" s="236" t="s">
        <v>117</v>
      </c>
      <c r="C15" s="138">
        <v>2528</v>
      </c>
      <c r="D15" s="107" t="s">
        <v>118</v>
      </c>
      <c r="E15" s="139">
        <v>60</v>
      </c>
    </row>
    <row r="16" spans="1:7" x14ac:dyDescent="0.3">
      <c r="A16" s="239">
        <v>8</v>
      </c>
      <c r="B16" s="235" t="s">
        <v>128</v>
      </c>
      <c r="C16" s="138">
        <v>39562</v>
      </c>
      <c r="D16" s="107" t="s">
        <v>127</v>
      </c>
      <c r="E16" s="66">
        <v>105.5</v>
      </c>
      <c r="F16" s="96"/>
      <c r="G16" s="96"/>
    </row>
    <row r="17" spans="1:7" x14ac:dyDescent="0.3">
      <c r="A17" s="240">
        <v>9</v>
      </c>
      <c r="B17" s="235" t="s">
        <v>129</v>
      </c>
      <c r="C17" s="138">
        <v>1119</v>
      </c>
      <c r="D17" s="107" t="s">
        <v>127</v>
      </c>
      <c r="E17" s="66">
        <v>117</v>
      </c>
      <c r="F17" s="96"/>
      <c r="G17" s="96"/>
    </row>
    <row r="18" spans="1:7" s="96" customFormat="1" x14ac:dyDescent="0.3">
      <c r="A18" s="240">
        <v>10</v>
      </c>
      <c r="B18" s="235" t="s">
        <v>128</v>
      </c>
      <c r="C18" s="138">
        <v>39563</v>
      </c>
      <c r="D18" s="107" t="s">
        <v>127</v>
      </c>
      <c r="E18" s="66">
        <v>137</v>
      </c>
    </row>
    <row r="19" spans="1:7" s="96" customFormat="1" x14ac:dyDescent="0.3">
      <c r="A19" s="239">
        <v>11</v>
      </c>
      <c r="B19" s="235" t="s">
        <v>129</v>
      </c>
      <c r="C19" s="138">
        <v>1117</v>
      </c>
      <c r="D19" s="107" t="s">
        <v>127</v>
      </c>
      <c r="E19" s="66">
        <v>87</v>
      </c>
    </row>
    <row r="20" spans="1:7" s="96" customFormat="1" x14ac:dyDescent="0.3">
      <c r="A20" s="239">
        <v>12</v>
      </c>
      <c r="B20" s="235" t="s">
        <v>128</v>
      </c>
      <c r="C20" s="138">
        <v>39561</v>
      </c>
      <c r="D20" s="107" t="s">
        <v>127</v>
      </c>
      <c r="E20" s="66">
        <v>80</v>
      </c>
    </row>
    <row r="21" spans="1:7" s="96" customFormat="1" x14ac:dyDescent="0.3">
      <c r="A21" s="240">
        <v>13</v>
      </c>
      <c r="B21" s="235" t="s">
        <v>129</v>
      </c>
      <c r="C21" s="138">
        <v>1118</v>
      </c>
      <c r="D21" s="107" t="s">
        <v>127</v>
      </c>
      <c r="E21" s="66">
        <v>92</v>
      </c>
    </row>
    <row r="22" spans="1:7" s="96" customFormat="1" x14ac:dyDescent="0.3">
      <c r="A22" s="241">
        <v>14</v>
      </c>
      <c r="B22" s="236" t="s">
        <v>130</v>
      </c>
      <c r="C22" s="138" t="s">
        <v>131</v>
      </c>
      <c r="D22" s="107" t="s">
        <v>132</v>
      </c>
      <c r="E22" s="139">
        <v>92.8</v>
      </c>
    </row>
    <row r="23" spans="1:7" s="96" customFormat="1" x14ac:dyDescent="0.3">
      <c r="A23" s="241">
        <v>15</v>
      </c>
      <c r="B23" s="236" t="s">
        <v>107</v>
      </c>
      <c r="C23" s="138">
        <v>63653</v>
      </c>
      <c r="D23" s="107" t="s">
        <v>133</v>
      </c>
      <c r="E23" s="139">
        <v>15</v>
      </c>
    </row>
    <row r="24" spans="1:7" s="96" customFormat="1" x14ac:dyDescent="0.3">
      <c r="A24" s="241">
        <v>16</v>
      </c>
      <c r="B24" s="236" t="s">
        <v>109</v>
      </c>
      <c r="C24" s="138">
        <v>80968</v>
      </c>
      <c r="D24" s="107" t="s">
        <v>134</v>
      </c>
      <c r="E24" s="139">
        <v>7</v>
      </c>
    </row>
    <row r="25" spans="1:7" s="96" customFormat="1" x14ac:dyDescent="0.3">
      <c r="A25" s="241">
        <v>17</v>
      </c>
      <c r="B25" s="236" t="s">
        <v>109</v>
      </c>
      <c r="C25" s="138">
        <v>155047</v>
      </c>
      <c r="D25" s="107" t="s">
        <v>143</v>
      </c>
      <c r="E25" s="139">
        <v>7</v>
      </c>
    </row>
    <row r="26" spans="1:7" s="96" customFormat="1" x14ac:dyDescent="0.3">
      <c r="A26" s="241">
        <v>18</v>
      </c>
      <c r="B26" s="236" t="s">
        <v>109</v>
      </c>
      <c r="C26" s="138">
        <v>179840</v>
      </c>
      <c r="D26" s="107" t="s">
        <v>144</v>
      </c>
      <c r="E26" s="139">
        <v>7</v>
      </c>
    </row>
    <row r="27" spans="1:7" s="96" customFormat="1" x14ac:dyDescent="0.3">
      <c r="A27" s="241">
        <v>19</v>
      </c>
      <c r="B27" s="236" t="s">
        <v>109</v>
      </c>
      <c r="C27" s="138">
        <v>213566</v>
      </c>
      <c r="D27" s="107" t="s">
        <v>145</v>
      </c>
      <c r="E27" s="139">
        <v>7</v>
      </c>
    </row>
    <row r="28" spans="1:7" s="96" customFormat="1" x14ac:dyDescent="0.3">
      <c r="A28" s="241">
        <v>20</v>
      </c>
      <c r="B28" s="236" t="s">
        <v>109</v>
      </c>
      <c r="C28" s="138">
        <v>2269</v>
      </c>
      <c r="D28" s="107" t="s">
        <v>145</v>
      </c>
      <c r="E28" s="139">
        <v>15</v>
      </c>
    </row>
    <row r="29" spans="1:7" s="96" customFormat="1" x14ac:dyDescent="0.3">
      <c r="A29" s="241">
        <v>21</v>
      </c>
      <c r="B29" s="236" t="s">
        <v>146</v>
      </c>
      <c r="C29" s="138">
        <v>2043</v>
      </c>
      <c r="D29" s="107" t="s">
        <v>144</v>
      </c>
      <c r="E29" s="139">
        <v>15</v>
      </c>
    </row>
    <row r="30" spans="1:7" s="96" customFormat="1" x14ac:dyDescent="0.3">
      <c r="A30" s="241">
        <v>22</v>
      </c>
      <c r="B30" s="236" t="s">
        <v>117</v>
      </c>
      <c r="C30" s="138">
        <v>2825</v>
      </c>
      <c r="D30" s="107" t="s">
        <v>147</v>
      </c>
      <c r="E30" s="139">
        <v>60</v>
      </c>
    </row>
    <row r="31" spans="1:7" s="96" customFormat="1" x14ac:dyDescent="0.3">
      <c r="A31" s="241">
        <v>23</v>
      </c>
      <c r="B31" s="236" t="s">
        <v>154</v>
      </c>
      <c r="C31" s="138">
        <v>124306</v>
      </c>
      <c r="D31" s="107" t="s">
        <v>155</v>
      </c>
      <c r="E31" s="139">
        <v>63</v>
      </c>
    </row>
    <row r="32" spans="1:7" s="96" customFormat="1" x14ac:dyDescent="0.3">
      <c r="A32" s="241">
        <v>24</v>
      </c>
      <c r="B32" s="236" t="s">
        <v>156</v>
      </c>
      <c r="C32" s="138">
        <v>77254</v>
      </c>
      <c r="D32" s="107" t="s">
        <v>157</v>
      </c>
      <c r="E32" s="139">
        <v>50</v>
      </c>
    </row>
    <row r="33" spans="1:5" s="96" customFormat="1" x14ac:dyDescent="0.3">
      <c r="A33" s="241">
        <v>25</v>
      </c>
      <c r="B33" s="236" t="s">
        <v>109</v>
      </c>
      <c r="C33" s="138">
        <v>204579</v>
      </c>
      <c r="D33" s="107" t="s">
        <v>159</v>
      </c>
      <c r="E33" s="139">
        <v>30</v>
      </c>
    </row>
    <row r="34" spans="1:5" s="96" customFormat="1" x14ac:dyDescent="0.3">
      <c r="A34" s="241">
        <v>26</v>
      </c>
      <c r="B34" s="236" t="s">
        <v>109</v>
      </c>
      <c r="C34" s="138">
        <v>3175</v>
      </c>
      <c r="D34" s="107" t="s">
        <v>158</v>
      </c>
      <c r="E34" s="139">
        <v>15</v>
      </c>
    </row>
    <row r="35" spans="1:5" s="96" customFormat="1" x14ac:dyDescent="0.3">
      <c r="A35" s="241">
        <v>27</v>
      </c>
      <c r="B35" s="236" t="s">
        <v>160</v>
      </c>
      <c r="C35" s="138">
        <v>2759</v>
      </c>
      <c r="D35" s="107" t="s">
        <v>161</v>
      </c>
      <c r="E35" s="139">
        <v>110.2</v>
      </c>
    </row>
    <row r="36" spans="1:5" s="96" customFormat="1" x14ac:dyDescent="0.3">
      <c r="A36" s="241">
        <v>28</v>
      </c>
      <c r="B36" s="236" t="s">
        <v>162</v>
      </c>
      <c r="C36" s="138">
        <v>201748120</v>
      </c>
      <c r="D36" s="107" t="s">
        <v>163</v>
      </c>
      <c r="E36" s="139">
        <v>50</v>
      </c>
    </row>
    <row r="37" spans="1:5" s="96" customFormat="1" x14ac:dyDescent="0.3">
      <c r="A37" s="241">
        <v>29</v>
      </c>
      <c r="B37" s="236" t="s">
        <v>160</v>
      </c>
      <c r="C37" s="138">
        <v>2761</v>
      </c>
      <c r="D37" s="107" t="s">
        <v>161</v>
      </c>
      <c r="E37" s="139">
        <v>110.2</v>
      </c>
    </row>
    <row r="38" spans="1:5" s="96" customFormat="1" x14ac:dyDescent="0.3">
      <c r="A38" s="241">
        <v>30</v>
      </c>
      <c r="B38" s="236" t="s">
        <v>162</v>
      </c>
      <c r="C38" s="138">
        <v>201748120</v>
      </c>
      <c r="D38" s="107" t="s">
        <v>163</v>
      </c>
      <c r="E38" s="139">
        <v>50</v>
      </c>
    </row>
    <row r="39" spans="1:5" s="96" customFormat="1" x14ac:dyDescent="0.3">
      <c r="A39" s="241">
        <v>31</v>
      </c>
      <c r="B39" s="236" t="s">
        <v>164</v>
      </c>
      <c r="C39" s="138">
        <v>624526</v>
      </c>
      <c r="D39" s="107" t="s">
        <v>165</v>
      </c>
      <c r="E39" s="139">
        <v>264</v>
      </c>
    </row>
    <row r="40" spans="1:5" s="96" customFormat="1" x14ac:dyDescent="0.3">
      <c r="A40" s="241">
        <v>32</v>
      </c>
      <c r="B40" s="236" t="s">
        <v>160</v>
      </c>
      <c r="C40" s="138">
        <v>2760</v>
      </c>
      <c r="D40" s="107" t="s">
        <v>161</v>
      </c>
      <c r="E40" s="139">
        <v>110.2</v>
      </c>
    </row>
    <row r="41" spans="1:5" s="96" customFormat="1" x14ac:dyDescent="0.3">
      <c r="A41" s="241">
        <v>33</v>
      </c>
      <c r="B41" s="236" t="s">
        <v>162</v>
      </c>
      <c r="C41" s="138">
        <v>201748120</v>
      </c>
      <c r="D41" s="107" t="s">
        <v>163</v>
      </c>
      <c r="E41" s="139">
        <v>50</v>
      </c>
    </row>
    <row r="42" spans="1:5" s="96" customFormat="1" x14ac:dyDescent="0.3">
      <c r="A42" s="241">
        <v>34</v>
      </c>
      <c r="B42" s="236" t="s">
        <v>166</v>
      </c>
      <c r="C42" s="138">
        <v>225081508</v>
      </c>
      <c r="D42" s="107" t="s">
        <v>167</v>
      </c>
      <c r="E42" s="139">
        <v>119</v>
      </c>
    </row>
    <row r="43" spans="1:5" s="96" customFormat="1" x14ac:dyDescent="0.3">
      <c r="A43" s="241">
        <v>35</v>
      </c>
      <c r="B43" s="236" t="s">
        <v>166</v>
      </c>
      <c r="C43" s="138">
        <v>349511552</v>
      </c>
      <c r="D43" s="107" t="s">
        <v>167</v>
      </c>
      <c r="E43" s="139">
        <v>119</v>
      </c>
    </row>
    <row r="44" spans="1:5" s="96" customFormat="1" x14ac:dyDescent="0.3">
      <c r="A44" s="241">
        <v>36</v>
      </c>
      <c r="B44" s="236" t="s">
        <v>156</v>
      </c>
      <c r="C44" s="138">
        <v>295544</v>
      </c>
      <c r="D44" s="107" t="s">
        <v>159</v>
      </c>
      <c r="E44" s="139">
        <v>50</v>
      </c>
    </row>
    <row r="45" spans="1:5" s="96" customFormat="1" x14ac:dyDescent="0.3">
      <c r="A45" s="241">
        <v>37</v>
      </c>
      <c r="B45" s="236" t="s">
        <v>168</v>
      </c>
      <c r="C45" s="138">
        <v>71071</v>
      </c>
      <c r="D45" s="107" t="s">
        <v>169</v>
      </c>
      <c r="E45" s="139">
        <v>32</v>
      </c>
    </row>
    <row r="46" spans="1:5" s="96" customFormat="1" x14ac:dyDescent="0.3">
      <c r="A46" s="241">
        <v>38</v>
      </c>
      <c r="B46" s="236" t="s">
        <v>170</v>
      </c>
      <c r="C46" s="138">
        <v>119199</v>
      </c>
      <c r="D46" s="107" t="s">
        <v>171</v>
      </c>
      <c r="E46" s="139">
        <v>6</v>
      </c>
    </row>
    <row r="47" spans="1:5" s="96" customFormat="1" x14ac:dyDescent="0.3">
      <c r="A47" s="241">
        <v>39</v>
      </c>
      <c r="B47" s="236" t="s">
        <v>160</v>
      </c>
      <c r="C47" s="138">
        <v>2708</v>
      </c>
      <c r="D47" s="107" t="s">
        <v>172</v>
      </c>
      <c r="E47" s="139">
        <v>88.16</v>
      </c>
    </row>
    <row r="48" spans="1:5" s="96" customFormat="1" x14ac:dyDescent="0.3">
      <c r="A48" s="241">
        <v>40</v>
      </c>
      <c r="B48" s="236" t="s">
        <v>173</v>
      </c>
      <c r="C48" s="138">
        <v>250292</v>
      </c>
      <c r="D48" s="107" t="s">
        <v>172</v>
      </c>
      <c r="E48" s="139">
        <v>300</v>
      </c>
    </row>
    <row r="49" spans="1:5" s="96" customFormat="1" x14ac:dyDescent="0.3">
      <c r="A49" s="241">
        <v>41</v>
      </c>
      <c r="B49" s="236" t="s">
        <v>164</v>
      </c>
      <c r="C49" s="138">
        <v>614711</v>
      </c>
      <c r="D49" s="107" t="s">
        <v>174</v>
      </c>
      <c r="E49" s="139">
        <v>264</v>
      </c>
    </row>
    <row r="50" spans="1:5" s="96" customFormat="1" x14ac:dyDescent="0.3">
      <c r="A50" s="241">
        <v>42</v>
      </c>
      <c r="B50" s="236" t="s">
        <v>160</v>
      </c>
      <c r="C50" s="138">
        <v>2706</v>
      </c>
      <c r="D50" s="107" t="s">
        <v>172</v>
      </c>
      <c r="E50" s="139">
        <v>87</v>
      </c>
    </row>
    <row r="51" spans="1:5" s="96" customFormat="1" x14ac:dyDescent="0.3">
      <c r="A51" s="241">
        <v>43</v>
      </c>
      <c r="B51" s="236" t="s">
        <v>160</v>
      </c>
      <c r="C51" s="138">
        <v>2707</v>
      </c>
      <c r="D51" s="107" t="s">
        <v>172</v>
      </c>
      <c r="E51" s="139">
        <v>87</v>
      </c>
    </row>
    <row r="52" spans="1:5" s="96" customFormat="1" ht="17.25" thickBot="1" x14ac:dyDescent="0.35">
      <c r="A52" s="241">
        <v>44</v>
      </c>
      <c r="B52" s="236" t="s">
        <v>117</v>
      </c>
      <c r="C52" s="106">
        <v>3052</v>
      </c>
      <c r="D52" s="107" t="s">
        <v>189</v>
      </c>
      <c r="E52" s="67">
        <v>60</v>
      </c>
    </row>
    <row r="53" spans="1:5" s="96" customFormat="1" x14ac:dyDescent="0.3">
      <c r="A53" s="241">
        <v>45</v>
      </c>
      <c r="B53" s="236" t="s">
        <v>109</v>
      </c>
      <c r="C53" s="138">
        <v>446398</v>
      </c>
      <c r="D53" s="107" t="s">
        <v>190</v>
      </c>
      <c r="E53" s="139">
        <v>7</v>
      </c>
    </row>
    <row r="54" spans="1:5" s="96" customFormat="1" x14ac:dyDescent="0.3">
      <c r="A54" s="241">
        <v>46</v>
      </c>
      <c r="B54" s="236" t="s">
        <v>109</v>
      </c>
      <c r="C54" s="138">
        <v>428217</v>
      </c>
      <c r="D54" s="107" t="s">
        <v>191</v>
      </c>
      <c r="E54" s="139">
        <v>7</v>
      </c>
    </row>
    <row r="55" spans="1:5" s="96" customFormat="1" x14ac:dyDescent="0.3">
      <c r="A55" s="241">
        <v>47</v>
      </c>
      <c r="B55" s="236" t="s">
        <v>109</v>
      </c>
      <c r="C55" s="138">
        <v>38838</v>
      </c>
      <c r="D55" s="107" t="s">
        <v>189</v>
      </c>
      <c r="E55" s="139">
        <v>20</v>
      </c>
    </row>
    <row r="56" spans="1:5" s="96" customFormat="1" x14ac:dyDescent="0.3">
      <c r="A56" s="241">
        <v>48</v>
      </c>
      <c r="B56" s="236" t="s">
        <v>192</v>
      </c>
      <c r="C56" s="138">
        <v>15464</v>
      </c>
      <c r="D56" s="107" t="s">
        <v>190</v>
      </c>
      <c r="E56" s="139">
        <v>5</v>
      </c>
    </row>
    <row r="57" spans="1:5" s="96" customFormat="1" x14ac:dyDescent="0.3">
      <c r="A57" s="241">
        <v>49</v>
      </c>
      <c r="B57" s="236" t="s">
        <v>109</v>
      </c>
      <c r="C57" s="138">
        <v>818587</v>
      </c>
      <c r="D57" s="107" t="s">
        <v>193</v>
      </c>
      <c r="E57" s="139">
        <v>65</v>
      </c>
    </row>
    <row r="58" spans="1:5" s="96" customFormat="1" x14ac:dyDescent="0.3">
      <c r="A58" s="241">
        <v>50</v>
      </c>
      <c r="B58" s="236" t="s">
        <v>109</v>
      </c>
      <c r="C58" s="138" t="s">
        <v>194</v>
      </c>
      <c r="D58" s="107" t="s">
        <v>195</v>
      </c>
      <c r="E58" s="139">
        <v>8</v>
      </c>
    </row>
    <row r="59" spans="1:5" s="96" customFormat="1" x14ac:dyDescent="0.3">
      <c r="A59" s="241">
        <v>51</v>
      </c>
      <c r="B59" s="236" t="s">
        <v>192</v>
      </c>
      <c r="C59" s="138">
        <v>15064</v>
      </c>
      <c r="D59" s="107" t="s">
        <v>195</v>
      </c>
      <c r="E59" s="139">
        <v>12</v>
      </c>
    </row>
    <row r="60" spans="1:5" s="96" customFormat="1" x14ac:dyDescent="0.3">
      <c r="A60" s="241">
        <v>52</v>
      </c>
      <c r="B60" s="236" t="s">
        <v>109</v>
      </c>
      <c r="C60" s="138">
        <v>4006</v>
      </c>
      <c r="D60" s="107" t="s">
        <v>196</v>
      </c>
      <c r="E60" s="139">
        <v>15</v>
      </c>
    </row>
    <row r="61" spans="1:5" s="96" customFormat="1" x14ac:dyDescent="0.3">
      <c r="A61" s="241">
        <v>53</v>
      </c>
      <c r="B61" s="236" t="s">
        <v>197</v>
      </c>
      <c r="C61" s="138">
        <v>35192</v>
      </c>
      <c r="D61" s="107" t="s">
        <v>196</v>
      </c>
      <c r="E61" s="139">
        <v>10</v>
      </c>
    </row>
    <row r="62" spans="1:5" s="96" customFormat="1" x14ac:dyDescent="0.3">
      <c r="A62" s="241">
        <v>54</v>
      </c>
      <c r="B62" s="236" t="s">
        <v>170</v>
      </c>
      <c r="C62" s="138">
        <v>15</v>
      </c>
      <c r="D62" s="107" t="s">
        <v>198</v>
      </c>
      <c r="E62" s="139">
        <v>12</v>
      </c>
    </row>
    <row r="63" spans="1:5" s="96" customFormat="1" x14ac:dyDescent="0.3">
      <c r="A63" s="241">
        <v>55</v>
      </c>
      <c r="B63" s="236" t="s">
        <v>109</v>
      </c>
      <c r="C63" s="138">
        <v>9219</v>
      </c>
      <c r="D63" s="107" t="s">
        <v>198</v>
      </c>
      <c r="E63" s="139">
        <v>5</v>
      </c>
    </row>
    <row r="64" spans="1:5" s="96" customFormat="1" x14ac:dyDescent="0.3">
      <c r="A64" s="241">
        <v>56</v>
      </c>
      <c r="B64" s="236" t="s">
        <v>109</v>
      </c>
      <c r="C64" s="138">
        <v>3774</v>
      </c>
      <c r="D64" s="107" t="s">
        <v>199</v>
      </c>
      <c r="E64" s="139">
        <v>15</v>
      </c>
    </row>
    <row r="65" spans="1:5" s="96" customFormat="1" x14ac:dyDescent="0.3">
      <c r="A65" s="241">
        <v>57</v>
      </c>
      <c r="B65" s="236" t="s">
        <v>200</v>
      </c>
      <c r="C65" s="138">
        <v>681775</v>
      </c>
      <c r="D65" s="107" t="s">
        <v>201</v>
      </c>
      <c r="E65" s="139">
        <v>5</v>
      </c>
    </row>
    <row r="66" spans="1:5" s="96" customFormat="1" x14ac:dyDescent="0.3">
      <c r="A66" s="241">
        <v>58</v>
      </c>
      <c r="B66" s="236" t="s">
        <v>178</v>
      </c>
      <c r="C66" s="138">
        <v>1200406</v>
      </c>
      <c r="D66" s="107" t="s">
        <v>213</v>
      </c>
      <c r="E66" s="139">
        <v>132</v>
      </c>
    </row>
    <row r="67" spans="1:5" s="96" customFormat="1" x14ac:dyDescent="0.3">
      <c r="A67" s="241">
        <v>59</v>
      </c>
      <c r="B67" s="236" t="s">
        <v>214</v>
      </c>
      <c r="C67" s="138">
        <v>158587534</v>
      </c>
      <c r="D67" s="107" t="s">
        <v>215</v>
      </c>
      <c r="E67" s="139">
        <v>82.5</v>
      </c>
    </row>
    <row r="68" spans="1:5" s="96" customFormat="1" x14ac:dyDescent="0.3">
      <c r="A68" s="241">
        <v>60</v>
      </c>
      <c r="B68" s="236" t="s">
        <v>109</v>
      </c>
      <c r="C68" s="138">
        <v>16456</v>
      </c>
      <c r="D68" s="107" t="s">
        <v>219</v>
      </c>
      <c r="E68" s="139">
        <v>12</v>
      </c>
    </row>
    <row r="69" spans="1:5" s="96" customFormat="1" x14ac:dyDescent="0.3">
      <c r="A69" s="241">
        <v>61</v>
      </c>
      <c r="B69" s="236" t="s">
        <v>109</v>
      </c>
      <c r="C69" s="138">
        <v>35297</v>
      </c>
      <c r="D69" s="107" t="s">
        <v>220</v>
      </c>
      <c r="E69" s="139">
        <v>25</v>
      </c>
    </row>
    <row r="70" spans="1:5" s="96" customFormat="1" x14ac:dyDescent="0.3">
      <c r="A70" s="241">
        <v>62</v>
      </c>
      <c r="B70" s="236" t="s">
        <v>109</v>
      </c>
      <c r="C70" s="138" t="s">
        <v>78</v>
      </c>
      <c r="D70" s="107"/>
      <c r="E70" s="139">
        <v>50</v>
      </c>
    </row>
    <row r="71" spans="1:5" s="96" customFormat="1" x14ac:dyDescent="0.3">
      <c r="A71" s="241">
        <v>63</v>
      </c>
      <c r="B71" s="236" t="s">
        <v>109</v>
      </c>
      <c r="C71" s="138">
        <v>1714</v>
      </c>
      <c r="D71" s="107" t="s">
        <v>221</v>
      </c>
      <c r="E71" s="139">
        <v>30</v>
      </c>
    </row>
    <row r="72" spans="1:5" s="96" customFormat="1" x14ac:dyDescent="0.3">
      <c r="A72" s="241">
        <v>64</v>
      </c>
      <c r="B72" s="236" t="s">
        <v>109</v>
      </c>
      <c r="C72" s="138">
        <v>439694</v>
      </c>
      <c r="D72" s="107" t="s">
        <v>222</v>
      </c>
      <c r="E72" s="139">
        <v>13</v>
      </c>
    </row>
    <row r="73" spans="1:5" s="96" customFormat="1" x14ac:dyDescent="0.3">
      <c r="A73" s="241">
        <v>65</v>
      </c>
      <c r="B73" s="236" t="s">
        <v>223</v>
      </c>
      <c r="C73" s="138">
        <v>31217</v>
      </c>
      <c r="D73" s="107" t="s">
        <v>224</v>
      </c>
      <c r="E73" s="139">
        <v>100</v>
      </c>
    </row>
    <row r="74" spans="1:5" s="96" customFormat="1" x14ac:dyDescent="0.3">
      <c r="A74" s="241">
        <v>66</v>
      </c>
      <c r="B74" s="236" t="s">
        <v>229</v>
      </c>
      <c r="C74" s="138" t="s">
        <v>230</v>
      </c>
      <c r="D74" s="107" t="s">
        <v>221</v>
      </c>
      <c r="E74" s="139">
        <v>267</v>
      </c>
    </row>
    <row r="75" spans="1:5" s="96" customFormat="1" x14ac:dyDescent="0.3">
      <c r="A75" s="241">
        <v>67</v>
      </c>
      <c r="B75" s="236" t="s">
        <v>234</v>
      </c>
      <c r="C75" s="138" t="s">
        <v>231</v>
      </c>
      <c r="D75" s="107" t="s">
        <v>224</v>
      </c>
      <c r="E75" s="139">
        <v>668</v>
      </c>
    </row>
    <row r="76" spans="1:5" s="96" customFormat="1" x14ac:dyDescent="0.3">
      <c r="A76" s="241">
        <v>68</v>
      </c>
      <c r="B76" s="236" t="s">
        <v>233</v>
      </c>
      <c r="C76" s="138" t="s">
        <v>232</v>
      </c>
      <c r="D76" s="107" t="s">
        <v>224</v>
      </c>
      <c r="E76" s="139">
        <v>220</v>
      </c>
    </row>
    <row r="77" spans="1:5" s="96" customFormat="1" x14ac:dyDescent="0.3">
      <c r="A77" s="241">
        <v>69</v>
      </c>
      <c r="B77" s="236" t="s">
        <v>235</v>
      </c>
      <c r="C77" s="138" t="s">
        <v>236</v>
      </c>
      <c r="D77" s="107" t="s">
        <v>237</v>
      </c>
      <c r="E77" s="139">
        <v>261</v>
      </c>
    </row>
    <row r="78" spans="1:5" s="96" customFormat="1" x14ac:dyDescent="0.3">
      <c r="A78" s="241">
        <v>70</v>
      </c>
      <c r="B78" s="236" t="s">
        <v>238</v>
      </c>
      <c r="C78" s="138" t="s">
        <v>239</v>
      </c>
      <c r="D78" s="107" t="s">
        <v>237</v>
      </c>
      <c r="E78" s="139">
        <v>419.99</v>
      </c>
    </row>
    <row r="79" spans="1:5" s="96" customFormat="1" x14ac:dyDescent="0.3">
      <c r="A79" s="241">
        <v>71</v>
      </c>
      <c r="B79" s="236" t="s">
        <v>240</v>
      </c>
      <c r="C79" s="138" t="s">
        <v>241</v>
      </c>
      <c r="D79" s="107" t="s">
        <v>242</v>
      </c>
      <c r="E79" s="139">
        <v>152</v>
      </c>
    </row>
    <row r="80" spans="1:5" s="96" customFormat="1" x14ac:dyDescent="0.3">
      <c r="A80" s="241">
        <v>72</v>
      </c>
      <c r="B80" s="236" t="s">
        <v>238</v>
      </c>
      <c r="C80" s="138" t="s">
        <v>243</v>
      </c>
      <c r="D80" s="107" t="s">
        <v>237</v>
      </c>
      <c r="E80" s="139">
        <v>419.99</v>
      </c>
    </row>
    <row r="81" spans="1:5" s="96" customFormat="1" x14ac:dyDescent="0.3">
      <c r="A81" s="241">
        <v>73</v>
      </c>
      <c r="B81" s="236" t="s">
        <v>252</v>
      </c>
      <c r="C81" s="138">
        <v>1385</v>
      </c>
      <c r="D81" s="107" t="s">
        <v>253</v>
      </c>
      <c r="E81" s="139">
        <v>18</v>
      </c>
    </row>
    <row r="82" spans="1:5" s="96" customFormat="1" x14ac:dyDescent="0.3">
      <c r="A82" s="241">
        <v>74</v>
      </c>
      <c r="B82" s="236" t="s">
        <v>252</v>
      </c>
      <c r="C82" s="138">
        <v>1386</v>
      </c>
      <c r="D82" s="107" t="s">
        <v>253</v>
      </c>
      <c r="E82" s="139">
        <v>27</v>
      </c>
    </row>
    <row r="83" spans="1:5" s="96" customFormat="1" x14ac:dyDescent="0.3">
      <c r="A83" s="241">
        <v>75</v>
      </c>
      <c r="B83" s="236" t="s">
        <v>109</v>
      </c>
      <c r="C83" s="138">
        <v>4557</v>
      </c>
      <c r="D83" s="107" t="s">
        <v>254</v>
      </c>
      <c r="E83" s="139">
        <v>15</v>
      </c>
    </row>
    <row r="84" spans="1:5" s="96" customFormat="1" x14ac:dyDescent="0.3">
      <c r="A84" s="241">
        <v>76</v>
      </c>
      <c r="B84" s="236" t="s">
        <v>255</v>
      </c>
      <c r="C84" s="138">
        <v>113396</v>
      </c>
      <c r="D84" s="107" t="s">
        <v>254</v>
      </c>
      <c r="E84" s="139">
        <v>16</v>
      </c>
    </row>
    <row r="85" spans="1:5" s="96" customFormat="1" x14ac:dyDescent="0.3">
      <c r="A85" s="241">
        <v>77</v>
      </c>
      <c r="B85" s="236" t="s">
        <v>109</v>
      </c>
      <c r="C85" s="138">
        <v>63278</v>
      </c>
      <c r="D85" s="107" t="s">
        <v>256</v>
      </c>
      <c r="E85" s="139">
        <v>10</v>
      </c>
    </row>
    <row r="86" spans="1:5" s="96" customFormat="1" x14ac:dyDescent="0.3">
      <c r="A86" s="241">
        <v>78</v>
      </c>
      <c r="B86" s="236" t="s">
        <v>109</v>
      </c>
      <c r="C86" s="138">
        <v>554704</v>
      </c>
      <c r="D86" s="107" t="s">
        <v>257</v>
      </c>
      <c r="E86" s="139">
        <v>38</v>
      </c>
    </row>
    <row r="87" spans="1:5" s="96" customFormat="1" x14ac:dyDescent="0.3">
      <c r="A87" s="241">
        <v>79</v>
      </c>
      <c r="B87" s="236" t="s">
        <v>258</v>
      </c>
      <c r="C87" s="138">
        <v>179728</v>
      </c>
      <c r="D87" s="107" t="s">
        <v>259</v>
      </c>
      <c r="E87" s="139">
        <v>15</v>
      </c>
    </row>
    <row r="88" spans="1:5" s="96" customFormat="1" x14ac:dyDescent="0.3">
      <c r="A88" s="241">
        <v>80</v>
      </c>
      <c r="B88" s="236" t="s">
        <v>260</v>
      </c>
      <c r="C88" s="138">
        <v>4721</v>
      </c>
      <c r="D88" s="107" t="s">
        <v>257</v>
      </c>
      <c r="E88" s="139">
        <v>15</v>
      </c>
    </row>
    <row r="89" spans="1:5" s="96" customFormat="1" x14ac:dyDescent="0.3">
      <c r="A89" s="241">
        <v>81</v>
      </c>
      <c r="B89" s="236" t="s">
        <v>261</v>
      </c>
      <c r="C89" s="138" t="s">
        <v>262</v>
      </c>
      <c r="D89" s="107" t="s">
        <v>257</v>
      </c>
      <c r="E89" s="139">
        <v>144</v>
      </c>
    </row>
    <row r="90" spans="1:5" s="96" customFormat="1" x14ac:dyDescent="0.3">
      <c r="A90" s="241">
        <v>82</v>
      </c>
      <c r="B90" s="236" t="s">
        <v>263</v>
      </c>
      <c r="C90" s="138" t="s">
        <v>264</v>
      </c>
      <c r="D90" s="107" t="s">
        <v>259</v>
      </c>
      <c r="E90" s="139">
        <v>96</v>
      </c>
    </row>
    <row r="91" spans="1:5" s="96" customFormat="1" x14ac:dyDescent="0.3">
      <c r="A91" s="241">
        <v>83</v>
      </c>
      <c r="B91" s="236" t="s">
        <v>263</v>
      </c>
      <c r="C91" s="138" t="s">
        <v>265</v>
      </c>
      <c r="D91" s="107" t="s">
        <v>259</v>
      </c>
      <c r="E91" s="139">
        <v>86</v>
      </c>
    </row>
    <row r="92" spans="1:5" s="96" customFormat="1" x14ac:dyDescent="0.3">
      <c r="A92" s="241">
        <v>84</v>
      </c>
      <c r="B92" s="236" t="s">
        <v>266</v>
      </c>
      <c r="C92" s="138" t="s">
        <v>267</v>
      </c>
      <c r="D92" s="107" t="s">
        <v>268</v>
      </c>
      <c r="E92" s="139">
        <v>108</v>
      </c>
    </row>
    <row r="93" spans="1:5" s="96" customFormat="1" x14ac:dyDescent="0.3">
      <c r="A93" s="241">
        <v>85</v>
      </c>
      <c r="B93" s="236" t="s">
        <v>269</v>
      </c>
      <c r="C93" s="138" t="s">
        <v>270</v>
      </c>
      <c r="D93" s="107" t="s">
        <v>268</v>
      </c>
      <c r="E93" s="139">
        <v>10</v>
      </c>
    </row>
    <row r="94" spans="1:5" s="96" customFormat="1" x14ac:dyDescent="0.3">
      <c r="A94" s="241">
        <v>86</v>
      </c>
      <c r="B94" s="236" t="s">
        <v>109</v>
      </c>
      <c r="C94" s="138">
        <v>818598</v>
      </c>
      <c r="D94" s="107" t="s">
        <v>268</v>
      </c>
      <c r="E94" s="139">
        <v>65</v>
      </c>
    </row>
    <row r="95" spans="1:5" s="96" customFormat="1" x14ac:dyDescent="0.3">
      <c r="A95" s="241">
        <v>87</v>
      </c>
      <c r="B95" s="236" t="s">
        <v>192</v>
      </c>
      <c r="C95" s="138">
        <v>16142</v>
      </c>
      <c r="D95" s="107" t="s">
        <v>213</v>
      </c>
      <c r="E95" s="139">
        <v>5</v>
      </c>
    </row>
    <row r="96" spans="1:5" s="96" customFormat="1" x14ac:dyDescent="0.3">
      <c r="A96" s="241">
        <v>88</v>
      </c>
      <c r="B96" s="236" t="s">
        <v>281</v>
      </c>
      <c r="C96" s="138">
        <v>7</v>
      </c>
      <c r="D96" s="107" t="s">
        <v>282</v>
      </c>
      <c r="E96" s="139">
        <v>99</v>
      </c>
    </row>
    <row r="97" spans="1:5" s="96" customFormat="1" x14ac:dyDescent="0.3">
      <c r="A97" s="241">
        <v>89</v>
      </c>
      <c r="B97" s="236" t="s">
        <v>283</v>
      </c>
      <c r="C97" s="138" t="s">
        <v>284</v>
      </c>
      <c r="D97" s="107" t="s">
        <v>282</v>
      </c>
      <c r="E97" s="139">
        <v>99</v>
      </c>
    </row>
    <row r="98" spans="1:5" s="96" customFormat="1" x14ac:dyDescent="0.3">
      <c r="A98" s="241">
        <v>90</v>
      </c>
      <c r="B98" s="236" t="s">
        <v>285</v>
      </c>
      <c r="C98" s="138">
        <v>1748120</v>
      </c>
      <c r="D98" s="107" t="s">
        <v>286</v>
      </c>
      <c r="E98" s="139">
        <v>127</v>
      </c>
    </row>
    <row r="99" spans="1:5" s="96" customFormat="1" x14ac:dyDescent="0.3">
      <c r="A99" s="241">
        <v>91</v>
      </c>
      <c r="B99" s="236" t="s">
        <v>109</v>
      </c>
      <c r="C99" s="138" t="s">
        <v>78</v>
      </c>
      <c r="D99" s="107" t="s">
        <v>286</v>
      </c>
      <c r="E99" s="139">
        <v>15</v>
      </c>
    </row>
    <row r="100" spans="1:5" s="96" customFormat="1" x14ac:dyDescent="0.3">
      <c r="A100" s="241">
        <v>92</v>
      </c>
      <c r="B100" s="236" t="s">
        <v>313</v>
      </c>
      <c r="C100" s="138" t="s">
        <v>78</v>
      </c>
      <c r="D100" s="107" t="s">
        <v>314</v>
      </c>
      <c r="E100" s="139">
        <v>10</v>
      </c>
    </row>
    <row r="101" spans="1:5" s="96" customFormat="1" x14ac:dyDescent="0.3">
      <c r="A101" s="241">
        <v>93</v>
      </c>
      <c r="B101" s="236" t="s">
        <v>315</v>
      </c>
      <c r="C101" s="138">
        <v>20565</v>
      </c>
      <c r="D101" s="107" t="s">
        <v>316</v>
      </c>
      <c r="E101" s="139">
        <v>32</v>
      </c>
    </row>
    <row r="102" spans="1:5" s="96" customFormat="1" x14ac:dyDescent="0.3">
      <c r="A102" s="241">
        <v>94</v>
      </c>
      <c r="B102" s="236" t="s">
        <v>109</v>
      </c>
      <c r="C102" s="138">
        <v>52949</v>
      </c>
      <c r="D102" s="107" t="s">
        <v>330</v>
      </c>
      <c r="E102" s="139">
        <v>10</v>
      </c>
    </row>
    <row r="103" spans="1:5" s="96" customFormat="1" x14ac:dyDescent="0.3">
      <c r="A103" s="241">
        <v>95</v>
      </c>
      <c r="B103" s="236" t="s">
        <v>109</v>
      </c>
      <c r="C103" s="138">
        <v>956</v>
      </c>
      <c r="D103" s="107" t="s">
        <v>331</v>
      </c>
      <c r="E103" s="139">
        <v>10</v>
      </c>
    </row>
    <row r="104" spans="1:5" s="96" customFormat="1" x14ac:dyDescent="0.3">
      <c r="A104" s="241">
        <v>96</v>
      </c>
      <c r="B104" s="236" t="s">
        <v>332</v>
      </c>
      <c r="C104" s="138">
        <v>520</v>
      </c>
      <c r="D104" s="107" t="s">
        <v>333</v>
      </c>
      <c r="E104" s="139">
        <v>17</v>
      </c>
    </row>
    <row r="105" spans="1:5" s="96" customFormat="1" x14ac:dyDescent="0.3">
      <c r="A105" s="241">
        <v>97</v>
      </c>
      <c r="B105" s="236" t="s">
        <v>109</v>
      </c>
      <c r="C105" s="138">
        <v>32395</v>
      </c>
      <c r="D105" s="107" t="s">
        <v>334</v>
      </c>
      <c r="E105" s="139">
        <v>10</v>
      </c>
    </row>
    <row r="106" spans="1:5" s="96" customFormat="1" x14ac:dyDescent="0.3">
      <c r="A106" s="241">
        <v>98</v>
      </c>
      <c r="B106" s="236" t="s">
        <v>109</v>
      </c>
      <c r="C106" s="138">
        <v>805</v>
      </c>
      <c r="D106" s="107" t="s">
        <v>335</v>
      </c>
      <c r="E106" s="139">
        <v>17</v>
      </c>
    </row>
    <row r="107" spans="1:5" s="96" customFormat="1" x14ac:dyDescent="0.3">
      <c r="A107" s="241">
        <v>99</v>
      </c>
      <c r="B107" s="236" t="s">
        <v>109</v>
      </c>
      <c r="C107" s="138">
        <v>117268</v>
      </c>
      <c r="D107" s="107" t="s">
        <v>335</v>
      </c>
      <c r="E107" s="139">
        <v>12</v>
      </c>
    </row>
    <row r="108" spans="1:5" s="96" customFormat="1" x14ac:dyDescent="0.3">
      <c r="A108" s="241">
        <v>100</v>
      </c>
      <c r="B108" s="236" t="s">
        <v>336</v>
      </c>
      <c r="C108" s="138">
        <v>886252</v>
      </c>
      <c r="D108" s="107" t="s">
        <v>335</v>
      </c>
      <c r="E108" s="139">
        <v>20</v>
      </c>
    </row>
    <row r="109" spans="1:5" s="96" customFormat="1" x14ac:dyDescent="0.3">
      <c r="A109" s="241">
        <v>101</v>
      </c>
      <c r="B109" s="236" t="s">
        <v>109</v>
      </c>
      <c r="C109" s="138">
        <v>3918</v>
      </c>
      <c r="D109" s="107" t="s">
        <v>335</v>
      </c>
      <c r="E109" s="139">
        <v>30</v>
      </c>
    </row>
    <row r="110" spans="1:5" s="96" customFormat="1" x14ac:dyDescent="0.3">
      <c r="A110" s="241">
        <v>102</v>
      </c>
      <c r="B110" s="236" t="s">
        <v>337</v>
      </c>
      <c r="C110" s="138">
        <v>3648</v>
      </c>
      <c r="D110" s="107" t="s">
        <v>338</v>
      </c>
      <c r="E110" s="139">
        <v>90</v>
      </c>
    </row>
    <row r="111" spans="1:5" s="96" customFormat="1" x14ac:dyDescent="0.3">
      <c r="A111" s="241">
        <v>103</v>
      </c>
      <c r="B111" s="236" t="s">
        <v>109</v>
      </c>
      <c r="C111" s="138">
        <v>674245</v>
      </c>
      <c r="D111" s="107" t="s">
        <v>353</v>
      </c>
      <c r="E111" s="139">
        <v>7</v>
      </c>
    </row>
    <row r="112" spans="1:5" s="96" customFormat="1" x14ac:dyDescent="0.3">
      <c r="A112" s="241">
        <v>104</v>
      </c>
      <c r="B112" s="236" t="s">
        <v>109</v>
      </c>
      <c r="C112" s="138">
        <v>688470</v>
      </c>
      <c r="D112" s="107" t="s">
        <v>354</v>
      </c>
      <c r="E112" s="139">
        <v>7</v>
      </c>
    </row>
    <row r="113" spans="1:6" s="96" customFormat="1" x14ac:dyDescent="0.3">
      <c r="A113" s="241">
        <v>105</v>
      </c>
      <c r="B113" s="236" t="s">
        <v>106</v>
      </c>
      <c r="C113" s="138">
        <v>5</v>
      </c>
      <c r="D113" s="107" t="s">
        <v>355</v>
      </c>
      <c r="E113" s="139">
        <v>15</v>
      </c>
    </row>
    <row r="114" spans="1:6" s="96" customFormat="1" x14ac:dyDescent="0.3">
      <c r="A114" s="241">
        <v>106</v>
      </c>
      <c r="B114" s="236" t="s">
        <v>109</v>
      </c>
      <c r="C114" s="138">
        <v>5178</v>
      </c>
      <c r="D114" s="107" t="s">
        <v>356</v>
      </c>
      <c r="E114" s="139">
        <v>25</v>
      </c>
    </row>
    <row r="115" spans="1:6" s="96" customFormat="1" x14ac:dyDescent="0.3">
      <c r="A115" s="241">
        <v>107</v>
      </c>
      <c r="B115" s="236" t="s">
        <v>109</v>
      </c>
      <c r="C115" s="138" t="s">
        <v>78</v>
      </c>
      <c r="D115" s="107" t="s">
        <v>356</v>
      </c>
      <c r="E115" s="139">
        <v>10</v>
      </c>
    </row>
    <row r="116" spans="1:6" s="96" customFormat="1" x14ac:dyDescent="0.3">
      <c r="A116" s="241">
        <v>108</v>
      </c>
      <c r="B116" s="236" t="s">
        <v>109</v>
      </c>
      <c r="C116" s="138">
        <v>5930</v>
      </c>
      <c r="D116" s="107" t="s">
        <v>357</v>
      </c>
      <c r="E116" s="139">
        <v>15</v>
      </c>
    </row>
    <row r="117" spans="1:6" s="96" customFormat="1" x14ac:dyDescent="0.3">
      <c r="A117" s="241">
        <v>109</v>
      </c>
      <c r="B117" s="236" t="s">
        <v>109</v>
      </c>
      <c r="C117" s="138">
        <v>571893</v>
      </c>
      <c r="D117" s="107" t="s">
        <v>358</v>
      </c>
      <c r="E117" s="139">
        <v>30</v>
      </c>
    </row>
    <row r="118" spans="1:6" s="96" customFormat="1" x14ac:dyDescent="0.3">
      <c r="A118" s="241">
        <v>110</v>
      </c>
      <c r="B118" s="236" t="s">
        <v>109</v>
      </c>
      <c r="C118" s="138">
        <v>221465</v>
      </c>
      <c r="D118" s="107" t="s">
        <v>359</v>
      </c>
      <c r="E118" s="139">
        <v>10</v>
      </c>
    </row>
    <row r="119" spans="1:6" s="96" customFormat="1" x14ac:dyDescent="0.3">
      <c r="A119" s="241">
        <v>111</v>
      </c>
      <c r="B119" s="236" t="s">
        <v>109</v>
      </c>
      <c r="C119" s="138">
        <v>629009</v>
      </c>
      <c r="D119" s="107" t="s">
        <v>358</v>
      </c>
      <c r="E119" s="139">
        <v>7</v>
      </c>
    </row>
    <row r="120" spans="1:6" s="96" customFormat="1" x14ac:dyDescent="0.3">
      <c r="A120" s="241">
        <v>112</v>
      </c>
      <c r="B120" s="236" t="s">
        <v>109</v>
      </c>
      <c r="C120" s="138">
        <v>634160</v>
      </c>
      <c r="D120" s="107" t="s">
        <v>359</v>
      </c>
      <c r="E120" s="139">
        <v>7</v>
      </c>
    </row>
    <row r="121" spans="1:6" s="96" customFormat="1" x14ac:dyDescent="0.3">
      <c r="A121" s="241">
        <v>113</v>
      </c>
      <c r="B121" s="236" t="s">
        <v>109</v>
      </c>
      <c r="C121" s="138">
        <v>129013</v>
      </c>
      <c r="D121" s="107" t="s">
        <v>634</v>
      </c>
      <c r="E121" s="139">
        <v>10</v>
      </c>
    </row>
    <row r="122" spans="1:6" s="96" customFormat="1" x14ac:dyDescent="0.3">
      <c r="A122" s="242">
        <v>114</v>
      </c>
      <c r="B122" s="236" t="s">
        <v>109</v>
      </c>
      <c r="C122" s="138">
        <v>17798</v>
      </c>
      <c r="D122" s="107" t="s">
        <v>634</v>
      </c>
      <c r="E122" s="139">
        <v>15</v>
      </c>
    </row>
    <row r="123" spans="1:6" s="96" customFormat="1" x14ac:dyDescent="0.3">
      <c r="A123" s="242">
        <v>115</v>
      </c>
      <c r="B123" s="236" t="s">
        <v>109</v>
      </c>
      <c r="C123" s="138">
        <v>1032058</v>
      </c>
      <c r="D123" s="107" t="s">
        <v>634</v>
      </c>
      <c r="E123" s="139">
        <v>7</v>
      </c>
    </row>
    <row r="124" spans="1:6" s="96" customFormat="1" x14ac:dyDescent="0.3">
      <c r="A124" s="242">
        <v>116</v>
      </c>
      <c r="B124" s="236" t="s">
        <v>109</v>
      </c>
      <c r="C124" s="138">
        <v>1519</v>
      </c>
      <c r="D124" s="107" t="s">
        <v>635</v>
      </c>
      <c r="E124" s="139">
        <v>30</v>
      </c>
    </row>
    <row r="125" spans="1:6" s="96" customFormat="1" x14ac:dyDescent="0.3">
      <c r="A125" s="242">
        <v>117</v>
      </c>
      <c r="B125" s="236" t="s">
        <v>109</v>
      </c>
      <c r="C125" s="138">
        <v>22</v>
      </c>
      <c r="D125" s="107" t="s">
        <v>636</v>
      </c>
      <c r="E125" s="139">
        <v>8</v>
      </c>
    </row>
    <row r="126" spans="1:6" x14ac:dyDescent="0.3">
      <c r="F126" s="150" t="s">
        <v>77</v>
      </c>
    </row>
    <row r="127" spans="1:6" x14ac:dyDescent="0.3">
      <c r="A127" s="4"/>
      <c r="B127" s="4"/>
      <c r="E127" s="8">
        <f>SUM(E9:E125)</f>
        <v>7616.5399999999991</v>
      </c>
      <c r="F127" s="151">
        <f>E7-E127</f>
        <v>122.53000000000065</v>
      </c>
    </row>
    <row r="128" spans="1:6" x14ac:dyDescent="0.3">
      <c r="A128" s="4"/>
      <c r="B128" s="4"/>
      <c r="E128" s="8"/>
    </row>
    <row r="129" spans="1:6" x14ac:dyDescent="0.3">
      <c r="A129" s="4"/>
      <c r="B129" s="4"/>
      <c r="E129" s="8"/>
    </row>
    <row r="130" spans="1:6" x14ac:dyDescent="0.3">
      <c r="A130" s="145" t="s">
        <v>42</v>
      </c>
      <c r="B130" s="145" t="s">
        <v>43</v>
      </c>
      <c r="D130" s="1" t="s">
        <v>76</v>
      </c>
      <c r="E130" s="3">
        <v>37489.53</v>
      </c>
      <c r="F130" s="150" t="s">
        <v>77</v>
      </c>
    </row>
    <row r="131" spans="1:6" x14ac:dyDescent="0.3">
      <c r="A131" s="97"/>
      <c r="B131" s="34" t="s">
        <v>632</v>
      </c>
      <c r="C131" s="34"/>
      <c r="D131" s="34"/>
      <c r="E131" s="3">
        <f>'Gasolina POA 4'!D65</f>
        <v>37782.100000000006</v>
      </c>
      <c r="F131" s="151">
        <f>E130-E131-E156</f>
        <v>-4722.570000000007</v>
      </c>
    </row>
    <row r="132" spans="1:6" x14ac:dyDescent="0.3">
      <c r="A132" s="65"/>
      <c r="B132" s="65"/>
      <c r="C132" s="47"/>
      <c r="D132" s="47"/>
      <c r="E132" s="90"/>
    </row>
    <row r="133" spans="1:6" x14ac:dyDescent="0.3">
      <c r="A133" s="65"/>
      <c r="B133" s="65"/>
      <c r="C133" s="47"/>
      <c r="D133" s="47"/>
      <c r="E133" s="90"/>
    </row>
    <row r="134" spans="1:6" x14ac:dyDescent="0.3">
      <c r="A134" s="65" t="s">
        <v>125</v>
      </c>
      <c r="B134" s="65" t="s">
        <v>126</v>
      </c>
      <c r="C134" s="98" t="s">
        <v>54</v>
      </c>
      <c r="D134" s="98" t="s">
        <v>55</v>
      </c>
      <c r="E134" s="99" t="s">
        <v>4</v>
      </c>
    </row>
    <row r="135" spans="1:6" x14ac:dyDescent="0.3">
      <c r="A135" s="87" t="s">
        <v>339</v>
      </c>
      <c r="B135" s="87" t="s">
        <v>340</v>
      </c>
      <c r="C135" s="217" t="s">
        <v>341</v>
      </c>
      <c r="D135" s="218" t="s">
        <v>342</v>
      </c>
      <c r="E135" s="219">
        <v>552</v>
      </c>
    </row>
    <row r="136" spans="1:6" x14ac:dyDescent="0.3">
      <c r="A136" s="87" t="s">
        <v>343</v>
      </c>
      <c r="B136" s="87" t="s">
        <v>340</v>
      </c>
      <c r="C136" s="217" t="s">
        <v>344</v>
      </c>
      <c r="D136" s="217" t="s">
        <v>345</v>
      </c>
      <c r="E136" s="219">
        <v>668</v>
      </c>
    </row>
    <row r="137" spans="1:6" ht="28.5" x14ac:dyDescent="0.3">
      <c r="A137" s="87" t="s">
        <v>378</v>
      </c>
      <c r="B137" s="88" t="s">
        <v>377</v>
      </c>
      <c r="C137" s="89">
        <v>833040</v>
      </c>
      <c r="D137" s="220" t="s">
        <v>240</v>
      </c>
      <c r="E137" s="219">
        <v>264</v>
      </c>
    </row>
    <row r="138" spans="1:6" x14ac:dyDescent="0.3">
      <c r="A138" s="87" t="s">
        <v>379</v>
      </c>
      <c r="B138" s="88" t="s">
        <v>380</v>
      </c>
      <c r="C138" s="89">
        <v>2652</v>
      </c>
      <c r="D138" s="217" t="s">
        <v>381</v>
      </c>
      <c r="E138" s="219">
        <v>207</v>
      </c>
    </row>
    <row r="139" spans="1:6" ht="28.5" x14ac:dyDescent="0.3">
      <c r="A139" s="87" t="s">
        <v>382</v>
      </c>
      <c r="B139" s="88" t="s">
        <v>380</v>
      </c>
      <c r="C139" s="89" t="s">
        <v>383</v>
      </c>
      <c r="D139" s="220" t="s">
        <v>384</v>
      </c>
      <c r="E139" s="219">
        <v>80</v>
      </c>
    </row>
    <row r="140" spans="1:6" ht="28.5" x14ac:dyDescent="0.3">
      <c r="A140" s="87" t="s">
        <v>382</v>
      </c>
      <c r="B140" s="88" t="s">
        <v>380</v>
      </c>
      <c r="C140" s="89" t="s">
        <v>385</v>
      </c>
      <c r="D140" s="220" t="s">
        <v>384</v>
      </c>
      <c r="E140" s="219">
        <v>80</v>
      </c>
    </row>
    <row r="141" spans="1:6" ht="28.5" x14ac:dyDescent="0.3">
      <c r="A141" s="87" t="s">
        <v>382</v>
      </c>
      <c r="B141" s="88" t="s">
        <v>380</v>
      </c>
      <c r="C141" s="89" t="s">
        <v>386</v>
      </c>
      <c r="D141" s="220" t="s">
        <v>384</v>
      </c>
      <c r="E141" s="219">
        <v>80</v>
      </c>
    </row>
    <row r="142" spans="1:6" x14ac:dyDescent="0.3">
      <c r="A142" s="87" t="s">
        <v>387</v>
      </c>
      <c r="B142" s="88" t="s">
        <v>380</v>
      </c>
      <c r="C142" s="89">
        <v>679522</v>
      </c>
      <c r="D142" s="220" t="s">
        <v>388</v>
      </c>
      <c r="E142" s="219">
        <v>699</v>
      </c>
    </row>
    <row r="143" spans="1:6" x14ac:dyDescent="0.3">
      <c r="A143" s="87" t="s">
        <v>379</v>
      </c>
      <c r="B143" s="88" t="s">
        <v>380</v>
      </c>
      <c r="C143" s="89">
        <v>221</v>
      </c>
      <c r="D143" s="220" t="s">
        <v>389</v>
      </c>
      <c r="E143" s="219">
        <v>147</v>
      </c>
    </row>
    <row r="144" spans="1:6" ht="28.5" x14ac:dyDescent="0.3">
      <c r="A144" s="87" t="s">
        <v>387</v>
      </c>
      <c r="B144" s="88" t="s">
        <v>380</v>
      </c>
      <c r="C144" s="89">
        <v>12798</v>
      </c>
      <c r="D144" s="220" t="s">
        <v>390</v>
      </c>
      <c r="E144" s="219">
        <v>78</v>
      </c>
    </row>
    <row r="145" spans="1:6" ht="28.5" x14ac:dyDescent="0.3">
      <c r="A145" s="87" t="s">
        <v>382</v>
      </c>
      <c r="B145" s="88" t="s">
        <v>380</v>
      </c>
      <c r="C145" s="89">
        <v>981932</v>
      </c>
      <c r="D145" s="220" t="s">
        <v>391</v>
      </c>
      <c r="E145" s="219">
        <v>70</v>
      </c>
    </row>
    <row r="146" spans="1:6" x14ac:dyDescent="0.3">
      <c r="A146" s="87" t="s">
        <v>382</v>
      </c>
      <c r="B146" s="88" t="s">
        <v>380</v>
      </c>
      <c r="C146" s="89" t="s">
        <v>392</v>
      </c>
      <c r="D146" s="220" t="s">
        <v>345</v>
      </c>
      <c r="E146" s="219">
        <v>776</v>
      </c>
    </row>
    <row r="147" spans="1:6" x14ac:dyDescent="0.3">
      <c r="A147" s="87" t="s">
        <v>382</v>
      </c>
      <c r="B147" s="88" t="s">
        <v>380</v>
      </c>
      <c r="C147" s="191">
        <v>2567</v>
      </c>
      <c r="D147" s="217" t="s">
        <v>393</v>
      </c>
      <c r="E147" s="219">
        <v>60</v>
      </c>
    </row>
    <row r="148" spans="1:6" x14ac:dyDescent="0.3">
      <c r="A148" s="87" t="s">
        <v>379</v>
      </c>
      <c r="B148" s="88" t="s">
        <v>380</v>
      </c>
      <c r="C148" s="191">
        <v>222</v>
      </c>
      <c r="D148" s="217" t="s">
        <v>389</v>
      </c>
      <c r="E148" s="35">
        <v>147</v>
      </c>
      <c r="F148" s="156"/>
    </row>
    <row r="149" spans="1:6" ht="28.5" x14ac:dyDescent="0.3">
      <c r="A149" s="87" t="s">
        <v>382</v>
      </c>
      <c r="B149" s="88" t="s">
        <v>380</v>
      </c>
      <c r="C149" s="191">
        <v>12797</v>
      </c>
      <c r="D149" s="220" t="s">
        <v>390</v>
      </c>
      <c r="E149" s="35">
        <v>78</v>
      </c>
      <c r="F149" s="156"/>
    </row>
    <row r="150" spans="1:6" x14ac:dyDescent="0.3">
      <c r="A150" s="87" t="s">
        <v>437</v>
      </c>
      <c r="B150" s="88" t="s">
        <v>438</v>
      </c>
      <c r="C150" s="191">
        <v>9154</v>
      </c>
      <c r="D150" s="220" t="s">
        <v>109</v>
      </c>
      <c r="E150" s="35">
        <v>80</v>
      </c>
      <c r="F150" s="156"/>
    </row>
    <row r="151" spans="1:6" x14ac:dyDescent="0.3">
      <c r="A151" s="87" t="s">
        <v>437</v>
      </c>
      <c r="B151" s="88" t="s">
        <v>438</v>
      </c>
      <c r="C151" s="191" t="s">
        <v>439</v>
      </c>
      <c r="D151" s="220" t="s">
        <v>173</v>
      </c>
      <c r="E151" s="35">
        <v>100</v>
      </c>
      <c r="F151" s="156"/>
    </row>
    <row r="152" spans="1:6" ht="28.5" x14ac:dyDescent="0.3">
      <c r="A152" s="87" t="s">
        <v>437</v>
      </c>
      <c r="B152" s="88" t="s">
        <v>438</v>
      </c>
      <c r="C152" s="191" t="s">
        <v>440</v>
      </c>
      <c r="D152" s="220" t="s">
        <v>240</v>
      </c>
      <c r="E152" s="35">
        <v>264</v>
      </c>
      <c r="F152" s="156"/>
    </row>
    <row r="153" spans="1:6" x14ac:dyDescent="0.3">
      <c r="A153" s="87"/>
      <c r="B153" s="88"/>
      <c r="C153" s="191"/>
      <c r="D153" s="220"/>
      <c r="E153" s="35"/>
      <c r="F153" s="156"/>
    </row>
    <row r="154" spans="1:6" x14ac:dyDescent="0.3">
      <c r="A154" s="34"/>
      <c r="B154" s="87"/>
      <c r="C154" s="191"/>
      <c r="D154" s="217"/>
      <c r="E154" s="35"/>
      <c r="F154" s="156"/>
    </row>
    <row r="155" spans="1:6" x14ac:dyDescent="0.3">
      <c r="A155" s="47"/>
      <c r="B155" s="49"/>
      <c r="C155" s="192"/>
      <c r="D155" s="47"/>
      <c r="E155" s="62"/>
      <c r="F155" s="156"/>
    </row>
    <row r="156" spans="1:6" x14ac:dyDescent="0.3">
      <c r="E156" s="8">
        <f>SUM(E135:E154)</f>
        <v>4430</v>
      </c>
      <c r="F156" s="190"/>
    </row>
    <row r="157" spans="1:6" x14ac:dyDescent="0.3">
      <c r="A157" s="4"/>
      <c r="B157" s="4"/>
      <c r="E157" s="3"/>
    </row>
    <row r="158" spans="1:6" x14ac:dyDescent="0.3">
      <c r="A158" s="146" t="s">
        <v>5</v>
      </c>
      <c r="B158" s="146" t="s">
        <v>73</v>
      </c>
      <c r="E158" s="3"/>
    </row>
    <row r="159" spans="1:6" s="96" customFormat="1" x14ac:dyDescent="0.3">
      <c r="A159" s="149"/>
      <c r="B159" s="149"/>
      <c r="E159" s="140"/>
    </row>
    <row r="160" spans="1:6" ht="17.25" thickBot="1" x14ac:dyDescent="0.35">
      <c r="A160" s="145" t="s">
        <v>74</v>
      </c>
      <c r="B160" s="145" t="s">
        <v>75</v>
      </c>
      <c r="D160" s="1" t="s">
        <v>76</v>
      </c>
      <c r="E160" s="3">
        <v>12000</v>
      </c>
    </row>
    <row r="161" spans="1:6" ht="17.25" thickBot="1" x14ac:dyDescent="0.35">
      <c r="A161" s="12" t="s">
        <v>7</v>
      </c>
      <c r="B161" s="9" t="s">
        <v>8</v>
      </c>
      <c r="C161" s="9" t="s">
        <v>9</v>
      </c>
      <c r="D161" s="9" t="s">
        <v>10</v>
      </c>
      <c r="E161" s="9" t="s">
        <v>11</v>
      </c>
    </row>
    <row r="162" spans="1:6" x14ac:dyDescent="0.3">
      <c r="A162" s="29">
        <v>324</v>
      </c>
      <c r="B162" s="30" t="s">
        <v>302</v>
      </c>
      <c r="C162" s="31">
        <v>2634</v>
      </c>
      <c r="D162" s="32" t="s">
        <v>303</v>
      </c>
      <c r="E162" s="33">
        <v>2997.01</v>
      </c>
    </row>
    <row r="163" spans="1:6" x14ac:dyDescent="0.3">
      <c r="A163" s="29"/>
      <c r="B163" s="30"/>
      <c r="C163" s="31"/>
      <c r="D163" s="32"/>
      <c r="E163" s="33"/>
    </row>
    <row r="164" spans="1:6" x14ac:dyDescent="0.3">
      <c r="A164" s="29"/>
      <c r="B164" s="30"/>
      <c r="C164" s="31"/>
      <c r="D164" s="32"/>
      <c r="E164" s="33"/>
    </row>
    <row r="165" spans="1:6" x14ac:dyDescent="0.3">
      <c r="A165" s="89"/>
      <c r="B165" s="30"/>
      <c r="C165" s="213"/>
      <c r="D165" s="32"/>
      <c r="E165" s="102"/>
      <c r="F165" s="150" t="s">
        <v>77</v>
      </c>
    </row>
    <row r="166" spans="1:6" x14ac:dyDescent="0.3">
      <c r="A166" s="2"/>
      <c r="B166" s="1" t="s">
        <v>25</v>
      </c>
      <c r="C166" s="2"/>
      <c r="E166" s="8">
        <f>SUM(E162:E165)</f>
        <v>2997.01</v>
      </c>
      <c r="F166" s="151">
        <f>E160-E166</f>
        <v>9002.99</v>
      </c>
    </row>
    <row r="167" spans="1:6" s="96" customFormat="1" x14ac:dyDescent="0.3">
      <c r="A167" s="149"/>
      <c r="B167" s="149"/>
      <c r="E167" s="140"/>
    </row>
    <row r="168" spans="1:6" s="96" customFormat="1" x14ac:dyDescent="0.3">
      <c r="A168" s="149"/>
      <c r="B168" s="149"/>
      <c r="E168" s="140"/>
    </row>
    <row r="169" spans="1:6" ht="17.25" thickBot="1" x14ac:dyDescent="0.35">
      <c r="A169" s="145" t="s">
        <v>33</v>
      </c>
      <c r="B169" s="145" t="s">
        <v>40</v>
      </c>
      <c r="D169" s="1" t="s">
        <v>76</v>
      </c>
      <c r="E169" s="3">
        <v>4226.1099999999997</v>
      </c>
    </row>
    <row r="170" spans="1:6" ht="17.25" thickBot="1" x14ac:dyDescent="0.35">
      <c r="A170" s="12" t="s">
        <v>7</v>
      </c>
      <c r="B170" s="9" t="s">
        <v>8</v>
      </c>
      <c r="C170" s="9" t="s">
        <v>9</v>
      </c>
      <c r="D170" s="9" t="s">
        <v>10</v>
      </c>
      <c r="E170" s="9" t="s">
        <v>11</v>
      </c>
    </row>
    <row r="171" spans="1:6" x14ac:dyDescent="0.3">
      <c r="A171" s="29">
        <v>15</v>
      </c>
      <c r="B171" s="30" t="s">
        <v>137</v>
      </c>
      <c r="C171" s="31" t="s">
        <v>138</v>
      </c>
      <c r="D171" s="32" t="s">
        <v>90</v>
      </c>
      <c r="E171" s="33">
        <v>199.75</v>
      </c>
    </row>
    <row r="172" spans="1:6" x14ac:dyDescent="0.3">
      <c r="A172" s="29">
        <v>153</v>
      </c>
      <c r="B172" s="30" t="s">
        <v>244</v>
      </c>
      <c r="C172" s="31" t="s">
        <v>248</v>
      </c>
      <c r="D172" s="32" t="s">
        <v>245</v>
      </c>
      <c r="E172" s="33">
        <v>378.9</v>
      </c>
    </row>
    <row r="173" spans="1:6" x14ac:dyDescent="0.3">
      <c r="A173" s="29">
        <v>237</v>
      </c>
      <c r="B173" s="30" t="s">
        <v>244</v>
      </c>
      <c r="C173" s="31" t="s">
        <v>246</v>
      </c>
      <c r="D173" s="32" t="s">
        <v>245</v>
      </c>
      <c r="E173" s="33">
        <v>200.01</v>
      </c>
    </row>
    <row r="174" spans="1:6" x14ac:dyDescent="0.3">
      <c r="A174" s="89">
        <v>231</v>
      </c>
      <c r="B174" s="30" t="s">
        <v>244</v>
      </c>
      <c r="C174" s="213" t="s">
        <v>247</v>
      </c>
      <c r="D174" s="32" t="s">
        <v>245</v>
      </c>
      <c r="E174" s="102">
        <v>54.01</v>
      </c>
    </row>
    <row r="175" spans="1:6" x14ac:dyDescent="0.3">
      <c r="A175" s="89">
        <v>145</v>
      </c>
      <c r="B175" s="30" t="s">
        <v>244</v>
      </c>
      <c r="C175" s="100" t="s">
        <v>249</v>
      </c>
      <c r="D175" s="101" t="s">
        <v>90</v>
      </c>
      <c r="E175" s="102">
        <v>334.08</v>
      </c>
      <c r="F175" s="156"/>
    </row>
    <row r="176" spans="1:6" x14ac:dyDescent="0.3">
      <c r="A176" s="89">
        <v>406</v>
      </c>
      <c r="B176" s="30" t="s">
        <v>137</v>
      </c>
      <c r="C176" s="100" t="s">
        <v>363</v>
      </c>
      <c r="D176" s="101" t="s">
        <v>90</v>
      </c>
      <c r="E176" s="102">
        <v>190.7</v>
      </c>
      <c r="F176" s="156"/>
    </row>
    <row r="177" spans="1:6" x14ac:dyDescent="0.3">
      <c r="A177" s="89">
        <v>48</v>
      </c>
      <c r="B177" s="88" t="s">
        <v>244</v>
      </c>
      <c r="C177" s="100">
        <v>403258748</v>
      </c>
      <c r="D177" s="101" t="s">
        <v>641</v>
      </c>
      <c r="E177" s="102">
        <v>72.06</v>
      </c>
      <c r="F177" s="156"/>
    </row>
    <row r="178" spans="1:6" x14ac:dyDescent="0.3">
      <c r="A178" s="89"/>
      <c r="B178" s="88"/>
      <c r="C178" s="100"/>
      <c r="D178" s="194"/>
      <c r="E178" s="102"/>
      <c r="F178" s="156"/>
    </row>
    <row r="179" spans="1:6" x14ac:dyDescent="0.3">
      <c r="A179" s="70"/>
      <c r="B179" s="152"/>
      <c r="C179" s="153"/>
      <c r="D179" s="154"/>
      <c r="E179" s="155"/>
      <c r="F179" s="150" t="s">
        <v>77</v>
      </c>
    </row>
    <row r="180" spans="1:6" x14ac:dyDescent="0.3">
      <c r="A180" s="2"/>
      <c r="C180" s="2"/>
      <c r="E180" s="8">
        <f>SUM(E171:E177)</f>
        <v>1429.51</v>
      </c>
      <c r="F180" s="151">
        <f>E169-E180</f>
        <v>2796.5999999999995</v>
      </c>
    </row>
    <row r="181" spans="1:6" x14ac:dyDescent="0.3">
      <c r="A181" s="2"/>
      <c r="B181" s="1" t="s">
        <v>25</v>
      </c>
      <c r="C181" s="2"/>
      <c r="E181" s="3"/>
    </row>
    <row r="182" spans="1:6" x14ac:dyDescent="0.3">
      <c r="A182" s="2"/>
      <c r="C182" s="2"/>
      <c r="E182" s="3"/>
    </row>
    <row r="183" spans="1:6" x14ac:dyDescent="0.3">
      <c r="A183" s="2"/>
      <c r="C183" s="2"/>
      <c r="E183" s="3"/>
    </row>
    <row r="184" spans="1:6" x14ac:dyDescent="0.3">
      <c r="A184" s="2"/>
      <c r="C184" s="2"/>
      <c r="E184" s="3"/>
    </row>
    <row r="185" spans="1:6" x14ac:dyDescent="0.3">
      <c r="A185" s="2"/>
      <c r="C185" s="2"/>
    </row>
    <row r="186" spans="1:6" x14ac:dyDescent="0.3">
      <c r="A186" s="2"/>
      <c r="C186" s="2"/>
    </row>
    <row r="187" spans="1:6" x14ac:dyDescent="0.3">
      <c r="C187" s="2"/>
    </row>
    <row r="188" spans="1:6" x14ac:dyDescent="0.3">
      <c r="C188" s="2"/>
    </row>
    <row r="192" spans="1:6" x14ac:dyDescent="0.3">
      <c r="E192" s="1" t="s">
        <v>25</v>
      </c>
    </row>
  </sheetData>
  <pageMargins left="0.59055118110236227" right="0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"/>
  <sheetViews>
    <sheetView topLeftCell="A46" workbookViewId="0">
      <selection activeCell="D51" sqref="D51"/>
    </sheetView>
  </sheetViews>
  <sheetFormatPr baseColWidth="10" defaultRowHeight="16.5" x14ac:dyDescent="0.3"/>
  <cols>
    <col min="1" max="1" width="19.140625" style="1" bestFit="1" customWidth="1"/>
    <col min="2" max="2" width="30.140625" style="1" customWidth="1"/>
    <col min="3" max="3" width="19.42578125" style="1" customWidth="1"/>
    <col min="4" max="4" width="17" style="1" customWidth="1"/>
    <col min="5" max="5" width="12.7109375" style="1" bestFit="1" customWidth="1"/>
    <col min="6" max="16384" width="11.42578125" style="1"/>
  </cols>
  <sheetData>
    <row r="1" spans="1:5" x14ac:dyDescent="0.3">
      <c r="B1" s="252" t="s">
        <v>79</v>
      </c>
      <c r="C1" s="252"/>
    </row>
    <row r="3" spans="1:5" x14ac:dyDescent="0.3">
      <c r="A3" s="38" t="s">
        <v>6</v>
      </c>
      <c r="B3" s="38" t="s">
        <v>142</v>
      </c>
      <c r="C3" s="39"/>
      <c r="D3" s="39"/>
    </row>
    <row r="4" spans="1:5" x14ac:dyDescent="0.3">
      <c r="A4" s="38" t="s">
        <v>5</v>
      </c>
      <c r="B4" s="38" t="s">
        <v>22</v>
      </c>
      <c r="C4" s="39"/>
      <c r="D4" s="39"/>
      <c r="E4" s="1" t="s">
        <v>60</v>
      </c>
    </row>
    <row r="5" spans="1:5" x14ac:dyDescent="0.3">
      <c r="A5" s="38" t="s">
        <v>16</v>
      </c>
      <c r="B5" s="38" t="s">
        <v>23</v>
      </c>
      <c r="C5" s="39"/>
      <c r="D5" s="46">
        <v>37489.53</v>
      </c>
      <c r="E5" s="63">
        <f>D5-D65</f>
        <v>-292.57000000000698</v>
      </c>
    </row>
    <row r="6" spans="1:5" ht="17.25" thickBot="1" x14ac:dyDescent="0.35"/>
    <row r="7" spans="1:5" ht="17.25" thickBot="1" x14ac:dyDescent="0.35">
      <c r="A7" s="58" t="s">
        <v>18</v>
      </c>
      <c r="B7" s="58" t="s">
        <v>19</v>
      </c>
      <c r="C7" s="91" t="s">
        <v>20</v>
      </c>
      <c r="D7" s="58" t="s">
        <v>11</v>
      </c>
      <c r="E7" s="5"/>
    </row>
    <row r="8" spans="1:5" ht="17.25" thickBot="1" x14ac:dyDescent="0.35">
      <c r="A8" s="43" t="s">
        <v>99</v>
      </c>
      <c r="B8" s="71" t="s">
        <v>100</v>
      </c>
      <c r="C8" s="43" t="s">
        <v>96</v>
      </c>
      <c r="D8" s="206">
        <v>978.6</v>
      </c>
    </row>
    <row r="9" spans="1:5" ht="17.25" thickBot="1" x14ac:dyDescent="0.35">
      <c r="A9" s="44" t="s">
        <v>153</v>
      </c>
      <c r="B9" s="71" t="s">
        <v>100</v>
      </c>
      <c r="C9" s="43" t="s">
        <v>96</v>
      </c>
      <c r="D9" s="92">
        <v>838.2</v>
      </c>
    </row>
    <row r="10" spans="1:5" ht="17.25" thickBot="1" x14ac:dyDescent="0.35">
      <c r="A10" s="44" t="s">
        <v>183</v>
      </c>
      <c r="B10" s="71" t="s">
        <v>100</v>
      </c>
      <c r="C10" s="43" t="s">
        <v>96</v>
      </c>
      <c r="D10" s="92">
        <v>838.2</v>
      </c>
    </row>
    <row r="11" spans="1:5" ht="17.25" thickBot="1" x14ac:dyDescent="0.35">
      <c r="A11" s="44" t="s">
        <v>184</v>
      </c>
      <c r="B11" s="71" t="s">
        <v>100</v>
      </c>
      <c r="C11" s="43" t="s">
        <v>96</v>
      </c>
      <c r="D11" s="92">
        <v>838.2</v>
      </c>
    </row>
    <row r="12" spans="1:5" ht="17.25" thickBot="1" x14ac:dyDescent="0.35">
      <c r="A12" s="44" t="s">
        <v>185</v>
      </c>
      <c r="B12" s="71" t="s">
        <v>100</v>
      </c>
      <c r="C12" s="43" t="s">
        <v>96</v>
      </c>
      <c r="D12" s="92">
        <v>558</v>
      </c>
    </row>
    <row r="13" spans="1:5" ht="17.25" thickBot="1" x14ac:dyDescent="0.35">
      <c r="A13" s="44" t="s">
        <v>186</v>
      </c>
      <c r="B13" s="71" t="s">
        <v>100</v>
      </c>
      <c r="C13" s="43" t="s">
        <v>96</v>
      </c>
      <c r="D13" s="92">
        <v>558</v>
      </c>
    </row>
    <row r="14" spans="1:5" ht="17.25" thickBot="1" x14ac:dyDescent="0.35">
      <c r="A14" s="44" t="s">
        <v>187</v>
      </c>
      <c r="B14" s="71" t="s">
        <v>100</v>
      </c>
      <c r="C14" s="43" t="s">
        <v>96</v>
      </c>
      <c r="D14" s="92">
        <v>558</v>
      </c>
    </row>
    <row r="15" spans="1:5" ht="17.25" thickBot="1" x14ac:dyDescent="0.35">
      <c r="A15" s="44" t="s">
        <v>204</v>
      </c>
      <c r="B15" s="71" t="s">
        <v>100</v>
      </c>
      <c r="C15" s="43" t="s">
        <v>96</v>
      </c>
      <c r="D15" s="92">
        <v>837</v>
      </c>
    </row>
    <row r="16" spans="1:5" ht="17.25" thickBot="1" x14ac:dyDescent="0.35">
      <c r="A16" s="44" t="s">
        <v>205</v>
      </c>
      <c r="B16" s="71" t="s">
        <v>100</v>
      </c>
      <c r="C16" s="43" t="s">
        <v>96</v>
      </c>
      <c r="D16" s="92">
        <v>837</v>
      </c>
    </row>
    <row r="17" spans="1:4" ht="17.25" thickBot="1" x14ac:dyDescent="0.35">
      <c r="A17" s="44" t="s">
        <v>206</v>
      </c>
      <c r="B17" s="71" t="s">
        <v>100</v>
      </c>
      <c r="C17" s="43" t="s">
        <v>96</v>
      </c>
      <c r="D17" s="92">
        <v>558</v>
      </c>
    </row>
    <row r="18" spans="1:4" ht="17.25" thickBot="1" x14ac:dyDescent="0.35">
      <c r="A18" s="44" t="s">
        <v>207</v>
      </c>
      <c r="B18" s="71" t="s">
        <v>100</v>
      </c>
      <c r="C18" s="43" t="s">
        <v>96</v>
      </c>
      <c r="D18" s="92">
        <v>558</v>
      </c>
    </row>
    <row r="19" spans="1:4" ht="17.25" thickBot="1" x14ac:dyDescent="0.35">
      <c r="A19" s="44" t="s">
        <v>208</v>
      </c>
      <c r="B19" s="71" t="s">
        <v>100</v>
      </c>
      <c r="C19" s="43" t="s">
        <v>96</v>
      </c>
      <c r="D19" s="92">
        <v>841.8</v>
      </c>
    </row>
    <row r="20" spans="1:4" ht="17.25" thickBot="1" x14ac:dyDescent="0.35">
      <c r="A20" s="44" t="s">
        <v>209</v>
      </c>
      <c r="B20" s="71" t="s">
        <v>100</v>
      </c>
      <c r="C20" s="43" t="s">
        <v>96</v>
      </c>
      <c r="D20" s="92">
        <v>561.20000000000005</v>
      </c>
    </row>
    <row r="21" spans="1:4" ht="17.25" thickBot="1" x14ac:dyDescent="0.35">
      <c r="A21" s="44" t="s">
        <v>210</v>
      </c>
      <c r="B21" s="71" t="s">
        <v>100</v>
      </c>
      <c r="C21" s="43" t="s">
        <v>96</v>
      </c>
      <c r="D21" s="92">
        <v>841.8</v>
      </c>
    </row>
    <row r="22" spans="1:4" ht="17.25" thickBot="1" x14ac:dyDescent="0.35">
      <c r="A22" s="44" t="s">
        <v>211</v>
      </c>
      <c r="B22" s="71" t="s">
        <v>100</v>
      </c>
      <c r="C22" s="43" t="s">
        <v>96</v>
      </c>
      <c r="D22" s="92">
        <v>841.8</v>
      </c>
    </row>
    <row r="23" spans="1:4" ht="17.25" thickBot="1" x14ac:dyDescent="0.35">
      <c r="A23" s="136" t="s">
        <v>272</v>
      </c>
      <c r="B23" s="71" t="s">
        <v>100</v>
      </c>
      <c r="C23" s="43" t="s">
        <v>96</v>
      </c>
      <c r="D23" s="93">
        <v>561.20000000000005</v>
      </c>
    </row>
    <row r="24" spans="1:4" ht="17.25" thickBot="1" x14ac:dyDescent="0.35">
      <c r="A24" s="136" t="s">
        <v>273</v>
      </c>
      <c r="B24" s="71" t="s">
        <v>100</v>
      </c>
      <c r="C24" s="43" t="s">
        <v>96</v>
      </c>
      <c r="D24" s="93">
        <v>561.20000000000005</v>
      </c>
    </row>
    <row r="25" spans="1:4" ht="17.25" thickBot="1" x14ac:dyDescent="0.35">
      <c r="A25" s="136" t="s">
        <v>274</v>
      </c>
      <c r="B25" s="71" t="s">
        <v>100</v>
      </c>
      <c r="C25" s="43" t="s">
        <v>96</v>
      </c>
      <c r="D25" s="93">
        <v>561.20000000000005</v>
      </c>
    </row>
    <row r="26" spans="1:4" ht="17.25" thickBot="1" x14ac:dyDescent="0.35">
      <c r="A26" s="136" t="s">
        <v>275</v>
      </c>
      <c r="B26" s="71" t="s">
        <v>100</v>
      </c>
      <c r="C26" s="43" t="s">
        <v>96</v>
      </c>
      <c r="D26" s="135">
        <v>481</v>
      </c>
    </row>
    <row r="27" spans="1:4" ht="17.25" thickBot="1" x14ac:dyDescent="0.35">
      <c r="A27" s="136" t="s">
        <v>276</v>
      </c>
      <c r="B27" s="71" t="s">
        <v>100</v>
      </c>
      <c r="C27" s="43" t="s">
        <v>96</v>
      </c>
      <c r="D27" s="93">
        <v>561.20000000000005</v>
      </c>
    </row>
    <row r="28" spans="1:4" ht="17.25" thickBot="1" x14ac:dyDescent="0.35">
      <c r="A28" s="136" t="s">
        <v>317</v>
      </c>
      <c r="B28" s="71" t="s">
        <v>100</v>
      </c>
      <c r="C28" s="43" t="s">
        <v>96</v>
      </c>
      <c r="D28" s="135">
        <v>603</v>
      </c>
    </row>
    <row r="29" spans="1:4" ht="17.25" thickBot="1" x14ac:dyDescent="0.35">
      <c r="A29" s="136" t="s">
        <v>318</v>
      </c>
      <c r="B29" s="71" t="s">
        <v>100</v>
      </c>
      <c r="C29" s="43" t="s">
        <v>96</v>
      </c>
      <c r="D29" s="135">
        <v>536</v>
      </c>
    </row>
    <row r="30" spans="1:4" ht="17.25" thickBot="1" x14ac:dyDescent="0.35">
      <c r="A30" s="137" t="s">
        <v>319</v>
      </c>
      <c r="B30" s="71" t="s">
        <v>100</v>
      </c>
      <c r="C30" s="43" t="s">
        <v>96</v>
      </c>
      <c r="D30" s="35">
        <v>646.6</v>
      </c>
    </row>
    <row r="31" spans="1:4" ht="17.25" thickBot="1" x14ac:dyDescent="0.35">
      <c r="A31" s="34" t="s">
        <v>320</v>
      </c>
      <c r="B31" s="71" t="s">
        <v>100</v>
      </c>
      <c r="C31" s="43" t="s">
        <v>96</v>
      </c>
      <c r="D31" s="35">
        <v>335</v>
      </c>
    </row>
    <row r="32" spans="1:4" ht="17.25" thickBot="1" x14ac:dyDescent="0.35">
      <c r="A32" s="34" t="s">
        <v>320</v>
      </c>
      <c r="B32" s="71" t="s">
        <v>100</v>
      </c>
      <c r="C32" s="43" t="s">
        <v>96</v>
      </c>
      <c r="D32" s="35">
        <v>574.79999999999995</v>
      </c>
    </row>
    <row r="33" spans="1:4" ht="17.25" thickBot="1" x14ac:dyDescent="0.35">
      <c r="A33" s="34" t="s">
        <v>321</v>
      </c>
      <c r="B33" s="71" t="s">
        <v>100</v>
      </c>
      <c r="C33" s="43" t="s">
        <v>96</v>
      </c>
      <c r="D33" s="35">
        <v>718.5</v>
      </c>
    </row>
    <row r="34" spans="1:4" ht="17.25" thickBot="1" x14ac:dyDescent="0.35">
      <c r="A34" s="34" t="s">
        <v>322</v>
      </c>
      <c r="B34" s="71" t="s">
        <v>100</v>
      </c>
      <c r="C34" s="43" t="s">
        <v>96</v>
      </c>
      <c r="D34" s="35">
        <v>574.79999999999995</v>
      </c>
    </row>
    <row r="35" spans="1:4" ht="17.25" thickBot="1" x14ac:dyDescent="0.35">
      <c r="A35" s="34" t="s">
        <v>323</v>
      </c>
      <c r="B35" s="71" t="s">
        <v>100</v>
      </c>
      <c r="C35" s="43" t="s">
        <v>96</v>
      </c>
      <c r="D35" s="35">
        <v>934</v>
      </c>
    </row>
    <row r="36" spans="1:4" ht="17.25" thickBot="1" x14ac:dyDescent="0.35">
      <c r="A36" s="34" t="s">
        <v>324</v>
      </c>
      <c r="B36" s="71" t="s">
        <v>100</v>
      </c>
      <c r="C36" s="43" t="s">
        <v>96</v>
      </c>
      <c r="D36" s="216">
        <v>862.2</v>
      </c>
    </row>
    <row r="37" spans="1:4" ht="17.25" thickBot="1" x14ac:dyDescent="0.35">
      <c r="A37" s="34" t="s">
        <v>324</v>
      </c>
      <c r="B37" s="71" t="s">
        <v>100</v>
      </c>
      <c r="C37" s="35" t="s">
        <v>327</v>
      </c>
      <c r="D37" s="35">
        <v>268</v>
      </c>
    </row>
    <row r="38" spans="1:4" ht="17.25" thickBot="1" x14ac:dyDescent="0.35">
      <c r="A38" s="34" t="s">
        <v>325</v>
      </c>
      <c r="B38" s="71" t="s">
        <v>100</v>
      </c>
      <c r="C38" s="35" t="s">
        <v>327</v>
      </c>
      <c r="D38" s="35">
        <v>804</v>
      </c>
    </row>
    <row r="39" spans="1:4" ht="17.25" thickBot="1" x14ac:dyDescent="0.35">
      <c r="A39" s="34" t="s">
        <v>325</v>
      </c>
      <c r="B39" s="71" t="s">
        <v>100</v>
      </c>
      <c r="C39" s="43" t="s">
        <v>96</v>
      </c>
      <c r="D39" s="35">
        <v>574.79999999999995</v>
      </c>
    </row>
    <row r="40" spans="1:4" ht="17.25" thickBot="1" x14ac:dyDescent="0.35">
      <c r="A40" s="34" t="s">
        <v>326</v>
      </c>
      <c r="B40" s="71" t="s">
        <v>100</v>
      </c>
      <c r="C40" s="43" t="s">
        <v>96</v>
      </c>
      <c r="D40" s="35">
        <v>574.79999999999995</v>
      </c>
    </row>
    <row r="41" spans="1:4" ht="17.25" thickBot="1" x14ac:dyDescent="0.35">
      <c r="A41" s="34" t="s">
        <v>360</v>
      </c>
      <c r="B41" s="71" t="s">
        <v>100</v>
      </c>
      <c r="C41" s="43" t="s">
        <v>96</v>
      </c>
      <c r="D41" s="35">
        <v>888.6</v>
      </c>
    </row>
    <row r="42" spans="1:4" ht="17.25" thickBot="1" x14ac:dyDescent="0.35">
      <c r="A42" s="34" t="s">
        <v>361</v>
      </c>
      <c r="B42" s="71" t="s">
        <v>100</v>
      </c>
      <c r="C42" s="43" t="s">
        <v>96</v>
      </c>
      <c r="D42" s="35">
        <v>592.4</v>
      </c>
    </row>
    <row r="43" spans="1:4" ht="17.25" thickBot="1" x14ac:dyDescent="0.35">
      <c r="A43" s="34" t="s">
        <v>362</v>
      </c>
      <c r="B43" s="71" t="s">
        <v>100</v>
      </c>
      <c r="C43" s="43" t="s">
        <v>96</v>
      </c>
      <c r="D43" s="35">
        <v>592.4</v>
      </c>
    </row>
    <row r="44" spans="1:4" ht="17.25" thickBot="1" x14ac:dyDescent="0.35">
      <c r="A44" s="34" t="s">
        <v>367</v>
      </c>
      <c r="B44" s="71" t="s">
        <v>100</v>
      </c>
      <c r="C44" s="43" t="s">
        <v>96</v>
      </c>
      <c r="D44" s="35">
        <v>592.4</v>
      </c>
    </row>
    <row r="45" spans="1:4" ht="17.25" thickBot="1" x14ac:dyDescent="0.35">
      <c r="A45" s="34" t="s">
        <v>368</v>
      </c>
      <c r="B45" s="71" t="s">
        <v>100</v>
      </c>
      <c r="C45" s="43" t="s">
        <v>96</v>
      </c>
      <c r="D45" s="35">
        <v>418.8</v>
      </c>
    </row>
    <row r="46" spans="1:4" ht="17.25" thickBot="1" x14ac:dyDescent="0.35">
      <c r="A46" s="34" t="s">
        <v>369</v>
      </c>
      <c r="B46" s="71" t="s">
        <v>100</v>
      </c>
      <c r="C46" s="43" t="s">
        <v>96</v>
      </c>
      <c r="D46" s="35">
        <v>888.6</v>
      </c>
    </row>
    <row r="47" spans="1:4" ht="17.25" thickBot="1" x14ac:dyDescent="0.35">
      <c r="A47" s="34" t="s">
        <v>370</v>
      </c>
      <c r="B47" s="71" t="s">
        <v>100</v>
      </c>
      <c r="C47" s="43" t="s">
        <v>96</v>
      </c>
      <c r="D47" s="35">
        <v>592.4</v>
      </c>
    </row>
    <row r="48" spans="1:4" ht="17.25" thickBot="1" x14ac:dyDescent="0.35">
      <c r="A48" s="34" t="s">
        <v>371</v>
      </c>
      <c r="B48" s="71" t="s">
        <v>100</v>
      </c>
      <c r="C48" s="43" t="s">
        <v>96</v>
      </c>
      <c r="D48" s="35">
        <v>888.6</v>
      </c>
    </row>
    <row r="49" spans="1:6" ht="17.25" thickBot="1" x14ac:dyDescent="0.35">
      <c r="A49" s="34" t="s">
        <v>372</v>
      </c>
      <c r="B49" s="71" t="s">
        <v>100</v>
      </c>
      <c r="C49" s="43" t="s">
        <v>400</v>
      </c>
      <c r="D49" s="35">
        <v>139.80000000000001</v>
      </c>
    </row>
    <row r="50" spans="1:6" ht="17.25" thickBot="1" x14ac:dyDescent="0.35">
      <c r="A50" s="34" t="s">
        <v>373</v>
      </c>
      <c r="B50" s="71" t="s">
        <v>100</v>
      </c>
      <c r="C50" s="43" t="s">
        <v>96</v>
      </c>
      <c r="D50" s="35">
        <v>592.4</v>
      </c>
    </row>
    <row r="51" spans="1:6" ht="17.25" thickBot="1" x14ac:dyDescent="0.35">
      <c r="A51" s="34" t="s">
        <v>374</v>
      </c>
      <c r="B51" s="71" t="s">
        <v>100</v>
      </c>
      <c r="C51" s="43" t="s">
        <v>96</v>
      </c>
      <c r="D51" s="35">
        <v>740.5</v>
      </c>
    </row>
    <row r="52" spans="1:6" ht="17.25" thickBot="1" x14ac:dyDescent="0.35">
      <c r="A52" s="34" t="s">
        <v>375</v>
      </c>
      <c r="B52" s="71" t="s">
        <v>100</v>
      </c>
      <c r="C52" s="43" t="s">
        <v>96</v>
      </c>
      <c r="D52" s="35">
        <v>888.6</v>
      </c>
    </row>
    <row r="53" spans="1:6" ht="17.25" thickBot="1" x14ac:dyDescent="0.35">
      <c r="A53" s="34" t="s">
        <v>405</v>
      </c>
      <c r="B53" s="71" t="s">
        <v>100</v>
      </c>
      <c r="C53" s="43" t="s">
        <v>96</v>
      </c>
      <c r="D53" s="35">
        <v>592.4</v>
      </c>
    </row>
    <row r="54" spans="1:6" ht="17.25" thickBot="1" x14ac:dyDescent="0.35">
      <c r="A54" s="34" t="s">
        <v>404</v>
      </c>
      <c r="B54" s="71" t="s">
        <v>100</v>
      </c>
      <c r="C54" s="43" t="s">
        <v>96</v>
      </c>
      <c r="D54" s="35">
        <v>592.4</v>
      </c>
    </row>
    <row r="55" spans="1:6" ht="17.25" thickBot="1" x14ac:dyDescent="0.35">
      <c r="A55" s="34" t="s">
        <v>403</v>
      </c>
      <c r="B55" s="71" t="s">
        <v>100</v>
      </c>
      <c r="C55" s="43" t="s">
        <v>96</v>
      </c>
      <c r="D55" s="35">
        <v>1036.7</v>
      </c>
    </row>
    <row r="56" spans="1:6" ht="17.25" thickBot="1" x14ac:dyDescent="0.35">
      <c r="A56" s="34" t="s">
        <v>401</v>
      </c>
      <c r="B56" s="71" t="s">
        <v>100</v>
      </c>
      <c r="C56" s="43" t="s">
        <v>96</v>
      </c>
      <c r="D56" s="35">
        <v>592.4</v>
      </c>
    </row>
    <row r="57" spans="1:6" ht="17.25" thickBot="1" x14ac:dyDescent="0.35">
      <c r="A57" s="34" t="s">
        <v>402</v>
      </c>
      <c r="B57" s="71" t="s">
        <v>100</v>
      </c>
      <c r="C57" s="43" t="s">
        <v>96</v>
      </c>
      <c r="D57" s="35">
        <v>888.6</v>
      </c>
    </row>
    <row r="58" spans="1:6" ht="17.25" thickBot="1" x14ac:dyDescent="0.35">
      <c r="A58" s="34" t="s">
        <v>406</v>
      </c>
      <c r="B58" s="71" t="s">
        <v>100</v>
      </c>
      <c r="C58" s="43" t="s">
        <v>96</v>
      </c>
      <c r="D58" s="35">
        <v>592.4</v>
      </c>
      <c r="F58" s="63"/>
    </row>
    <row r="59" spans="1:6" ht="17.25" thickBot="1" x14ac:dyDescent="0.35">
      <c r="A59" s="34" t="s">
        <v>407</v>
      </c>
      <c r="B59" s="71" t="s">
        <v>100</v>
      </c>
      <c r="C59" s="43" t="s">
        <v>96</v>
      </c>
      <c r="D59" s="35">
        <v>888.6</v>
      </c>
      <c r="F59" s="63"/>
    </row>
    <row r="60" spans="1:6" ht="17.25" thickBot="1" x14ac:dyDescent="0.35">
      <c r="A60" s="34" t="s">
        <v>408</v>
      </c>
      <c r="B60" s="71" t="s">
        <v>100</v>
      </c>
      <c r="C60" s="212" t="s">
        <v>412</v>
      </c>
      <c r="D60" s="35">
        <v>349.5</v>
      </c>
    </row>
    <row r="61" spans="1:6" ht="17.25" thickBot="1" x14ac:dyDescent="0.35">
      <c r="A61" s="34" t="s">
        <v>409</v>
      </c>
      <c r="B61" s="71" t="s">
        <v>100</v>
      </c>
      <c r="C61" s="43" t="s">
        <v>96</v>
      </c>
      <c r="D61" s="35">
        <v>740.5</v>
      </c>
    </row>
    <row r="62" spans="1:6" ht="17.25" thickBot="1" x14ac:dyDescent="0.35">
      <c r="A62" s="34" t="s">
        <v>410</v>
      </c>
      <c r="B62" s="71" t="s">
        <v>100</v>
      </c>
      <c r="C62" s="212" t="s">
        <v>400</v>
      </c>
      <c r="D62" s="35">
        <v>139.80000000000001</v>
      </c>
    </row>
    <row r="63" spans="1:6" x14ac:dyDescent="0.3">
      <c r="A63" s="34" t="s">
        <v>411</v>
      </c>
      <c r="B63" s="71" t="s">
        <v>100</v>
      </c>
      <c r="C63" s="212" t="s">
        <v>96</v>
      </c>
      <c r="D63" s="35">
        <v>888.6</v>
      </c>
    </row>
    <row r="64" spans="1:6" x14ac:dyDescent="0.3">
      <c r="A64" s="34" t="s">
        <v>447</v>
      </c>
      <c r="B64" s="212" t="s">
        <v>100</v>
      </c>
      <c r="C64" s="212" t="s">
        <v>96</v>
      </c>
      <c r="D64" s="35">
        <v>888.6</v>
      </c>
    </row>
    <row r="65" spans="3:5" x14ac:dyDescent="0.3">
      <c r="D65" s="8">
        <f>SUM(D8:D64)</f>
        <v>37782.100000000006</v>
      </c>
    </row>
    <row r="66" spans="3:5" x14ac:dyDescent="0.3">
      <c r="C66" s="1" t="s">
        <v>448</v>
      </c>
      <c r="D66" s="42">
        <f>E5</f>
        <v>-292.57000000000698</v>
      </c>
    </row>
    <row r="67" spans="3:5" x14ac:dyDescent="0.3">
      <c r="D67" s="3"/>
    </row>
    <row r="68" spans="3:5" x14ac:dyDescent="0.3">
      <c r="D68" s="3"/>
      <c r="E68" s="1" t="s">
        <v>25</v>
      </c>
    </row>
    <row r="69" spans="3:5" x14ac:dyDescent="0.3">
      <c r="D69" s="3"/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TOTAL GASTOS COMUNICACION 2016</vt:lpstr>
      <vt:lpstr>POA 1</vt:lpstr>
      <vt:lpstr>Gasolina POA 1</vt:lpstr>
      <vt:lpstr>Gasolina POA 1 (2)</vt:lpstr>
      <vt:lpstr>POA 2</vt:lpstr>
      <vt:lpstr>POA 3 </vt:lpstr>
      <vt:lpstr>Gasolina POA 3</vt:lpstr>
      <vt:lpstr>POA 4</vt:lpstr>
      <vt:lpstr>Gasolina POA 4</vt:lpstr>
      <vt:lpstr>POA 5</vt:lpstr>
      <vt:lpstr>POA 6</vt:lpstr>
      <vt:lpstr>POA 7</vt:lpstr>
      <vt:lpstr>POA 8</vt:lpstr>
      <vt:lpstr>POA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Gutierrez</dc:creator>
  <cp:lastModifiedBy>Rosy</cp:lastModifiedBy>
  <cp:lastPrinted>2016-05-31T16:45:10Z</cp:lastPrinted>
  <dcterms:created xsi:type="dcterms:W3CDTF">2015-06-24T15:28:06Z</dcterms:created>
  <dcterms:modified xsi:type="dcterms:W3CDTF">2018-06-29T15:50:35Z</dcterms:modified>
</cp:coreProperties>
</file>