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115" windowHeight="4695" tabRatio="868" firstSheet="1" activeTab="13"/>
  </bookViews>
  <sheets>
    <sheet name="TOTAL GASTOS COMUNICACION 2015" sheetId="20" r:id="rId1"/>
    <sheet name="POA 1" sheetId="3" r:id="rId2"/>
    <sheet name="Gasolina POA 1" sheetId="4" r:id="rId3"/>
    <sheet name="POA 2" sheetId="17" r:id="rId4"/>
    <sheet name="POA 3 " sheetId="10" r:id="rId5"/>
    <sheet name="Gasolina POA 3" sheetId="8" r:id="rId6"/>
    <sheet name="POA 4" sheetId="2" r:id="rId7"/>
    <sheet name="Gasolina POA 4" sheetId="9" r:id="rId8"/>
    <sheet name="POA 5" sheetId="18" r:id="rId9"/>
    <sheet name="POA 6" sheetId="15" r:id="rId10"/>
    <sheet name="POA 7" sheetId="21" r:id="rId11"/>
    <sheet name="POA 8" sheetId="5" r:id="rId12"/>
    <sheet name="POA 9" sheetId="16" r:id="rId13"/>
    <sheet name="Gasolina POA 9" sheetId="23" r:id="rId14"/>
    <sheet name="6 DE NOV" sheetId="19" r:id="rId15"/>
  </sheets>
  <calcPr calcId="145621"/>
</workbook>
</file>

<file path=xl/calcChain.xml><?xml version="1.0" encoding="utf-8"?>
<calcChain xmlns="http://schemas.openxmlformats.org/spreadsheetml/2006/main">
  <c r="E78" i="2" l="1"/>
  <c r="D17" i="23" l="1"/>
  <c r="E5" i="23" l="1"/>
  <c r="E28" i="16"/>
  <c r="F14" i="20"/>
  <c r="E51" i="21"/>
  <c r="F168" i="3" l="1"/>
  <c r="E18" i="15" l="1"/>
  <c r="F156" i="3"/>
  <c r="F149" i="3"/>
  <c r="H17" i="20" l="1"/>
  <c r="C17" i="20"/>
  <c r="E16" i="20"/>
  <c r="D16" i="20"/>
  <c r="E15" i="20"/>
  <c r="D15" i="20"/>
  <c r="D14" i="20"/>
  <c r="E14" i="20" s="1"/>
  <c r="G14" i="20" s="1"/>
  <c r="D13" i="20"/>
  <c r="D12" i="20"/>
  <c r="E12" i="20" s="1"/>
  <c r="D11" i="20"/>
  <c r="E11" i="20" s="1"/>
  <c r="F10" i="20"/>
  <c r="D10" i="20"/>
  <c r="E10" i="20" s="1"/>
  <c r="G10" i="20" s="1"/>
  <c r="E9" i="20"/>
  <c r="D9" i="20"/>
  <c r="D8" i="20"/>
  <c r="E8" i="20" s="1"/>
  <c r="G8" i="19"/>
  <c r="G9" i="19"/>
  <c r="G10" i="19"/>
  <c r="G14" i="19"/>
  <c r="F10" i="19"/>
  <c r="H17" i="19"/>
  <c r="C17" i="19"/>
  <c r="D16" i="19"/>
  <c r="E16" i="19" s="1"/>
  <c r="D15" i="19"/>
  <c r="E15" i="19" s="1"/>
  <c r="D14" i="19"/>
  <c r="E14" i="19" s="1"/>
  <c r="D13" i="19"/>
  <c r="D12" i="19"/>
  <c r="E12" i="19" s="1"/>
  <c r="D11" i="19"/>
  <c r="E11" i="19" s="1"/>
  <c r="D10" i="19"/>
  <c r="E10" i="19" s="1"/>
  <c r="D9" i="19"/>
  <c r="E9" i="19" s="1"/>
  <c r="D8" i="19"/>
  <c r="E8" i="19" s="1"/>
  <c r="E17" i="19" s="1"/>
  <c r="F118" i="3"/>
  <c r="F119" i="3" s="1"/>
  <c r="E17" i="20" l="1"/>
  <c r="D17" i="20"/>
  <c r="D17" i="19"/>
  <c r="D47" i="9"/>
  <c r="E33" i="17"/>
  <c r="E36" i="17" s="1"/>
  <c r="E93" i="2"/>
  <c r="E82" i="2"/>
  <c r="F182" i="3"/>
  <c r="E46" i="17"/>
  <c r="F46" i="17" s="1"/>
  <c r="E14" i="17"/>
  <c r="F14" i="17" s="1"/>
  <c r="E21" i="17"/>
  <c r="F43" i="18"/>
  <c r="F16" i="18"/>
  <c r="G16" i="18" s="1"/>
  <c r="F21" i="17"/>
  <c r="F14" i="10"/>
  <c r="G14" i="10"/>
  <c r="F21" i="10"/>
  <c r="F35" i="10"/>
  <c r="F53" i="10"/>
  <c r="F3" i="10"/>
  <c r="G53" i="10"/>
  <c r="F4" i="10"/>
  <c r="G35" i="10"/>
  <c r="G21" i="10"/>
  <c r="E13" i="16"/>
  <c r="F13" i="16" s="1"/>
  <c r="E22" i="16"/>
  <c r="F22" i="16" s="1"/>
  <c r="E2" i="16"/>
  <c r="E2" i="5"/>
  <c r="E11" i="5"/>
  <c r="E3" i="5" s="1"/>
  <c r="E3" i="15"/>
  <c r="F78" i="2"/>
  <c r="E101" i="2"/>
  <c r="F101" i="2" s="1"/>
  <c r="E18" i="5"/>
  <c r="F18" i="5" s="1"/>
  <c r="E29" i="16"/>
  <c r="F29" i="16" s="1"/>
  <c r="E5" i="9"/>
  <c r="E115" i="2"/>
  <c r="F115" i="2" s="1"/>
  <c r="D18" i="8"/>
  <c r="F131" i="3"/>
  <c r="F92" i="3"/>
  <c r="F59" i="3"/>
  <c r="F16" i="3"/>
  <c r="D28" i="4"/>
  <c r="G154" i="3" l="1"/>
  <c r="F3" i="3"/>
  <c r="F8" i="20" s="1"/>
  <c r="F11" i="5"/>
  <c r="F15" i="19"/>
  <c r="G15" i="19" s="1"/>
  <c r="F15" i="20"/>
  <c r="G15" i="20" s="1"/>
  <c r="E4" i="5"/>
  <c r="F3" i="18"/>
  <c r="F4" i="18" s="1"/>
  <c r="F82" i="2"/>
  <c r="G43" i="18"/>
  <c r="E3" i="16"/>
  <c r="E4" i="16" s="1"/>
  <c r="F13" i="20"/>
  <c r="G13" i="20" s="1"/>
  <c r="F13" i="19"/>
  <c r="E4" i="15"/>
  <c r="E3" i="17"/>
  <c r="E2" i="2"/>
  <c r="F36" i="17"/>
  <c r="F12" i="20" l="1"/>
  <c r="G12" i="20" s="1"/>
  <c r="F12" i="19"/>
  <c r="G12" i="19" s="1"/>
  <c r="F4" i="3"/>
  <c r="E3" i="2"/>
  <c r="F11" i="20"/>
  <c r="G11" i="20" s="1"/>
  <c r="F11" i="19"/>
  <c r="G11" i="19" s="1"/>
  <c r="E4" i="17"/>
  <c r="F9" i="20"/>
  <c r="G9" i="20" s="1"/>
  <c r="F16" i="20"/>
  <c r="G16" i="20" s="1"/>
  <c r="F16" i="19"/>
  <c r="G16" i="19" s="1"/>
  <c r="G13" i="19"/>
  <c r="G8" i="20"/>
  <c r="F17" i="19" l="1"/>
  <c r="G17" i="19"/>
  <c r="F17" i="20"/>
  <c r="G17" i="20"/>
</calcChain>
</file>

<file path=xl/comments1.xml><?xml version="1.0" encoding="utf-8"?>
<comments xmlns="http://schemas.openxmlformats.org/spreadsheetml/2006/main">
  <authors>
    <author>Alejandra Gutierrez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Estas cantidades han pasado a ser invalidas. Viernes 07 de agosto de 2015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gastado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por gastar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Esta cantidad sale del recorte que supuestamente se le había hecho al POA 8, y siempre no resultó.
</t>
        </r>
      </text>
    </comment>
  </commentList>
</comments>
</file>

<file path=xl/comments2.xml><?xml version="1.0" encoding="utf-8"?>
<comments xmlns="http://schemas.openxmlformats.org/spreadsheetml/2006/main">
  <authors>
    <author>Alejandra Gutierrez</author>
  </authors>
  <commentList>
    <comment ref="F170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Este gasto no lo registré en el primer reporte presentado el 28 de julio</t>
        </r>
      </text>
    </comment>
  </commentList>
</comments>
</file>

<file path=xl/comments3.xml><?xml version="1.0" encoding="utf-8"?>
<comments xmlns="http://schemas.openxmlformats.org/spreadsheetml/2006/main">
  <authors>
    <author>Alejandra Gutierrez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Estas cantidades han pasado a ser invalidas. Viernes 07 de agosto de 2015
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gastado
</t>
        </r>
      </text>
    </comment>
    <comment ref="G7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por gastar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Alejandra Gutierrez:</t>
        </r>
        <r>
          <rPr>
            <sz val="9"/>
            <color indexed="81"/>
            <rFont val="Tahoma"/>
            <family val="2"/>
          </rPr>
          <t xml:space="preserve">
Esta cantidad sale del recorte que supuestamente se le había hecho al POA 8, y siempre no resultó.
</t>
        </r>
      </text>
    </comment>
  </commentList>
</comments>
</file>

<file path=xl/sharedStrings.xml><?xml version="1.0" encoding="utf-8"?>
<sst xmlns="http://schemas.openxmlformats.org/spreadsheetml/2006/main" count="1411" uniqueCount="735">
  <si>
    <t>Requisición</t>
  </si>
  <si>
    <t>Descripción</t>
  </si>
  <si>
    <t>Factura</t>
  </si>
  <si>
    <t>Proveedor</t>
  </si>
  <si>
    <t>Total</t>
  </si>
  <si>
    <t>ACTIVIDAD</t>
  </si>
  <si>
    <t>Impresión de cartel para Convocatoria Reina Fiestas de Octubre 2015 t/4 cartas, papel couché brillante de 135grs., selección de color frente y vuelta</t>
  </si>
  <si>
    <t>Pedro Antonio Medina Comparan/ Veector Publicidad Integral</t>
  </si>
  <si>
    <t>Impresión de lona mate de 13 onzas, medida 0.80 X 2.05mts., para instalar en roll (ya existente)</t>
  </si>
  <si>
    <t>CERTAMEN REINA FIESTAS DE OCTUBRE 2015</t>
  </si>
  <si>
    <t>Impresión de triptico en t/oficio, en papel couché brillante de 90grs., selección de color por los 2 lados</t>
  </si>
  <si>
    <t>014087D</t>
  </si>
  <si>
    <t>Coolprint S.A. de C.V.</t>
  </si>
  <si>
    <t>Impresión de flyer para el Certamen Reina Fiestas de Octubre 2015</t>
  </si>
  <si>
    <t>Impresiones Digitales y Offset, S.A. de C.V.</t>
  </si>
  <si>
    <t>Contratación  de servicios para certificación de hechos durante el Certamen de la Reina Fiestas de Octubre 2015</t>
  </si>
  <si>
    <t>José de Jesús Bailón Cabrera</t>
  </si>
  <si>
    <t>POA 4</t>
  </si>
  <si>
    <t>REQUISICION</t>
  </si>
  <si>
    <t>DESCRIPCIÓN</t>
  </si>
  <si>
    <t>FACTURA</t>
  </si>
  <si>
    <t>PROVEEDOR</t>
  </si>
  <si>
    <t>TOTAL</t>
  </si>
  <si>
    <t xml:space="preserve">A1460 </t>
  </si>
  <si>
    <t>Raul  Jordan Juárez</t>
  </si>
  <si>
    <t>Sesión fotográfica para el casting de las candidatas el día 28 de abril de 2015</t>
  </si>
  <si>
    <t>Forza Recursos, S.C.</t>
  </si>
  <si>
    <t>Renta de vestidos de gala para las 12 finalistas que lucirán en la 3ra. Etapa del Certamen Reina F.O. 2015</t>
  </si>
  <si>
    <t>Laura Graciela Arrieta Moreno</t>
  </si>
  <si>
    <t>Anticipo 28</t>
  </si>
  <si>
    <t>Finiquito 30</t>
  </si>
  <si>
    <t xml:space="preserve">Confección de 4 bandas bordadas para las ganadoras del Certamen Reina Fiestas de Octubre 2015  </t>
  </si>
  <si>
    <t>Borda Industrial S.A. de C.V.</t>
  </si>
  <si>
    <t>Compra de fruta para las candidatas</t>
  </si>
  <si>
    <t>ISAFK 11019</t>
  </si>
  <si>
    <t>Nueva Walt Mart de México S. de R. L. de C.V.</t>
  </si>
  <si>
    <t>Gasto Corriente</t>
  </si>
  <si>
    <t>1,2,3</t>
  </si>
  <si>
    <t>Foto Regis Compañía Importadora Fotográfica, S.A. de C.V.</t>
  </si>
  <si>
    <t>Rollos de papel ciclorama color rosa de 2.70 X 11 mts.</t>
  </si>
  <si>
    <t>Rollos de papel ciclorama colores verde  y azul en la medida de  2.70 X 11 mts. c/u</t>
  </si>
  <si>
    <t>Conducción del evento para el Certamen Reina Fiestas de Octubre 2015 Pedro Rincón Lamas</t>
  </si>
  <si>
    <t>0012</t>
  </si>
  <si>
    <t>Julio Cesar Rincon Lamas</t>
  </si>
  <si>
    <t>Conducción del evento para el Certamen Reina Fiestas de Octubre 2015 Sarah Nichols</t>
  </si>
  <si>
    <t>Comercializadora Zerter S.A. de C.V.</t>
  </si>
  <si>
    <t>Compra de bolsas de Hielo para hieleras durante la transmisión del certamen</t>
  </si>
  <si>
    <t>Cadena Comercial Oxxo, S.A. de C.V.</t>
  </si>
  <si>
    <t>Compra de 3 cintas masking tape 2020 2-50M para la producción del Certamen</t>
  </si>
  <si>
    <t>IHFEIE 49708</t>
  </si>
  <si>
    <t>Home Depot México S. de R.L. de C.V.</t>
  </si>
  <si>
    <t>Compra de 3 rollos de cinta transparente 3M scocth 2 x 150 para la producción del Certamen</t>
  </si>
  <si>
    <t>Refaccionaria Ferretera, S.A. de C.V.</t>
  </si>
  <si>
    <t>Compra de 3 rollos de cinta masking tape de 2" tuck para la producción del Certamen</t>
  </si>
  <si>
    <t>Lavado y planchado de 6 manteles para el casting de candidatas, celebrado el 28 de abril.</t>
  </si>
  <si>
    <t>Lavado y planchado de 6 manteles para el montaje de la barra de hidratantes y botana durante la grabación  del Certamen</t>
  </si>
  <si>
    <t>A1612</t>
  </si>
  <si>
    <t>Compra de rollo de charol buruel doble en color negro para el piso del escenario</t>
  </si>
  <si>
    <t xml:space="preserve">Limpieza en seco de 5 vestidos  para señoritas </t>
  </si>
  <si>
    <t>María Ramona Bañuelos Avila</t>
  </si>
  <si>
    <t>POA  3</t>
  </si>
  <si>
    <t>POA 3</t>
  </si>
  <si>
    <t>1. CONVOCATORIA</t>
  </si>
  <si>
    <t xml:space="preserve">PARTIDA </t>
  </si>
  <si>
    <t>5. COMBUSTIBLE PARA TRASLADOS CONVOCATORIA</t>
  </si>
  <si>
    <t>FECHA</t>
  </si>
  <si>
    <t>AREA</t>
  </si>
  <si>
    <t>AUTOMOVIL</t>
  </si>
  <si>
    <t>Comunicación</t>
  </si>
  <si>
    <t>Explorer Tinta</t>
  </si>
  <si>
    <t>13 de febrero</t>
  </si>
  <si>
    <t>06 de febrero</t>
  </si>
  <si>
    <t>08 de febrero</t>
  </si>
  <si>
    <t>09 de marzo</t>
  </si>
  <si>
    <t>13 de marzo</t>
  </si>
  <si>
    <t>29 de mayo</t>
  </si>
  <si>
    <t>Ram Tinta</t>
  </si>
  <si>
    <t>23 de marzo</t>
  </si>
  <si>
    <t>24 de abril</t>
  </si>
  <si>
    <t>10 de junio</t>
  </si>
  <si>
    <t>12 de junio</t>
  </si>
  <si>
    <t>16 de junio</t>
  </si>
  <si>
    <t>GASTOS DE REPRESENTACIÓN REINA FIESTAS DE OCTUBRE 2015</t>
  </si>
  <si>
    <t>1. GIRAS Y EVENTOS</t>
  </si>
  <si>
    <t>12.  COMBUSTIBLE PARA EVENTOS DENTRO DE LA ZMG</t>
  </si>
  <si>
    <t>Suburban verde</t>
  </si>
  <si>
    <t xml:space="preserve">   </t>
  </si>
  <si>
    <t xml:space="preserve"> </t>
  </si>
  <si>
    <t>POA   4</t>
  </si>
  <si>
    <t>POA 1</t>
  </si>
  <si>
    <t>GASTO CORRIENTE</t>
  </si>
  <si>
    <t>1. MATERIALES Y SUMINISTROS</t>
  </si>
  <si>
    <t>78.  GASOLINA</t>
  </si>
  <si>
    <t>09 de enero</t>
  </si>
  <si>
    <t>20 de enero</t>
  </si>
  <si>
    <t>Explorer</t>
  </si>
  <si>
    <t>21 de enero</t>
  </si>
  <si>
    <t>26 de enero</t>
  </si>
  <si>
    <t>05 de febrero</t>
  </si>
  <si>
    <t>19 de febrero</t>
  </si>
  <si>
    <t>02 de marzo</t>
  </si>
  <si>
    <t>06 de marzo</t>
  </si>
  <si>
    <t>20 de marzo</t>
  </si>
  <si>
    <t>25 de marzo</t>
  </si>
  <si>
    <t>13 de abril</t>
  </si>
  <si>
    <t>16 de abril</t>
  </si>
  <si>
    <t>22 de abril</t>
  </si>
  <si>
    <t>08 de mayo</t>
  </si>
  <si>
    <t>15 de mayo</t>
  </si>
  <si>
    <t>21 de mayo</t>
  </si>
  <si>
    <t>19 de junio</t>
  </si>
  <si>
    <t>29 de junio</t>
  </si>
  <si>
    <t>Suburban</t>
  </si>
  <si>
    <t>nos pasamos</t>
  </si>
  <si>
    <t>saldo a favor</t>
  </si>
  <si>
    <t>FOR  3586</t>
  </si>
  <si>
    <t>1   CONVOCATORIA</t>
  </si>
  <si>
    <t>Impresos para convocatoria (fichas de inscripción, flyers y poster)</t>
  </si>
  <si>
    <t>PARTIDA 2</t>
  </si>
  <si>
    <t xml:space="preserve">ACTIVIDAD </t>
  </si>
  <si>
    <t>2 Casting Candidatas</t>
  </si>
  <si>
    <t>Partida 1</t>
  </si>
  <si>
    <t>Alimentos para Candidatas  durante capacitación y gira de medios</t>
  </si>
  <si>
    <t>Estacionamiento</t>
  </si>
  <si>
    <t>Pare de Occidente</t>
  </si>
  <si>
    <t>#5</t>
  </si>
  <si>
    <t>Sin nombre</t>
  </si>
  <si>
    <t>B00000000</t>
  </si>
  <si>
    <t>MABYC</t>
  </si>
  <si>
    <t>Consumo de alimentos pizzas Little Caesars Pizza</t>
  </si>
  <si>
    <t>Aficionados de Pizzas S. de RL de C.V.</t>
  </si>
  <si>
    <t>Compra de charolas termicas</t>
  </si>
  <si>
    <t>M123/15</t>
  </si>
  <si>
    <t>Compra de cintas masking tape</t>
  </si>
  <si>
    <t>POSE/22925526</t>
  </si>
  <si>
    <t>Office Depot de México, S.A. de C.V.</t>
  </si>
  <si>
    <t>Chai Food, S.A. de C.V.</t>
  </si>
  <si>
    <t>José Carlos Hernández Peralta</t>
  </si>
  <si>
    <t>Consumo de alimentos Gira de Medios  Chai café-comida-bebida-revistas</t>
  </si>
  <si>
    <t>Consumo de alimentos Gira de Medios LeSHUGA Fusión -Salads</t>
  </si>
  <si>
    <t>Comprar de refrescos y vasos para candidatas</t>
  </si>
  <si>
    <t>Memorándum</t>
  </si>
  <si>
    <t>Partidas</t>
  </si>
  <si>
    <t>5-11-12-13-16-17</t>
  </si>
  <si>
    <t>Compra de 6 arreglos florales para casting</t>
  </si>
  <si>
    <t>LE FLEUIRISTE, S.A. de C.V.</t>
  </si>
  <si>
    <t>Servicio de Tintoreria</t>
  </si>
  <si>
    <t>1  Giras y Eventos</t>
  </si>
  <si>
    <t>PARTIDA 12</t>
  </si>
  <si>
    <t>Combustible para eventos dentro de la ZMG</t>
  </si>
  <si>
    <t>Fecha</t>
  </si>
  <si>
    <t>4     CORONACIÓN</t>
  </si>
  <si>
    <t>3      CAPACITACION DE CANDIDATAS</t>
  </si>
  <si>
    <t xml:space="preserve">1. Catering                                      2. Sesión fotográfica casting candidatas </t>
  </si>
  <si>
    <t xml:space="preserve">Partidas </t>
  </si>
  <si>
    <t>Monto:</t>
  </si>
  <si>
    <t>$49,816.19</t>
  </si>
  <si>
    <t>PROMOCIÓN</t>
  </si>
  <si>
    <t>RELACIONES PUBLICAS</t>
  </si>
  <si>
    <t>PAUTA PUBLICITARIA</t>
  </si>
  <si>
    <t>REGISTROS VISUALES Y ELABORACIÓN DE VIDEOS 2015</t>
  </si>
  <si>
    <t>ATENCIÓN A MEDIOS</t>
  </si>
  <si>
    <t>Cantidad</t>
  </si>
  <si>
    <t>Toner HP 507A color Magenta CE403A</t>
  </si>
  <si>
    <t>CIO MANUFACTURAS S.A DE C.V.</t>
  </si>
  <si>
    <t>Toner HP 507A color Negro CE400A</t>
  </si>
  <si>
    <t>Caja con arillos metálicos en la medida de 1/4" con capacidad de 1 a 35 hojas</t>
  </si>
  <si>
    <t>OFIMEDIA PAPELERIA Y CONSUMIBLES S.A DE C.V.</t>
  </si>
  <si>
    <t xml:space="preserve">Caja con arillos metálicos en la medida de 3/8 con capacidad de 60 a 75 hojas </t>
  </si>
  <si>
    <t xml:space="preserve">Caja con arillos metálicos en la medida de 1/2" con capacidad de 96 a 110 hojas </t>
  </si>
  <si>
    <t>Protectores de hoja t/carta</t>
  </si>
  <si>
    <t>TK18084</t>
  </si>
  <si>
    <t>TLAQUEPAQUE ESCOLAR, S.A DE C.V.</t>
  </si>
  <si>
    <t xml:space="preserve">Paquetes de hojas blancas </t>
  </si>
  <si>
    <t>TK18083</t>
  </si>
  <si>
    <t>Subtotal</t>
  </si>
  <si>
    <t>Total con IVA</t>
  </si>
  <si>
    <t>Paquetes de hojas blancas t/carta</t>
  </si>
  <si>
    <t>Desodorante ambiental Mca. Febreze Hawaiian Aloha</t>
  </si>
  <si>
    <t>SERVICIOS INSTITUCIONALES MULTIPLES SA DE CV</t>
  </si>
  <si>
    <t>Cajas de archivo muerto t/carta</t>
  </si>
  <si>
    <t>TLAQUEPAQUE ESCOLAR S.A DE C.V.</t>
  </si>
  <si>
    <t>Kilos de bolsa de plastico color transparente, en la medida de 34 cms. de base por 57 cms.</t>
  </si>
  <si>
    <t>1-2-14-3</t>
  </si>
  <si>
    <t>MARTHA ELENA MENDOZA MERCADO</t>
  </si>
  <si>
    <t>de altura, para guardar periodicos.</t>
  </si>
  <si>
    <t>Sobres bolsa amarillos t/oficio en la medida de 23.5 x 34 cms</t>
  </si>
  <si>
    <t>Hojas de opalina de 225 grs. t/carta</t>
  </si>
  <si>
    <t>TK20083</t>
  </si>
  <si>
    <t>Paquetes de 8 separados de colores t/carta AVERY N° 11903</t>
  </si>
  <si>
    <t>OFIMEDIA PAPELERIA Y CONSUMIBLES SA DE CV</t>
  </si>
  <si>
    <t>Cartucho para impresora HP color negro Mod. CC530 A</t>
  </si>
  <si>
    <t>JUAN JOSE ORTEGA BAÑUELOS</t>
  </si>
  <si>
    <t>Toner HP 507A Magenta para LaserJet CE403A</t>
  </si>
  <si>
    <t>Toner HP 507A Negro para LaserJet CE400A</t>
  </si>
  <si>
    <t>Paquete de puntillas para lapicera medida 0.5m</t>
  </si>
  <si>
    <t>Stock</t>
  </si>
  <si>
    <t>Cartucho para plotter color Cian Mod. C4911 A</t>
  </si>
  <si>
    <t>Cartucho para plotter color Magenta Mod. C4912A</t>
  </si>
  <si>
    <t>Carpetas Wilson Jones, t/carta con arillo en "O" DE 2"</t>
  </si>
  <si>
    <t>Carpetas Wilson Jones, t/carta CON ARILLO EN "O" DE 1"</t>
  </si>
  <si>
    <t>Cajas con protectores de hoja t/carta, multiples perforaciones Mca. MAE PH-100</t>
  </si>
  <si>
    <t>Paquete de pilas doble A recargables calidad: Buena</t>
  </si>
  <si>
    <t>LABORATORIOS JULIO S.A DE C.V.</t>
  </si>
  <si>
    <t>Paquete de pilas triple A calidad: Buena</t>
  </si>
  <si>
    <t>Cuaderno Profesional Cuadricula Chica MCA. Escribe</t>
  </si>
  <si>
    <t>STOCK</t>
  </si>
  <si>
    <t>Paquetes con 500 hojas bond t/carta blancas</t>
  </si>
  <si>
    <t>Correctos Liquido tipo Pluma Kespa 8Ml MCA. ZEBRA 2000</t>
  </si>
  <si>
    <t>Caja de Plumas BIC Negro Punto Mediano</t>
  </si>
  <si>
    <t>Caja de Plumas BIC Azul Punto Mediano</t>
  </si>
  <si>
    <t xml:space="preserve">Mantenimiento de aire acondicionado, ya que no enfría bien, arroja poco aire aún cuando la </t>
  </si>
  <si>
    <t>0154A</t>
  </si>
  <si>
    <t>ERIKA JEANETTE GOMEZ HERRERA</t>
  </si>
  <si>
    <t>temperatura es muy baja. Mca. MIRAGE ABSOLUT X</t>
  </si>
  <si>
    <t>Mantenimiento de cooler, pues de repente no arranca y se calienta con facilidad</t>
  </si>
  <si>
    <t>al grado que arroja aire caliente, y en ocasiones se apaga solo. Sin marca</t>
  </si>
  <si>
    <t>Pago de suscripción anual del periódico Mural, adjunto a la presente número de suscrpitor:</t>
  </si>
  <si>
    <t>Consorcio interamericano de Comunicación S.A. de</t>
  </si>
  <si>
    <t>90318113, se ofrece un 10% de descuento pagando antes del 11 de Mayo</t>
  </si>
  <si>
    <t>C.V.</t>
  </si>
  <si>
    <t>Pago de suscripción anual del periódico Mural, adjunto a la presente número de suscriptor:</t>
  </si>
  <si>
    <t>91894760, se ifrece un 10% de descuento pagando antes del 22 de Mayo</t>
  </si>
  <si>
    <t xml:space="preserve">Pago de suscripción anual del periódico Mural, adjunto a la presente número de suscriptor: </t>
  </si>
  <si>
    <t>91894771, se ofrece un 10% de descuento pagando antes del 22 de Mayo</t>
  </si>
  <si>
    <t>Carpetas membretadas t/carta</t>
  </si>
  <si>
    <t>Insecticida Raid Max, elimina cucarachas en aerosol</t>
  </si>
  <si>
    <t>No surtieron</t>
  </si>
  <si>
    <t>Aromatizante ambiental Lysol, o Febreze, con aroma a cítrico</t>
  </si>
  <si>
    <t>Toner HP 507A color Cyan Mod. CE401A para multifuncional</t>
  </si>
  <si>
    <t>surtido</t>
  </si>
  <si>
    <t>Toner HP 507A color Amarillo Mod. CE402A para multifuncional</t>
  </si>
  <si>
    <t>Tarjetas de presentación a nombre de: Adriana Fregoso Medina</t>
  </si>
  <si>
    <t>Paquete de hojas blancas en papel bond t/carta</t>
  </si>
  <si>
    <t>Bolsa de papel kraft vertical c/asas en color natural: medida de 24.5 x 35 x 10.3 cms</t>
  </si>
  <si>
    <t>Carpetas t/carta de 1" Mca Wilson Jones con arillo de "O"</t>
  </si>
  <si>
    <t>Carpetas t/oficio Mca. Wilson Jones con arillo en "O" DE 2"</t>
  </si>
  <si>
    <t xml:space="preserve">Subtotal </t>
  </si>
  <si>
    <t>1 Y 1</t>
  </si>
  <si>
    <t>Renovación anual por la suscripción en la Revista Proceso</t>
  </si>
  <si>
    <t>?</t>
  </si>
  <si>
    <t>Contratación anual de los servicios de monitoreo en medios informativos,</t>
  </si>
  <si>
    <t>los tanto en televisión abierta, así como en canales de sistema Megacable,</t>
  </si>
  <si>
    <t>Telecable y radio, además de reportes, análisis, testigos.</t>
  </si>
  <si>
    <t xml:space="preserve">Bolsa grande de papel kraft color natural vertical, con asas </t>
  </si>
  <si>
    <t>A32390</t>
  </si>
  <si>
    <t>CAYPAC S.A DE C.V.</t>
  </si>
  <si>
    <t>Toner</t>
  </si>
  <si>
    <t>25 de Junio</t>
  </si>
  <si>
    <t xml:space="preserve">02 de Julio </t>
  </si>
  <si>
    <t>07 de julio</t>
  </si>
  <si>
    <t>10 de julio</t>
  </si>
  <si>
    <t>Explorer Negra</t>
  </si>
  <si>
    <t>14 de Julio</t>
  </si>
  <si>
    <t>20 de Julio</t>
  </si>
  <si>
    <t>Estacionamientos</t>
  </si>
  <si>
    <t>26 de junio de 2015</t>
  </si>
  <si>
    <t>Estacionamiento Público</t>
  </si>
  <si>
    <t>09 de Julio de 2015</t>
  </si>
  <si>
    <t>Estacionamiento de las Americas</t>
  </si>
  <si>
    <t>07 de Julio de 2015</t>
  </si>
  <si>
    <t>Estacionamiento Valle</t>
  </si>
  <si>
    <t>13 de Julio  de 2015</t>
  </si>
  <si>
    <t>Paquimetro</t>
  </si>
  <si>
    <t>FEST137459</t>
  </si>
  <si>
    <t>Pare de Occidente S.A. de C.V.</t>
  </si>
  <si>
    <t>PARTIDA 11</t>
  </si>
  <si>
    <t>Taxis, estacionamientos</t>
  </si>
  <si>
    <t>factura</t>
  </si>
  <si>
    <t>Razón Social</t>
  </si>
  <si>
    <t>Fecha y Destino</t>
  </si>
  <si>
    <t>Viaje</t>
  </si>
  <si>
    <t>D 7530</t>
  </si>
  <si>
    <t>Universidad de Guadalajara</t>
  </si>
  <si>
    <t>6 y 7 de febrero Amatitan y Chapala    Hospedaje Andrea y Paulina</t>
  </si>
  <si>
    <t>6 y 7 de febrero Amatitan y Chapala    Consumo de alimentos Paulina</t>
  </si>
  <si>
    <t>Los milagros de Dalila M.R.</t>
  </si>
  <si>
    <t>12 de Julio Ahualulco del Mercado, Jal. Consumo  de alimentos Edgar Santos</t>
  </si>
  <si>
    <t>Alimentos de Fuego S.A. de C.V.</t>
  </si>
  <si>
    <t>Diferentes gasolineras y eventos</t>
  </si>
  <si>
    <t>Lavado de tintoreria Vestido rojo con pedreria</t>
  </si>
  <si>
    <t>4410D</t>
  </si>
  <si>
    <t>2DB79</t>
  </si>
  <si>
    <t>EJERCIDO</t>
  </si>
  <si>
    <t>POR EJERCER</t>
  </si>
  <si>
    <t>Pagos contemplados de enero a julio</t>
  </si>
  <si>
    <t>Cada mes es por $3,120.00</t>
  </si>
  <si>
    <t>20 de Julio de 2015</t>
  </si>
  <si>
    <t>FOLIO</t>
  </si>
  <si>
    <t>Estacionamiento LAYSI</t>
  </si>
  <si>
    <t>B 178097</t>
  </si>
  <si>
    <t>Estacionamiento Sears Roebuck</t>
  </si>
  <si>
    <t>24 de Julio de 2015</t>
  </si>
  <si>
    <t>22 de Julio de 2015</t>
  </si>
  <si>
    <t>Estacionamiento 28 de Enero 125</t>
  </si>
  <si>
    <t>S/REQ</t>
  </si>
  <si>
    <t>Consumo de alimentos Fernando Lugo y Edgar Santos Lunes 12 enero 15</t>
  </si>
  <si>
    <t>José Ascencion Velazquez Hernández</t>
  </si>
  <si>
    <t>CERTAMEN REINA F. DE O. CENTRO DE REINSERCIÓN FEMENIL 2015</t>
  </si>
  <si>
    <t>POA Autorizado 28 abril</t>
  </si>
  <si>
    <t>CANTIDADES RECORTADAS</t>
  </si>
  <si>
    <t xml:space="preserve">PROGRAMA OPERATIVO ANUAL  COMUNICACIÓN 2015                           </t>
  </si>
  <si>
    <t>s/f</t>
  </si>
  <si>
    <t>sin factura</t>
  </si>
  <si>
    <t xml:space="preserve">  </t>
  </si>
  <si>
    <t>22 de julio</t>
  </si>
  <si>
    <t>30 de Julio</t>
  </si>
  <si>
    <t>3 de agosto</t>
  </si>
  <si>
    <t>5 de agosto</t>
  </si>
  <si>
    <t>7 de agosto</t>
  </si>
  <si>
    <t>11 de agosto</t>
  </si>
  <si>
    <t>17 de agosto</t>
  </si>
  <si>
    <t>24 de agosto</t>
  </si>
  <si>
    <t>28 de agosto</t>
  </si>
  <si>
    <t>Queda</t>
  </si>
  <si>
    <t>POA Autorizado 21 de septiembre</t>
  </si>
  <si>
    <t>01 de septiembre</t>
  </si>
  <si>
    <t>09 de septiembre</t>
  </si>
  <si>
    <t>11 de septiembre</t>
  </si>
  <si>
    <t>15 de septiembre</t>
  </si>
  <si>
    <t>17 de septiembre</t>
  </si>
  <si>
    <t>22 de septiembre</t>
  </si>
  <si>
    <t>25 de septiembre</t>
  </si>
  <si>
    <t>11 de octubre de 2015</t>
  </si>
  <si>
    <t>Aquilino Valcarcel Formoso</t>
  </si>
  <si>
    <t>07 de octubre de 2015</t>
  </si>
  <si>
    <t>Plaza Tolsa</t>
  </si>
  <si>
    <t>Estacionamiento Jor-Bee</t>
  </si>
  <si>
    <t>05 de octubre de 2015</t>
  </si>
  <si>
    <t>10 de octubre de 2015</t>
  </si>
  <si>
    <t>Estacionamiento Publico</t>
  </si>
  <si>
    <t>08 de octubre de 2015</t>
  </si>
  <si>
    <t>Estacionamiento Laysi</t>
  </si>
  <si>
    <t>28 de septiembre de 2015</t>
  </si>
  <si>
    <t>s/n</t>
  </si>
  <si>
    <t>Estacionamiento Parroquia</t>
  </si>
  <si>
    <t>01 de octubre de 2015</t>
  </si>
  <si>
    <t>Estacionamiento Marqui Parking</t>
  </si>
  <si>
    <t>02 de octubre de 2015</t>
  </si>
  <si>
    <t>06 de octubre de 2015</t>
  </si>
  <si>
    <t>Estacionamiento Pino Suarez</t>
  </si>
  <si>
    <t>03 de agosto de 2015</t>
  </si>
  <si>
    <t>17 de agosto de 2015</t>
  </si>
  <si>
    <t>03-468844</t>
  </si>
  <si>
    <t>20 de agosto de 2015</t>
  </si>
  <si>
    <t>Estacionamiento de los Abuelos</t>
  </si>
  <si>
    <t>Servicios Toks SA de CV</t>
  </si>
  <si>
    <t>Estacionamiento Tlaquepaque</t>
  </si>
  <si>
    <t>21 de agosto de 2015</t>
  </si>
  <si>
    <t>28 de agosto de 2015</t>
  </si>
  <si>
    <t>COPEMSA</t>
  </si>
  <si>
    <t>31 de agosto de 2015</t>
  </si>
  <si>
    <t>26 de agosto de 2015</t>
  </si>
  <si>
    <t>Hoteles y Villas Posadas SA de CV</t>
  </si>
  <si>
    <t>27 de agosto de 2015</t>
  </si>
  <si>
    <t>Estacionamiento Parroquia SA de CV</t>
  </si>
  <si>
    <t>Estacionamiento El Velorio</t>
  </si>
  <si>
    <t>22 de agosto de 2015</t>
  </si>
  <si>
    <t>Alimentos de Fuego SA de cV</t>
  </si>
  <si>
    <t>25 de agosto de 2015</t>
  </si>
  <si>
    <t>20 de Septiembre de 2015</t>
  </si>
  <si>
    <t>28 de septiembre</t>
  </si>
  <si>
    <t>Explored Tinta</t>
  </si>
  <si>
    <t>02 de octubre</t>
  </si>
  <si>
    <t>03 de octubre</t>
  </si>
  <si>
    <t>06 de octubre</t>
  </si>
  <si>
    <t>08 de octubre</t>
  </si>
  <si>
    <t>09 de octubre</t>
  </si>
  <si>
    <t>20 de octubre de 2015</t>
  </si>
  <si>
    <t>SITIO U-90</t>
  </si>
  <si>
    <t>21 de octubre de 2015</t>
  </si>
  <si>
    <t>Operadora de Franquicias Alsea Sapi</t>
  </si>
  <si>
    <t>POA  6</t>
  </si>
  <si>
    <t>CERTAMEN REINA FIESTAS DE OCTUBRE CENTRO DE REINSERCION FEMENIL 2015</t>
  </si>
  <si>
    <t>CORONAS PARA REINA Y PRINCESAS DEL RECLUSORIO 2015</t>
  </si>
  <si>
    <t>SALVADOR MORENO HERNANDEZ</t>
  </si>
  <si>
    <t>CONFECCION DE 6 BANDAS PARA PARTICIPANTES DE CERTAMEN RECLUSORIO</t>
  </si>
  <si>
    <t>BORDA INDUSTRIAL SA DE CV</t>
  </si>
  <si>
    <t>POA  9</t>
  </si>
  <si>
    <t>ATENCION DE MEDIOS</t>
  </si>
  <si>
    <t>PULSERA EXPRESS</t>
  </si>
  <si>
    <t>YOLANDA AGUILERA MONTES</t>
  </si>
  <si>
    <t>PULSERA PARA MEDIOS</t>
  </si>
  <si>
    <t>424, 425 Y 426</t>
  </si>
  <si>
    <t>SERVICIO DE SALA DE PRENSA (32 DIAS)</t>
  </si>
  <si>
    <t>ECHO SOLUCIONES TRASENDENTALES</t>
  </si>
  <si>
    <t>IMPRESIÓN DE LONAS</t>
  </si>
  <si>
    <t>CINTA PORTAGAFETES</t>
  </si>
  <si>
    <t>CATERING PARA SALA DE PRENSA</t>
  </si>
  <si>
    <t>RENTA DE 8 LAP TOP PARA SALA DE PRENSA</t>
  </si>
  <si>
    <t>KC RENTAS SA DE CV</t>
  </si>
  <si>
    <t>JOSE MANUEL MORALES RODRIGUEZ</t>
  </si>
  <si>
    <t>JULIO BERNI SILVA</t>
  </si>
  <si>
    <t>POA  8</t>
  </si>
  <si>
    <t>REGISTROS VISUALES Y ELABORACION DE VIDEOS 2015</t>
  </si>
  <si>
    <t>LICITACION</t>
  </si>
  <si>
    <t>COBERTURA EN VIDEO DE FIESTAS DE OCTUBRE 2015</t>
  </si>
  <si>
    <t>OSCAR JAVIER PEÑA GUTIERREZ</t>
  </si>
  <si>
    <t>COBERTURA FOTOGRAFICA DE FIESTAS DE OCTUBRE 2015</t>
  </si>
  <si>
    <t>SERGIO GARIBAY FERNANDEZ</t>
  </si>
  <si>
    <t>POA  2</t>
  </si>
  <si>
    <t>PROMOCION</t>
  </si>
  <si>
    <t>ARTICULOS PROMOCIONALES VARIOS</t>
  </si>
  <si>
    <t>CANCELADA</t>
  </si>
  <si>
    <t>ACTUALIZACION PAGINA WEB</t>
  </si>
  <si>
    <t>TAQUETES DE CAMISETA LARGA DE 3/8 X 3"</t>
  </si>
  <si>
    <t>PIJA PUNTA DE BROCA DE 1/2"</t>
  </si>
  <si>
    <t>LISTON DE 2 CM ANCHO COLOR MORADO Y LOGO DE FIESTAS EN BLANCO</t>
  </si>
  <si>
    <t>PLAYERAS COLOR NEGRO CON IMPRESIÓN BLANCO</t>
  </si>
  <si>
    <t>CABLE USO RUDO CAL 16 (MAPAS DE UBICACIÓN)</t>
  </si>
  <si>
    <t>ELECTRO INDUSTRIAL TAPATIA SA DE CV</t>
  </si>
  <si>
    <t>IMPRESIÓN DE TAZAS (SE DECOLVIERON POR MALA CALIDAD)</t>
  </si>
  <si>
    <t>CLODOALDO ISRAEL PEÑA PALACIOS</t>
  </si>
  <si>
    <t>IMPRESIÓN DE CARTELERAS Y MAPAS DE UBICACIÓN</t>
  </si>
  <si>
    <t>IMPRESIONES NITIDA, SA DE CV</t>
  </si>
  <si>
    <t>LAMPARAS, BALASTROS, ACRILICOS</t>
  </si>
  <si>
    <t>MARIA DE LA PAZ ANGELICA GALINDO</t>
  </si>
  <si>
    <t>PLAYERAS CUELLO REDONDO COLOR ROSA PARA SERVICIO SOCIAL</t>
  </si>
  <si>
    <t>RODRIGO ROBLES LOPEZ</t>
  </si>
  <si>
    <t>PAGINA WEB</t>
  </si>
  <si>
    <t>JAIME HANDEI GONZALEZ</t>
  </si>
  <si>
    <t>TAZA INDRA PARA SUBLIMACION (800 PZAS)</t>
  </si>
  <si>
    <t>2  GASTOS VARIOS</t>
  </si>
  <si>
    <t>PARTIDA 1</t>
  </si>
  <si>
    <t>Compra de Vestidos Dañados</t>
  </si>
  <si>
    <t>monto autorizado</t>
  </si>
  <si>
    <t>reparacion de vestido rosa dañado (diseñador Salvador Moreno)</t>
  </si>
  <si>
    <t>Salvador Moreno Hernandez</t>
  </si>
  <si>
    <t>WSC CKD KRYSTAL GRAN REFORMA</t>
  </si>
  <si>
    <t>26 de octubre de 2015</t>
  </si>
  <si>
    <t>CAFÉ SIRENA S DE RL DE CV</t>
  </si>
  <si>
    <t>PREMIER FOODS SA DE CV</t>
  </si>
  <si>
    <t>24 DE OCTUBRE DE 2015</t>
  </si>
  <si>
    <t>ALEJANDRO RUEDA VALDES</t>
  </si>
  <si>
    <t>RESTA</t>
  </si>
  <si>
    <t>Combustible solicitado(ANEXO 1)</t>
  </si>
  <si>
    <t>TINTORERIA DE FALDA GRIS (DISEÑADORA LAURA ARRIETA)</t>
  </si>
  <si>
    <t>LAVADO Y TINTORERIA DE MATELERES Y VESTIDO ROSA (SALVADOR Moreno)</t>
  </si>
  <si>
    <t>Servicio de Tintoreria (vestido rojo de Salvador Moreno)</t>
  </si>
  <si>
    <t>S/N</t>
  </si>
  <si>
    <t>ANEXO 1</t>
  </si>
  <si>
    <t>MONTO AUTORIZADO</t>
  </si>
  <si>
    <t>restan</t>
  </si>
  <si>
    <t>combustible para traslados de convocatoria (anexo 1)</t>
  </si>
  <si>
    <t>varios</t>
  </si>
  <si>
    <t>13  de octubre</t>
  </si>
  <si>
    <t>16 de octubre</t>
  </si>
  <si>
    <t>18 de octubre</t>
  </si>
  <si>
    <t>21 de octubre</t>
  </si>
  <si>
    <t>24 de octubre</t>
  </si>
  <si>
    <t>27 de octubre</t>
  </si>
  <si>
    <t>resta</t>
  </si>
  <si>
    <t>POA  5</t>
  </si>
  <si>
    <t>RELACIONES PÚBLICAS</t>
  </si>
  <si>
    <t>1   EVENTOS PARA EMPLEADOS</t>
  </si>
  <si>
    <t>50000</t>
  </si>
  <si>
    <t>Partida 2</t>
  </si>
  <si>
    <t>Presentación resultados FO 2015</t>
  </si>
  <si>
    <t>1, 2, 3,4</t>
  </si>
  <si>
    <t>s/N</t>
  </si>
  <si>
    <t>ESPECTACULOS DE LUCES Y EFECTOS ESPECIALES (INAUGURACION)</t>
  </si>
  <si>
    <t>NATHALIA ESMERALDA ARTEAGA SILVA</t>
  </si>
  <si>
    <t>RECONOCIMIENTO #176 PARA EX SECRETARIO DE TURISMO</t>
  </si>
  <si>
    <t>LILIANA IBET DEL TORO BURGOS</t>
  </si>
  <si>
    <t>RENTA DE SANITARIOS MOVILES (DESFILE)</t>
  </si>
  <si>
    <t>59A</t>
  </si>
  <si>
    <t>SANIRENT DE MEXICO SA DE CV</t>
  </si>
  <si>
    <t>MARIACHI PARA INAUGURACION</t>
  </si>
  <si>
    <t>JOSE RAUL RAMIREZ GUZMAN</t>
  </si>
  <si>
    <t>DISTRIBUIDORA ARCA CONTINENTAL S DE RL</t>
  </si>
  <si>
    <t>BARRA LIBRE INVITADOS INAUGURACION  (TERRAZA VICTORIA)</t>
  </si>
  <si>
    <t>BARRA LIBRE INVITADOS INAUGURACION  (ACTO INAUGURAL)</t>
  </si>
  <si>
    <t>OPERACIÓN DE LOGISTICA DE ACTO INAUGURAL</t>
  </si>
  <si>
    <t>ECHO COMERCIALIZADORA DE EVENTOS</t>
  </si>
  <si>
    <t>RECONOCIMIENTO DE 15 AÑOS</t>
  </si>
  <si>
    <t>RECONOCIMIENTO DE 20 AÑOS</t>
  </si>
  <si>
    <t>REPRESENTACIONES MOTIVACIONALES DE OCCIDENTE SA DE CV</t>
  </si>
  <si>
    <t>RENTA DE CABALLETE Y TELA PARA CUBRIR LA PLACA</t>
  </si>
  <si>
    <t>GANCHOS DE ALUMINIO DE 4"</t>
  </si>
  <si>
    <t>LIMPIEZA Y PLANCHADO Y REPARACION DE 3 BANDERAS</t>
  </si>
  <si>
    <t>A1882</t>
  </si>
  <si>
    <t>JORDAN JUAREZ RAUL</t>
  </si>
  <si>
    <t>BOLSAS DE HIELO GRANDES (10)</t>
  </si>
  <si>
    <t>CADENA COMERCIAL OXXO SA DE CV</t>
  </si>
  <si>
    <t>ELABORACION DE PLACA CONMEMORATIVA DE 50 AÑOS</t>
  </si>
  <si>
    <t>DECORACION FLORAL PARA LA VISITA DE LA VIRGEN DE ZAPOPAN</t>
  </si>
  <si>
    <t>SERGIO VILLANUEVA HARO</t>
  </si>
  <si>
    <t>CONTRATACION DE DANZANTES PARA RECORRIDO DE LA VIRGEN</t>
  </si>
  <si>
    <t>EDUARDO GONZALEZ GONZALEZ</t>
  </si>
  <si>
    <t>cinta doble cara de 1"</t>
  </si>
  <si>
    <t>HOME DEPOT MEXICO S DE RL DE CV</t>
  </si>
  <si>
    <t>IMPRESIÓN DE BOLETOS DE CANICA AZUL (LOGO DE PLANETA 94.7)</t>
  </si>
  <si>
    <t>IMPRESIONES DIGITALES Y OFFSET SA DE CV</t>
  </si>
  <si>
    <t>PANIAUGUA WEBB ZARINA ELIZABETH</t>
  </si>
  <si>
    <t>EDGAR ERNESTO MARTINEZ CISNEROS</t>
  </si>
  <si>
    <t>JOSE ANTONIO ARAMBULA ESPINOZA</t>
  </si>
  <si>
    <t>20 Y 21 DE OCTUBRE VIAJE AL DF DE EVELYN ROSALIA GUILLEN HERNANDEZ</t>
  </si>
  <si>
    <t>20 Y 21 DE OCTUBRE VIAJE AL DF DE XOCHITL ALEJANDRA CAMACHO ZUÑGA</t>
  </si>
  <si>
    <t>AEROVIAS DE MEXICO SA DE CV</t>
  </si>
  <si>
    <t>30 de octubre</t>
  </si>
  <si>
    <t>COBERTURA PERFILADA EN FIESTAS DE OCTUBRE DE 2015</t>
  </si>
  <si>
    <t>FORZA RECURSOS SC</t>
  </si>
  <si>
    <t>20 Y 21 DE OCTUBRE HOSPEDAJE DE EVELYN GUILLEN Y ALEJANDRA CAMACHO</t>
  </si>
  <si>
    <t>VISATUR SA DE CV</t>
  </si>
  <si>
    <t>AB54533</t>
  </si>
  <si>
    <t>HIGH PUBLICIDAD INTEGRAL SA DE CV</t>
  </si>
  <si>
    <t>CIPRIANO ALBERTO CARRILLO MORALES</t>
  </si>
  <si>
    <t>REFACCIONARIA FERRETERA SA DECV</t>
  </si>
  <si>
    <t>2 de noviembre</t>
  </si>
  <si>
    <t>4 de noviembre</t>
  </si>
  <si>
    <t>28 de octubre de 2015</t>
  </si>
  <si>
    <t>30 de octubre de 2015</t>
  </si>
  <si>
    <t>04-972223</t>
  </si>
  <si>
    <t>01 de noviembre de 2015</t>
  </si>
  <si>
    <t>01-8667214</t>
  </si>
  <si>
    <t>GOBEJAL</t>
  </si>
  <si>
    <t>14 de octubre de 2015</t>
  </si>
  <si>
    <t>16 de octubre de 2015</t>
  </si>
  <si>
    <t>hotel presidente intercontinental</t>
  </si>
  <si>
    <t>patricia flores jaramillo</t>
  </si>
  <si>
    <t>22 de octubre de 2015</t>
  </si>
  <si>
    <t>27 de octubre de 2015</t>
  </si>
  <si>
    <t xml:space="preserve">Lonas para banner en la medida de 80 X 205cms., </t>
  </si>
  <si>
    <t>NA</t>
  </si>
  <si>
    <t>BOTANA PARA 850 PERSONAS</t>
  </si>
  <si>
    <t>MTRO DE CEREMONIAS</t>
  </si>
  <si>
    <t>HIELO, VASOS, SERVILETAS</t>
  </si>
  <si>
    <t>RENTA DE BAÑOS MOVILES</t>
  </si>
  <si>
    <t>FRANCISCO JAVIER ULLOA ASTORGA</t>
  </si>
  <si>
    <r>
      <t>PLATOS, PASTEL, CUCHARAS (</t>
    </r>
    <r>
      <rPr>
        <b/>
        <sz val="9"/>
        <color theme="1"/>
        <rFont val="Century Gothic"/>
        <family val="2"/>
      </rPr>
      <t>CANCELADA)</t>
    </r>
  </si>
  <si>
    <r>
      <t>COMIDA, RAMOS, BAÑOS (</t>
    </r>
    <r>
      <rPr>
        <b/>
        <sz val="9"/>
        <color theme="1"/>
        <rFont val="Century Gothic"/>
        <family val="2"/>
      </rPr>
      <t>CANCELADA)</t>
    </r>
  </si>
  <si>
    <t>05 de noviembre de 2015</t>
  </si>
  <si>
    <t>LONAS GRAN FORMATO DE 15X4 (COCA COLA)</t>
  </si>
  <si>
    <t>CARGADA A MKT</t>
  </si>
  <si>
    <t>CAROL JOYCE VALLEJO HALL</t>
  </si>
  <si>
    <t>MARIA RAMONA BAÑUELOS AVILA</t>
  </si>
  <si>
    <t>A1962</t>
  </si>
  <si>
    <t>CAJAS DE 10X10X10</t>
  </si>
  <si>
    <t>CAJAS DE CARTON EL CEDRO SA</t>
  </si>
  <si>
    <t>BRISA Y KRISTAL DE ZAPOPAN,SA DE CV</t>
  </si>
  <si>
    <t>PEINADO, MAQUILLAJE, COMIDA, REFRESCOS</t>
  </si>
  <si>
    <t>PLANTA DE LUS, ING DE ILUMINACION, ESCALERAS</t>
  </si>
  <si>
    <t>cartuchos de tinta negra plotter</t>
  </si>
  <si>
    <t>TLAQUEPAQUE ESCOLAR SA DE CV</t>
  </si>
  <si>
    <t>AL 06 DE NOVIEMBRE</t>
  </si>
  <si>
    <t>POA Autorizado 30 de octubre</t>
  </si>
  <si>
    <t>RESTANTE</t>
  </si>
  <si>
    <t xml:space="preserve">Paquetes de hojas blancas t/carta </t>
  </si>
  <si>
    <t>Hojas de papel couché mate de 130grs.</t>
  </si>
  <si>
    <t>Hojas de papel opalina de 225grs.</t>
  </si>
  <si>
    <t>Hojas de papel couché brillante de 125grs.</t>
  </si>
  <si>
    <t>Hojas de papel autoadherible t/carta</t>
  </si>
  <si>
    <t>Plumas Paper Mate tinta azul</t>
  </si>
  <si>
    <t>Plumas Paper Mate tinta negra</t>
  </si>
  <si>
    <t>Sobres bolsa amarillos t/oficio 23.5 X 34 cms (solapa doblada)</t>
  </si>
  <si>
    <t>Cajas de clips "cuadradito" N° 1 BACO C/100 pzas. Cada una</t>
  </si>
  <si>
    <t xml:space="preserve">Cajas c/100 pzas., de protectores de hojas t/oficio </t>
  </si>
  <si>
    <t>Separadores de colores t/carta de 8, Avery Advantages N° 11903</t>
  </si>
  <si>
    <t xml:space="preserve">Cajas de archivo muerto t/carta </t>
  </si>
  <si>
    <t>Caja c/12 piezas de blinder clip grande de 51 mm</t>
  </si>
  <si>
    <t>Caja c/12 piezas de blinder clip mediano de 32 mm</t>
  </si>
  <si>
    <t>Caja c/12 piezas de blinder clip chico de 19 mm</t>
  </si>
  <si>
    <t>Paquete de hojas blancas t/carta</t>
  </si>
  <si>
    <t>Paquetes de protectores de hojas t/carta</t>
  </si>
  <si>
    <t>Paquetes de protectores de hojas t/oficio</t>
  </si>
  <si>
    <t>Carpetas t/carta de 1" con arillo metálico "o"</t>
  </si>
  <si>
    <t>Carpetas t/carta de 2" con arillo metálico "o"</t>
  </si>
  <si>
    <t>OSCAR ANTONIO RAMOS ESQUIVEL</t>
  </si>
  <si>
    <t>hojas de papel couché mate de 130 grs</t>
  </si>
  <si>
    <t>Hojas de papel opalina de 225 grs</t>
  </si>
  <si>
    <t>Hojas de papel couché brillante de 125 grs</t>
  </si>
  <si>
    <t>Rollo de papel fotográfico mate para plotter</t>
  </si>
  <si>
    <t>Rollo de papel fotogáfico brillate para plotter</t>
  </si>
  <si>
    <t>pasta canada p/engargolar t/carta transparente</t>
  </si>
  <si>
    <t>CARPETA WILSON JONES 361 DE 1" T OFICIO COLOR BLANCO</t>
  </si>
  <si>
    <t>CAJA C/12 MINAS .05 HB P100 WEAREVER</t>
  </si>
  <si>
    <t>0-297</t>
  </si>
  <si>
    <t>PAGO 1DE 4 SERVICIOS SEGÚN CONTRATO C05-2015 PFO/DJ/265/2015</t>
  </si>
  <si>
    <t>CRYSTAL KARINA DEL REAL GARCIA</t>
  </si>
  <si>
    <t>PAGO 2DE 4 SERVICIOS SEGÚN CONTRATO C05-2015 PFO/DJ/265/2015</t>
  </si>
  <si>
    <t>0-301</t>
  </si>
  <si>
    <t>PAGO 3 DE 4 SERVICIOS SEGÚN CONTRATO C05-2015 PFO/DJ/265/2015</t>
  </si>
  <si>
    <t>PAGO 4 DE 4 SERVICIOS SEGÚN CONTRATO C05-2015 PFO/DJ/265/2015</t>
  </si>
  <si>
    <t>0-308</t>
  </si>
  <si>
    <t>PAUTA PUBLCITARIA FIESTAS DE OCTUBRE 2015</t>
  </si>
  <si>
    <t>Solicitud y/o Requisión</t>
  </si>
  <si>
    <t>DESCRIPCION</t>
  </si>
  <si>
    <t>Spoteo de 20 y 30" en promogras, transmision de certamen, desfile y 5 programas en vivo desde Fiestas de Octubre</t>
  </si>
  <si>
    <t>TELEVISORA DE OCCIDENTE SA DE CV</t>
  </si>
  <si>
    <t>Spoteo de 20 y 30" en programas</t>
  </si>
  <si>
    <t>TV AZTECA SAB DE CV</t>
  </si>
  <si>
    <t>TCAP 24498</t>
  </si>
  <si>
    <t xml:space="preserve">TELEFONIA POR CABLE SA DE CV </t>
  </si>
  <si>
    <t xml:space="preserve">Spoteo de 20" y 30" en sus emisoras </t>
  </si>
  <si>
    <t>GDL - 006661</t>
  </si>
  <si>
    <t xml:space="preserve">STEREOREY MEXICO SA </t>
  </si>
  <si>
    <t>GDL - 006683</t>
  </si>
  <si>
    <t>GDL - 006684</t>
  </si>
  <si>
    <t>GDL - 006685</t>
  </si>
  <si>
    <t>A - 1554028801993</t>
  </si>
  <si>
    <t>CADENA RADIODIFUSORA MEXICANA SA DE CV</t>
  </si>
  <si>
    <t>A 17559</t>
  </si>
  <si>
    <t xml:space="preserve">ACTIVA DEL CENTRO SA DE CV </t>
  </si>
  <si>
    <t>FGDL 245</t>
  </si>
  <si>
    <t>GRC COMUNICACIONES SA DE CV</t>
  </si>
  <si>
    <t>GDL - 5667</t>
  </si>
  <si>
    <t>COMERCIALIZADORA DE RADIO JALISCO SA DE CV</t>
  </si>
  <si>
    <t>GD - 15066763</t>
  </si>
  <si>
    <t>GRUPO ACIR SA DE CV</t>
  </si>
  <si>
    <t>1 puclicacion en cintillo periodico Informador</t>
  </si>
  <si>
    <t>BF75652</t>
  </si>
  <si>
    <t>UNION EDITORIALISTA SA DE CV</t>
  </si>
  <si>
    <t>BF75667</t>
  </si>
  <si>
    <t>BF75743</t>
  </si>
  <si>
    <t>BF75812</t>
  </si>
  <si>
    <t>BF75915</t>
  </si>
  <si>
    <t>BF75953</t>
  </si>
  <si>
    <t>BF76075</t>
  </si>
  <si>
    <t>BF76159</t>
  </si>
  <si>
    <t>BF76275</t>
  </si>
  <si>
    <t>BF76441</t>
  </si>
  <si>
    <t>1 puclicacion en cintillo periodico Mural</t>
  </si>
  <si>
    <t>DC59895</t>
  </si>
  <si>
    <t>EDICIONES DEL NORTE SA DE CV</t>
  </si>
  <si>
    <t>2 puclicacion en cintillo periodico Mural</t>
  </si>
  <si>
    <t>DC60010</t>
  </si>
  <si>
    <t>3 puclicacion en cintillo periodico Mural</t>
  </si>
  <si>
    <t>DC60066</t>
  </si>
  <si>
    <t>4 puclicacion en cintillo periodico Mural</t>
  </si>
  <si>
    <t>DC60191</t>
  </si>
  <si>
    <t>5 puclicacion en cintillo periodico Mural</t>
  </si>
  <si>
    <t>DC60259</t>
  </si>
  <si>
    <t>6 puclicacion en cintillo periodico Mural</t>
  </si>
  <si>
    <t>DC60388</t>
  </si>
  <si>
    <t>7 puclicacion en cintillo periodico Mural</t>
  </si>
  <si>
    <t>DC60470</t>
  </si>
  <si>
    <t>8 puclicacion en cintillo periodico Mural</t>
  </si>
  <si>
    <t>DC60576</t>
  </si>
  <si>
    <t>9 puclicacion en cintillo periodico Mural</t>
  </si>
  <si>
    <t>DC60660</t>
  </si>
  <si>
    <t>1 puclicacion en periodico Milenio y suplemento Ocio</t>
  </si>
  <si>
    <t>P 42724</t>
  </si>
  <si>
    <t xml:space="preserve">PAGINA TRES SA </t>
  </si>
  <si>
    <t>Publicidad en 20 camiones de transporte publico</t>
  </si>
  <si>
    <t>A - 309</t>
  </si>
  <si>
    <t>HERNANDEZ SOLIS JORGE RENE</t>
  </si>
  <si>
    <t>Publicidad en 6 puentes peatonales</t>
  </si>
  <si>
    <t>CORPORACION DE MEDIOS INTEGRALES SA DE CV</t>
  </si>
  <si>
    <t>Impresión de las 6 lonas de los puentes peatonales</t>
  </si>
  <si>
    <t>GREGGA SOLUCIONES GRAFICAS S DE RL DE CV</t>
  </si>
  <si>
    <t xml:space="preserve">Campaña publicitaria de video en Youtube y Marketing Digital en Google Adwords </t>
  </si>
  <si>
    <t>A 103</t>
  </si>
  <si>
    <t>ÁRBOL ESTRATEGIAS DE PODER SA DE CV</t>
  </si>
  <si>
    <t xml:space="preserve">Servicio de operación de dinamicas, promociones y estrategia en linea en Facebook </t>
  </si>
  <si>
    <t>A 23</t>
  </si>
  <si>
    <t>NDMX TECNOLOGIA SERVICIOS Y CONSULTORIA SC</t>
  </si>
  <si>
    <t>Diseño, programacion, implementacion y puesta a punto de portal web version temporal y final</t>
  </si>
  <si>
    <t>G 908</t>
  </si>
  <si>
    <t>CASTELAR PUBLICIDAD Y DISEÑOS SA DE CV</t>
  </si>
  <si>
    <t>Campaña publicitaria en linea Facebook</t>
  </si>
  <si>
    <t>A 261</t>
  </si>
  <si>
    <t>DESCUENTOS E IMAGEN PUBLICITARIAS SA DE CV</t>
  </si>
  <si>
    <t>Contratacion de servicios de Community Manager</t>
  </si>
  <si>
    <t>G 2730</t>
  </si>
  <si>
    <t>SERVERS ESTRATEGIAS PROFESIONALES SA DE CV</t>
  </si>
  <si>
    <t>Impresión de 500,000 programas de mano 1/4</t>
  </si>
  <si>
    <t>IMPRESOS ESPECIFICOS SA DE CV</t>
  </si>
  <si>
    <t>Impresión de 500,000 programas de mano 2/4</t>
  </si>
  <si>
    <t>Impresión de 500,000 programas de mano 3/4</t>
  </si>
  <si>
    <t>Impresión de 500,000 programas de mano 4/4</t>
  </si>
  <si>
    <t>Distribucion de los 500,000 programas de mano 1/3</t>
  </si>
  <si>
    <t>JUAN PEDRO GOMEZ RUIZ</t>
  </si>
  <si>
    <t>Distribucion de los 500,000 programas de mano 2/3</t>
  </si>
  <si>
    <t>Distribucion de los 500,000 programas de mano 3/3</t>
  </si>
  <si>
    <t>DAIRA VALLADOLID TELLO</t>
  </si>
  <si>
    <t>RODRIGUEZ VELA EDUWIGES</t>
  </si>
  <si>
    <t>DESECHABLES PARA ACTO INAUGURAL</t>
  </si>
  <si>
    <t xml:space="preserve">ARTICULOS PROMOCIONALES CASA XAVIER </t>
  </si>
  <si>
    <t>4.  INAUGURACIÓN</t>
  </si>
  <si>
    <t>6058DD</t>
  </si>
  <si>
    <t>GRUPO FERRETERIA CALZADA SA DE CV</t>
  </si>
  <si>
    <t>MAYOREO FERRETERO ATLAS SA DE CV</t>
  </si>
  <si>
    <t>0-313</t>
  </si>
  <si>
    <t>IMPRESIÓN DE LONAS MATE "CHARROS"</t>
  </si>
  <si>
    <t>GREGGA SOLUCIONES GRAFICAS</t>
  </si>
  <si>
    <t>POA 9</t>
  </si>
  <si>
    <t xml:space="preserve">3. Programas realizados desde Fiestas de Octubre 2014. Se contratará un catering austero tratando de completar el servicio con productos de los patrocinadores y de los </t>
  </si>
  <si>
    <t>2. Servicio de catering, sala lounge, tarima y 1 toldo para locaciones en diversas áreas de Fiestas de Octubre.</t>
  </si>
  <si>
    <t>24 de Nov</t>
  </si>
  <si>
    <t>GASOLINA (ENTREGA DE SOUVENIRS)</t>
  </si>
  <si>
    <t>VARIOS</t>
  </si>
  <si>
    <t>PAGO DE COMIDA EN ZAPOTAN DE PERSONAL DE EXA FM</t>
  </si>
  <si>
    <t>abarcando monitoreo, publicitario,informativo,en programa de espectácu-</t>
  </si>
  <si>
    <t>oc/ 339</t>
  </si>
  <si>
    <t>AL 25 DE NOVIEMBRE</t>
  </si>
  <si>
    <t>ANA PAULA DIAZ GONZALEZ</t>
  </si>
  <si>
    <t>BOLSAS DE HIELO GRANDES (8)</t>
  </si>
  <si>
    <t>01 de diciembre</t>
  </si>
  <si>
    <t>03 de diciembre</t>
  </si>
  <si>
    <t>suburban verde</t>
  </si>
  <si>
    <t>07 de diciembre</t>
  </si>
  <si>
    <t>09 de diciembre</t>
  </si>
  <si>
    <t xml:space="preserve">35 mts de liston dorado </t>
  </si>
  <si>
    <t>JESUS ALBERTO LOPEZ MORALES</t>
  </si>
  <si>
    <t>PASTEL SOLICITADO POR EL AYUNTAMIENTO DE ZAPOPAN</t>
  </si>
  <si>
    <t>TIENDAS SORIANA SA DE CV</t>
  </si>
  <si>
    <t>10 de diciembre de 2015</t>
  </si>
  <si>
    <t>sn</t>
  </si>
  <si>
    <t>operadora in-genesis sa de cv</t>
  </si>
  <si>
    <t>12 de noviembre de 2015</t>
  </si>
  <si>
    <t>14 de diciembre de 2015</t>
  </si>
  <si>
    <t>04-002882</t>
  </si>
  <si>
    <t>15 de diciembre de 2015</t>
  </si>
  <si>
    <t>17 de diciembre de 2015</t>
  </si>
  <si>
    <t>04-004186</t>
  </si>
  <si>
    <t>25 de noviembre de 2015</t>
  </si>
  <si>
    <t>04-988540</t>
  </si>
  <si>
    <t>01 de diciembre de 2015</t>
  </si>
  <si>
    <t>09 de diciembre de 2014</t>
  </si>
  <si>
    <t>01-910994</t>
  </si>
  <si>
    <t>08 de diciembre de 2014</t>
  </si>
  <si>
    <t>servicio de bufete para 100 personas</t>
  </si>
  <si>
    <t>100 muffin de zanahoria</t>
  </si>
  <si>
    <t>papas, cacahuate, churro de maiz</t>
  </si>
  <si>
    <t>9 bolsas de hielo de 15 kl</t>
  </si>
  <si>
    <t>BRISA Y KRYSTAL DE ZAPOPAN, SA DE CV</t>
  </si>
  <si>
    <t>vasos desechables y refescos</t>
  </si>
  <si>
    <t>TIENDAS CHEDRAUI SA DE CV</t>
  </si>
  <si>
    <t>DIFEST SC</t>
  </si>
  <si>
    <t>SERVICIO Y APOYO A NEGOCIOS CCE, SC</t>
  </si>
  <si>
    <t>coca, agua mineral y refresco de totonja</t>
  </si>
  <si>
    <t>GRACIELA MARIN RANGEL</t>
  </si>
  <si>
    <t>14 de diciembre</t>
  </si>
  <si>
    <t>15 de diciembre</t>
  </si>
  <si>
    <t>16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</si>
</sst>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.0_-;\-&quot;$&quot;* #,##0.0_-;_-&quot;$&quot;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11"/>
      <color theme="0"/>
      <name val="Century Gothic"/>
      <family val="2"/>
    </font>
    <font>
      <b/>
      <sz val="11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Century Gothic"/>
      <family val="2"/>
    </font>
    <font>
      <b/>
      <sz val="8"/>
      <color theme="0"/>
      <name val="Century Gothic"/>
      <family val="2"/>
    </font>
    <font>
      <u val="double"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0"/>
      <color theme="1"/>
      <name val="Arial"/>
      <family val="2"/>
    </font>
    <font>
      <u/>
      <sz val="10"/>
      <color theme="1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Lucida Sans Unicode"/>
      <family val="2"/>
    </font>
    <font>
      <sz val="11"/>
      <color theme="1"/>
      <name val="Lucida Sans Unicode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0"/>
      <name val="Century Gothic"/>
      <family val="2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44" fontId="2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7" fillId="0" borderId="0" xfId="0" applyFont="1"/>
    <xf numFmtId="44" fontId="4" fillId="0" borderId="0" xfId="1" applyFont="1"/>
    <xf numFmtId="44" fontId="5" fillId="0" borderId="0" xfId="1" applyFont="1"/>
    <xf numFmtId="0" fontId="5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6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4" fillId="0" borderId="3" xfId="0" applyFont="1" applyBorder="1"/>
    <xf numFmtId="0" fontId="3" fillId="0" borderId="5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4" fontId="4" fillId="0" borderId="3" xfId="1" applyFont="1" applyBorder="1"/>
    <xf numFmtId="44" fontId="4" fillId="2" borderId="4" xfId="1" applyFont="1" applyFill="1" applyBorder="1"/>
    <xf numFmtId="0" fontId="2" fillId="0" borderId="7" xfId="0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44" fontId="4" fillId="0" borderId="7" xfId="1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44" fontId="4" fillId="0" borderId="9" xfId="1" applyFont="1" applyBorder="1"/>
    <xf numFmtId="0" fontId="2" fillId="0" borderId="6" xfId="0" applyFont="1" applyBorder="1"/>
    <xf numFmtId="44" fontId="2" fillId="0" borderId="6" xfId="1" applyFont="1" applyBorder="1"/>
    <xf numFmtId="0" fontId="9" fillId="3" borderId="1" xfId="0" applyFont="1" applyFill="1" applyBorder="1" applyAlignment="1">
      <alignment horizontal="center"/>
    </xf>
    <xf numFmtId="0" fontId="2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9" fillId="3" borderId="5" xfId="0" applyFont="1" applyFill="1" applyBorder="1" applyAlignment="1">
      <alignment horizontal="center"/>
    </xf>
    <xf numFmtId="8" fontId="9" fillId="3" borderId="0" xfId="0" applyNumberFormat="1" applyFont="1" applyFill="1"/>
    <xf numFmtId="44" fontId="8" fillId="0" borderId="0" xfId="0" applyNumberFormat="1" applyFont="1"/>
    <xf numFmtId="44" fontId="12" fillId="0" borderId="0" xfId="1" applyFont="1"/>
    <xf numFmtId="0" fontId="2" fillId="0" borderId="10" xfId="0" applyFont="1" applyBorder="1"/>
    <xf numFmtId="0" fontId="2" fillId="0" borderId="7" xfId="0" applyFont="1" applyBorder="1"/>
    <xf numFmtId="0" fontId="2" fillId="0" borderId="8" xfId="0" applyFont="1" applyBorder="1"/>
    <xf numFmtId="44" fontId="9" fillId="3" borderId="0" xfId="1" applyFont="1" applyFill="1"/>
    <xf numFmtId="0" fontId="11" fillId="3" borderId="0" xfId="0" applyFont="1" applyFill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4" fontId="4" fillId="0" borderId="0" xfId="1" applyFont="1" applyBorder="1"/>
    <xf numFmtId="0" fontId="6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4" fontId="13" fillId="0" borderId="12" xfId="1" applyFont="1" applyBorder="1" applyAlignment="1">
      <alignment horizontal="center"/>
    </xf>
    <xf numFmtId="0" fontId="2" fillId="0" borderId="5" xfId="0" applyFont="1" applyBorder="1"/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4" fontId="6" fillId="0" borderId="0" xfId="1" applyFont="1" applyBorder="1"/>
    <xf numFmtId="44" fontId="2" fillId="0" borderId="0" xfId="1" applyFont="1" applyBorder="1"/>
    <xf numFmtId="44" fontId="2" fillId="0" borderId="0" xfId="0" applyNumberFormat="1" applyFont="1"/>
    <xf numFmtId="44" fontId="5" fillId="0" borderId="0" xfId="0" applyNumberFormat="1" applyFont="1"/>
    <xf numFmtId="0" fontId="5" fillId="0" borderId="0" xfId="0" applyFont="1" applyBorder="1"/>
    <xf numFmtId="44" fontId="2" fillId="0" borderId="16" xfId="1" applyFont="1" applyBorder="1"/>
    <xf numFmtId="44" fontId="2" fillId="0" borderId="18" xfId="1" applyFont="1" applyBorder="1"/>
    <xf numFmtId="44" fontId="2" fillId="0" borderId="19" xfId="1" applyFont="1" applyBorder="1"/>
    <xf numFmtId="44" fontId="5" fillId="0" borderId="1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/>
    <xf numFmtId="0" fontId="4" fillId="0" borderId="21" xfId="0" applyFont="1" applyBorder="1"/>
    <xf numFmtId="0" fontId="3" fillId="0" borderId="10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0" xfId="0" applyFont="1" applyBorder="1"/>
    <xf numFmtId="44" fontId="4" fillId="0" borderId="10" xfId="1" applyFont="1" applyBorder="1"/>
    <xf numFmtId="44" fontId="4" fillId="0" borderId="8" xfId="1" applyFont="1" applyBorder="1"/>
    <xf numFmtId="0" fontId="5" fillId="0" borderId="0" xfId="0" applyFont="1" applyAlignment="1">
      <alignment horizontal="right"/>
    </xf>
    <xf numFmtId="49" fontId="5" fillId="0" borderId="0" xfId="1" applyNumberFormat="1" applyFont="1" applyAlignment="1">
      <alignment horizontal="left"/>
    </xf>
    <xf numFmtId="0" fontId="1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8" fontId="5" fillId="0" borderId="0" xfId="0" applyNumberFormat="1" applyFont="1" applyBorder="1" applyAlignment="1">
      <alignment horizontal="left"/>
    </xf>
    <xf numFmtId="8" fontId="14" fillId="0" borderId="0" xfId="0" applyNumberFormat="1" applyFont="1" applyBorder="1" applyAlignment="1">
      <alignment horizontal="left"/>
    </xf>
    <xf numFmtId="0" fontId="9" fillId="3" borderId="0" xfId="0" applyFont="1" applyFill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3" fillId="0" borderId="23" xfId="0" applyFont="1" applyBorder="1"/>
    <xf numFmtId="0" fontId="7" fillId="0" borderId="23" xfId="0" applyFont="1" applyBorder="1"/>
    <xf numFmtId="0" fontId="4" fillId="0" borderId="23" xfId="0" applyFont="1" applyBorder="1"/>
    <xf numFmtId="0" fontId="2" fillId="0" borderId="24" xfId="0" applyFont="1" applyBorder="1"/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44" fontId="4" fillId="0" borderId="6" xfId="1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4" fillId="0" borderId="0" xfId="0" applyFont="1"/>
    <xf numFmtId="0" fontId="3" fillId="0" borderId="0" xfId="0" applyFont="1" applyAlignment="1">
      <alignment horizontal="right"/>
    </xf>
    <xf numFmtId="44" fontId="6" fillId="0" borderId="6" xfId="1" applyFont="1" applyBorder="1"/>
    <xf numFmtId="44" fontId="3" fillId="0" borderId="6" xfId="1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6" xfId="0" applyFont="1" applyBorder="1"/>
    <xf numFmtId="0" fontId="3" fillId="0" borderId="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4" fontId="14" fillId="0" borderId="6" xfId="1" applyFont="1" applyBorder="1"/>
    <xf numFmtId="44" fontId="5" fillId="0" borderId="6" xfId="1" applyFont="1" applyBorder="1"/>
    <xf numFmtId="44" fontId="5" fillId="0" borderId="0" xfId="1" applyFont="1" applyBorder="1"/>
    <xf numFmtId="0" fontId="5" fillId="0" borderId="14" xfId="0" applyFont="1" applyBorder="1" applyAlignment="1">
      <alignment horizontal="center"/>
    </xf>
    <xf numFmtId="0" fontId="2" fillId="0" borderId="25" xfId="0" applyFont="1" applyBorder="1"/>
    <xf numFmtId="44" fontId="2" fillId="0" borderId="26" xfId="1" applyFont="1" applyBorder="1"/>
    <xf numFmtId="44" fontId="2" fillId="0" borderId="27" xfId="1" applyFont="1" applyBorder="1"/>
    <xf numFmtId="44" fontId="9" fillId="0" borderId="0" xfId="1" applyFont="1" applyFill="1"/>
    <xf numFmtId="0" fontId="11" fillId="0" borderId="0" xfId="0" applyFont="1" applyFill="1" applyAlignment="1">
      <alignment horizontal="left"/>
    </xf>
    <xf numFmtId="0" fontId="2" fillId="0" borderId="0" xfId="0" applyFont="1" applyFill="1"/>
    <xf numFmtId="0" fontId="5" fillId="0" borderId="6" xfId="0" applyFont="1" applyBorder="1"/>
    <xf numFmtId="0" fontId="5" fillId="0" borderId="0" xfId="0" applyFont="1" applyBorder="1" applyAlignment="1">
      <alignment horizontal="center"/>
    </xf>
    <xf numFmtId="44" fontId="5" fillId="0" borderId="0" xfId="1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44" fontId="4" fillId="0" borderId="6" xfId="1" applyFont="1" applyFill="1" applyBorder="1"/>
    <xf numFmtId="0" fontId="2" fillId="0" borderId="0" xfId="0" applyFont="1" applyBorder="1" applyAlignment="1">
      <alignment wrapText="1"/>
    </xf>
    <xf numFmtId="0" fontId="2" fillId="4" borderId="6" xfId="0" applyFont="1" applyFill="1" applyBorder="1"/>
    <xf numFmtId="0" fontId="5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44" fontId="2" fillId="2" borderId="6" xfId="1" applyFont="1" applyFill="1" applyBorder="1"/>
    <xf numFmtId="0" fontId="2" fillId="0" borderId="3" xfId="0" applyFont="1" applyFill="1" applyBorder="1"/>
    <xf numFmtId="44" fontId="2" fillId="0" borderId="3" xfId="1" applyFont="1" applyFill="1" applyBorder="1"/>
    <xf numFmtId="0" fontId="2" fillId="0" borderId="4" xfId="0" applyFont="1" applyFill="1" applyBorder="1"/>
    <xf numFmtId="44" fontId="2" fillId="0" borderId="4" xfId="1" applyFont="1" applyFill="1" applyBorder="1"/>
    <xf numFmtId="44" fontId="4" fillId="0" borderId="0" xfId="1" applyFont="1" applyBorder="1" applyAlignment="1">
      <alignment horizontal="center"/>
    </xf>
    <xf numFmtId="44" fontId="2" fillId="0" borderId="10" xfId="1" applyFont="1" applyFill="1" applyBorder="1"/>
    <xf numFmtId="44" fontId="2" fillId="0" borderId="7" xfId="1" applyFont="1" applyFill="1" applyBorder="1"/>
    <xf numFmtId="44" fontId="2" fillId="0" borderId="8" xfId="1" applyFont="1" applyFill="1" applyBorder="1"/>
    <xf numFmtId="44" fontId="16" fillId="0" borderId="10" xfId="0" applyNumberFormat="1" applyFont="1" applyBorder="1"/>
    <xf numFmtId="44" fontId="2" fillId="0" borderId="7" xfId="1" applyFont="1" applyBorder="1"/>
    <xf numFmtId="44" fontId="2" fillId="0" borderId="8" xfId="1" applyFont="1" applyBorder="1"/>
    <xf numFmtId="44" fontId="2" fillId="0" borderId="8" xfId="0" applyNumberFormat="1" applyFont="1" applyBorder="1"/>
    <xf numFmtId="44" fontId="2" fillId="0" borderId="10" xfId="1" applyFont="1" applyBorder="1"/>
    <xf numFmtId="0" fontId="19" fillId="3" borderId="0" xfId="0" applyFont="1" applyFill="1" applyAlignment="1">
      <alignment horizontal="left"/>
    </xf>
    <xf numFmtId="0" fontId="20" fillId="3" borderId="0" xfId="0" applyFont="1" applyFill="1"/>
    <xf numFmtId="0" fontId="20" fillId="3" borderId="0" xfId="0" applyFont="1" applyFill="1" applyAlignment="1">
      <alignment horizontal="left"/>
    </xf>
    <xf numFmtId="0" fontId="3" fillId="0" borderId="25" xfId="0" applyFont="1" applyBorder="1" applyAlignment="1">
      <alignment wrapText="1"/>
    </xf>
    <xf numFmtId="0" fontId="3" fillId="0" borderId="25" xfId="0" applyFont="1" applyBorder="1"/>
    <xf numFmtId="0" fontId="3" fillId="0" borderId="21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9" xfId="0" applyFont="1" applyBorder="1"/>
    <xf numFmtId="0" fontId="7" fillId="0" borderId="7" xfId="0" applyFont="1" applyBorder="1" applyAlignment="1">
      <alignment horizontal="center"/>
    </xf>
    <xf numFmtId="0" fontId="3" fillId="0" borderId="10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8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7" fillId="0" borderId="7" xfId="0" applyFont="1" applyBorder="1"/>
    <xf numFmtId="49" fontId="2" fillId="0" borderId="7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/>
    <xf numFmtId="44" fontId="4" fillId="0" borderId="10" xfId="1" applyFont="1" applyFill="1" applyBorder="1"/>
    <xf numFmtId="44" fontId="4" fillId="0" borderId="7" xfId="1" applyFont="1" applyFill="1" applyBorder="1"/>
    <xf numFmtId="44" fontId="4" fillId="0" borderId="8" xfId="1" applyFont="1" applyFill="1" applyBorder="1"/>
    <xf numFmtId="4" fontId="2" fillId="0" borderId="0" xfId="0" applyNumberFormat="1" applyFont="1"/>
    <xf numFmtId="0" fontId="2" fillId="0" borderId="28" xfId="0" applyFont="1" applyBorder="1"/>
    <xf numFmtId="44" fontId="2" fillId="0" borderId="29" xfId="1" applyFont="1" applyBorder="1"/>
    <xf numFmtId="0" fontId="2" fillId="0" borderId="30" xfId="0" applyFont="1" applyBorder="1"/>
    <xf numFmtId="0" fontId="2" fillId="0" borderId="31" xfId="0" applyFont="1" applyBorder="1"/>
    <xf numFmtId="44" fontId="2" fillId="0" borderId="31" xfId="1" applyFont="1" applyBorder="1"/>
    <xf numFmtId="0" fontId="2" fillId="0" borderId="0" xfId="0" applyFont="1" applyFill="1" applyBorder="1" applyAlignment="1">
      <alignment horizontal="center"/>
    </xf>
    <xf numFmtId="44" fontId="2" fillId="0" borderId="16" xfId="1" applyFont="1" applyFill="1" applyBorder="1"/>
    <xf numFmtId="44" fontId="2" fillId="0" borderId="0" xfId="1" applyFont="1" applyFill="1"/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4" fillId="0" borderId="3" xfId="0" applyFont="1" applyBorder="1" applyAlignment="1">
      <alignment wrapText="1"/>
    </xf>
    <xf numFmtId="0" fontId="5" fillId="2" borderId="0" xfId="0" applyFont="1" applyFill="1"/>
    <xf numFmtId="0" fontId="5" fillId="7" borderId="0" xfId="0" applyFont="1" applyFill="1"/>
    <xf numFmtId="0" fontId="2" fillId="6" borderId="0" xfId="0" applyFont="1" applyFill="1"/>
    <xf numFmtId="44" fontId="2" fillId="6" borderId="0" xfId="1" applyFont="1" applyFill="1"/>
    <xf numFmtId="0" fontId="5" fillId="0" borderId="0" xfId="0" applyFont="1" applyFill="1"/>
    <xf numFmtId="0" fontId="3" fillId="0" borderId="11" xfId="0" applyFont="1" applyBorder="1"/>
    <xf numFmtId="0" fontId="2" fillId="0" borderId="1" xfId="0" applyFont="1" applyBorder="1"/>
    <xf numFmtId="0" fontId="3" fillId="0" borderId="13" xfId="0" applyFont="1" applyBorder="1"/>
    <xf numFmtId="0" fontId="2" fillId="0" borderId="15" xfId="0" applyFont="1" applyBorder="1"/>
    <xf numFmtId="0" fontId="2" fillId="0" borderId="15" xfId="0" applyFont="1" applyFill="1" applyBorder="1"/>
    <xf numFmtId="0" fontId="2" fillId="8" borderId="0" xfId="0" applyFont="1" applyFill="1" applyAlignment="1">
      <alignment horizontal="center"/>
    </xf>
    <xf numFmtId="44" fontId="2" fillId="8" borderId="0" xfId="0" applyNumberFormat="1" applyFont="1" applyFill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44" fontId="4" fillId="0" borderId="0" xfId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4" fontId="2" fillId="6" borderId="0" xfId="0" applyNumberFormat="1" applyFont="1" applyFill="1"/>
    <xf numFmtId="0" fontId="21" fillId="6" borderId="0" xfId="0" applyFont="1" applyFill="1"/>
    <xf numFmtId="44" fontId="21" fillId="6" borderId="0" xfId="0" applyNumberFormat="1" applyFont="1" applyFill="1"/>
    <xf numFmtId="0" fontId="6" fillId="7" borderId="0" xfId="0" applyFont="1" applyFill="1" applyAlignment="1">
      <alignment horizontal="left"/>
    </xf>
    <xf numFmtId="0" fontId="5" fillId="7" borderId="0" xfId="0" applyFont="1" applyFill="1" applyAlignment="1">
      <alignment horizontal="left"/>
    </xf>
    <xf numFmtId="0" fontId="2" fillId="4" borderId="0" xfId="0" applyFont="1" applyFill="1"/>
    <xf numFmtId="44" fontId="21" fillId="6" borderId="0" xfId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Fill="1" applyBorder="1"/>
    <xf numFmtId="0" fontId="2" fillId="9" borderId="0" xfId="0" applyFont="1" applyFill="1" applyAlignment="1">
      <alignment horizontal="center"/>
    </xf>
    <xf numFmtId="44" fontId="2" fillId="9" borderId="0" xfId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4" fontId="6" fillId="2" borderId="0" xfId="1" applyFont="1" applyFill="1" applyBorder="1"/>
    <xf numFmtId="0" fontId="6" fillId="7" borderId="0" xfId="0" applyFont="1" applyFill="1" applyBorder="1" applyAlignment="1">
      <alignment horizontal="center"/>
    </xf>
    <xf numFmtId="0" fontId="5" fillId="7" borderId="0" xfId="0" applyFont="1" applyFill="1" applyBorder="1"/>
    <xf numFmtId="44" fontId="2" fillId="9" borderId="0" xfId="1" applyFont="1" applyFill="1" applyBorder="1" applyAlignment="1">
      <alignment horizontal="center"/>
    </xf>
    <xf numFmtId="44" fontId="5" fillId="0" borderId="0" xfId="1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8" fontId="2" fillId="9" borderId="0" xfId="1" applyNumberFormat="1" applyFont="1" applyFill="1" applyBorder="1" applyAlignment="1">
      <alignment horizontal="center"/>
    </xf>
    <xf numFmtId="44" fontId="6" fillId="2" borderId="0" xfId="1" applyFont="1" applyFill="1"/>
    <xf numFmtId="0" fontId="2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44" fontId="2" fillId="10" borderId="0" xfId="1" applyFont="1" applyFill="1" applyAlignment="1">
      <alignment horizontal="center"/>
    </xf>
    <xf numFmtId="0" fontId="2" fillId="0" borderId="10" xfId="0" applyFont="1" applyFill="1" applyBorder="1"/>
    <xf numFmtId="0" fontId="2" fillId="0" borderId="7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5" fillId="11" borderId="0" xfId="0" applyFont="1" applyFill="1" applyAlignment="1">
      <alignment horizontal="left"/>
    </xf>
    <xf numFmtId="0" fontId="5" fillId="11" borderId="0" xfId="0" applyFont="1" applyFill="1"/>
    <xf numFmtId="44" fontId="2" fillId="0" borderId="0" xfId="0" applyNumberFormat="1" applyFont="1" applyFill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4" fontId="2" fillId="12" borderId="6" xfId="1" applyFont="1" applyFill="1" applyBorder="1"/>
    <xf numFmtId="0" fontId="2" fillId="0" borderId="0" xfId="0" applyFont="1" applyAlignment="1">
      <alignment horizontal="center"/>
    </xf>
    <xf numFmtId="0" fontId="15" fillId="3" borderId="0" xfId="0" applyFont="1" applyFill="1" applyAlignment="1">
      <alignment horizontal="center" wrapText="1"/>
    </xf>
    <xf numFmtId="0" fontId="23" fillId="0" borderId="0" xfId="0" applyFont="1"/>
    <xf numFmtId="0" fontId="25" fillId="0" borderId="31" xfId="0" applyFont="1" applyFill="1" applyBorder="1" applyAlignment="1">
      <alignment wrapText="1"/>
    </xf>
    <xf numFmtId="0" fontId="23" fillId="0" borderId="31" xfId="0" applyFont="1" applyFill="1" applyBorder="1" applyAlignment="1">
      <alignment wrapText="1"/>
    </xf>
    <xf numFmtId="0" fontId="25" fillId="0" borderId="31" xfId="0" applyFont="1" applyFill="1" applyBorder="1" applyAlignment="1"/>
    <xf numFmtId="0" fontId="25" fillId="0" borderId="6" xfId="0" applyFont="1" applyFill="1" applyBorder="1" applyAlignment="1">
      <alignment wrapText="1"/>
    </xf>
    <xf numFmtId="0" fontId="25" fillId="0" borderId="6" xfId="0" applyFont="1" applyFill="1" applyBorder="1" applyAlignment="1"/>
    <xf numFmtId="0" fontId="27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5" fillId="0" borderId="31" xfId="0" applyFont="1" applyBorder="1" applyAlignment="1"/>
    <xf numFmtId="0" fontId="25" fillId="0" borderId="32" xfId="0" applyFont="1" applyFill="1" applyBorder="1" applyAlignment="1"/>
    <xf numFmtId="0" fontId="23" fillId="0" borderId="31" xfId="0" applyFont="1" applyBorder="1" applyAlignment="1"/>
    <xf numFmtId="0" fontId="30" fillId="0" borderId="31" xfId="0" applyFont="1" applyFill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31" fillId="0" borderId="0" xfId="0" applyFont="1"/>
    <xf numFmtId="0" fontId="33" fillId="3" borderId="0" xfId="0" applyFont="1" applyFill="1" applyAlignment="1">
      <alignment horizontal="center" vertical="center" wrapText="1"/>
    </xf>
    <xf numFmtId="0" fontId="33" fillId="3" borderId="0" xfId="0" applyFont="1" applyFill="1" applyAlignment="1">
      <alignment horizontal="center"/>
    </xf>
    <xf numFmtId="0" fontId="31" fillId="0" borderId="6" xfId="0" applyFont="1" applyFill="1" applyBorder="1" applyAlignment="1">
      <alignment horizontal="center" vertical="center"/>
    </xf>
    <xf numFmtId="0" fontId="34" fillId="0" borderId="6" xfId="0" applyFont="1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44" fontId="0" fillId="0" borderId="6" xfId="0" applyNumberFormat="1" applyBorder="1"/>
    <xf numFmtId="0" fontId="0" fillId="0" borderId="0" xfId="0" applyFill="1"/>
    <xf numFmtId="0" fontId="0" fillId="0" borderId="31" xfId="0" applyBorder="1"/>
    <xf numFmtId="0" fontId="0" fillId="0" borderId="31" xfId="0" applyFill="1" applyBorder="1"/>
    <xf numFmtId="44" fontId="0" fillId="0" borderId="6" xfId="0" applyNumberFormat="1" applyFill="1" applyBorder="1"/>
    <xf numFmtId="0" fontId="0" fillId="0" borderId="6" xfId="0" applyFill="1" applyBorder="1"/>
    <xf numFmtId="44" fontId="34" fillId="0" borderId="6" xfId="1" applyFont="1" applyFill="1" applyBorder="1"/>
    <xf numFmtId="0" fontId="34" fillId="0" borderId="6" xfId="0" applyFont="1" applyFill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/>
    </xf>
    <xf numFmtId="0" fontId="34" fillId="0" borderId="6" xfId="0" applyFont="1" applyFill="1" applyBorder="1" applyAlignment="1"/>
    <xf numFmtId="0" fontId="35" fillId="3" borderId="33" xfId="0" applyFont="1" applyFill="1" applyBorder="1" applyAlignment="1">
      <alignment horizontal="center" vertical="center"/>
    </xf>
    <xf numFmtId="0" fontId="35" fillId="3" borderId="33" xfId="0" applyFont="1" applyFill="1" applyBorder="1" applyAlignment="1">
      <alignment horizontal="right"/>
    </xf>
    <xf numFmtId="0" fontId="35" fillId="3" borderId="34" xfId="0" applyFont="1" applyFill="1" applyBorder="1" applyAlignment="1">
      <alignment horizontal="right"/>
    </xf>
    <xf numFmtId="44" fontId="36" fillId="0" borderId="4" xfId="0" applyNumberFormat="1" applyFont="1" applyBorder="1"/>
    <xf numFmtId="0" fontId="0" fillId="0" borderId="0" xfId="0" applyAlignment="1">
      <alignment horizontal="center" vertical="center"/>
    </xf>
    <xf numFmtId="0" fontId="3" fillId="13" borderId="3" xfId="0" applyFont="1" applyFill="1" applyBorder="1" applyAlignment="1">
      <alignment horizontal="center"/>
    </xf>
    <xf numFmtId="0" fontId="3" fillId="0" borderId="3" xfId="0" applyFont="1" applyFill="1" applyBorder="1"/>
    <xf numFmtId="164" fontId="2" fillId="0" borderId="0" xfId="1" applyNumberFormat="1" applyFont="1"/>
    <xf numFmtId="0" fontId="24" fillId="0" borderId="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5" fillId="0" borderId="6" xfId="1" applyFont="1" applyFill="1" applyBorder="1" applyAlignment="1"/>
    <xf numFmtId="0" fontId="15" fillId="3" borderId="0" xfId="0" applyFont="1" applyFill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2:O21"/>
  <sheetViews>
    <sheetView workbookViewId="0">
      <selection activeCell="F8" sqref="F8"/>
    </sheetView>
  </sheetViews>
  <sheetFormatPr baseColWidth="10" defaultRowHeight="16.5" x14ac:dyDescent="0.3"/>
  <cols>
    <col min="1" max="1" width="9" style="1" customWidth="1"/>
    <col min="2" max="2" width="52.42578125" style="1" customWidth="1"/>
    <col min="3" max="3" width="21.85546875" style="1" customWidth="1"/>
    <col min="4" max="5" width="23.5703125" style="1" customWidth="1"/>
    <col min="6" max="6" width="18.42578125" style="1" customWidth="1"/>
    <col min="7" max="7" width="19.28515625" style="1" customWidth="1"/>
    <col min="8" max="8" width="21.7109375" style="1" hidden="1" customWidth="1"/>
    <col min="9" max="9" width="13.85546875" style="1" bestFit="1" customWidth="1"/>
    <col min="10" max="16384" width="11.42578125" style="1"/>
  </cols>
  <sheetData>
    <row r="2" spans="1:15" ht="36.75" customHeight="1" x14ac:dyDescent="0.3">
      <c r="B2" s="304" t="s">
        <v>301</v>
      </c>
      <c r="C2" s="304"/>
      <c r="D2" s="304"/>
      <c r="E2" s="255"/>
    </row>
    <row r="3" spans="1:15" ht="18.75" x14ac:dyDescent="0.3">
      <c r="B3" s="304" t="s">
        <v>694</v>
      </c>
      <c r="C3" s="304"/>
      <c r="D3" s="304"/>
      <c r="E3" s="255"/>
    </row>
    <row r="4" spans="1:15" x14ac:dyDescent="0.3">
      <c r="B4" s="1" t="s">
        <v>301</v>
      </c>
    </row>
    <row r="7" spans="1:15" ht="17.25" thickBot="1" x14ac:dyDescent="0.35">
      <c r="B7" s="254"/>
      <c r="C7" s="161" t="s">
        <v>299</v>
      </c>
      <c r="D7" s="163" t="s">
        <v>315</v>
      </c>
      <c r="E7" s="163" t="s">
        <v>545</v>
      </c>
      <c r="F7" s="95" t="s">
        <v>283</v>
      </c>
      <c r="G7" s="95" t="s">
        <v>546</v>
      </c>
      <c r="H7" s="162" t="s">
        <v>300</v>
      </c>
    </row>
    <row r="8" spans="1:15" ht="18" thickBot="1" x14ac:dyDescent="0.35">
      <c r="A8" s="1">
        <v>1</v>
      </c>
      <c r="B8" s="96" t="s">
        <v>90</v>
      </c>
      <c r="C8" s="153">
        <v>402992.37</v>
      </c>
      <c r="D8" s="153">
        <f t="shared" ref="D8:E12" si="0">C8-H8</f>
        <v>332270.36</v>
      </c>
      <c r="E8" s="153">
        <f t="shared" si="0"/>
        <v>332270.36</v>
      </c>
      <c r="F8" s="156">
        <f>'POA 1'!F3</f>
        <v>130584.08700000001</v>
      </c>
      <c r="G8" s="159">
        <f t="shared" ref="G8:G15" si="1">E8-F8</f>
        <v>201686.27299999999</v>
      </c>
      <c r="H8" s="160">
        <v>70722.009999999995</v>
      </c>
    </row>
    <row r="9" spans="1:15" ht="17.25" thickBot="1" x14ac:dyDescent="0.35">
      <c r="A9" s="1">
        <v>2</v>
      </c>
      <c r="B9" s="97" t="s">
        <v>157</v>
      </c>
      <c r="C9" s="154">
        <v>1500000</v>
      </c>
      <c r="D9" s="154">
        <f t="shared" si="0"/>
        <v>814140</v>
      </c>
      <c r="E9" s="154">
        <f t="shared" si="0"/>
        <v>814140</v>
      </c>
      <c r="F9" s="157">
        <f>'POA 2'!E3</f>
        <v>608784.01560000004</v>
      </c>
      <c r="G9" s="159">
        <f t="shared" si="1"/>
        <v>205355.98439999996</v>
      </c>
      <c r="H9" s="157">
        <v>685860</v>
      </c>
      <c r="I9" s="4"/>
    </row>
    <row r="10" spans="1:15" ht="17.25" thickBot="1" x14ac:dyDescent="0.35">
      <c r="A10" s="1">
        <v>3</v>
      </c>
      <c r="B10" s="97" t="s">
        <v>9</v>
      </c>
      <c r="C10" s="154">
        <v>169100</v>
      </c>
      <c r="D10" s="154">
        <f t="shared" si="0"/>
        <v>169100</v>
      </c>
      <c r="E10" s="154">
        <f t="shared" si="0"/>
        <v>169100</v>
      </c>
      <c r="F10" s="157">
        <f>'POA 3 '!F3</f>
        <v>70308.39</v>
      </c>
      <c r="G10" s="159">
        <f t="shared" si="1"/>
        <v>98791.61</v>
      </c>
      <c r="H10" s="157"/>
    </row>
    <row r="11" spans="1:15" ht="17.25" thickBot="1" x14ac:dyDescent="0.35">
      <c r="A11" s="1">
        <v>4</v>
      </c>
      <c r="B11" s="98" t="s">
        <v>82</v>
      </c>
      <c r="C11" s="154">
        <v>69597.22</v>
      </c>
      <c r="D11" s="154">
        <f t="shared" si="0"/>
        <v>61454.71</v>
      </c>
      <c r="E11" s="154">
        <f t="shared" si="0"/>
        <v>61454.71</v>
      </c>
      <c r="F11" s="157">
        <f>'POA 4'!E2</f>
        <v>41143.19999999999</v>
      </c>
      <c r="G11" s="159">
        <f t="shared" si="1"/>
        <v>20311.510000000009</v>
      </c>
      <c r="H11" s="157">
        <v>8142.51</v>
      </c>
    </row>
    <row r="12" spans="1:15" ht="17.25" thickBot="1" x14ac:dyDescent="0.35">
      <c r="A12" s="1">
        <v>5</v>
      </c>
      <c r="B12" s="97" t="s">
        <v>158</v>
      </c>
      <c r="C12" s="154">
        <v>436610.74</v>
      </c>
      <c r="D12" s="154">
        <f t="shared" si="0"/>
        <v>335403.53999999998</v>
      </c>
      <c r="E12" s="154">
        <f t="shared" si="0"/>
        <v>335403.53999999998</v>
      </c>
      <c r="F12" s="157">
        <f>'POA 5'!F3</f>
        <v>191104.37400000001</v>
      </c>
      <c r="G12" s="159">
        <f t="shared" si="1"/>
        <v>144299.16599999997</v>
      </c>
      <c r="H12" s="157">
        <v>101207.2</v>
      </c>
    </row>
    <row r="13" spans="1:15" ht="17.25" thickBot="1" x14ac:dyDescent="0.35">
      <c r="A13" s="1">
        <v>6</v>
      </c>
      <c r="B13" s="99" t="s">
        <v>298</v>
      </c>
      <c r="C13" s="154">
        <v>299221.82</v>
      </c>
      <c r="D13" s="154">
        <f>C13-H13</f>
        <v>56619.66</v>
      </c>
      <c r="E13" s="154">
        <v>299221.82</v>
      </c>
      <c r="F13" s="157">
        <f>'POA 6'!E3</f>
        <v>184158.84</v>
      </c>
      <c r="G13" s="159">
        <f t="shared" si="1"/>
        <v>115062.98000000001</v>
      </c>
      <c r="H13" s="157">
        <v>242602.16</v>
      </c>
    </row>
    <row r="14" spans="1:15" ht="17.25" thickBot="1" x14ac:dyDescent="0.35">
      <c r="A14" s="1">
        <v>7</v>
      </c>
      <c r="B14" s="97" t="s">
        <v>159</v>
      </c>
      <c r="C14" s="154">
        <v>6133850</v>
      </c>
      <c r="D14" s="154">
        <f>C14-H14</f>
        <v>6056082.2599999998</v>
      </c>
      <c r="E14" s="154">
        <f>D14-I14</f>
        <v>6056082.2599999998</v>
      </c>
      <c r="F14" s="157">
        <f>'POA 7'!E51</f>
        <v>5670849.4799999986</v>
      </c>
      <c r="G14" s="159">
        <f t="shared" si="1"/>
        <v>385232.78000000119</v>
      </c>
      <c r="H14" s="157">
        <v>77767.740000000005</v>
      </c>
      <c r="I14" s="4"/>
      <c r="O14" s="185"/>
    </row>
    <row r="15" spans="1:15" ht="17.25" thickBot="1" x14ac:dyDescent="0.35">
      <c r="A15" s="1">
        <v>8</v>
      </c>
      <c r="B15" s="100" t="s">
        <v>160</v>
      </c>
      <c r="C15" s="154">
        <v>305401.46999999997</v>
      </c>
      <c r="D15" s="154">
        <f>C15-H15</f>
        <v>209531.61999999997</v>
      </c>
      <c r="E15" s="154">
        <f>D15-I15</f>
        <v>209531.61999999997</v>
      </c>
      <c r="F15" s="157">
        <f>'POA 8'!E3</f>
        <v>205000</v>
      </c>
      <c r="G15" s="159">
        <f t="shared" si="1"/>
        <v>4531.6199999999662</v>
      </c>
      <c r="H15" s="157">
        <v>95869.85</v>
      </c>
      <c r="I15" s="74"/>
    </row>
    <row r="16" spans="1:15" ht="17.25" thickBot="1" x14ac:dyDescent="0.35">
      <c r="A16" s="1">
        <v>9</v>
      </c>
      <c r="B16" s="101" t="s">
        <v>161</v>
      </c>
      <c r="C16" s="155">
        <v>137405.9</v>
      </c>
      <c r="D16" s="155">
        <f>C16-H16</f>
        <v>105254.34999999999</v>
      </c>
      <c r="E16" s="155">
        <f>D16-I16</f>
        <v>105254.34999999999</v>
      </c>
      <c r="F16" s="158">
        <f>'POA 9'!E3</f>
        <v>51480.53</v>
      </c>
      <c r="G16" s="159">
        <f>E16-F16</f>
        <v>53773.819999999992</v>
      </c>
      <c r="H16" s="158">
        <v>32151.55</v>
      </c>
    </row>
    <row r="17" spans="2:9" x14ac:dyDescent="0.3">
      <c r="C17" s="75">
        <f t="shared" ref="C17:H17" si="2">SUM(C8:C16)</f>
        <v>9454179.5200000014</v>
      </c>
      <c r="D17" s="75">
        <f t="shared" si="2"/>
        <v>8139856.4999999991</v>
      </c>
      <c r="E17" s="75">
        <f t="shared" si="2"/>
        <v>8382458.6599999992</v>
      </c>
      <c r="F17" s="75">
        <f t="shared" si="2"/>
        <v>7153412.9165999992</v>
      </c>
      <c r="G17" s="75">
        <f t="shared" si="2"/>
        <v>1229045.743400001</v>
      </c>
      <c r="H17" s="75">
        <f t="shared" si="2"/>
        <v>1314323.02</v>
      </c>
      <c r="I17" s="1" t="s">
        <v>304</v>
      </c>
    </row>
    <row r="18" spans="2:9" x14ac:dyDescent="0.3">
      <c r="H18" s="75"/>
    </row>
    <row r="19" spans="2:9" x14ac:dyDescent="0.3">
      <c r="D19" s="6"/>
      <c r="E19" s="6"/>
      <c r="H19" s="74"/>
    </row>
    <row r="20" spans="2:9" x14ac:dyDescent="0.3">
      <c r="B20" s="138"/>
      <c r="C20" s="73"/>
      <c r="D20" s="152"/>
      <c r="E20" s="152"/>
      <c r="F20" s="58"/>
      <c r="H20" s="1" t="s">
        <v>87</v>
      </c>
    </row>
    <row r="21" spans="2:9" ht="33" customHeight="1" x14ac:dyDescent="0.3">
      <c r="B21" s="138"/>
      <c r="C21" s="73"/>
      <c r="D21" s="152"/>
      <c r="E21" s="152"/>
      <c r="F21" s="58"/>
    </row>
  </sheetData>
  <mergeCells count="2">
    <mergeCell ref="B2:D2"/>
    <mergeCell ref="B3:D3"/>
  </mergeCells>
  <pageMargins left="0.31496062992125984" right="0.11811023622047245" top="0.74803149606299213" bottom="0.74803149606299213" header="0.31496062992125984" footer="0.31496062992125984"/>
  <pageSetup paperSize="9" scale="78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E18"/>
  <sheetViews>
    <sheetView zoomScaleNormal="100" workbookViewId="0">
      <selection activeCell="B17" sqref="B17"/>
    </sheetView>
  </sheetViews>
  <sheetFormatPr baseColWidth="10" defaultRowHeight="16.5" x14ac:dyDescent="0.3"/>
  <cols>
    <col min="1" max="1" width="12.7109375" style="2" customWidth="1"/>
    <col min="2" max="2" width="88.7109375" style="1" customWidth="1"/>
    <col min="3" max="3" width="13.42578125" style="2" customWidth="1"/>
    <col min="4" max="4" width="38" style="1" customWidth="1"/>
    <col min="5" max="5" width="14.42578125" style="1" customWidth="1"/>
    <col min="6" max="16384" width="11.42578125" style="1"/>
  </cols>
  <sheetData>
    <row r="2" spans="1:5" x14ac:dyDescent="0.3">
      <c r="A2" s="194" t="s">
        <v>372</v>
      </c>
      <c r="B2" s="195" t="s">
        <v>373</v>
      </c>
      <c r="D2" s="201" t="s">
        <v>441</v>
      </c>
      <c r="E2" s="202">
        <v>299221.82</v>
      </c>
    </row>
    <row r="3" spans="1:5" x14ac:dyDescent="0.3">
      <c r="D3" s="218" t="s">
        <v>283</v>
      </c>
      <c r="E3" s="223">
        <f>E18</f>
        <v>184158.84</v>
      </c>
    </row>
    <row r="4" spans="1:5" x14ac:dyDescent="0.3">
      <c r="D4" s="201" t="s">
        <v>284</v>
      </c>
      <c r="E4" s="202">
        <f>E2-E18</f>
        <v>115062.98000000001</v>
      </c>
    </row>
    <row r="5" spans="1:5" x14ac:dyDescent="0.3">
      <c r="D5" s="222"/>
    </row>
    <row r="6" spans="1:5" ht="17.25" thickBot="1" x14ac:dyDescent="0.35">
      <c r="A6" s="220" t="s">
        <v>5</v>
      </c>
      <c r="B6" s="221">
        <v>1</v>
      </c>
    </row>
    <row r="7" spans="1:5" ht="17.25" thickBot="1" x14ac:dyDescent="0.35">
      <c r="A7" s="196" t="s">
        <v>0</v>
      </c>
      <c r="B7" s="197" t="s">
        <v>1</v>
      </c>
      <c r="C7" s="197" t="s">
        <v>2</v>
      </c>
      <c r="D7" s="197" t="s">
        <v>3</v>
      </c>
      <c r="E7" s="197" t="s">
        <v>4</v>
      </c>
    </row>
    <row r="8" spans="1:5" x14ac:dyDescent="0.3">
      <c r="A8" s="21">
        <v>219</v>
      </c>
      <c r="B8" s="25" t="s">
        <v>374</v>
      </c>
      <c r="C8" s="28">
        <v>189</v>
      </c>
      <c r="D8" s="25" t="s">
        <v>375</v>
      </c>
      <c r="E8" s="31">
        <v>3942.84</v>
      </c>
    </row>
    <row r="9" spans="1:5" x14ac:dyDescent="0.3">
      <c r="A9" s="21">
        <v>220</v>
      </c>
      <c r="B9" s="26" t="s">
        <v>376</v>
      </c>
      <c r="C9" s="22">
        <v>949</v>
      </c>
      <c r="D9" s="25" t="s">
        <v>377</v>
      </c>
      <c r="E9" s="31">
        <v>1740</v>
      </c>
    </row>
    <row r="10" spans="1:5" x14ac:dyDescent="0.3">
      <c r="A10" s="21">
        <v>634</v>
      </c>
      <c r="B10" s="25" t="s">
        <v>525</v>
      </c>
      <c r="C10" s="22">
        <v>44</v>
      </c>
      <c r="D10" s="25" t="s">
        <v>528</v>
      </c>
      <c r="E10" s="31">
        <v>2320</v>
      </c>
    </row>
    <row r="11" spans="1:5" x14ac:dyDescent="0.3">
      <c r="A11" s="21">
        <v>635</v>
      </c>
      <c r="B11" s="25" t="s">
        <v>527</v>
      </c>
      <c r="C11" s="22">
        <v>300447347</v>
      </c>
      <c r="D11" s="25" t="s">
        <v>466</v>
      </c>
      <c r="E11" s="31">
        <v>3480</v>
      </c>
    </row>
    <row r="12" spans="1:5" x14ac:dyDescent="0.3">
      <c r="A12" s="21">
        <v>666</v>
      </c>
      <c r="B12" s="27" t="s">
        <v>524</v>
      </c>
      <c r="C12" s="22">
        <v>52</v>
      </c>
      <c r="D12" s="25" t="s">
        <v>674</v>
      </c>
      <c r="E12" s="31">
        <v>2280</v>
      </c>
    </row>
    <row r="13" spans="1:5" x14ac:dyDescent="0.3">
      <c r="A13" s="23">
        <v>499</v>
      </c>
      <c r="B13" s="27" t="s">
        <v>526</v>
      </c>
      <c r="C13" s="21">
        <v>21118</v>
      </c>
      <c r="D13" s="25" t="s">
        <v>539</v>
      </c>
      <c r="E13" s="31">
        <v>1500</v>
      </c>
    </row>
    <row r="14" spans="1:5" x14ac:dyDescent="0.3">
      <c r="A14" s="23">
        <v>672</v>
      </c>
      <c r="B14" s="27" t="s">
        <v>540</v>
      </c>
      <c r="C14" s="21">
        <v>264</v>
      </c>
      <c r="D14" s="25" t="s">
        <v>473</v>
      </c>
      <c r="E14" s="31">
        <v>160776</v>
      </c>
    </row>
    <row r="15" spans="1:5" x14ac:dyDescent="0.3">
      <c r="A15" s="23">
        <v>673</v>
      </c>
      <c r="B15" s="27" t="s">
        <v>541</v>
      </c>
      <c r="C15" s="21">
        <v>564</v>
      </c>
      <c r="D15" s="25" t="s">
        <v>567</v>
      </c>
      <c r="E15" s="31">
        <v>8120</v>
      </c>
    </row>
    <row r="16" spans="1:5" x14ac:dyDescent="0.3">
      <c r="A16" s="21">
        <v>218</v>
      </c>
      <c r="B16" s="26" t="s">
        <v>530</v>
      </c>
      <c r="C16" s="22"/>
      <c r="D16" s="25"/>
      <c r="E16" s="31"/>
    </row>
    <row r="17" spans="1:5" x14ac:dyDescent="0.3">
      <c r="A17" s="21">
        <v>656</v>
      </c>
      <c r="B17" s="25" t="s">
        <v>529</v>
      </c>
      <c r="C17" s="22"/>
      <c r="D17" s="25"/>
      <c r="E17" s="31"/>
    </row>
    <row r="18" spans="1:5" ht="17.25" thickBot="1" x14ac:dyDescent="0.35">
      <c r="A18" s="24"/>
      <c r="B18" s="19"/>
      <c r="C18" s="29" t="s">
        <v>87</v>
      </c>
      <c r="D18" s="30"/>
      <c r="E18" s="32">
        <f>SUM(E8:E15)</f>
        <v>184158.84</v>
      </c>
    </row>
  </sheetData>
  <pageMargins left="0.59055118110236227" right="0" top="0.74803149606299213" bottom="0.74803149606299213" header="0.31496062992125984" footer="0.31496062992125984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1"/>
  <sheetViews>
    <sheetView workbookViewId="0">
      <selection activeCell="C8" sqref="C8"/>
    </sheetView>
  </sheetViews>
  <sheetFormatPr baseColWidth="10" defaultRowHeight="15" x14ac:dyDescent="0.25"/>
  <cols>
    <col min="1" max="1" width="12.28515625" style="294" bestFit="1" customWidth="1"/>
    <col min="2" max="2" width="103.7109375" customWidth="1"/>
    <col min="3" max="3" width="23.85546875" bestFit="1" customWidth="1"/>
    <col min="4" max="4" width="50.140625" bestFit="1" customWidth="1"/>
    <col min="5" max="5" width="22.42578125" customWidth="1"/>
    <col min="6" max="6" width="12.85546875" customWidth="1"/>
    <col min="7" max="7" width="28.42578125" customWidth="1"/>
    <col min="8" max="8" width="20.7109375" customWidth="1"/>
    <col min="9" max="9" width="17.7109375" customWidth="1"/>
    <col min="11" max="11" width="15.7109375" customWidth="1"/>
  </cols>
  <sheetData>
    <row r="1" spans="1:5" ht="15.75" x14ac:dyDescent="0.25">
      <c r="A1" s="270"/>
      <c r="B1" s="271"/>
      <c r="C1" s="272"/>
      <c r="D1" s="272"/>
    </row>
    <row r="2" spans="1:5" ht="45.95" customHeight="1" x14ac:dyDescent="0.25">
      <c r="A2" s="311" t="s">
        <v>584</v>
      </c>
      <c r="B2" s="312"/>
      <c r="C2" s="312"/>
      <c r="D2" s="312"/>
      <c r="E2" s="312"/>
    </row>
    <row r="3" spans="1:5" ht="42.75" x14ac:dyDescent="0.25">
      <c r="A3" s="273" t="s">
        <v>585</v>
      </c>
      <c r="B3" s="274" t="s">
        <v>586</v>
      </c>
      <c r="C3" s="274" t="s">
        <v>20</v>
      </c>
      <c r="D3" s="274" t="s">
        <v>21</v>
      </c>
      <c r="E3" s="274" t="s">
        <v>22</v>
      </c>
    </row>
    <row r="4" spans="1:5" s="280" customFormat="1" ht="15.75" x14ac:dyDescent="0.25">
      <c r="A4" s="275"/>
      <c r="B4" s="276" t="s">
        <v>587</v>
      </c>
      <c r="C4" s="277">
        <v>13961</v>
      </c>
      <c r="D4" s="278" t="s">
        <v>588</v>
      </c>
      <c r="E4" s="279">
        <v>2022848.91</v>
      </c>
    </row>
    <row r="5" spans="1:5" s="280" customFormat="1" ht="15.75" x14ac:dyDescent="0.25">
      <c r="A5" s="275"/>
      <c r="B5" s="276" t="s">
        <v>589</v>
      </c>
      <c r="C5" s="277">
        <v>5727</v>
      </c>
      <c r="D5" s="278" t="s">
        <v>590</v>
      </c>
      <c r="E5" s="279">
        <v>810226.58</v>
      </c>
    </row>
    <row r="6" spans="1:5" s="280" customFormat="1" ht="15.75" x14ac:dyDescent="0.25">
      <c r="A6" s="275"/>
      <c r="B6" s="276" t="s">
        <v>589</v>
      </c>
      <c r="C6" s="277" t="s">
        <v>591</v>
      </c>
      <c r="D6" s="278" t="s">
        <v>592</v>
      </c>
      <c r="E6" s="279">
        <v>99077.92</v>
      </c>
    </row>
    <row r="7" spans="1:5" s="280" customFormat="1" ht="15.75" x14ac:dyDescent="0.25">
      <c r="A7" s="275"/>
      <c r="B7" s="276" t="s">
        <v>593</v>
      </c>
      <c r="C7" s="277" t="s">
        <v>594</v>
      </c>
      <c r="D7" s="281" t="s">
        <v>595</v>
      </c>
      <c r="E7" s="279">
        <v>24943.48</v>
      </c>
    </row>
    <row r="8" spans="1:5" s="280" customFormat="1" ht="15.75" x14ac:dyDescent="0.25">
      <c r="A8" s="275"/>
      <c r="B8" s="276" t="s">
        <v>593</v>
      </c>
      <c r="C8" s="277" t="s">
        <v>596</v>
      </c>
      <c r="D8" s="281" t="s">
        <v>595</v>
      </c>
      <c r="E8" s="279">
        <v>24943.48</v>
      </c>
    </row>
    <row r="9" spans="1:5" s="280" customFormat="1" ht="15.75" x14ac:dyDescent="0.25">
      <c r="A9" s="275"/>
      <c r="B9" s="276" t="s">
        <v>593</v>
      </c>
      <c r="C9" s="277" t="s">
        <v>597</v>
      </c>
      <c r="D9" s="281" t="s">
        <v>595</v>
      </c>
      <c r="E9" s="279">
        <v>24943.48</v>
      </c>
    </row>
    <row r="10" spans="1:5" s="280" customFormat="1" ht="15.75" x14ac:dyDescent="0.25">
      <c r="A10" s="275"/>
      <c r="B10" s="276" t="s">
        <v>593</v>
      </c>
      <c r="C10" s="277" t="s">
        <v>598</v>
      </c>
      <c r="D10" s="281" t="s">
        <v>595</v>
      </c>
      <c r="E10" s="279">
        <v>24943.48</v>
      </c>
    </row>
    <row r="11" spans="1:5" s="280" customFormat="1" ht="15.75" x14ac:dyDescent="0.25">
      <c r="A11" s="275"/>
      <c r="B11" s="276" t="s">
        <v>593</v>
      </c>
      <c r="C11" s="277" t="s">
        <v>599</v>
      </c>
      <c r="D11" s="281" t="s">
        <v>600</v>
      </c>
      <c r="E11" s="279">
        <v>94572.479999999996</v>
      </c>
    </row>
    <row r="12" spans="1:5" s="280" customFormat="1" ht="15.75" x14ac:dyDescent="0.25">
      <c r="A12" s="275"/>
      <c r="B12" s="276" t="s">
        <v>593</v>
      </c>
      <c r="C12" s="277" t="s">
        <v>601</v>
      </c>
      <c r="D12" s="281" t="s">
        <v>602</v>
      </c>
      <c r="E12" s="279">
        <v>50362.559999999998</v>
      </c>
    </row>
    <row r="13" spans="1:5" s="280" customFormat="1" ht="15.75" x14ac:dyDescent="0.25">
      <c r="A13" s="275"/>
      <c r="B13" s="276" t="s">
        <v>593</v>
      </c>
      <c r="C13" s="277" t="s">
        <v>603</v>
      </c>
      <c r="D13" s="281" t="s">
        <v>604</v>
      </c>
      <c r="E13" s="279">
        <v>78416</v>
      </c>
    </row>
    <row r="14" spans="1:5" s="280" customFormat="1" ht="15.75" x14ac:dyDescent="0.25">
      <c r="A14" s="275"/>
      <c r="B14" s="276" t="s">
        <v>593</v>
      </c>
      <c r="C14" s="277" t="s">
        <v>605</v>
      </c>
      <c r="D14" s="281" t="s">
        <v>606</v>
      </c>
      <c r="E14" s="279">
        <v>55276.32</v>
      </c>
    </row>
    <row r="15" spans="1:5" s="280" customFormat="1" ht="15.75" x14ac:dyDescent="0.25">
      <c r="A15" s="275"/>
      <c r="B15" s="276" t="s">
        <v>593</v>
      </c>
      <c r="C15" s="277" t="s">
        <v>607</v>
      </c>
      <c r="D15" s="281" t="s">
        <v>608</v>
      </c>
      <c r="E15" s="279">
        <v>44477.3</v>
      </c>
    </row>
    <row r="16" spans="1:5" s="280" customFormat="1" ht="15.75" x14ac:dyDescent="0.25">
      <c r="A16" s="275"/>
      <c r="B16" s="276" t="s">
        <v>609</v>
      </c>
      <c r="C16" s="277" t="s">
        <v>610</v>
      </c>
      <c r="D16" s="281" t="s">
        <v>611</v>
      </c>
      <c r="E16" s="279">
        <v>9938.8799999999992</v>
      </c>
    </row>
    <row r="17" spans="1:5" s="280" customFormat="1" ht="15.75" x14ac:dyDescent="0.25">
      <c r="A17" s="275"/>
      <c r="B17" s="276" t="s">
        <v>609</v>
      </c>
      <c r="C17" s="277" t="s">
        <v>612</v>
      </c>
      <c r="D17" s="281" t="s">
        <v>611</v>
      </c>
      <c r="E17" s="279">
        <v>9938.8799999999992</v>
      </c>
    </row>
    <row r="18" spans="1:5" s="280" customFormat="1" ht="15.75" x14ac:dyDescent="0.25">
      <c r="A18" s="275"/>
      <c r="B18" s="276" t="s">
        <v>609</v>
      </c>
      <c r="C18" s="277" t="s">
        <v>613</v>
      </c>
      <c r="D18" s="281" t="s">
        <v>611</v>
      </c>
      <c r="E18" s="279">
        <v>9938.8799999999992</v>
      </c>
    </row>
    <row r="19" spans="1:5" s="280" customFormat="1" ht="15.75" x14ac:dyDescent="0.25">
      <c r="A19" s="275"/>
      <c r="B19" s="276" t="s">
        <v>609</v>
      </c>
      <c r="C19" s="277" t="s">
        <v>614</v>
      </c>
      <c r="D19" s="281" t="s">
        <v>611</v>
      </c>
      <c r="E19" s="279">
        <v>9938.8799999999992</v>
      </c>
    </row>
    <row r="20" spans="1:5" s="280" customFormat="1" ht="15.75" x14ac:dyDescent="0.25">
      <c r="A20" s="275"/>
      <c r="B20" s="276" t="s">
        <v>609</v>
      </c>
      <c r="C20" s="277" t="s">
        <v>615</v>
      </c>
      <c r="D20" s="281" t="s">
        <v>611</v>
      </c>
      <c r="E20" s="279">
        <v>9938.8799999999992</v>
      </c>
    </row>
    <row r="21" spans="1:5" s="280" customFormat="1" ht="15.75" x14ac:dyDescent="0.25">
      <c r="A21" s="275"/>
      <c r="B21" s="276" t="s">
        <v>609</v>
      </c>
      <c r="C21" s="277" t="s">
        <v>616</v>
      </c>
      <c r="D21" s="281" t="s">
        <v>611</v>
      </c>
      <c r="E21" s="279">
        <v>9938.8799999999992</v>
      </c>
    </row>
    <row r="22" spans="1:5" s="280" customFormat="1" ht="15.75" x14ac:dyDescent="0.25">
      <c r="A22" s="275"/>
      <c r="B22" s="276" t="s">
        <v>609</v>
      </c>
      <c r="C22" s="277" t="s">
        <v>617</v>
      </c>
      <c r="D22" s="281" t="s">
        <v>611</v>
      </c>
      <c r="E22" s="279">
        <v>9938.8799999999992</v>
      </c>
    </row>
    <row r="23" spans="1:5" s="280" customFormat="1" ht="15.75" x14ac:dyDescent="0.25">
      <c r="A23" s="275"/>
      <c r="B23" s="276" t="s">
        <v>609</v>
      </c>
      <c r="C23" s="277" t="s">
        <v>618</v>
      </c>
      <c r="D23" s="281" t="s">
        <v>611</v>
      </c>
      <c r="E23" s="279">
        <v>9938.8799999999992</v>
      </c>
    </row>
    <row r="24" spans="1:5" s="280" customFormat="1" ht="15.75" x14ac:dyDescent="0.25">
      <c r="A24" s="275"/>
      <c r="B24" s="276" t="s">
        <v>609</v>
      </c>
      <c r="C24" s="277" t="s">
        <v>619</v>
      </c>
      <c r="D24" s="281" t="s">
        <v>611</v>
      </c>
      <c r="E24" s="279">
        <v>9938.8799999999992</v>
      </c>
    </row>
    <row r="25" spans="1:5" s="280" customFormat="1" ht="15.75" x14ac:dyDescent="0.25">
      <c r="A25" s="275"/>
      <c r="B25" s="276" t="s">
        <v>609</v>
      </c>
      <c r="C25" s="277" t="s">
        <v>620</v>
      </c>
      <c r="D25" s="281" t="s">
        <v>611</v>
      </c>
      <c r="E25" s="279">
        <v>9938.8799999999992</v>
      </c>
    </row>
    <row r="26" spans="1:5" s="280" customFormat="1" ht="15.75" x14ac:dyDescent="0.25">
      <c r="A26" s="275"/>
      <c r="B26" s="276" t="s">
        <v>621</v>
      </c>
      <c r="C26" s="277" t="s">
        <v>622</v>
      </c>
      <c r="D26" s="281" t="s">
        <v>623</v>
      </c>
      <c r="E26" s="279">
        <v>8091</v>
      </c>
    </row>
    <row r="27" spans="1:5" s="280" customFormat="1" ht="15.75" x14ac:dyDescent="0.25">
      <c r="A27" s="275"/>
      <c r="B27" s="276" t="s">
        <v>624</v>
      </c>
      <c r="C27" s="277" t="s">
        <v>625</v>
      </c>
      <c r="D27" s="281" t="s">
        <v>623</v>
      </c>
      <c r="E27" s="279">
        <v>8091</v>
      </c>
    </row>
    <row r="28" spans="1:5" s="280" customFormat="1" ht="15.75" x14ac:dyDescent="0.25">
      <c r="A28" s="275"/>
      <c r="B28" s="276" t="s">
        <v>626</v>
      </c>
      <c r="C28" s="277" t="s">
        <v>627</v>
      </c>
      <c r="D28" s="281" t="s">
        <v>623</v>
      </c>
      <c r="E28" s="279">
        <v>8091</v>
      </c>
    </row>
    <row r="29" spans="1:5" s="280" customFormat="1" ht="15.75" x14ac:dyDescent="0.25">
      <c r="A29" s="275"/>
      <c r="B29" s="276" t="s">
        <v>628</v>
      </c>
      <c r="C29" s="277" t="s">
        <v>629</v>
      </c>
      <c r="D29" s="281" t="s">
        <v>623</v>
      </c>
      <c r="E29" s="279">
        <v>8091</v>
      </c>
    </row>
    <row r="30" spans="1:5" s="280" customFormat="1" ht="15.75" x14ac:dyDescent="0.25">
      <c r="A30" s="275"/>
      <c r="B30" s="276" t="s">
        <v>630</v>
      </c>
      <c r="C30" s="277" t="s">
        <v>631</v>
      </c>
      <c r="D30" s="281" t="s">
        <v>623</v>
      </c>
      <c r="E30" s="279">
        <v>8091</v>
      </c>
    </row>
    <row r="31" spans="1:5" s="280" customFormat="1" ht="15.75" x14ac:dyDescent="0.25">
      <c r="A31" s="275"/>
      <c r="B31" s="276" t="s">
        <v>632</v>
      </c>
      <c r="C31" s="277" t="s">
        <v>633</v>
      </c>
      <c r="D31" s="281" t="s">
        <v>623</v>
      </c>
      <c r="E31" s="279">
        <v>8091</v>
      </c>
    </row>
    <row r="32" spans="1:5" s="280" customFormat="1" ht="15.75" x14ac:dyDescent="0.25">
      <c r="A32" s="275"/>
      <c r="B32" s="276" t="s">
        <v>634</v>
      </c>
      <c r="C32" s="277" t="s">
        <v>635</v>
      </c>
      <c r="D32" s="281" t="s">
        <v>623</v>
      </c>
      <c r="E32" s="279">
        <v>8091</v>
      </c>
    </row>
    <row r="33" spans="1:5" s="280" customFormat="1" ht="15.75" x14ac:dyDescent="0.25">
      <c r="A33" s="275"/>
      <c r="B33" s="276" t="s">
        <v>636</v>
      </c>
      <c r="C33" s="277" t="s">
        <v>637</v>
      </c>
      <c r="D33" s="281" t="s">
        <v>623</v>
      </c>
      <c r="E33" s="279">
        <v>8091</v>
      </c>
    </row>
    <row r="34" spans="1:5" s="280" customFormat="1" ht="15.75" x14ac:dyDescent="0.25">
      <c r="A34" s="275"/>
      <c r="B34" s="276" t="s">
        <v>638</v>
      </c>
      <c r="C34" s="277" t="s">
        <v>639</v>
      </c>
      <c r="D34" s="281" t="s">
        <v>623</v>
      </c>
      <c r="E34" s="279">
        <v>8091</v>
      </c>
    </row>
    <row r="35" spans="1:5" s="280" customFormat="1" ht="15.75" x14ac:dyDescent="0.25">
      <c r="A35" s="275"/>
      <c r="B35" s="276" t="s">
        <v>640</v>
      </c>
      <c r="C35" s="277" t="s">
        <v>641</v>
      </c>
      <c r="D35" s="281" t="s">
        <v>642</v>
      </c>
      <c r="E35" s="279">
        <v>108822.21</v>
      </c>
    </row>
    <row r="36" spans="1:5" s="280" customFormat="1" ht="15.75" x14ac:dyDescent="0.25">
      <c r="A36" s="275"/>
      <c r="B36" s="276" t="s">
        <v>643</v>
      </c>
      <c r="C36" s="277" t="s">
        <v>644</v>
      </c>
      <c r="D36" s="281" t="s">
        <v>645</v>
      </c>
      <c r="E36" s="279">
        <v>232000</v>
      </c>
    </row>
    <row r="37" spans="1:5" s="280" customFormat="1" ht="15.75" x14ac:dyDescent="0.25">
      <c r="A37" s="275"/>
      <c r="B37" s="276" t="s">
        <v>646</v>
      </c>
      <c r="C37" s="277">
        <v>90396831</v>
      </c>
      <c r="D37" s="282" t="s">
        <v>647</v>
      </c>
      <c r="E37" s="283">
        <v>208800</v>
      </c>
    </row>
    <row r="38" spans="1:5" s="280" customFormat="1" ht="15.75" x14ac:dyDescent="0.25">
      <c r="A38" s="275"/>
      <c r="B38" s="276" t="s">
        <v>648</v>
      </c>
      <c r="C38" s="277">
        <v>3544</v>
      </c>
      <c r="D38" s="284" t="s">
        <v>649</v>
      </c>
      <c r="E38" s="285">
        <v>12528</v>
      </c>
    </row>
    <row r="39" spans="1:5" s="280" customFormat="1" ht="15.75" x14ac:dyDescent="0.25">
      <c r="A39" s="275"/>
      <c r="B39" s="276" t="s">
        <v>650</v>
      </c>
      <c r="C39" s="277" t="s">
        <v>651</v>
      </c>
      <c r="D39" s="284" t="s">
        <v>652</v>
      </c>
      <c r="E39" s="285">
        <v>245355.8</v>
      </c>
    </row>
    <row r="40" spans="1:5" s="280" customFormat="1" ht="15.75" x14ac:dyDescent="0.25">
      <c r="A40" s="275"/>
      <c r="B40" s="276" t="s">
        <v>653</v>
      </c>
      <c r="C40" s="286" t="s">
        <v>654</v>
      </c>
      <c r="D40" s="276" t="s">
        <v>655</v>
      </c>
      <c r="E40" s="285">
        <v>235354</v>
      </c>
    </row>
    <row r="41" spans="1:5" s="280" customFormat="1" ht="15.75" x14ac:dyDescent="0.25">
      <c r="A41" s="275"/>
      <c r="B41" s="276" t="s">
        <v>656</v>
      </c>
      <c r="C41" s="286" t="s">
        <v>657</v>
      </c>
      <c r="D41" s="276" t="s">
        <v>658</v>
      </c>
      <c r="E41" s="285">
        <v>270927</v>
      </c>
    </row>
    <row r="42" spans="1:5" s="280" customFormat="1" ht="15.75" x14ac:dyDescent="0.25">
      <c r="A42" s="275"/>
      <c r="B42" s="276" t="s">
        <v>659</v>
      </c>
      <c r="C42" s="286" t="s">
        <v>660</v>
      </c>
      <c r="D42" s="276" t="s">
        <v>661</v>
      </c>
      <c r="E42" s="285">
        <v>254669.2</v>
      </c>
    </row>
    <row r="43" spans="1:5" s="280" customFormat="1" ht="15.75" x14ac:dyDescent="0.25">
      <c r="A43" s="275"/>
      <c r="B43" s="276" t="s">
        <v>662</v>
      </c>
      <c r="C43" s="286" t="s">
        <v>663</v>
      </c>
      <c r="D43" s="276" t="s">
        <v>664</v>
      </c>
      <c r="E43" s="285">
        <v>188174</v>
      </c>
    </row>
    <row r="44" spans="1:5" s="280" customFormat="1" ht="15.75" x14ac:dyDescent="0.25">
      <c r="A44" s="275"/>
      <c r="B44" s="276" t="s">
        <v>665</v>
      </c>
      <c r="C44" s="286">
        <v>4359</v>
      </c>
      <c r="D44" s="276" t="s">
        <v>666</v>
      </c>
      <c r="E44" s="285">
        <v>85115</v>
      </c>
    </row>
    <row r="45" spans="1:5" s="280" customFormat="1" ht="15.75" x14ac:dyDescent="0.25">
      <c r="A45" s="275"/>
      <c r="B45" s="276" t="s">
        <v>667</v>
      </c>
      <c r="C45" s="286">
        <v>4407</v>
      </c>
      <c r="D45" s="276" t="s">
        <v>666</v>
      </c>
      <c r="E45" s="285">
        <v>85115</v>
      </c>
    </row>
    <row r="46" spans="1:5" s="280" customFormat="1" ht="15.75" x14ac:dyDescent="0.25">
      <c r="A46" s="275"/>
      <c r="B46" s="276" t="s">
        <v>668</v>
      </c>
      <c r="C46" s="286">
        <v>4473</v>
      </c>
      <c r="D46" s="276" t="s">
        <v>666</v>
      </c>
      <c r="E46" s="285">
        <v>85115</v>
      </c>
    </row>
    <row r="47" spans="1:5" s="280" customFormat="1" ht="15.75" x14ac:dyDescent="0.25">
      <c r="A47" s="275"/>
      <c r="B47" s="276" t="s">
        <v>669</v>
      </c>
      <c r="C47" s="286"/>
      <c r="D47" s="276" t="s">
        <v>666</v>
      </c>
      <c r="E47" s="285">
        <v>85115</v>
      </c>
    </row>
    <row r="48" spans="1:5" s="280" customFormat="1" ht="15.75" x14ac:dyDescent="0.25">
      <c r="A48" s="275"/>
      <c r="B48" s="276" t="s">
        <v>670</v>
      </c>
      <c r="C48" s="286">
        <v>453</v>
      </c>
      <c r="D48" s="276" t="s">
        <v>671</v>
      </c>
      <c r="E48" s="285">
        <v>18497.36</v>
      </c>
    </row>
    <row r="49" spans="1:5" ht="15.75" x14ac:dyDescent="0.25">
      <c r="A49" s="275"/>
      <c r="B49" s="276" t="s">
        <v>672</v>
      </c>
      <c r="C49" s="286">
        <v>454</v>
      </c>
      <c r="D49" s="276" t="s">
        <v>671</v>
      </c>
      <c r="E49" s="285">
        <v>18359.32</v>
      </c>
    </row>
    <row r="50" spans="1:5" ht="15.75" x14ac:dyDescent="0.25">
      <c r="A50" s="287"/>
      <c r="B50" s="276" t="s">
        <v>673</v>
      </c>
      <c r="C50" s="288">
        <v>464</v>
      </c>
      <c r="D50" s="289" t="s">
        <v>671</v>
      </c>
      <c r="E50" s="285">
        <v>9662.7999999999993</v>
      </c>
    </row>
    <row r="51" spans="1:5" ht="24" thickBot="1" x14ac:dyDescent="0.4">
      <c r="A51" s="290"/>
      <c r="B51" s="291"/>
      <c r="C51" s="291"/>
      <c r="D51" s="292" t="s">
        <v>22</v>
      </c>
      <c r="E51" s="293">
        <f>SUM(E4:E50)</f>
        <v>5670849.4799999986</v>
      </c>
    </row>
  </sheetData>
  <mergeCells count="1">
    <mergeCell ref="A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18"/>
  <sheetViews>
    <sheetView workbookViewId="0">
      <selection activeCell="B17" sqref="B17"/>
    </sheetView>
  </sheetViews>
  <sheetFormatPr baseColWidth="10" defaultRowHeight="16.5" x14ac:dyDescent="0.3"/>
  <cols>
    <col min="1" max="1" width="12.7109375" style="2" customWidth="1"/>
    <col min="2" max="2" width="88.7109375" style="1" customWidth="1"/>
    <col min="3" max="3" width="13.42578125" style="2" customWidth="1"/>
    <col min="4" max="4" width="38" style="1" customWidth="1"/>
    <col min="5" max="5" width="14.42578125" style="1" customWidth="1"/>
    <col min="6" max="6" width="13.85546875" style="1" bestFit="1" customWidth="1"/>
    <col min="7" max="16384" width="11.42578125" style="1"/>
  </cols>
  <sheetData>
    <row r="2" spans="1:6" x14ac:dyDescent="0.3">
      <c r="A2" s="194" t="s">
        <v>393</v>
      </c>
      <c r="B2" s="195" t="s">
        <v>394</v>
      </c>
      <c r="D2" s="201" t="s">
        <v>441</v>
      </c>
      <c r="E2" s="202">
        <f>E6+E14</f>
        <v>209531.62</v>
      </c>
    </row>
    <row r="3" spans="1:6" x14ac:dyDescent="0.3">
      <c r="D3" s="218" t="s">
        <v>283</v>
      </c>
      <c r="E3" s="223">
        <f>E11+E18</f>
        <v>205000</v>
      </c>
    </row>
    <row r="4" spans="1:6" x14ac:dyDescent="0.3">
      <c r="D4" s="201" t="s">
        <v>284</v>
      </c>
      <c r="E4" s="202">
        <f>E2-E3</f>
        <v>4531.6199999999953</v>
      </c>
    </row>
    <row r="6" spans="1:6" ht="17.25" thickBot="1" x14ac:dyDescent="0.35">
      <c r="A6" s="220" t="s">
        <v>5</v>
      </c>
      <c r="B6" s="221">
        <v>1</v>
      </c>
      <c r="D6" s="1" t="s">
        <v>425</v>
      </c>
      <c r="E6" s="4">
        <v>119531.62</v>
      </c>
    </row>
    <row r="7" spans="1:6" ht="17.25" thickBot="1" x14ac:dyDescent="0.35">
      <c r="A7" s="196" t="s">
        <v>0</v>
      </c>
      <c r="B7" s="197" t="s">
        <v>1</v>
      </c>
      <c r="C7" s="197" t="s">
        <v>2</v>
      </c>
      <c r="D7" s="197" t="s">
        <v>3</v>
      </c>
      <c r="E7" s="197" t="s">
        <v>4</v>
      </c>
    </row>
    <row r="8" spans="1:6" x14ac:dyDescent="0.3">
      <c r="A8" s="21" t="s">
        <v>395</v>
      </c>
      <c r="B8" s="26" t="s">
        <v>398</v>
      </c>
      <c r="C8" s="1">
        <v>175</v>
      </c>
      <c r="D8" s="25" t="s">
        <v>399</v>
      </c>
      <c r="E8" s="31">
        <v>30000</v>
      </c>
    </row>
    <row r="9" spans="1:6" x14ac:dyDescent="0.3">
      <c r="A9" s="21"/>
      <c r="B9" s="26" t="s">
        <v>500</v>
      </c>
      <c r="C9" s="22">
        <v>5396</v>
      </c>
      <c r="D9" s="25" t="s">
        <v>501</v>
      </c>
      <c r="E9" s="31">
        <v>88000</v>
      </c>
    </row>
    <row r="10" spans="1:6" x14ac:dyDescent="0.3">
      <c r="A10" s="23"/>
      <c r="B10" s="27"/>
      <c r="C10" s="21"/>
      <c r="D10" s="27"/>
      <c r="E10" s="31"/>
      <c r="F10" s="227" t="s">
        <v>442</v>
      </c>
    </row>
    <row r="11" spans="1:6" ht="17.25" thickBot="1" x14ac:dyDescent="0.35">
      <c r="A11" s="24"/>
      <c r="B11" s="19"/>
      <c r="C11" s="29" t="s">
        <v>87</v>
      </c>
      <c r="D11" s="30"/>
      <c r="E11" s="32">
        <f>SUM(E8:E10)</f>
        <v>118000</v>
      </c>
      <c r="F11" s="228">
        <f>E6-E11</f>
        <v>1531.6199999999953</v>
      </c>
    </row>
    <row r="12" spans="1:6" x14ac:dyDescent="0.3">
      <c r="A12" s="81"/>
      <c r="B12" s="58"/>
      <c r="C12" s="191"/>
      <c r="D12" s="226"/>
      <c r="E12" s="214"/>
      <c r="F12" s="4"/>
    </row>
    <row r="14" spans="1:6" ht="17.25" thickBot="1" x14ac:dyDescent="0.35">
      <c r="A14" s="220" t="s">
        <v>5</v>
      </c>
      <c r="B14" s="221">
        <v>2</v>
      </c>
      <c r="D14" s="1" t="s">
        <v>425</v>
      </c>
      <c r="E14" s="31">
        <v>90000</v>
      </c>
    </row>
    <row r="15" spans="1:6" ht="17.25" thickBot="1" x14ac:dyDescent="0.35">
      <c r="A15" s="196" t="s">
        <v>0</v>
      </c>
      <c r="B15" s="197" t="s">
        <v>1</v>
      </c>
      <c r="C15" s="197" t="s">
        <v>2</v>
      </c>
      <c r="D15" s="197" t="s">
        <v>3</v>
      </c>
      <c r="E15" s="197" t="s">
        <v>4</v>
      </c>
    </row>
    <row r="16" spans="1:6" x14ac:dyDescent="0.3">
      <c r="A16" s="21" t="s">
        <v>395</v>
      </c>
      <c r="B16" s="25" t="s">
        <v>396</v>
      </c>
      <c r="C16" s="28">
        <v>9</v>
      </c>
      <c r="D16" s="25" t="s">
        <v>397</v>
      </c>
      <c r="E16" s="31">
        <v>87000</v>
      </c>
    </row>
    <row r="17" spans="1:6" x14ac:dyDescent="0.3">
      <c r="A17" s="23"/>
      <c r="B17" s="27"/>
      <c r="C17" s="21"/>
      <c r="D17" s="27"/>
      <c r="E17" s="31"/>
      <c r="F17" s="227" t="s">
        <v>442</v>
      </c>
    </row>
    <row r="18" spans="1:6" ht="17.25" thickBot="1" x14ac:dyDescent="0.35">
      <c r="A18" s="24"/>
      <c r="B18" s="19"/>
      <c r="C18" s="29" t="s">
        <v>87</v>
      </c>
      <c r="D18" s="30"/>
      <c r="E18" s="32">
        <f>SUM(E16:E17)</f>
        <v>87000</v>
      </c>
      <c r="F18" s="228">
        <f>E14-E18</f>
        <v>3000</v>
      </c>
    </row>
  </sheetData>
  <pageMargins left="0.7" right="0.7" top="0.75" bottom="0.75" header="0.3" footer="0.3"/>
  <pageSetup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29"/>
  <sheetViews>
    <sheetView view="pageLayout" zoomScaleNormal="100" workbookViewId="0">
      <selection activeCell="B12" sqref="B12"/>
    </sheetView>
  </sheetViews>
  <sheetFormatPr baseColWidth="10" defaultRowHeight="16.5" x14ac:dyDescent="0.3"/>
  <cols>
    <col min="1" max="1" width="12.7109375" style="2" customWidth="1"/>
    <col min="2" max="2" width="63.140625" style="1" customWidth="1"/>
    <col min="3" max="3" width="13.42578125" style="2" customWidth="1"/>
    <col min="4" max="4" width="38" style="1" customWidth="1"/>
    <col min="5" max="5" width="14.42578125" style="1" customWidth="1"/>
    <col min="6" max="6" width="12.7109375" style="1" bestFit="1" customWidth="1"/>
    <col min="7" max="16384" width="11.42578125" style="1"/>
  </cols>
  <sheetData>
    <row r="2" spans="1:6" x14ac:dyDescent="0.3">
      <c r="A2" s="194" t="s">
        <v>378</v>
      </c>
      <c r="B2" s="195" t="s">
        <v>379</v>
      </c>
      <c r="D2" s="201" t="s">
        <v>441</v>
      </c>
      <c r="E2" s="202">
        <f>E7+E15+E25</f>
        <v>105254.35</v>
      </c>
    </row>
    <row r="3" spans="1:6" x14ac:dyDescent="0.3">
      <c r="D3" s="218" t="s">
        <v>283</v>
      </c>
      <c r="E3" s="223">
        <f>E13+E22+E29</f>
        <v>51480.53</v>
      </c>
    </row>
    <row r="4" spans="1:6" x14ac:dyDescent="0.3">
      <c r="D4" s="201" t="s">
        <v>284</v>
      </c>
      <c r="E4" s="202">
        <f>E2-E3</f>
        <v>53773.820000000007</v>
      </c>
    </row>
    <row r="5" spans="1:6" x14ac:dyDescent="0.3">
      <c r="D5" s="131"/>
      <c r="E5" s="193"/>
    </row>
    <row r="6" spans="1:6" x14ac:dyDescent="0.3">
      <c r="D6" s="131"/>
      <c r="E6" s="193"/>
    </row>
    <row r="7" spans="1:6" ht="17.25" thickBot="1" x14ac:dyDescent="0.35">
      <c r="A7" s="220" t="s">
        <v>5</v>
      </c>
      <c r="B7" s="221">
        <v>1</v>
      </c>
      <c r="D7" s="1" t="s">
        <v>425</v>
      </c>
      <c r="E7" s="31">
        <v>13539.52</v>
      </c>
    </row>
    <row r="8" spans="1:6" ht="17.25" thickBot="1" x14ac:dyDescent="0.35">
      <c r="A8" s="196" t="s">
        <v>0</v>
      </c>
      <c r="B8" s="197" t="s">
        <v>1</v>
      </c>
      <c r="C8" s="197" t="s">
        <v>2</v>
      </c>
      <c r="D8" s="197" t="s">
        <v>3</v>
      </c>
      <c r="E8" s="197" t="s">
        <v>4</v>
      </c>
    </row>
    <row r="9" spans="1:6" x14ac:dyDescent="0.3">
      <c r="A9" s="21">
        <v>446</v>
      </c>
      <c r="B9" s="25" t="s">
        <v>380</v>
      </c>
      <c r="C9" s="28">
        <v>1177</v>
      </c>
      <c r="D9" s="25" t="s">
        <v>381</v>
      </c>
      <c r="E9" s="31">
        <v>1276</v>
      </c>
    </row>
    <row r="10" spans="1:6" x14ac:dyDescent="0.3">
      <c r="A10" s="21" t="s">
        <v>383</v>
      </c>
      <c r="B10" s="26" t="s">
        <v>382</v>
      </c>
      <c r="C10" s="22">
        <v>1176</v>
      </c>
      <c r="D10" s="25" t="s">
        <v>381</v>
      </c>
      <c r="E10" s="31">
        <v>2918.56</v>
      </c>
    </row>
    <row r="11" spans="1:6" x14ac:dyDescent="0.3">
      <c r="A11" s="21">
        <v>538</v>
      </c>
      <c r="B11" s="26" t="s">
        <v>387</v>
      </c>
      <c r="C11" s="22">
        <v>470</v>
      </c>
      <c r="D11" s="26" t="s">
        <v>494</v>
      </c>
      <c r="E11" s="31">
        <v>5568</v>
      </c>
    </row>
    <row r="12" spans="1:6" x14ac:dyDescent="0.3">
      <c r="A12" s="23"/>
      <c r="B12" s="27"/>
      <c r="C12" s="21"/>
      <c r="D12" s="27"/>
      <c r="E12" s="31"/>
      <c r="F12" s="227" t="s">
        <v>442</v>
      </c>
    </row>
    <row r="13" spans="1:6" ht="17.25" thickBot="1" x14ac:dyDescent="0.35">
      <c r="A13" s="24"/>
      <c r="B13" s="19"/>
      <c r="C13" s="29" t="s">
        <v>87</v>
      </c>
      <c r="D13" s="30"/>
      <c r="E13" s="32">
        <f>SUM(E9:E12)</f>
        <v>9762.56</v>
      </c>
      <c r="F13" s="228">
        <f>E7-E13</f>
        <v>3776.9600000000009</v>
      </c>
    </row>
    <row r="15" spans="1:6" ht="17.25" thickBot="1" x14ac:dyDescent="0.35">
      <c r="A15" s="220" t="s">
        <v>5</v>
      </c>
      <c r="B15" s="221">
        <v>2</v>
      </c>
      <c r="D15" s="1" t="s">
        <v>425</v>
      </c>
      <c r="E15" s="31">
        <v>40324.1</v>
      </c>
    </row>
    <row r="16" spans="1:6" ht="17.25" thickBot="1" x14ac:dyDescent="0.35">
      <c r="A16" s="196" t="s">
        <v>0</v>
      </c>
      <c r="B16" s="197" t="s">
        <v>1</v>
      </c>
      <c r="C16" s="197" t="s">
        <v>2</v>
      </c>
      <c r="D16" s="197" t="s">
        <v>3</v>
      </c>
      <c r="E16" s="197" t="s">
        <v>4</v>
      </c>
    </row>
    <row r="17" spans="1:6" x14ac:dyDescent="0.3">
      <c r="A17" s="21">
        <v>439</v>
      </c>
      <c r="B17" s="25" t="s">
        <v>386</v>
      </c>
      <c r="C17" s="28">
        <v>3902</v>
      </c>
      <c r="D17" s="25" t="s">
        <v>505</v>
      </c>
      <c r="E17" s="31">
        <v>5809.13</v>
      </c>
    </row>
    <row r="18" spans="1:6" x14ac:dyDescent="0.3">
      <c r="A18" s="21">
        <v>314</v>
      </c>
      <c r="B18" s="26" t="s">
        <v>389</v>
      </c>
      <c r="C18" s="22">
        <v>6644</v>
      </c>
      <c r="D18" s="25" t="s">
        <v>390</v>
      </c>
      <c r="E18" s="31">
        <v>15915.2</v>
      </c>
    </row>
    <row r="19" spans="1:6" x14ac:dyDescent="0.3">
      <c r="A19" s="21">
        <v>314</v>
      </c>
      <c r="B19" s="26" t="s">
        <v>388</v>
      </c>
      <c r="C19" s="22">
        <v>16446</v>
      </c>
      <c r="D19" s="26" t="s">
        <v>391</v>
      </c>
      <c r="E19" s="31">
        <v>2964.64</v>
      </c>
    </row>
    <row r="20" spans="1:6" x14ac:dyDescent="0.3">
      <c r="A20" s="21">
        <v>314</v>
      </c>
      <c r="B20" s="26" t="s">
        <v>388</v>
      </c>
      <c r="C20" s="22">
        <v>2653</v>
      </c>
      <c r="D20" s="26" t="s">
        <v>392</v>
      </c>
      <c r="E20" s="31">
        <v>460</v>
      </c>
    </row>
    <row r="21" spans="1:6" x14ac:dyDescent="0.3">
      <c r="A21" s="23"/>
      <c r="B21" s="27"/>
      <c r="C21" s="21"/>
      <c r="D21" s="27"/>
      <c r="E21" s="31"/>
      <c r="F21" s="227" t="s">
        <v>442</v>
      </c>
    </row>
    <row r="22" spans="1:6" ht="17.25" thickBot="1" x14ac:dyDescent="0.35">
      <c r="A22" s="24"/>
      <c r="B22" s="19"/>
      <c r="C22" s="29" t="s">
        <v>87</v>
      </c>
      <c r="D22" s="30"/>
      <c r="E22" s="32">
        <f>SUM(E17:E21)</f>
        <v>25148.97</v>
      </c>
      <c r="F22" s="228">
        <f>E15-E22</f>
        <v>15175.129999999997</v>
      </c>
    </row>
    <row r="25" spans="1:6" ht="17.25" thickBot="1" x14ac:dyDescent="0.35">
      <c r="A25" s="220" t="s">
        <v>5</v>
      </c>
      <c r="B25" s="221">
        <v>3</v>
      </c>
      <c r="D25" s="1" t="s">
        <v>425</v>
      </c>
      <c r="E25" s="31">
        <v>51390.73</v>
      </c>
    </row>
    <row r="26" spans="1:6" ht="17.25" thickBot="1" x14ac:dyDescent="0.35">
      <c r="A26" s="196" t="s">
        <v>0</v>
      </c>
      <c r="B26" s="197" t="s">
        <v>1</v>
      </c>
      <c r="C26" s="197" t="s">
        <v>2</v>
      </c>
      <c r="D26" s="197" t="s">
        <v>3</v>
      </c>
      <c r="E26" s="197" t="s">
        <v>4</v>
      </c>
    </row>
    <row r="27" spans="1:6" x14ac:dyDescent="0.3">
      <c r="A27" s="21">
        <v>544</v>
      </c>
      <c r="B27" s="25" t="s">
        <v>384</v>
      </c>
      <c r="C27" s="28">
        <v>239</v>
      </c>
      <c r="D27" s="25" t="s">
        <v>385</v>
      </c>
      <c r="E27" s="31">
        <v>11948</v>
      </c>
    </row>
    <row r="28" spans="1:6" x14ac:dyDescent="0.3">
      <c r="A28" s="23"/>
      <c r="B28" s="27" t="s">
        <v>689</v>
      </c>
      <c r="C28" s="21"/>
      <c r="D28" s="27" t="s">
        <v>690</v>
      </c>
      <c r="E28" s="31">
        <f>'Gasolina POA 9'!D17</f>
        <v>4621</v>
      </c>
      <c r="F28" s="227" t="s">
        <v>442</v>
      </c>
    </row>
    <row r="29" spans="1:6" ht="17.25" thickBot="1" x14ac:dyDescent="0.35">
      <c r="A29" s="24"/>
      <c r="B29" s="19"/>
      <c r="C29" s="29" t="s">
        <v>87</v>
      </c>
      <c r="D29" s="30"/>
      <c r="E29" s="32">
        <f>SUM(E27:E28)</f>
        <v>16569</v>
      </c>
      <c r="F29" s="228">
        <f>E25-E29</f>
        <v>34821.730000000003</v>
      </c>
    </row>
  </sheetData>
  <pageMargins left="0.7" right="0.7" top="0.75" bottom="0.75" header="0.3" footer="0.3"/>
  <pageSetup scale="7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7" sqref="D17"/>
    </sheetView>
  </sheetViews>
  <sheetFormatPr baseColWidth="10" defaultRowHeight="16.5" x14ac:dyDescent="0.3"/>
  <cols>
    <col min="1" max="1" width="19.140625" style="1" bestFit="1" customWidth="1"/>
    <col min="2" max="2" width="30.140625" style="1" customWidth="1"/>
    <col min="3" max="3" width="19.42578125" style="1" customWidth="1"/>
    <col min="4" max="4" width="17" style="1" customWidth="1"/>
    <col min="5" max="5" width="12.7109375" style="1" bestFit="1" customWidth="1"/>
    <col min="6" max="16384" width="11.42578125" style="1"/>
  </cols>
  <sheetData>
    <row r="1" spans="1:5" x14ac:dyDescent="0.3">
      <c r="B1" s="307" t="s">
        <v>440</v>
      </c>
      <c r="C1" s="307"/>
    </row>
    <row r="3" spans="1:5" x14ac:dyDescent="0.3">
      <c r="A3" s="47" t="s">
        <v>685</v>
      </c>
      <c r="B3" s="47" t="s">
        <v>379</v>
      </c>
      <c r="C3" s="48"/>
      <c r="D3" s="48"/>
    </row>
    <row r="4" spans="1:5" x14ac:dyDescent="0.3">
      <c r="A4" s="47" t="s">
        <v>5</v>
      </c>
      <c r="B4" s="47" t="s">
        <v>686</v>
      </c>
      <c r="C4" s="48"/>
      <c r="D4" s="48"/>
      <c r="E4" s="1" t="s">
        <v>314</v>
      </c>
    </row>
    <row r="5" spans="1:5" x14ac:dyDescent="0.3">
      <c r="A5" s="47" t="s">
        <v>63</v>
      </c>
      <c r="B5" s="47" t="s">
        <v>687</v>
      </c>
      <c r="C5" s="48"/>
      <c r="D5" s="56">
        <v>39443.72</v>
      </c>
      <c r="E5" s="74">
        <f>D5-D17</f>
        <v>34822.720000000001</v>
      </c>
    </row>
    <row r="6" spans="1:5" ht="17.25" thickBot="1" x14ac:dyDescent="0.35"/>
    <row r="7" spans="1:5" x14ac:dyDescent="0.3">
      <c r="A7" s="69" t="s">
        <v>65</v>
      </c>
      <c r="B7" s="69" t="s">
        <v>66</v>
      </c>
      <c r="C7" s="125" t="s">
        <v>67</v>
      </c>
      <c r="D7" s="69" t="s">
        <v>22</v>
      </c>
      <c r="E7" s="8"/>
    </row>
    <row r="8" spans="1:5" x14ac:dyDescent="0.3">
      <c r="A8" s="43" t="s">
        <v>688</v>
      </c>
      <c r="B8" s="43" t="s">
        <v>68</v>
      </c>
      <c r="C8" s="43" t="s">
        <v>252</v>
      </c>
      <c r="D8" s="44">
        <v>862.8</v>
      </c>
    </row>
    <row r="9" spans="1:5" x14ac:dyDescent="0.3">
      <c r="A9" s="43" t="s">
        <v>697</v>
      </c>
      <c r="B9" s="43" t="s">
        <v>68</v>
      </c>
      <c r="C9" s="43" t="s">
        <v>252</v>
      </c>
      <c r="D9" s="44">
        <v>862.8</v>
      </c>
    </row>
    <row r="10" spans="1:5" x14ac:dyDescent="0.3">
      <c r="A10" s="43" t="s">
        <v>698</v>
      </c>
      <c r="B10" s="43" t="s">
        <v>68</v>
      </c>
      <c r="C10" s="43" t="s">
        <v>699</v>
      </c>
      <c r="D10" s="44">
        <v>339.2</v>
      </c>
    </row>
    <row r="11" spans="1:5" x14ac:dyDescent="0.3">
      <c r="A11" s="43" t="s">
        <v>700</v>
      </c>
      <c r="B11" s="43" t="s">
        <v>68</v>
      </c>
      <c r="C11" s="43" t="s">
        <v>252</v>
      </c>
      <c r="D11" s="44">
        <v>575.20000000000005</v>
      </c>
    </row>
    <row r="12" spans="1:5" x14ac:dyDescent="0.3">
      <c r="A12" s="43" t="s">
        <v>701</v>
      </c>
      <c r="B12" s="43" t="s">
        <v>68</v>
      </c>
      <c r="C12" s="43" t="s">
        <v>252</v>
      </c>
      <c r="D12" s="44">
        <v>575.20000000000005</v>
      </c>
    </row>
    <row r="13" spans="1:5" x14ac:dyDescent="0.3">
      <c r="A13" s="43" t="s">
        <v>732</v>
      </c>
      <c r="B13" s="43" t="s">
        <v>68</v>
      </c>
      <c r="C13" s="43" t="s">
        <v>699</v>
      </c>
      <c r="D13" s="44">
        <v>271.5</v>
      </c>
    </row>
    <row r="14" spans="1:5" x14ac:dyDescent="0.3">
      <c r="A14" s="43" t="s">
        <v>733</v>
      </c>
      <c r="B14" s="43" t="s">
        <v>68</v>
      </c>
      <c r="C14" s="43" t="s">
        <v>252</v>
      </c>
      <c r="D14" s="44">
        <v>862.8</v>
      </c>
    </row>
    <row r="15" spans="1:5" x14ac:dyDescent="0.3">
      <c r="A15" s="43" t="s">
        <v>734</v>
      </c>
      <c r="B15" s="43" t="s">
        <v>68</v>
      </c>
      <c r="C15" s="43" t="s">
        <v>699</v>
      </c>
      <c r="D15" s="44">
        <v>271.5</v>
      </c>
    </row>
    <row r="16" spans="1:5" x14ac:dyDescent="0.3">
      <c r="C16" s="58"/>
      <c r="D16" s="73"/>
    </row>
    <row r="17" spans="4:5" x14ac:dyDescent="0.3">
      <c r="D17" s="16">
        <f>SUM(D8:D16)</f>
        <v>4621</v>
      </c>
    </row>
    <row r="18" spans="4:5" x14ac:dyDescent="0.3">
      <c r="D18" s="4"/>
    </row>
    <row r="19" spans="4:5" x14ac:dyDescent="0.3">
      <c r="D19" s="4"/>
    </row>
    <row r="20" spans="4:5" x14ac:dyDescent="0.3">
      <c r="D20" s="4"/>
      <c r="E20" s="1" t="s">
        <v>87</v>
      </c>
    </row>
    <row r="21" spans="4:5" x14ac:dyDescent="0.3">
      <c r="D21" s="4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workbookViewId="0">
      <selection activeCell="B2" sqref="B2:D2"/>
    </sheetView>
  </sheetViews>
  <sheetFormatPr baseColWidth="10" defaultRowHeight="16.5" x14ac:dyDescent="0.3"/>
  <cols>
    <col min="1" max="1" width="9" style="1" customWidth="1"/>
    <col min="2" max="2" width="52.42578125" style="1" customWidth="1"/>
    <col min="3" max="3" width="21.85546875" style="1" customWidth="1"/>
    <col min="4" max="5" width="23.5703125" style="1" customWidth="1"/>
    <col min="6" max="6" width="18.42578125" style="1" customWidth="1"/>
    <col min="7" max="7" width="19.28515625" style="1" customWidth="1"/>
    <col min="8" max="8" width="21.7109375" style="1" hidden="1" customWidth="1"/>
    <col min="9" max="9" width="13.85546875" style="1" bestFit="1" customWidth="1"/>
    <col min="10" max="16384" width="11.42578125" style="1"/>
  </cols>
  <sheetData>
    <row r="2" spans="1:15" ht="36.75" customHeight="1" x14ac:dyDescent="0.3">
      <c r="B2" s="304" t="s">
        <v>301</v>
      </c>
      <c r="C2" s="304"/>
      <c r="D2" s="304"/>
      <c r="E2" s="255"/>
    </row>
    <row r="3" spans="1:15" ht="18.75" x14ac:dyDescent="0.3">
      <c r="B3" s="304" t="s">
        <v>544</v>
      </c>
      <c r="C3" s="304"/>
      <c r="D3" s="304"/>
      <c r="E3" s="255"/>
    </row>
    <row r="7" spans="1:15" ht="17.25" thickBot="1" x14ac:dyDescent="0.35">
      <c r="B7" s="254"/>
      <c r="C7" s="161" t="s">
        <v>299</v>
      </c>
      <c r="D7" s="163" t="s">
        <v>315</v>
      </c>
      <c r="E7" s="163" t="s">
        <v>545</v>
      </c>
      <c r="F7" s="95" t="s">
        <v>283</v>
      </c>
      <c r="G7" s="95" t="s">
        <v>546</v>
      </c>
      <c r="H7" s="162" t="s">
        <v>300</v>
      </c>
    </row>
    <row r="8" spans="1:15" ht="18" thickBot="1" x14ac:dyDescent="0.35">
      <c r="A8" s="1">
        <v>1</v>
      </c>
      <c r="B8" s="96" t="s">
        <v>90</v>
      </c>
      <c r="C8" s="153">
        <v>402992.37</v>
      </c>
      <c r="D8" s="153">
        <f t="shared" ref="D8:E12" si="0">C8-H8</f>
        <v>332270.36</v>
      </c>
      <c r="E8" s="153">
        <f t="shared" si="0"/>
        <v>332270.36</v>
      </c>
      <c r="F8" s="156"/>
      <c r="G8" s="159">
        <f t="shared" ref="G8:G15" si="1">E8-F8</f>
        <v>332270.36</v>
      </c>
      <c r="H8" s="160">
        <v>70722.009999999995</v>
      </c>
    </row>
    <row r="9" spans="1:15" ht="17.25" thickBot="1" x14ac:dyDescent="0.35">
      <c r="A9" s="1">
        <v>2</v>
      </c>
      <c r="B9" s="97" t="s">
        <v>157</v>
      </c>
      <c r="C9" s="154">
        <v>1500000</v>
      </c>
      <c r="D9" s="154">
        <f t="shared" si="0"/>
        <v>814140</v>
      </c>
      <c r="E9" s="154">
        <f t="shared" si="0"/>
        <v>814140</v>
      </c>
      <c r="F9" s="157"/>
      <c r="G9" s="159">
        <f t="shared" si="1"/>
        <v>814140</v>
      </c>
      <c r="H9" s="157">
        <v>685860</v>
      </c>
      <c r="I9" s="4"/>
    </row>
    <row r="10" spans="1:15" ht="17.25" thickBot="1" x14ac:dyDescent="0.35">
      <c r="A10" s="1">
        <v>3</v>
      </c>
      <c r="B10" s="97" t="s">
        <v>9</v>
      </c>
      <c r="C10" s="154">
        <v>169100</v>
      </c>
      <c r="D10" s="154">
        <f t="shared" si="0"/>
        <v>169100</v>
      </c>
      <c r="E10" s="154">
        <f t="shared" si="0"/>
        <v>169100</v>
      </c>
      <c r="F10" s="157">
        <f>'POA 3 '!F3</f>
        <v>70308.39</v>
      </c>
      <c r="G10" s="159">
        <f t="shared" si="1"/>
        <v>98791.61</v>
      </c>
      <c r="H10" s="157"/>
    </row>
    <row r="11" spans="1:15" ht="17.25" thickBot="1" x14ac:dyDescent="0.35">
      <c r="A11" s="1">
        <v>4</v>
      </c>
      <c r="B11" s="98" t="s">
        <v>82</v>
      </c>
      <c r="C11" s="154">
        <v>69597.22</v>
      </c>
      <c r="D11" s="154">
        <f t="shared" si="0"/>
        <v>61454.71</v>
      </c>
      <c r="E11" s="154">
        <f t="shared" si="0"/>
        <v>61454.71</v>
      </c>
      <c r="F11" s="157">
        <f>'POA 4'!E2</f>
        <v>41143.19999999999</v>
      </c>
      <c r="G11" s="159">
        <f t="shared" si="1"/>
        <v>20311.510000000009</v>
      </c>
      <c r="H11" s="157">
        <v>8142.51</v>
      </c>
    </row>
    <row r="12" spans="1:15" ht="17.25" thickBot="1" x14ac:dyDescent="0.35">
      <c r="A12" s="1">
        <v>5</v>
      </c>
      <c r="B12" s="97" t="s">
        <v>158</v>
      </c>
      <c r="C12" s="154">
        <v>436610.74</v>
      </c>
      <c r="D12" s="154">
        <f t="shared" si="0"/>
        <v>335403.53999999998</v>
      </c>
      <c r="E12" s="154">
        <f t="shared" si="0"/>
        <v>335403.53999999998</v>
      </c>
      <c r="F12" s="157">
        <f>'POA 5'!F3</f>
        <v>191104.37400000001</v>
      </c>
      <c r="G12" s="159">
        <f t="shared" si="1"/>
        <v>144299.16599999997</v>
      </c>
      <c r="H12" s="157">
        <v>101207.2</v>
      </c>
    </row>
    <row r="13" spans="1:15" ht="17.25" thickBot="1" x14ac:dyDescent="0.35">
      <c r="A13" s="1">
        <v>6</v>
      </c>
      <c r="B13" s="99" t="s">
        <v>298</v>
      </c>
      <c r="C13" s="154">
        <v>299221.82</v>
      </c>
      <c r="D13" s="154">
        <f>C13-H13</f>
        <v>56619.66</v>
      </c>
      <c r="E13" s="154">
        <v>299221.82</v>
      </c>
      <c r="F13" s="157">
        <f>'POA 6'!E3</f>
        <v>184158.84</v>
      </c>
      <c r="G13" s="159">
        <f t="shared" si="1"/>
        <v>115062.98000000001</v>
      </c>
      <c r="H13" s="157">
        <v>242602.16</v>
      </c>
    </row>
    <row r="14" spans="1:15" ht="17.25" thickBot="1" x14ac:dyDescent="0.35">
      <c r="A14" s="1">
        <v>7</v>
      </c>
      <c r="B14" s="97" t="s">
        <v>159</v>
      </c>
      <c r="C14" s="154">
        <v>6133850</v>
      </c>
      <c r="D14" s="154">
        <f>C14-H14</f>
        <v>6056082.2599999998</v>
      </c>
      <c r="E14" s="154">
        <f>D14-I14</f>
        <v>6056082.2599999998</v>
      </c>
      <c r="F14" s="157"/>
      <c r="G14" s="159">
        <f t="shared" si="1"/>
        <v>6056082.2599999998</v>
      </c>
      <c r="H14" s="157">
        <v>77767.740000000005</v>
      </c>
      <c r="I14" s="4"/>
      <c r="O14" s="185"/>
    </row>
    <row r="15" spans="1:15" ht="17.25" thickBot="1" x14ac:dyDescent="0.35">
      <c r="A15" s="1">
        <v>8</v>
      </c>
      <c r="B15" s="100" t="s">
        <v>160</v>
      </c>
      <c r="C15" s="154">
        <v>305401.46999999997</v>
      </c>
      <c r="D15" s="154">
        <f>C15-H15</f>
        <v>209531.61999999997</v>
      </c>
      <c r="E15" s="154">
        <f>D15-I15</f>
        <v>209531.61999999997</v>
      </c>
      <c r="F15" s="157">
        <f>'POA 8'!E3</f>
        <v>205000</v>
      </c>
      <c r="G15" s="159">
        <f t="shared" si="1"/>
        <v>4531.6199999999662</v>
      </c>
      <c r="H15" s="157">
        <v>95869.85</v>
      </c>
      <c r="I15" s="74"/>
    </row>
    <row r="16" spans="1:15" ht="17.25" thickBot="1" x14ac:dyDescent="0.35">
      <c r="A16" s="1">
        <v>9</v>
      </c>
      <c r="B16" s="101" t="s">
        <v>161</v>
      </c>
      <c r="C16" s="155">
        <v>137405.9</v>
      </c>
      <c r="D16" s="155">
        <f>C16-H16</f>
        <v>105254.34999999999</v>
      </c>
      <c r="E16" s="155">
        <f>D16-I16</f>
        <v>105254.34999999999</v>
      </c>
      <c r="F16" s="158">
        <f>'POA 9'!E3</f>
        <v>51480.53</v>
      </c>
      <c r="G16" s="159">
        <f>E16-F16</f>
        <v>53773.819999999992</v>
      </c>
      <c r="H16" s="158">
        <v>32151.55</v>
      </c>
    </row>
    <row r="17" spans="2:9" x14ac:dyDescent="0.3">
      <c r="C17" s="75">
        <f t="shared" ref="C17:H17" si="2">SUM(C8:C16)</f>
        <v>9454179.5200000014</v>
      </c>
      <c r="D17" s="75">
        <f t="shared" si="2"/>
        <v>8139856.4999999991</v>
      </c>
      <c r="E17" s="75">
        <f t="shared" si="2"/>
        <v>8382458.6599999992</v>
      </c>
      <c r="F17" s="75">
        <f t="shared" si="2"/>
        <v>743195.33400000003</v>
      </c>
      <c r="G17" s="75">
        <f t="shared" si="2"/>
        <v>7639263.3260000004</v>
      </c>
      <c r="H17" s="75">
        <f t="shared" si="2"/>
        <v>1314323.02</v>
      </c>
      <c r="I17" s="1" t="s">
        <v>304</v>
      </c>
    </row>
    <row r="18" spans="2:9" x14ac:dyDescent="0.3">
      <c r="H18" s="75"/>
    </row>
    <row r="19" spans="2:9" x14ac:dyDescent="0.3">
      <c r="D19" s="6"/>
      <c r="E19" s="6"/>
      <c r="H19" s="74"/>
    </row>
    <row r="20" spans="2:9" x14ac:dyDescent="0.3">
      <c r="B20" s="138"/>
      <c r="C20" s="73"/>
      <c r="D20" s="152"/>
      <c r="E20" s="152"/>
      <c r="F20" s="58"/>
      <c r="H20" s="1" t="s">
        <v>87</v>
      </c>
    </row>
    <row r="21" spans="2:9" ht="33" customHeight="1" x14ac:dyDescent="0.3">
      <c r="B21" s="138"/>
      <c r="C21" s="73"/>
      <c r="D21" s="152"/>
      <c r="E21" s="152"/>
      <c r="F21" s="58"/>
    </row>
  </sheetData>
  <mergeCells count="2">
    <mergeCell ref="B2:D2"/>
    <mergeCell ref="B3:D3"/>
  </mergeCells>
  <pageMargins left="0.31496062992125984" right="0.11811023622047245" top="0.74803149606299213" bottom="0.74803149606299213" header="0.31496062992125984" footer="0.31496062992125984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G182"/>
  <sheetViews>
    <sheetView topLeftCell="A37" workbookViewId="0">
      <selection activeCell="C49" sqref="C49"/>
    </sheetView>
  </sheetViews>
  <sheetFormatPr baseColWidth="10" defaultRowHeight="16.5" x14ac:dyDescent="0.3"/>
  <cols>
    <col min="1" max="1" width="12.42578125" style="2" customWidth="1"/>
    <col min="2" max="2" width="10.5703125" style="2" customWidth="1"/>
    <col min="3" max="3" width="80.7109375" style="1" customWidth="1"/>
    <col min="4" max="4" width="12.7109375" style="2" customWidth="1"/>
    <col min="5" max="5" width="56.85546875" style="1" customWidth="1"/>
    <col min="6" max="6" width="14.42578125" style="1" customWidth="1"/>
    <col min="7" max="16384" width="11.42578125" style="1"/>
  </cols>
  <sheetData>
    <row r="2" spans="1:6" x14ac:dyDescent="0.3">
      <c r="A2" s="248" t="s">
        <v>89</v>
      </c>
      <c r="B2" s="248"/>
      <c r="C2" s="249" t="s">
        <v>36</v>
      </c>
      <c r="E2" s="201" t="s">
        <v>441</v>
      </c>
      <c r="F2" s="202">
        <v>332270.36</v>
      </c>
    </row>
    <row r="3" spans="1:6" x14ac:dyDescent="0.3">
      <c r="A3" s="1"/>
      <c r="B3" s="1"/>
      <c r="E3" s="218" t="s">
        <v>283</v>
      </c>
      <c r="F3" s="223">
        <f>F17+F22+F29+F42+F51+F59+F66+F75+F84+F92+F98+F100+F107+F132+F111+F170+F119+F149+F156+F168+F182+'Gasolina POA 1'!D28</f>
        <v>130584.08700000001</v>
      </c>
    </row>
    <row r="4" spans="1:6" x14ac:dyDescent="0.3">
      <c r="A4" s="1"/>
      <c r="B4" s="1"/>
      <c r="D4" s="240"/>
      <c r="E4" s="201" t="s">
        <v>284</v>
      </c>
      <c r="F4" s="202">
        <f>F2-F3</f>
        <v>201686.27299999999</v>
      </c>
    </row>
    <row r="5" spans="1:6" x14ac:dyDescent="0.3">
      <c r="A5" s="1"/>
      <c r="B5" s="1"/>
      <c r="D5" s="240"/>
    </row>
    <row r="6" spans="1:6" x14ac:dyDescent="0.3">
      <c r="A6" s="10"/>
      <c r="B6" s="10"/>
      <c r="C6" s="7"/>
      <c r="D6" s="240"/>
    </row>
    <row r="7" spans="1:6" x14ac:dyDescent="0.3">
      <c r="A7" s="220" t="s">
        <v>5</v>
      </c>
      <c r="B7" s="220"/>
      <c r="C7" s="200" t="s">
        <v>37</v>
      </c>
    </row>
    <row r="8" spans="1:6" x14ac:dyDescent="0.3">
      <c r="A8" s="11" t="s">
        <v>0</v>
      </c>
      <c r="B8" s="11" t="s">
        <v>162</v>
      </c>
      <c r="C8" s="8" t="s">
        <v>1</v>
      </c>
      <c r="D8" s="8" t="s">
        <v>2</v>
      </c>
      <c r="E8" s="8" t="s">
        <v>3</v>
      </c>
      <c r="F8" s="8" t="s">
        <v>4</v>
      </c>
    </row>
    <row r="9" spans="1:6" x14ac:dyDescent="0.3">
      <c r="A9" s="102">
        <v>6</v>
      </c>
      <c r="B9" s="103">
        <v>1</v>
      </c>
      <c r="C9" s="104" t="s">
        <v>163</v>
      </c>
      <c r="D9" s="105">
        <v>4722</v>
      </c>
      <c r="E9" s="104" t="s">
        <v>164</v>
      </c>
      <c r="F9" s="106">
        <v>1073.5</v>
      </c>
    </row>
    <row r="10" spans="1:6" x14ac:dyDescent="0.3">
      <c r="A10" s="103"/>
      <c r="B10" s="103">
        <v>1</v>
      </c>
      <c r="C10" s="107" t="s">
        <v>165</v>
      </c>
      <c r="D10" s="108">
        <v>4722</v>
      </c>
      <c r="E10" s="104" t="s">
        <v>164</v>
      </c>
      <c r="F10" s="106">
        <v>1035.5</v>
      </c>
    </row>
    <row r="11" spans="1:6" x14ac:dyDescent="0.3">
      <c r="A11" s="103"/>
      <c r="B11" s="103">
        <v>1</v>
      </c>
      <c r="C11" s="107" t="s">
        <v>166</v>
      </c>
      <c r="D11" s="108">
        <v>18237</v>
      </c>
      <c r="E11" s="107" t="s">
        <v>167</v>
      </c>
      <c r="F11" s="106">
        <v>105.7</v>
      </c>
    </row>
    <row r="12" spans="1:6" x14ac:dyDescent="0.3">
      <c r="A12" s="103"/>
      <c r="B12" s="103">
        <v>1</v>
      </c>
      <c r="C12" s="107" t="s">
        <v>168</v>
      </c>
      <c r="D12" s="108">
        <v>18237</v>
      </c>
      <c r="E12" s="107" t="s">
        <v>167</v>
      </c>
      <c r="F12" s="106">
        <v>158.5</v>
      </c>
    </row>
    <row r="13" spans="1:6" x14ac:dyDescent="0.3">
      <c r="A13" s="103"/>
      <c r="B13" s="103">
        <v>1</v>
      </c>
      <c r="C13" s="107" t="s">
        <v>169</v>
      </c>
      <c r="D13" s="108">
        <v>18237</v>
      </c>
      <c r="E13" s="107" t="s">
        <v>167</v>
      </c>
      <c r="F13" s="106">
        <v>192.5</v>
      </c>
    </row>
    <row r="14" spans="1:6" x14ac:dyDescent="0.3">
      <c r="A14" s="103"/>
      <c r="B14" s="103">
        <v>100</v>
      </c>
      <c r="C14" s="107" t="s">
        <v>170</v>
      </c>
      <c r="D14" s="108" t="s">
        <v>171</v>
      </c>
      <c r="E14" s="107" t="s">
        <v>172</v>
      </c>
      <c r="F14" s="106">
        <v>51.38</v>
      </c>
    </row>
    <row r="15" spans="1:6" x14ac:dyDescent="0.3">
      <c r="A15" s="103"/>
      <c r="B15" s="103">
        <v>3</v>
      </c>
      <c r="C15" s="107" t="s">
        <v>173</v>
      </c>
      <c r="D15" s="108" t="s">
        <v>174</v>
      </c>
      <c r="E15" s="107" t="s">
        <v>172</v>
      </c>
      <c r="F15" s="106">
        <v>126.84</v>
      </c>
    </row>
    <row r="16" spans="1:6" x14ac:dyDescent="0.3">
      <c r="A16" s="59"/>
      <c r="B16" s="59"/>
      <c r="C16" s="60"/>
      <c r="D16" s="61"/>
      <c r="E16" s="109" t="s">
        <v>175</v>
      </c>
      <c r="F16" s="106">
        <f>SUM(F9:F15)</f>
        <v>2743.92</v>
      </c>
    </row>
    <row r="17" spans="1:6" x14ac:dyDescent="0.3">
      <c r="A17" s="11"/>
      <c r="B17" s="11"/>
      <c r="C17" s="110"/>
      <c r="D17" s="5"/>
      <c r="E17" s="111" t="s">
        <v>176</v>
      </c>
      <c r="F17" s="112">
        <v>3182.94</v>
      </c>
    </row>
    <row r="18" spans="1:6" x14ac:dyDescent="0.3">
      <c r="A18" s="11"/>
      <c r="B18" s="6"/>
      <c r="C18" s="12"/>
      <c r="D18" s="5"/>
      <c r="E18" s="111"/>
      <c r="F18" s="15"/>
    </row>
    <row r="19" spans="1:6" x14ac:dyDescent="0.3">
      <c r="A19" s="102">
        <v>19</v>
      </c>
      <c r="B19" s="103">
        <v>3</v>
      </c>
      <c r="C19" s="107" t="s">
        <v>177</v>
      </c>
      <c r="D19" s="108" t="s">
        <v>174</v>
      </c>
      <c r="E19" s="107" t="s">
        <v>172</v>
      </c>
      <c r="F19" s="106">
        <v>126.84</v>
      </c>
    </row>
    <row r="20" spans="1:6" x14ac:dyDescent="0.3">
      <c r="A20" s="103"/>
      <c r="B20" s="103">
        <v>1</v>
      </c>
      <c r="C20" s="107" t="s">
        <v>178</v>
      </c>
      <c r="D20" s="108">
        <v>30110</v>
      </c>
      <c r="E20" s="107" t="s">
        <v>179</v>
      </c>
      <c r="F20" s="106">
        <v>40</v>
      </c>
    </row>
    <row r="21" spans="1:6" x14ac:dyDescent="0.3">
      <c r="A21" s="59"/>
      <c r="B21" s="59"/>
      <c r="C21" s="60"/>
      <c r="D21" s="61"/>
      <c r="E21" s="109" t="s">
        <v>175</v>
      </c>
      <c r="F21" s="106">
        <v>166.84</v>
      </c>
    </row>
    <row r="22" spans="1:6" x14ac:dyDescent="0.3">
      <c r="A22" s="6"/>
      <c r="B22" s="6"/>
      <c r="C22" s="12"/>
      <c r="D22" s="5"/>
      <c r="E22" s="111" t="s">
        <v>176</v>
      </c>
      <c r="F22" s="112">
        <v>19353</v>
      </c>
    </row>
    <row r="23" spans="1:6" x14ac:dyDescent="0.3">
      <c r="A23" s="6"/>
      <c r="B23" s="6"/>
      <c r="C23" s="12"/>
      <c r="D23" s="5"/>
      <c r="E23" s="111"/>
      <c r="F23" s="15"/>
    </row>
    <row r="24" spans="1:6" x14ac:dyDescent="0.3">
      <c r="A24" s="102">
        <v>25</v>
      </c>
      <c r="B24" s="103">
        <v>12</v>
      </c>
      <c r="C24" s="107" t="s">
        <v>180</v>
      </c>
      <c r="D24" s="108" t="s">
        <v>174</v>
      </c>
      <c r="E24" s="107" t="s">
        <v>181</v>
      </c>
      <c r="F24" s="106">
        <v>139.08000000000001</v>
      </c>
    </row>
    <row r="25" spans="1:6" x14ac:dyDescent="0.3">
      <c r="A25" s="103"/>
      <c r="B25" s="103">
        <v>2</v>
      </c>
      <c r="C25" s="107" t="s">
        <v>182</v>
      </c>
      <c r="D25" s="108" t="s">
        <v>183</v>
      </c>
      <c r="E25" s="107" t="s">
        <v>184</v>
      </c>
      <c r="F25" s="106">
        <v>93.6</v>
      </c>
    </row>
    <row r="26" spans="1:6" x14ac:dyDescent="0.3">
      <c r="A26" s="103"/>
      <c r="B26" s="103"/>
      <c r="C26" s="107" t="s">
        <v>185</v>
      </c>
      <c r="D26" s="108"/>
      <c r="E26" s="107"/>
      <c r="F26" s="106"/>
    </row>
    <row r="27" spans="1:6" x14ac:dyDescent="0.3">
      <c r="A27" s="103"/>
      <c r="B27" s="103">
        <v>50</v>
      </c>
      <c r="C27" s="107" t="s">
        <v>186</v>
      </c>
      <c r="D27" s="108" t="s">
        <v>171</v>
      </c>
      <c r="E27" s="107" t="s">
        <v>181</v>
      </c>
      <c r="F27" s="106">
        <v>58</v>
      </c>
    </row>
    <row r="28" spans="1:6" x14ac:dyDescent="0.3">
      <c r="A28" s="59"/>
      <c r="B28" s="59"/>
      <c r="C28" s="60"/>
      <c r="D28" s="61"/>
      <c r="E28" s="109" t="s">
        <v>175</v>
      </c>
      <c r="F28" s="106">
        <v>290.68</v>
      </c>
    </row>
    <row r="29" spans="1:6" x14ac:dyDescent="0.3">
      <c r="A29" s="59"/>
      <c r="B29" s="59"/>
      <c r="C29" s="60"/>
      <c r="D29" s="61"/>
      <c r="E29" s="109" t="s">
        <v>176</v>
      </c>
      <c r="F29" s="112">
        <v>337.18</v>
      </c>
    </row>
    <row r="30" spans="1:6" x14ac:dyDescent="0.3">
      <c r="A30" s="59"/>
      <c r="B30" s="59"/>
      <c r="C30" s="60"/>
      <c r="D30" s="61"/>
      <c r="E30" s="109"/>
      <c r="F30" s="72"/>
    </row>
    <row r="31" spans="1:6" x14ac:dyDescent="0.3">
      <c r="A31" s="59"/>
      <c r="B31" s="59"/>
      <c r="C31" s="60"/>
      <c r="D31" s="61"/>
      <c r="E31" s="109"/>
      <c r="F31" s="72"/>
    </row>
    <row r="32" spans="1:6" x14ac:dyDescent="0.3">
      <c r="A32" s="102">
        <v>39</v>
      </c>
      <c r="B32" s="103">
        <v>2</v>
      </c>
      <c r="C32" s="104" t="s">
        <v>177</v>
      </c>
      <c r="D32" s="108" t="s">
        <v>174</v>
      </c>
      <c r="E32" s="107" t="s">
        <v>181</v>
      </c>
      <c r="F32" s="113">
        <v>84.56</v>
      </c>
    </row>
    <row r="33" spans="1:6" x14ac:dyDescent="0.3">
      <c r="A33" s="103"/>
      <c r="B33" s="103">
        <v>100</v>
      </c>
      <c r="C33" s="104" t="s">
        <v>187</v>
      </c>
      <c r="D33" s="108" t="s">
        <v>188</v>
      </c>
      <c r="E33" s="107" t="s">
        <v>181</v>
      </c>
      <c r="F33" s="113">
        <v>45.98</v>
      </c>
    </row>
    <row r="34" spans="1:6" x14ac:dyDescent="0.3">
      <c r="A34" s="103"/>
      <c r="B34" s="103">
        <v>4</v>
      </c>
      <c r="C34" s="104" t="s">
        <v>189</v>
      </c>
      <c r="D34" s="108">
        <v>19612</v>
      </c>
      <c r="E34" s="114" t="s">
        <v>190</v>
      </c>
      <c r="F34" s="113">
        <v>114</v>
      </c>
    </row>
    <row r="35" spans="1:6" x14ac:dyDescent="0.3">
      <c r="A35" s="103"/>
      <c r="B35" s="103">
        <v>1</v>
      </c>
      <c r="C35" s="104" t="s">
        <v>191</v>
      </c>
      <c r="D35" s="108">
        <v>2490</v>
      </c>
      <c r="E35" s="114" t="s">
        <v>192</v>
      </c>
      <c r="F35" s="106">
        <v>690</v>
      </c>
    </row>
    <row r="36" spans="1:6" x14ac:dyDescent="0.3">
      <c r="A36" s="103"/>
      <c r="B36" s="103">
        <v>1</v>
      </c>
      <c r="C36" s="104" t="s">
        <v>193</v>
      </c>
      <c r="D36" s="108">
        <v>19399</v>
      </c>
      <c r="E36" s="107" t="s">
        <v>190</v>
      </c>
      <c r="F36" s="106">
        <v>870</v>
      </c>
    </row>
    <row r="37" spans="1:6" x14ac:dyDescent="0.3">
      <c r="A37" s="103"/>
      <c r="B37" s="103">
        <v>1</v>
      </c>
      <c r="C37" s="104" t="s">
        <v>194</v>
      </c>
      <c r="D37" s="108">
        <v>19399</v>
      </c>
      <c r="E37" s="107" t="s">
        <v>190</v>
      </c>
      <c r="F37" s="106">
        <v>900</v>
      </c>
    </row>
    <row r="38" spans="1:6" x14ac:dyDescent="0.3">
      <c r="A38" s="103"/>
      <c r="B38" s="103">
        <v>1</v>
      </c>
      <c r="C38" s="104" t="s">
        <v>195</v>
      </c>
      <c r="D38" s="108" t="s">
        <v>196</v>
      </c>
      <c r="E38" s="43"/>
      <c r="F38" s="106">
        <v>3.77</v>
      </c>
    </row>
    <row r="39" spans="1:6" x14ac:dyDescent="0.3">
      <c r="A39" s="103"/>
      <c r="B39" s="103">
        <v>1</v>
      </c>
      <c r="C39" s="104" t="s">
        <v>197</v>
      </c>
      <c r="D39" s="108" t="s">
        <v>196</v>
      </c>
      <c r="E39" s="43"/>
      <c r="F39" s="106">
        <v>595</v>
      </c>
    </row>
    <row r="40" spans="1:6" x14ac:dyDescent="0.3">
      <c r="A40" s="103"/>
      <c r="B40" s="103">
        <v>1</v>
      </c>
      <c r="C40" s="104" t="s">
        <v>198</v>
      </c>
      <c r="D40" s="108" t="s">
        <v>196</v>
      </c>
      <c r="E40" s="43"/>
      <c r="F40" s="106">
        <v>592</v>
      </c>
    </row>
    <row r="41" spans="1:6" x14ac:dyDescent="0.3">
      <c r="A41" s="6"/>
      <c r="B41" s="6"/>
      <c r="C41" s="3"/>
      <c r="D41" s="5"/>
      <c r="E41" s="111" t="s">
        <v>175</v>
      </c>
      <c r="F41" s="106">
        <v>3895.31</v>
      </c>
    </row>
    <row r="42" spans="1:6" x14ac:dyDescent="0.3">
      <c r="A42" s="6"/>
      <c r="B42" s="6"/>
      <c r="C42" s="3"/>
      <c r="D42" s="5"/>
      <c r="E42" s="111" t="s">
        <v>176</v>
      </c>
      <c r="F42" s="112">
        <v>4518.55</v>
      </c>
    </row>
    <row r="43" spans="1:6" x14ac:dyDescent="0.3">
      <c r="A43" s="6"/>
      <c r="B43" s="6"/>
      <c r="C43" s="3"/>
      <c r="D43" s="5"/>
      <c r="F43" s="15"/>
    </row>
    <row r="44" spans="1:6" x14ac:dyDescent="0.3">
      <c r="A44" s="102">
        <v>70</v>
      </c>
      <c r="B44" s="103">
        <v>3</v>
      </c>
      <c r="C44" s="104" t="s">
        <v>199</v>
      </c>
      <c r="D44" s="108" t="s">
        <v>174</v>
      </c>
      <c r="E44" s="107" t="s">
        <v>181</v>
      </c>
      <c r="F44" s="106">
        <v>95.4</v>
      </c>
    </row>
    <row r="45" spans="1:6" x14ac:dyDescent="0.3">
      <c r="A45" s="103"/>
      <c r="B45" s="103">
        <v>4</v>
      </c>
      <c r="C45" s="104" t="s">
        <v>200</v>
      </c>
      <c r="D45" s="108" t="s">
        <v>174</v>
      </c>
      <c r="E45" s="107" t="s">
        <v>181</v>
      </c>
      <c r="F45" s="106">
        <v>87.16</v>
      </c>
    </row>
    <row r="46" spans="1:6" x14ac:dyDescent="0.3">
      <c r="A46" s="103"/>
      <c r="B46" s="103">
        <v>2</v>
      </c>
      <c r="C46" s="104" t="s">
        <v>177</v>
      </c>
      <c r="D46" s="108">
        <v>19612</v>
      </c>
      <c r="E46" s="107" t="s">
        <v>167</v>
      </c>
      <c r="F46" s="106">
        <v>76</v>
      </c>
    </row>
    <row r="47" spans="1:6" x14ac:dyDescent="0.3">
      <c r="A47" s="103"/>
      <c r="B47" s="103">
        <v>2</v>
      </c>
      <c r="C47" s="104" t="s">
        <v>201</v>
      </c>
      <c r="D47" s="108" t="s">
        <v>188</v>
      </c>
      <c r="E47" s="107" t="s">
        <v>181</v>
      </c>
      <c r="F47" s="106">
        <v>102.76</v>
      </c>
    </row>
    <row r="48" spans="1:6" x14ac:dyDescent="0.3">
      <c r="A48" s="103"/>
      <c r="B48" s="103">
        <v>1</v>
      </c>
      <c r="C48" s="104" t="s">
        <v>202</v>
      </c>
      <c r="D48" s="108">
        <v>15525</v>
      </c>
      <c r="E48" s="107" t="s">
        <v>203</v>
      </c>
      <c r="F48" s="106">
        <v>116.38</v>
      </c>
    </row>
    <row r="49" spans="1:6" x14ac:dyDescent="0.3">
      <c r="A49" s="103"/>
      <c r="B49" s="103">
        <v>1</v>
      </c>
      <c r="C49" s="104" t="s">
        <v>204</v>
      </c>
      <c r="D49" s="108">
        <v>15525</v>
      </c>
      <c r="E49" s="114" t="s">
        <v>203</v>
      </c>
      <c r="F49" s="106">
        <v>94.83</v>
      </c>
    </row>
    <row r="50" spans="1:6" x14ac:dyDescent="0.3">
      <c r="A50" s="6"/>
      <c r="B50" s="6"/>
      <c r="C50" s="3"/>
      <c r="D50" s="5"/>
      <c r="E50" s="111" t="s">
        <v>175</v>
      </c>
      <c r="F50" s="106">
        <v>572.53</v>
      </c>
    </row>
    <row r="51" spans="1:6" x14ac:dyDescent="0.3">
      <c r="A51" s="6"/>
      <c r="B51" s="6"/>
      <c r="C51" s="3"/>
      <c r="D51" s="5"/>
      <c r="E51" s="111" t="s">
        <v>176</v>
      </c>
      <c r="F51" s="112">
        <v>664.13</v>
      </c>
    </row>
    <row r="52" spans="1:6" x14ac:dyDescent="0.3">
      <c r="A52" s="6"/>
      <c r="B52" s="6"/>
      <c r="C52" s="3"/>
      <c r="D52" s="5"/>
      <c r="F52" s="15"/>
    </row>
    <row r="53" spans="1:6" x14ac:dyDescent="0.3">
      <c r="A53" s="102">
        <v>136</v>
      </c>
      <c r="B53" s="103">
        <v>1</v>
      </c>
      <c r="C53" s="104" t="s">
        <v>205</v>
      </c>
      <c r="D53" s="108"/>
      <c r="E53" s="43" t="s">
        <v>206</v>
      </c>
      <c r="F53" s="106">
        <v>0</v>
      </c>
    </row>
    <row r="54" spans="1:6" x14ac:dyDescent="0.3">
      <c r="A54" s="103"/>
      <c r="B54" s="103">
        <v>2</v>
      </c>
      <c r="C54" s="104" t="s">
        <v>207</v>
      </c>
      <c r="D54" s="108"/>
      <c r="E54" s="43"/>
      <c r="F54" s="106">
        <v>88.16</v>
      </c>
    </row>
    <row r="55" spans="1:6" x14ac:dyDescent="0.3">
      <c r="A55" s="103"/>
      <c r="B55" s="103">
        <v>1</v>
      </c>
      <c r="C55" s="104" t="s">
        <v>208</v>
      </c>
      <c r="D55" s="108"/>
      <c r="E55" s="43"/>
      <c r="F55" s="106">
        <v>18.52</v>
      </c>
    </row>
    <row r="56" spans="1:6" x14ac:dyDescent="0.3">
      <c r="A56" s="103"/>
      <c r="B56" s="103">
        <v>1</v>
      </c>
      <c r="C56" s="104" t="s">
        <v>209</v>
      </c>
      <c r="D56" s="108"/>
      <c r="E56" s="43"/>
      <c r="F56" s="106">
        <v>24.5</v>
      </c>
    </row>
    <row r="57" spans="1:6" x14ac:dyDescent="0.3">
      <c r="A57" s="103"/>
      <c r="B57" s="103">
        <v>1</v>
      </c>
      <c r="C57" s="104" t="s">
        <v>210</v>
      </c>
      <c r="D57" s="108"/>
      <c r="E57" s="43"/>
      <c r="F57" s="106">
        <v>24.5</v>
      </c>
    </row>
    <row r="58" spans="1:6" x14ac:dyDescent="0.3">
      <c r="A58" s="6"/>
      <c r="B58" s="6"/>
      <c r="C58" s="3"/>
      <c r="D58" s="5"/>
      <c r="E58" s="111"/>
      <c r="F58" s="106"/>
    </row>
    <row r="59" spans="1:6" x14ac:dyDescent="0.3">
      <c r="A59" s="6"/>
      <c r="B59" s="6"/>
      <c r="C59" s="3"/>
      <c r="D59" s="5"/>
      <c r="E59" s="111" t="s">
        <v>176</v>
      </c>
      <c r="F59" s="112">
        <f>SUM(F54:F58)</f>
        <v>155.68</v>
      </c>
    </row>
    <row r="60" spans="1:6" x14ac:dyDescent="0.3">
      <c r="A60" s="6"/>
      <c r="B60" s="6"/>
      <c r="C60" s="3"/>
      <c r="D60" s="5"/>
      <c r="F60" s="15"/>
    </row>
    <row r="61" spans="1:6" ht="28.5" x14ac:dyDescent="0.3">
      <c r="A61" s="102">
        <v>139</v>
      </c>
      <c r="B61" s="103">
        <v>1</v>
      </c>
      <c r="C61" s="104" t="s">
        <v>211</v>
      </c>
      <c r="D61" s="108" t="s">
        <v>212</v>
      </c>
      <c r="E61" s="107" t="s">
        <v>213</v>
      </c>
      <c r="F61" s="106">
        <v>400</v>
      </c>
    </row>
    <row r="62" spans="1:6" x14ac:dyDescent="0.3">
      <c r="A62" s="103"/>
      <c r="B62" s="103"/>
      <c r="C62" s="104" t="s">
        <v>214</v>
      </c>
      <c r="D62" s="108"/>
      <c r="E62" s="107"/>
      <c r="F62" s="106"/>
    </row>
    <row r="63" spans="1:6" x14ac:dyDescent="0.3">
      <c r="A63" s="103"/>
      <c r="B63" s="103">
        <v>1</v>
      </c>
      <c r="C63" s="104" t="s">
        <v>215</v>
      </c>
      <c r="D63" s="108" t="s">
        <v>212</v>
      </c>
      <c r="E63" s="107" t="s">
        <v>213</v>
      </c>
      <c r="F63" s="106">
        <v>400</v>
      </c>
    </row>
    <row r="64" spans="1:6" x14ac:dyDescent="0.3">
      <c r="A64" s="103"/>
      <c r="B64" s="103"/>
      <c r="C64" s="104" t="s">
        <v>216</v>
      </c>
      <c r="D64" s="108"/>
      <c r="E64" s="43"/>
      <c r="F64" s="106"/>
    </row>
    <row r="65" spans="1:6" x14ac:dyDescent="0.3">
      <c r="A65" s="6"/>
      <c r="B65" s="6"/>
      <c r="C65" s="3"/>
      <c r="D65" s="5"/>
      <c r="E65" s="111" t="s">
        <v>175</v>
      </c>
      <c r="F65" s="106">
        <v>800</v>
      </c>
    </row>
    <row r="66" spans="1:6" x14ac:dyDescent="0.3">
      <c r="A66" s="6"/>
      <c r="B66" s="6"/>
      <c r="C66" s="3"/>
      <c r="D66" s="5"/>
      <c r="E66" s="111" t="s">
        <v>176</v>
      </c>
      <c r="F66" s="112">
        <v>928</v>
      </c>
    </row>
    <row r="67" spans="1:6" x14ac:dyDescent="0.3">
      <c r="A67" s="6"/>
      <c r="B67" s="6"/>
      <c r="C67" s="3"/>
      <c r="D67" s="5"/>
      <c r="F67" s="15"/>
    </row>
    <row r="68" spans="1:6" x14ac:dyDescent="0.3">
      <c r="A68" s="102">
        <v>148</v>
      </c>
      <c r="B68" s="103">
        <v>1</v>
      </c>
      <c r="C68" s="104" t="s">
        <v>217</v>
      </c>
      <c r="D68" s="108"/>
      <c r="E68" s="43" t="s">
        <v>218</v>
      </c>
      <c r="F68" s="106">
        <v>2460</v>
      </c>
    </row>
    <row r="69" spans="1:6" x14ac:dyDescent="0.3">
      <c r="A69" s="103"/>
      <c r="B69" s="103"/>
      <c r="C69" s="104" t="s">
        <v>219</v>
      </c>
      <c r="D69" s="108"/>
      <c r="E69" s="43" t="s">
        <v>220</v>
      </c>
      <c r="F69" s="106"/>
    </row>
    <row r="70" spans="1:6" x14ac:dyDescent="0.3">
      <c r="A70" s="103"/>
      <c r="B70" s="103">
        <v>1</v>
      </c>
      <c r="C70" s="104" t="s">
        <v>221</v>
      </c>
      <c r="D70" s="108"/>
      <c r="E70" s="43" t="s">
        <v>218</v>
      </c>
      <c r="F70" s="106">
        <v>2460</v>
      </c>
    </row>
    <row r="71" spans="1:6" x14ac:dyDescent="0.3">
      <c r="A71" s="103"/>
      <c r="B71" s="103"/>
      <c r="C71" s="104" t="s">
        <v>222</v>
      </c>
      <c r="D71" s="108"/>
      <c r="E71" s="43" t="s">
        <v>220</v>
      </c>
      <c r="F71" s="106"/>
    </row>
    <row r="72" spans="1:6" x14ac:dyDescent="0.3">
      <c r="A72" s="103"/>
      <c r="B72" s="103">
        <v>1</v>
      </c>
      <c r="C72" s="104" t="s">
        <v>223</v>
      </c>
      <c r="D72" s="108"/>
      <c r="E72" s="43" t="s">
        <v>218</v>
      </c>
      <c r="F72" s="106">
        <v>2460</v>
      </c>
    </row>
    <row r="73" spans="1:6" x14ac:dyDescent="0.3">
      <c r="A73" s="103"/>
      <c r="B73" s="103"/>
      <c r="C73" s="115" t="s">
        <v>224</v>
      </c>
      <c r="D73" s="108"/>
      <c r="E73" s="43" t="s">
        <v>220</v>
      </c>
      <c r="F73" s="106"/>
    </row>
    <row r="74" spans="1:6" x14ac:dyDescent="0.3">
      <c r="A74" s="6"/>
      <c r="B74" s="6"/>
      <c r="C74" s="3"/>
      <c r="D74" s="5"/>
      <c r="E74" s="111" t="s">
        <v>175</v>
      </c>
      <c r="F74" s="106"/>
    </row>
    <row r="75" spans="1:6" x14ac:dyDescent="0.3">
      <c r="A75" s="6"/>
      <c r="B75" s="6"/>
      <c r="C75" s="3"/>
      <c r="D75" s="5"/>
      <c r="E75" s="111" t="s">
        <v>176</v>
      </c>
      <c r="F75" s="112">
        <v>7380</v>
      </c>
    </row>
    <row r="76" spans="1:6" x14ac:dyDescent="0.3">
      <c r="A76" s="6"/>
      <c r="B76" s="6"/>
      <c r="C76" s="3"/>
      <c r="D76" s="5"/>
      <c r="E76" s="116"/>
      <c r="F76" s="15"/>
    </row>
    <row r="77" spans="1:6" x14ac:dyDescent="0.3">
      <c r="A77" s="102">
        <v>173</v>
      </c>
      <c r="B77" s="103">
        <v>100</v>
      </c>
      <c r="C77" s="104" t="s">
        <v>225</v>
      </c>
      <c r="D77" s="108"/>
      <c r="E77" s="43" t="s">
        <v>206</v>
      </c>
      <c r="F77" s="106">
        <v>0</v>
      </c>
    </row>
    <row r="78" spans="1:6" x14ac:dyDescent="0.3">
      <c r="A78" s="103"/>
      <c r="B78" s="103">
        <v>10</v>
      </c>
      <c r="C78" s="104" t="s">
        <v>180</v>
      </c>
      <c r="D78" s="108"/>
      <c r="E78" s="43" t="s">
        <v>543</v>
      </c>
      <c r="F78" s="106">
        <v>107.55</v>
      </c>
    </row>
    <row r="79" spans="1:6" x14ac:dyDescent="0.3">
      <c r="A79" s="103"/>
      <c r="B79" s="103">
        <v>1</v>
      </c>
      <c r="C79" s="104" t="s">
        <v>226</v>
      </c>
      <c r="D79" s="108"/>
      <c r="E79" s="43" t="s">
        <v>227</v>
      </c>
      <c r="F79" s="106">
        <v>0</v>
      </c>
    </row>
    <row r="80" spans="1:6" x14ac:dyDescent="0.3">
      <c r="A80" s="103"/>
      <c r="B80" s="103">
        <v>1</v>
      </c>
      <c r="C80" s="104" t="s">
        <v>228</v>
      </c>
      <c r="D80" s="108"/>
      <c r="E80" s="43" t="s">
        <v>227</v>
      </c>
      <c r="F80" s="106">
        <v>0</v>
      </c>
    </row>
    <row r="81" spans="1:6" x14ac:dyDescent="0.3">
      <c r="A81" s="103"/>
      <c r="B81" s="103">
        <v>1</v>
      </c>
      <c r="C81" s="104" t="s">
        <v>229</v>
      </c>
      <c r="D81" s="108"/>
      <c r="E81" s="43" t="s">
        <v>230</v>
      </c>
      <c r="F81" s="106">
        <v>870</v>
      </c>
    </row>
    <row r="82" spans="1:6" x14ac:dyDescent="0.3">
      <c r="A82" s="103"/>
      <c r="B82" s="103">
        <v>1</v>
      </c>
      <c r="C82" s="104" t="s">
        <v>231</v>
      </c>
      <c r="D82" s="108"/>
      <c r="E82" s="43" t="s">
        <v>230</v>
      </c>
      <c r="F82" s="106">
        <v>870</v>
      </c>
    </row>
    <row r="83" spans="1:6" x14ac:dyDescent="0.3">
      <c r="A83" s="6"/>
      <c r="B83" s="6"/>
      <c r="C83" s="3"/>
      <c r="D83" s="5"/>
      <c r="E83" s="111" t="s">
        <v>175</v>
      </c>
      <c r="F83" s="106"/>
    </row>
    <row r="84" spans="1:6" x14ac:dyDescent="0.3">
      <c r="A84" s="6"/>
      <c r="B84" s="6"/>
      <c r="C84" s="3"/>
      <c r="D84" s="5"/>
      <c r="E84" s="111" t="s">
        <v>176</v>
      </c>
      <c r="F84" s="112">
        <v>2058.7399999999998</v>
      </c>
    </row>
    <row r="85" spans="1:6" x14ac:dyDescent="0.3">
      <c r="A85" s="6"/>
      <c r="B85" s="6"/>
      <c r="C85" s="3"/>
      <c r="D85" s="5"/>
      <c r="F85" s="15"/>
    </row>
    <row r="86" spans="1:6" x14ac:dyDescent="0.3">
      <c r="A86" s="102">
        <v>191</v>
      </c>
      <c r="B86" s="103">
        <v>300</v>
      </c>
      <c r="C86" s="104" t="s">
        <v>232</v>
      </c>
      <c r="D86" s="108"/>
      <c r="E86" s="43"/>
      <c r="F86" s="106">
        <v>226.2</v>
      </c>
    </row>
    <row r="87" spans="1:6" x14ac:dyDescent="0.3">
      <c r="A87" s="103"/>
      <c r="B87" s="103">
        <v>3</v>
      </c>
      <c r="C87" s="104" t="s">
        <v>233</v>
      </c>
      <c r="D87" s="108"/>
      <c r="E87" s="43"/>
      <c r="F87" s="106">
        <v>147.13999999999999</v>
      </c>
    </row>
    <row r="88" spans="1:6" x14ac:dyDescent="0.3">
      <c r="A88" s="103"/>
      <c r="B88" s="103">
        <v>50</v>
      </c>
      <c r="C88" s="104" t="s">
        <v>234</v>
      </c>
      <c r="D88" s="108"/>
      <c r="E88" s="43"/>
      <c r="F88" s="106">
        <v>475.02</v>
      </c>
    </row>
    <row r="89" spans="1:6" x14ac:dyDescent="0.3">
      <c r="A89" s="103"/>
      <c r="B89" s="103">
        <v>5</v>
      </c>
      <c r="C89" s="104" t="s">
        <v>235</v>
      </c>
      <c r="D89" s="108"/>
      <c r="E89" s="43"/>
      <c r="F89" s="106">
        <v>126.39</v>
      </c>
    </row>
    <row r="90" spans="1:6" x14ac:dyDescent="0.3">
      <c r="A90" s="103"/>
      <c r="B90" s="103">
        <v>1</v>
      </c>
      <c r="C90" s="104" t="s">
        <v>236</v>
      </c>
      <c r="D90" s="108"/>
      <c r="E90" s="43"/>
      <c r="F90" s="106">
        <v>36.89</v>
      </c>
    </row>
    <row r="91" spans="1:6" x14ac:dyDescent="0.3">
      <c r="A91" s="6"/>
      <c r="B91" s="6"/>
      <c r="C91" s="3"/>
      <c r="D91" s="5"/>
      <c r="E91" s="111" t="s">
        <v>237</v>
      </c>
      <c r="F91" s="106"/>
    </row>
    <row r="92" spans="1:6" x14ac:dyDescent="0.3">
      <c r="A92" s="6"/>
      <c r="B92" s="6"/>
      <c r="C92" s="3"/>
      <c r="D92" s="5"/>
      <c r="E92" s="111" t="s">
        <v>176</v>
      </c>
      <c r="F92" s="112">
        <f>SUM(F86:F91)</f>
        <v>1011.6399999999999</v>
      </c>
    </row>
    <row r="93" spans="1:6" x14ac:dyDescent="0.3">
      <c r="A93" s="6"/>
      <c r="B93" s="6"/>
      <c r="C93" s="3"/>
      <c r="D93" s="5"/>
      <c r="E93" s="111"/>
      <c r="F93" s="62"/>
    </row>
    <row r="94" spans="1:6" x14ac:dyDescent="0.3">
      <c r="A94" s="6"/>
      <c r="B94" s="6"/>
      <c r="C94" s="3"/>
      <c r="D94" s="5"/>
      <c r="F94" s="15"/>
    </row>
    <row r="95" spans="1:6" x14ac:dyDescent="0.3">
      <c r="A95" s="102">
        <v>197</v>
      </c>
      <c r="B95" s="103">
        <v>1</v>
      </c>
      <c r="C95" s="117" t="s">
        <v>39</v>
      </c>
      <c r="D95" s="108">
        <v>34218</v>
      </c>
      <c r="E95" s="117" t="s">
        <v>38</v>
      </c>
      <c r="F95" s="106">
        <v>770</v>
      </c>
    </row>
    <row r="96" spans="1:6" x14ac:dyDescent="0.3">
      <c r="A96" s="103"/>
      <c r="B96" s="103" t="s">
        <v>238</v>
      </c>
      <c r="C96" s="117" t="s">
        <v>40</v>
      </c>
      <c r="D96" s="118">
        <v>34219</v>
      </c>
      <c r="E96" s="117" t="s">
        <v>38</v>
      </c>
      <c r="F96" s="106">
        <v>1540</v>
      </c>
    </row>
    <row r="97" spans="1:6" x14ac:dyDescent="0.3">
      <c r="A97" s="6"/>
      <c r="B97" s="6"/>
      <c r="C97" s="14"/>
      <c r="D97" s="5"/>
      <c r="E97" s="119" t="s">
        <v>175</v>
      </c>
      <c r="F97" s="106">
        <v>2310</v>
      </c>
    </row>
    <row r="98" spans="1:6" x14ac:dyDescent="0.3">
      <c r="A98" s="6"/>
      <c r="B98" s="6"/>
      <c r="C98" s="14"/>
      <c r="D98" s="5"/>
      <c r="E98" s="119" t="s">
        <v>176</v>
      </c>
      <c r="F98" s="112">
        <v>2679.6</v>
      </c>
    </row>
    <row r="99" spans="1:6" x14ac:dyDescent="0.3">
      <c r="A99" s="6"/>
      <c r="B99" s="6"/>
      <c r="C99" s="14"/>
      <c r="D99" s="5"/>
      <c r="E99" s="119"/>
      <c r="F99" s="62"/>
    </row>
    <row r="100" spans="1:6" x14ac:dyDescent="0.3">
      <c r="A100" s="102">
        <v>199</v>
      </c>
      <c r="B100" s="103">
        <v>1</v>
      </c>
      <c r="C100" s="107" t="s">
        <v>239</v>
      </c>
      <c r="D100" s="108"/>
      <c r="E100" s="117"/>
      <c r="F100" s="112">
        <v>1280</v>
      </c>
    </row>
    <row r="101" spans="1:6" x14ac:dyDescent="0.3">
      <c r="A101" s="5"/>
      <c r="B101" s="5"/>
      <c r="C101" s="13"/>
      <c r="D101" s="6"/>
      <c r="E101" s="14"/>
      <c r="F101" s="15"/>
    </row>
    <row r="102" spans="1:6" x14ac:dyDescent="0.3">
      <c r="F102" s="4"/>
    </row>
    <row r="103" spans="1:6" x14ac:dyDescent="0.3">
      <c r="A103" s="140" t="s">
        <v>240</v>
      </c>
      <c r="B103" s="141">
        <v>1</v>
      </c>
      <c r="C103" s="139" t="s">
        <v>241</v>
      </c>
      <c r="D103" s="141"/>
      <c r="E103" s="139" t="s">
        <v>285</v>
      </c>
      <c r="F103" s="139"/>
    </row>
    <row r="104" spans="1:6" x14ac:dyDescent="0.3">
      <c r="A104" s="141"/>
      <c r="B104" s="141"/>
      <c r="C104" s="139" t="s">
        <v>692</v>
      </c>
      <c r="D104" s="141"/>
      <c r="E104" s="139" t="s">
        <v>286</v>
      </c>
      <c r="F104" s="139"/>
    </row>
    <row r="105" spans="1:6" x14ac:dyDescent="0.3">
      <c r="A105" s="141"/>
      <c r="B105" s="141"/>
      <c r="C105" s="139" t="s">
        <v>242</v>
      </c>
      <c r="D105" s="141"/>
      <c r="E105" s="139"/>
      <c r="F105" s="139"/>
    </row>
    <row r="106" spans="1:6" x14ac:dyDescent="0.3">
      <c r="A106" s="141"/>
      <c r="B106" s="141"/>
      <c r="C106" s="139" t="s">
        <v>243</v>
      </c>
      <c r="D106" s="141"/>
      <c r="E106" s="139"/>
      <c r="F106" s="139"/>
    </row>
    <row r="107" spans="1:6" x14ac:dyDescent="0.3">
      <c r="F107" s="16">
        <v>25334.400000000001</v>
      </c>
    </row>
    <row r="109" spans="1:6" x14ac:dyDescent="0.3">
      <c r="A109" s="120">
        <v>251</v>
      </c>
      <c r="B109" s="121">
        <v>50</v>
      </c>
      <c r="C109" s="43" t="s">
        <v>244</v>
      </c>
      <c r="D109" s="121" t="s">
        <v>245</v>
      </c>
      <c r="E109" s="107" t="s">
        <v>246</v>
      </c>
      <c r="F109" s="113">
        <v>301.72000000000003</v>
      </c>
    </row>
    <row r="110" spans="1:6" x14ac:dyDescent="0.3">
      <c r="E110" s="111" t="s">
        <v>237</v>
      </c>
      <c r="F110" s="113">
        <v>301.72000000000003</v>
      </c>
    </row>
    <row r="111" spans="1:6" x14ac:dyDescent="0.3">
      <c r="E111" s="111" t="s">
        <v>176</v>
      </c>
      <c r="F111" s="122">
        <v>350</v>
      </c>
    </row>
    <row r="113" spans="1:6" x14ac:dyDescent="0.3">
      <c r="A113" s="254"/>
      <c r="B113" s="254"/>
      <c r="D113" s="254"/>
    </row>
    <row r="114" spans="1:6" x14ac:dyDescent="0.3">
      <c r="A114" s="120">
        <v>480</v>
      </c>
      <c r="B114" s="121">
        <v>5</v>
      </c>
      <c r="C114" s="43" t="s">
        <v>542</v>
      </c>
      <c r="D114" s="121"/>
      <c r="E114" s="107"/>
      <c r="F114" s="113">
        <v>2530</v>
      </c>
    </row>
    <row r="115" spans="1:6" x14ac:dyDescent="0.3">
      <c r="A115" s="133"/>
      <c r="B115" s="121">
        <v>5</v>
      </c>
      <c r="C115" s="43" t="s">
        <v>542</v>
      </c>
      <c r="D115" s="121"/>
      <c r="E115" s="107"/>
      <c r="F115" s="113">
        <v>3110</v>
      </c>
    </row>
    <row r="116" spans="1:6" x14ac:dyDescent="0.3">
      <c r="A116" s="133"/>
      <c r="B116" s="121">
        <v>5</v>
      </c>
      <c r="C116" s="43" t="s">
        <v>542</v>
      </c>
      <c r="D116" s="121"/>
      <c r="E116" s="107"/>
      <c r="F116" s="113">
        <v>3110</v>
      </c>
    </row>
    <row r="117" spans="1:6" x14ac:dyDescent="0.3">
      <c r="A117" s="133"/>
      <c r="B117" s="121">
        <v>5</v>
      </c>
      <c r="C117" s="43" t="s">
        <v>542</v>
      </c>
      <c r="D117" s="121"/>
      <c r="E117" s="107"/>
      <c r="F117" s="113">
        <v>3110</v>
      </c>
    </row>
    <row r="118" spans="1:6" x14ac:dyDescent="0.3">
      <c r="A118" s="133"/>
      <c r="B118" s="81"/>
      <c r="C118" s="58"/>
      <c r="D118" s="81"/>
      <c r="E118" s="60"/>
      <c r="F118" s="113">
        <f>11860*0.16</f>
        <v>1897.6000000000001</v>
      </c>
    </row>
    <row r="119" spans="1:6" x14ac:dyDescent="0.3">
      <c r="A119" s="254"/>
      <c r="B119" s="254"/>
      <c r="D119" s="254"/>
      <c r="E119" s="111" t="s">
        <v>176</v>
      </c>
      <c r="F119" s="122">
        <f>SUM(F114:F118)</f>
        <v>13757.6</v>
      </c>
    </row>
    <row r="123" spans="1:6" x14ac:dyDescent="0.3">
      <c r="A123" s="120">
        <v>274</v>
      </c>
      <c r="B123" s="121">
        <v>1</v>
      </c>
      <c r="C123" s="43" t="s">
        <v>247</v>
      </c>
      <c r="D123" s="121"/>
      <c r="E123" s="43"/>
      <c r="F123" s="44">
        <v>900</v>
      </c>
    </row>
    <row r="124" spans="1:6" x14ac:dyDescent="0.3">
      <c r="A124" s="121"/>
      <c r="B124" s="121">
        <v>1</v>
      </c>
      <c r="C124" s="43" t="s">
        <v>247</v>
      </c>
      <c r="D124" s="121"/>
      <c r="E124" s="43"/>
      <c r="F124" s="44">
        <v>870</v>
      </c>
    </row>
    <row r="125" spans="1:6" x14ac:dyDescent="0.3">
      <c r="A125" s="121"/>
      <c r="B125" s="121">
        <v>1</v>
      </c>
      <c r="C125" s="43" t="s">
        <v>247</v>
      </c>
      <c r="D125" s="121"/>
      <c r="E125" s="43"/>
      <c r="F125" s="44">
        <v>870</v>
      </c>
    </row>
    <row r="126" spans="1:6" x14ac:dyDescent="0.3">
      <c r="A126" s="121"/>
      <c r="B126" s="121">
        <v>1</v>
      </c>
      <c r="C126" s="43" t="s">
        <v>247</v>
      </c>
      <c r="D126" s="121"/>
      <c r="E126" s="43"/>
      <c r="F126" s="44">
        <v>870</v>
      </c>
    </row>
    <row r="127" spans="1:6" x14ac:dyDescent="0.3">
      <c r="A127" s="121"/>
      <c r="B127" s="121">
        <v>1</v>
      </c>
      <c r="C127" s="43" t="s">
        <v>247</v>
      </c>
      <c r="D127" s="121"/>
      <c r="E127" s="43"/>
      <c r="F127" s="44">
        <v>690</v>
      </c>
    </row>
    <row r="128" spans="1:6" x14ac:dyDescent="0.3">
      <c r="A128" s="121"/>
      <c r="B128" s="121">
        <v>1</v>
      </c>
      <c r="C128" s="43" t="s">
        <v>247</v>
      </c>
      <c r="D128" s="121"/>
      <c r="E128" s="43"/>
      <c r="F128" s="44">
        <v>690</v>
      </c>
    </row>
    <row r="129" spans="1:6" x14ac:dyDescent="0.3">
      <c r="A129" s="121"/>
      <c r="B129" s="121">
        <v>1</v>
      </c>
      <c r="C129" s="43" t="s">
        <v>247</v>
      </c>
      <c r="D129" s="121"/>
      <c r="E129" s="43"/>
      <c r="F129" s="44">
        <v>690</v>
      </c>
    </row>
    <row r="130" spans="1:6" x14ac:dyDescent="0.3">
      <c r="A130" s="121"/>
      <c r="B130" s="121">
        <v>1</v>
      </c>
      <c r="C130" s="43" t="s">
        <v>247</v>
      </c>
      <c r="D130" s="121"/>
      <c r="E130" s="43"/>
      <c r="F130" s="44">
        <v>690</v>
      </c>
    </row>
    <row r="131" spans="1:6" x14ac:dyDescent="0.3">
      <c r="A131" s="81"/>
      <c r="B131" s="81"/>
      <c r="C131" s="58"/>
      <c r="D131" s="81"/>
      <c r="E131" s="58"/>
      <c r="F131" s="44">
        <f>SUM(F123:F130)</f>
        <v>6270</v>
      </c>
    </row>
    <row r="132" spans="1:6" x14ac:dyDescent="0.3">
      <c r="E132" s="116" t="s">
        <v>176</v>
      </c>
      <c r="F132" s="123">
        <v>7273.2</v>
      </c>
    </row>
    <row r="133" spans="1:6" x14ac:dyDescent="0.3">
      <c r="F133" s="4"/>
    </row>
    <row r="134" spans="1:6" x14ac:dyDescent="0.3">
      <c r="A134" s="120">
        <v>368</v>
      </c>
      <c r="B134" s="263">
        <v>3</v>
      </c>
      <c r="C134" s="260" t="s">
        <v>547</v>
      </c>
      <c r="D134" s="260" t="s">
        <v>171</v>
      </c>
      <c r="E134" s="43" t="s">
        <v>543</v>
      </c>
      <c r="F134" s="44">
        <v>132.24</v>
      </c>
    </row>
    <row r="135" spans="1:6" x14ac:dyDescent="0.3">
      <c r="A135" s="120"/>
      <c r="B135" s="262">
        <v>100</v>
      </c>
      <c r="C135" s="257" t="s">
        <v>548</v>
      </c>
      <c r="D135" s="260" t="s">
        <v>171</v>
      </c>
      <c r="E135" s="43" t="s">
        <v>543</v>
      </c>
      <c r="F135" s="44">
        <v>24.36</v>
      </c>
    </row>
    <row r="136" spans="1:6" x14ac:dyDescent="0.3">
      <c r="A136" s="120"/>
      <c r="B136" s="262">
        <v>100</v>
      </c>
      <c r="C136" s="257" t="s">
        <v>549</v>
      </c>
      <c r="D136" s="260" t="s">
        <v>171</v>
      </c>
      <c r="E136" s="43" t="s">
        <v>543</v>
      </c>
      <c r="F136" s="44">
        <v>53.33</v>
      </c>
    </row>
    <row r="137" spans="1:6" x14ac:dyDescent="0.3">
      <c r="A137" s="120"/>
      <c r="B137" s="262">
        <v>100</v>
      </c>
      <c r="C137" s="258" t="s">
        <v>550</v>
      </c>
      <c r="D137" s="260" t="s">
        <v>171</v>
      </c>
      <c r="E137" s="43" t="s">
        <v>543</v>
      </c>
      <c r="F137" s="44">
        <v>24.36</v>
      </c>
    </row>
    <row r="138" spans="1:6" x14ac:dyDescent="0.3">
      <c r="A138" s="120"/>
      <c r="B138" s="262">
        <v>100</v>
      </c>
      <c r="C138" s="258" t="s">
        <v>551</v>
      </c>
      <c r="D138" s="260" t="s">
        <v>171</v>
      </c>
      <c r="E138" s="43" t="s">
        <v>543</v>
      </c>
      <c r="F138" s="44">
        <v>34.97</v>
      </c>
    </row>
    <row r="139" spans="1:6" x14ac:dyDescent="0.3">
      <c r="A139" s="120"/>
      <c r="B139" s="262">
        <v>12</v>
      </c>
      <c r="C139" s="259" t="s">
        <v>552</v>
      </c>
      <c r="D139" s="260" t="s">
        <v>171</v>
      </c>
      <c r="E139" s="43" t="s">
        <v>543</v>
      </c>
      <c r="F139" s="303">
        <v>74.33</v>
      </c>
    </row>
    <row r="140" spans="1:6" x14ac:dyDescent="0.3">
      <c r="A140" s="120"/>
      <c r="B140" s="262">
        <v>12</v>
      </c>
      <c r="C140" s="257" t="s">
        <v>553</v>
      </c>
      <c r="D140" s="260" t="s">
        <v>171</v>
      </c>
      <c r="E140" s="43" t="s">
        <v>543</v>
      </c>
      <c r="F140" s="303">
        <v>74.33</v>
      </c>
    </row>
    <row r="141" spans="1:6" x14ac:dyDescent="0.3">
      <c r="A141" s="120"/>
      <c r="B141" s="262">
        <v>50</v>
      </c>
      <c r="C141" s="259" t="s">
        <v>554</v>
      </c>
      <c r="D141" s="260" t="s">
        <v>171</v>
      </c>
      <c r="E141" s="43" t="s">
        <v>543</v>
      </c>
      <c r="F141" s="44">
        <v>67.28</v>
      </c>
    </row>
    <row r="142" spans="1:6" x14ac:dyDescent="0.3">
      <c r="A142" s="120"/>
      <c r="B142" s="262">
        <v>2</v>
      </c>
      <c r="C142" s="259" t="s">
        <v>555</v>
      </c>
      <c r="D142" s="260" t="s">
        <v>171</v>
      </c>
      <c r="E142" s="43" t="s">
        <v>543</v>
      </c>
      <c r="F142" s="44">
        <v>20.41</v>
      </c>
    </row>
    <row r="143" spans="1:6" x14ac:dyDescent="0.3">
      <c r="A143" s="120"/>
      <c r="B143" s="262">
        <v>2</v>
      </c>
      <c r="C143" s="258" t="s">
        <v>556</v>
      </c>
      <c r="D143" s="260" t="s">
        <v>171</v>
      </c>
      <c r="E143" s="43" t="s">
        <v>543</v>
      </c>
      <c r="F143" s="44">
        <v>266.8</v>
      </c>
    </row>
    <row r="144" spans="1:6" x14ac:dyDescent="0.3">
      <c r="A144" s="120"/>
      <c r="B144" s="262">
        <v>10</v>
      </c>
      <c r="C144" s="258" t="s">
        <v>557</v>
      </c>
      <c r="D144" s="260" t="s">
        <v>171</v>
      </c>
      <c r="E144" s="43" t="s">
        <v>543</v>
      </c>
      <c r="F144" s="44">
        <v>324.8</v>
      </c>
    </row>
    <row r="145" spans="1:7" x14ac:dyDescent="0.3">
      <c r="A145" s="120"/>
      <c r="B145" s="262">
        <v>6</v>
      </c>
      <c r="C145" s="258" t="s">
        <v>558</v>
      </c>
      <c r="D145" s="260" t="s">
        <v>171</v>
      </c>
      <c r="E145" s="43" t="s">
        <v>543</v>
      </c>
      <c r="F145" s="44">
        <v>80.66</v>
      </c>
    </row>
    <row r="146" spans="1:7" x14ac:dyDescent="0.3">
      <c r="A146" s="120"/>
      <c r="B146" s="262">
        <v>1</v>
      </c>
      <c r="C146" s="258" t="s">
        <v>559</v>
      </c>
      <c r="D146" s="260" t="s">
        <v>171</v>
      </c>
      <c r="E146" s="43" t="s">
        <v>543</v>
      </c>
      <c r="F146" s="44">
        <v>25.542999999999999</v>
      </c>
    </row>
    <row r="147" spans="1:7" x14ac:dyDescent="0.3">
      <c r="A147" s="120"/>
      <c r="B147" s="262">
        <v>1</v>
      </c>
      <c r="C147" s="258" t="s">
        <v>560</v>
      </c>
      <c r="D147" s="260" t="s">
        <v>171</v>
      </c>
      <c r="E147" s="43" t="s">
        <v>543</v>
      </c>
      <c r="F147" s="44">
        <v>11.14</v>
      </c>
    </row>
    <row r="148" spans="1:7" x14ac:dyDescent="0.3">
      <c r="A148" s="120"/>
      <c r="B148" s="262">
        <v>1</v>
      </c>
      <c r="C148" s="258" t="s">
        <v>561</v>
      </c>
      <c r="D148" s="260" t="s">
        <v>171</v>
      </c>
      <c r="E148" s="43" t="s">
        <v>543</v>
      </c>
      <c r="F148" s="44">
        <v>5.0999999999999996</v>
      </c>
    </row>
    <row r="149" spans="1:7" x14ac:dyDescent="0.3">
      <c r="A149" s="254"/>
      <c r="B149" s="254"/>
      <c r="D149" s="254"/>
      <c r="E149" s="116" t="s">
        <v>176</v>
      </c>
      <c r="F149" s="123">
        <f>SUM(F134:F148)</f>
        <v>1219.653</v>
      </c>
    </row>
    <row r="151" spans="1:7" x14ac:dyDescent="0.3">
      <c r="A151" s="120">
        <v>369</v>
      </c>
      <c r="B151" s="264">
        <v>1</v>
      </c>
      <c r="C151" s="260" t="s">
        <v>562</v>
      </c>
      <c r="D151" s="260" t="s">
        <v>171</v>
      </c>
      <c r="E151" s="43" t="s">
        <v>543</v>
      </c>
      <c r="F151" s="44">
        <v>44.08</v>
      </c>
    </row>
    <row r="152" spans="1:7" x14ac:dyDescent="0.3">
      <c r="A152" s="120"/>
      <c r="B152" s="264">
        <v>5</v>
      </c>
      <c r="C152" s="259" t="s">
        <v>563</v>
      </c>
      <c r="D152" s="260" t="s">
        <v>171</v>
      </c>
      <c r="E152" s="43" t="s">
        <v>543</v>
      </c>
      <c r="F152" s="44">
        <v>298</v>
      </c>
    </row>
    <row r="153" spans="1:7" x14ac:dyDescent="0.3">
      <c r="A153" s="120"/>
      <c r="B153" s="265">
        <v>2</v>
      </c>
      <c r="C153" s="259" t="s">
        <v>564</v>
      </c>
      <c r="D153" s="260" t="s">
        <v>171</v>
      </c>
      <c r="E153" s="43" t="s">
        <v>543</v>
      </c>
      <c r="F153" s="44">
        <v>148.36000000000001</v>
      </c>
    </row>
    <row r="154" spans="1:7" x14ac:dyDescent="0.3">
      <c r="A154" s="120"/>
      <c r="B154" s="265">
        <v>5</v>
      </c>
      <c r="C154" s="257" t="s">
        <v>565</v>
      </c>
      <c r="D154" s="260" t="s">
        <v>171</v>
      </c>
      <c r="E154" s="43" t="s">
        <v>543</v>
      </c>
      <c r="F154" s="44">
        <v>143.26</v>
      </c>
      <c r="G154" s="242">
        <f>F174-F182</f>
        <v>491068.4</v>
      </c>
    </row>
    <row r="155" spans="1:7" x14ac:dyDescent="0.3">
      <c r="A155" s="120"/>
      <c r="B155" s="265">
        <v>7</v>
      </c>
      <c r="C155" s="257" t="s">
        <v>566</v>
      </c>
      <c r="D155" s="260" t="s">
        <v>171</v>
      </c>
      <c r="E155" s="43" t="s">
        <v>543</v>
      </c>
      <c r="F155" s="44">
        <v>293.24799999999999</v>
      </c>
    </row>
    <row r="156" spans="1:7" x14ac:dyDescent="0.3">
      <c r="A156" s="254"/>
      <c r="B156" s="254"/>
      <c r="D156" s="254"/>
      <c r="E156" s="116" t="s">
        <v>176</v>
      </c>
      <c r="F156" s="123">
        <f>SUM(F151:F155)</f>
        <v>926.94800000000009</v>
      </c>
    </row>
    <row r="157" spans="1:7" x14ac:dyDescent="0.3">
      <c r="A157" s="254"/>
      <c r="B157" s="254"/>
      <c r="D157" s="254"/>
      <c r="E157" s="116"/>
      <c r="F157" s="123"/>
    </row>
    <row r="158" spans="1:7" x14ac:dyDescent="0.3">
      <c r="A158" s="120">
        <v>429</v>
      </c>
      <c r="B158" s="265">
        <v>700</v>
      </c>
      <c r="C158" s="267" t="s">
        <v>568</v>
      </c>
      <c r="D158" s="261" t="s">
        <v>174</v>
      </c>
      <c r="E158" s="43" t="s">
        <v>543</v>
      </c>
      <c r="F158" s="44">
        <v>397.63600000000002</v>
      </c>
    </row>
    <row r="159" spans="1:7" x14ac:dyDescent="0.3">
      <c r="A159" s="120"/>
      <c r="B159" s="265">
        <v>700</v>
      </c>
      <c r="C159" s="266" t="s">
        <v>569</v>
      </c>
      <c r="D159" s="261" t="s">
        <v>174</v>
      </c>
      <c r="E159" s="43" t="s">
        <v>543</v>
      </c>
      <c r="F159" s="44">
        <v>397.63600000000002</v>
      </c>
    </row>
    <row r="160" spans="1:7" x14ac:dyDescent="0.3">
      <c r="A160" s="120"/>
      <c r="B160" s="265">
        <v>700</v>
      </c>
      <c r="C160" s="259" t="s">
        <v>570</v>
      </c>
      <c r="D160" s="261" t="s">
        <v>174</v>
      </c>
      <c r="E160" s="43" t="s">
        <v>543</v>
      </c>
      <c r="F160" s="44">
        <v>170.52</v>
      </c>
    </row>
    <row r="161" spans="1:6" x14ac:dyDescent="0.3">
      <c r="A161" s="120"/>
      <c r="B161" s="265">
        <v>400</v>
      </c>
      <c r="C161" s="259" t="s">
        <v>551</v>
      </c>
      <c r="D161" s="261" t="s">
        <v>174</v>
      </c>
      <c r="E161" s="43" t="s">
        <v>543</v>
      </c>
      <c r="F161" s="44">
        <v>559.58399999999995</v>
      </c>
    </row>
    <row r="162" spans="1:6" x14ac:dyDescent="0.3">
      <c r="A162" s="120"/>
      <c r="B162" s="265">
        <v>4</v>
      </c>
      <c r="C162" s="259" t="s">
        <v>571</v>
      </c>
      <c r="D162" s="261" t="s">
        <v>174</v>
      </c>
      <c r="E162" s="43" t="s">
        <v>543</v>
      </c>
      <c r="F162" s="44">
        <v>9116</v>
      </c>
    </row>
    <row r="163" spans="1:6" x14ac:dyDescent="0.3">
      <c r="A163" s="120"/>
      <c r="B163" s="265">
        <v>4</v>
      </c>
      <c r="C163" s="268" t="s">
        <v>572</v>
      </c>
      <c r="D163" s="261" t="s">
        <v>174</v>
      </c>
      <c r="E163" s="43" t="s">
        <v>543</v>
      </c>
      <c r="F163" s="44">
        <v>9116</v>
      </c>
    </row>
    <row r="164" spans="1:6" x14ac:dyDescent="0.3">
      <c r="A164" s="120"/>
      <c r="B164" s="265">
        <v>200</v>
      </c>
      <c r="C164" s="268" t="s">
        <v>573</v>
      </c>
      <c r="D164" s="261" t="s">
        <v>174</v>
      </c>
      <c r="E164" s="43" t="s">
        <v>543</v>
      </c>
      <c r="F164" s="44">
        <v>345.68</v>
      </c>
    </row>
    <row r="165" spans="1:6" x14ac:dyDescent="0.3">
      <c r="A165" s="120"/>
      <c r="B165" s="265">
        <v>6</v>
      </c>
      <c r="C165" s="259" t="s">
        <v>177</v>
      </c>
      <c r="D165" s="261" t="s">
        <v>174</v>
      </c>
      <c r="E165" s="43" t="s">
        <v>543</v>
      </c>
      <c r="F165" s="44">
        <v>264.48</v>
      </c>
    </row>
    <row r="166" spans="1:6" x14ac:dyDescent="0.3">
      <c r="A166" s="120"/>
      <c r="B166" s="265">
        <v>2</v>
      </c>
      <c r="C166" s="269" t="s">
        <v>574</v>
      </c>
      <c r="D166" s="261" t="s">
        <v>174</v>
      </c>
      <c r="E166" s="43" t="s">
        <v>543</v>
      </c>
      <c r="F166" s="44">
        <v>57.3</v>
      </c>
    </row>
    <row r="167" spans="1:6" x14ac:dyDescent="0.3">
      <c r="A167" s="120"/>
      <c r="B167" s="265">
        <v>1</v>
      </c>
      <c r="C167" s="269" t="s">
        <v>575</v>
      </c>
      <c r="D167" s="261" t="s">
        <v>174</v>
      </c>
      <c r="E167" s="43" t="s">
        <v>543</v>
      </c>
      <c r="F167" s="44">
        <v>4.59</v>
      </c>
    </row>
    <row r="168" spans="1:6" x14ac:dyDescent="0.3">
      <c r="A168" s="254"/>
      <c r="B168" s="254"/>
      <c r="D168" s="254"/>
      <c r="E168" s="116" t="s">
        <v>176</v>
      </c>
      <c r="F168" s="123">
        <f>SUM(F158:F167)</f>
        <v>20429.425999999999</v>
      </c>
    </row>
    <row r="170" spans="1:6" x14ac:dyDescent="0.3">
      <c r="A170" s="2" t="s">
        <v>295</v>
      </c>
      <c r="B170" s="145">
        <v>1</v>
      </c>
      <c r="C170" s="146" t="s">
        <v>296</v>
      </c>
      <c r="D170" s="145">
        <v>407</v>
      </c>
      <c r="E170" s="146" t="s">
        <v>297</v>
      </c>
      <c r="F170" s="147">
        <v>109</v>
      </c>
    </row>
    <row r="174" spans="1:6" ht="17.25" thickBot="1" x14ac:dyDescent="0.35">
      <c r="B174" s="220" t="s">
        <v>5</v>
      </c>
      <c r="C174" s="221">
        <v>1</v>
      </c>
      <c r="D174" s="240"/>
      <c r="E174" s="1" t="s">
        <v>425</v>
      </c>
      <c r="F174" s="4">
        <v>500000</v>
      </c>
    </row>
    <row r="175" spans="1:6" ht="17.25" thickBot="1" x14ac:dyDescent="0.35">
      <c r="B175" s="196" t="s">
        <v>0</v>
      </c>
      <c r="C175" s="197" t="s">
        <v>1</v>
      </c>
      <c r="D175" s="197" t="s">
        <v>2</v>
      </c>
      <c r="E175" s="197" t="s">
        <v>3</v>
      </c>
      <c r="F175" s="197" t="s">
        <v>4</v>
      </c>
    </row>
    <row r="176" spans="1:6" x14ac:dyDescent="0.3">
      <c r="B176" s="21">
        <v>530</v>
      </c>
      <c r="C176" s="25" t="s">
        <v>489</v>
      </c>
      <c r="D176" s="28">
        <v>59539</v>
      </c>
      <c r="E176" s="25" t="s">
        <v>490</v>
      </c>
      <c r="F176" s="31">
        <v>220</v>
      </c>
    </row>
    <row r="177" spans="1:6" x14ac:dyDescent="0.3">
      <c r="B177" s="21">
        <v>515</v>
      </c>
      <c r="C177" s="26" t="s">
        <v>491</v>
      </c>
      <c r="D177" s="22">
        <v>4499</v>
      </c>
      <c r="E177" s="25" t="s">
        <v>492</v>
      </c>
      <c r="F177" s="31">
        <v>1960.4</v>
      </c>
    </row>
    <row r="178" spans="1:6" x14ac:dyDescent="0.3">
      <c r="B178" s="21">
        <v>512</v>
      </c>
      <c r="C178" s="26" t="s">
        <v>491</v>
      </c>
      <c r="D178" s="22" t="s">
        <v>523</v>
      </c>
      <c r="E178" s="26" t="s">
        <v>523</v>
      </c>
      <c r="F178" s="31">
        <v>0</v>
      </c>
    </row>
    <row r="179" spans="1:6" x14ac:dyDescent="0.3">
      <c r="B179" s="21">
        <v>330</v>
      </c>
      <c r="C179" s="256" t="s">
        <v>522</v>
      </c>
      <c r="D179" s="22" t="s">
        <v>523</v>
      </c>
      <c r="E179" s="26" t="s">
        <v>523</v>
      </c>
      <c r="F179" s="31">
        <v>0</v>
      </c>
    </row>
    <row r="180" spans="1:6" x14ac:dyDescent="0.3">
      <c r="A180" s="254"/>
      <c r="B180" s="21">
        <v>443</v>
      </c>
      <c r="C180" s="25" t="s">
        <v>532</v>
      </c>
      <c r="D180" s="295" t="s">
        <v>693</v>
      </c>
      <c r="E180" s="25" t="s">
        <v>505</v>
      </c>
      <c r="F180" s="31">
        <v>6751.2</v>
      </c>
    </row>
    <row r="181" spans="1:6" x14ac:dyDescent="0.3">
      <c r="A181" s="254"/>
      <c r="B181" s="21"/>
      <c r="C181" s="25"/>
      <c r="D181" s="22"/>
      <c r="E181" s="25"/>
      <c r="F181" s="31"/>
    </row>
    <row r="182" spans="1:6" ht="17.25" thickBot="1" x14ac:dyDescent="0.35">
      <c r="B182" s="24"/>
      <c r="C182" s="19"/>
      <c r="D182" s="29" t="s">
        <v>87</v>
      </c>
      <c r="E182" s="30"/>
      <c r="F182" s="32">
        <f>SUM(F176:F181)</f>
        <v>8931.6</v>
      </c>
    </row>
  </sheetData>
  <pageMargins left="0.25" right="0.25" top="0.75" bottom="0.75" header="0.3" footer="0.3"/>
  <pageSetup scale="67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9"/>
  <sheetViews>
    <sheetView workbookViewId="0">
      <selection activeCell="F16" sqref="F16"/>
    </sheetView>
  </sheetViews>
  <sheetFormatPr baseColWidth="10" defaultRowHeight="15" x14ac:dyDescent="0.25"/>
  <cols>
    <col min="1" max="1" width="18.85546875" customWidth="1"/>
    <col min="2" max="2" width="23.140625" customWidth="1"/>
    <col min="3" max="3" width="19.5703125" customWidth="1"/>
    <col min="4" max="4" width="21.85546875" customWidth="1"/>
  </cols>
  <sheetData>
    <row r="3" spans="1:4" ht="16.5" x14ac:dyDescent="0.3">
      <c r="A3" s="47" t="s">
        <v>89</v>
      </c>
      <c r="B3" s="47" t="s">
        <v>90</v>
      </c>
      <c r="C3" s="48"/>
    </row>
    <row r="4" spans="1:4" ht="16.5" x14ac:dyDescent="0.3">
      <c r="A4" s="47" t="s">
        <v>5</v>
      </c>
      <c r="B4" s="47" t="s">
        <v>91</v>
      </c>
      <c r="C4" s="48"/>
    </row>
    <row r="5" spans="1:4" x14ac:dyDescent="0.25">
      <c r="A5" s="47" t="s">
        <v>63</v>
      </c>
      <c r="B5" s="47" t="s">
        <v>92</v>
      </c>
      <c r="C5" s="50">
        <v>8566.35</v>
      </c>
    </row>
    <row r="6" spans="1:4" ht="15.75" thickBot="1" x14ac:dyDescent="0.3"/>
    <row r="7" spans="1:4" ht="15.75" thickBot="1" x14ac:dyDescent="0.3">
      <c r="A7" s="49" t="s">
        <v>65</v>
      </c>
      <c r="B7" s="49" t="s">
        <v>66</v>
      </c>
      <c r="C7" s="49" t="s">
        <v>67</v>
      </c>
      <c r="D7" s="49" t="s">
        <v>22</v>
      </c>
    </row>
    <row r="8" spans="1:4" ht="16.5" x14ac:dyDescent="0.3">
      <c r="A8" s="243" t="s">
        <v>93</v>
      </c>
      <c r="B8" s="243" t="s">
        <v>68</v>
      </c>
      <c r="C8" s="243" t="s">
        <v>76</v>
      </c>
      <c r="D8" s="153">
        <v>814.2</v>
      </c>
    </row>
    <row r="9" spans="1:4" ht="16.5" x14ac:dyDescent="0.3">
      <c r="A9" s="244" t="s">
        <v>94</v>
      </c>
      <c r="B9" s="244" t="s">
        <v>68</v>
      </c>
      <c r="C9" s="244" t="s">
        <v>95</v>
      </c>
      <c r="D9" s="154">
        <v>271.39999999999998</v>
      </c>
    </row>
    <row r="10" spans="1:4" ht="16.5" x14ac:dyDescent="0.3">
      <c r="A10" s="244" t="s">
        <v>96</v>
      </c>
      <c r="B10" s="244" t="s">
        <v>68</v>
      </c>
      <c r="C10" s="244" t="s">
        <v>95</v>
      </c>
      <c r="D10" s="154">
        <v>407.1</v>
      </c>
    </row>
    <row r="11" spans="1:4" ht="16.5" x14ac:dyDescent="0.3">
      <c r="A11" s="244" t="s">
        <v>97</v>
      </c>
      <c r="B11" s="244" t="s">
        <v>68</v>
      </c>
      <c r="C11" s="244" t="s">
        <v>95</v>
      </c>
      <c r="D11" s="154">
        <v>271.39999999999998</v>
      </c>
    </row>
    <row r="12" spans="1:4" ht="16.5" x14ac:dyDescent="0.3">
      <c r="A12" s="244" t="s">
        <v>98</v>
      </c>
      <c r="B12" s="244" t="s">
        <v>68</v>
      </c>
      <c r="C12" s="244" t="s">
        <v>95</v>
      </c>
      <c r="D12" s="154">
        <v>271.39999999999998</v>
      </c>
    </row>
    <row r="13" spans="1:4" ht="16.5" x14ac:dyDescent="0.3">
      <c r="A13" s="244" t="s">
        <v>99</v>
      </c>
      <c r="B13" s="244" t="s">
        <v>68</v>
      </c>
      <c r="C13" s="244" t="s">
        <v>95</v>
      </c>
      <c r="D13" s="154">
        <v>542.79999999999995</v>
      </c>
    </row>
    <row r="14" spans="1:4" ht="16.5" x14ac:dyDescent="0.3">
      <c r="A14" s="244" t="s">
        <v>100</v>
      </c>
      <c r="B14" s="244" t="s">
        <v>68</v>
      </c>
      <c r="C14" s="244" t="s">
        <v>95</v>
      </c>
      <c r="D14" s="154">
        <v>407.1</v>
      </c>
    </row>
    <row r="15" spans="1:4" ht="16.5" x14ac:dyDescent="0.3">
      <c r="A15" s="244" t="s">
        <v>101</v>
      </c>
      <c r="B15" s="244" t="s">
        <v>68</v>
      </c>
      <c r="C15" s="244" t="s">
        <v>95</v>
      </c>
      <c r="D15" s="154">
        <v>407.1</v>
      </c>
    </row>
    <row r="16" spans="1:4" ht="16.5" x14ac:dyDescent="0.3">
      <c r="A16" s="244" t="s">
        <v>74</v>
      </c>
      <c r="B16" s="244" t="s">
        <v>68</v>
      </c>
      <c r="C16" s="244" t="s">
        <v>95</v>
      </c>
      <c r="D16" s="154">
        <v>542.79999999999995</v>
      </c>
    </row>
    <row r="17" spans="1:5" ht="16.5" x14ac:dyDescent="0.3">
      <c r="A17" s="244" t="s">
        <v>102</v>
      </c>
      <c r="B17" s="244" t="s">
        <v>68</v>
      </c>
      <c r="C17" s="244" t="s">
        <v>95</v>
      </c>
      <c r="D17" s="154">
        <v>203.6</v>
      </c>
    </row>
    <row r="18" spans="1:5" ht="16.5" x14ac:dyDescent="0.3">
      <c r="A18" s="244" t="s">
        <v>103</v>
      </c>
      <c r="B18" s="244" t="s">
        <v>68</v>
      </c>
      <c r="C18" s="244" t="s">
        <v>95</v>
      </c>
      <c r="D18" s="154">
        <v>542.79999999999995</v>
      </c>
    </row>
    <row r="19" spans="1:5" ht="16.5" x14ac:dyDescent="0.3">
      <c r="A19" s="244" t="s">
        <v>104</v>
      </c>
      <c r="B19" s="244" t="s">
        <v>68</v>
      </c>
      <c r="C19" s="244" t="s">
        <v>95</v>
      </c>
      <c r="D19" s="154">
        <v>407.1</v>
      </c>
    </row>
    <row r="20" spans="1:5" ht="16.5" x14ac:dyDescent="0.3">
      <c r="A20" s="244" t="s">
        <v>105</v>
      </c>
      <c r="B20" s="244" t="s">
        <v>68</v>
      </c>
      <c r="C20" s="244" t="s">
        <v>95</v>
      </c>
      <c r="D20" s="154">
        <v>271.39999999999998</v>
      </c>
    </row>
    <row r="21" spans="1:5" ht="16.5" x14ac:dyDescent="0.3">
      <c r="A21" s="244" t="s">
        <v>106</v>
      </c>
      <c r="B21" s="244" t="s">
        <v>68</v>
      </c>
      <c r="C21" s="244" t="s">
        <v>95</v>
      </c>
      <c r="D21" s="154">
        <v>407.1</v>
      </c>
    </row>
    <row r="22" spans="1:5" ht="16.5" x14ac:dyDescent="0.3">
      <c r="A22" s="244" t="s">
        <v>107</v>
      </c>
      <c r="B22" s="244" t="s">
        <v>68</v>
      </c>
      <c r="C22" s="244" t="s">
        <v>95</v>
      </c>
      <c r="D22" s="154">
        <v>271.39999999999998</v>
      </c>
    </row>
    <row r="23" spans="1:5" ht="16.5" x14ac:dyDescent="0.3">
      <c r="A23" s="244" t="s">
        <v>108</v>
      </c>
      <c r="B23" s="244" t="s">
        <v>68</v>
      </c>
      <c r="C23" s="244" t="s">
        <v>95</v>
      </c>
      <c r="D23" s="154">
        <v>407.1</v>
      </c>
    </row>
    <row r="24" spans="1:5" ht="16.5" x14ac:dyDescent="0.3">
      <c r="A24" s="244" t="s">
        <v>109</v>
      </c>
      <c r="B24" s="244" t="s">
        <v>68</v>
      </c>
      <c r="C24" s="244" t="s">
        <v>95</v>
      </c>
      <c r="D24" s="154">
        <v>271.39999999999998</v>
      </c>
    </row>
    <row r="25" spans="1:5" ht="16.5" x14ac:dyDescent="0.3">
      <c r="A25" s="244" t="s">
        <v>110</v>
      </c>
      <c r="B25" s="244" t="s">
        <v>68</v>
      </c>
      <c r="C25" s="244" t="s">
        <v>112</v>
      </c>
      <c r="D25" s="154">
        <v>542.79999999999995</v>
      </c>
    </row>
    <row r="26" spans="1:5" ht="16.5" x14ac:dyDescent="0.3">
      <c r="A26" s="244" t="s">
        <v>248</v>
      </c>
      <c r="B26" s="244" t="s">
        <v>68</v>
      </c>
      <c r="C26" s="244" t="s">
        <v>112</v>
      </c>
      <c r="D26" s="154">
        <v>900</v>
      </c>
    </row>
    <row r="27" spans="1:5" ht="17.25" thickBot="1" x14ac:dyDescent="0.35">
      <c r="A27" s="181" t="s">
        <v>111</v>
      </c>
      <c r="B27" s="181" t="s">
        <v>68</v>
      </c>
      <c r="C27" s="181" t="s">
        <v>112</v>
      </c>
      <c r="D27" s="155">
        <v>542.79999999999995</v>
      </c>
    </row>
    <row r="28" spans="1:5" x14ac:dyDescent="0.25">
      <c r="D28" s="51">
        <f>SUM(D8:D27)</f>
        <v>8702.8000000000011</v>
      </c>
    </row>
    <row r="29" spans="1:5" x14ac:dyDescent="0.25">
      <c r="D29" s="52">
        <v>136.44999999999999</v>
      </c>
      <c r="E29" t="s">
        <v>113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F46"/>
  <sheetViews>
    <sheetView zoomScaleNormal="100" workbookViewId="0">
      <selection activeCell="B54" sqref="B54"/>
    </sheetView>
  </sheetViews>
  <sheetFormatPr baseColWidth="10" defaultRowHeight="16.5" x14ac:dyDescent="0.3"/>
  <cols>
    <col min="1" max="1" width="12.7109375" style="2" customWidth="1"/>
    <col min="2" max="2" width="88.7109375" style="1" customWidth="1"/>
    <col min="3" max="3" width="13.42578125" style="2" customWidth="1"/>
    <col min="4" max="4" width="38" style="1" customWidth="1"/>
    <col min="5" max="5" width="14.42578125" style="1" customWidth="1"/>
    <col min="6" max="6" width="13.85546875" style="1" bestFit="1" customWidth="1"/>
    <col min="7" max="16384" width="11.42578125" style="1"/>
  </cols>
  <sheetData>
    <row r="2" spans="1:6" x14ac:dyDescent="0.3">
      <c r="A2" s="194" t="s">
        <v>400</v>
      </c>
      <c r="B2" s="195" t="s">
        <v>401</v>
      </c>
      <c r="D2" s="201" t="s">
        <v>441</v>
      </c>
      <c r="E2" s="202">
        <v>814140</v>
      </c>
    </row>
    <row r="3" spans="1:6" x14ac:dyDescent="0.3">
      <c r="D3" s="218" t="s">
        <v>283</v>
      </c>
      <c r="E3" s="223">
        <f>E14+E21+E36+E46</f>
        <v>608784.01560000004</v>
      </c>
    </row>
    <row r="4" spans="1:6" x14ac:dyDescent="0.3">
      <c r="D4" s="201" t="s">
        <v>284</v>
      </c>
      <c r="E4" s="202">
        <f>E2-E3</f>
        <v>205355.98439999996</v>
      </c>
    </row>
    <row r="5" spans="1:6" x14ac:dyDescent="0.3">
      <c r="A5" s="216"/>
      <c r="C5" s="216"/>
      <c r="D5" s="131"/>
      <c r="E5" s="193"/>
    </row>
    <row r="6" spans="1:6" x14ac:dyDescent="0.3">
      <c r="A6" s="216"/>
      <c r="C6" s="216"/>
      <c r="D6" s="131"/>
      <c r="E6" s="193"/>
    </row>
    <row r="7" spans="1:6" ht="17.25" thickBot="1" x14ac:dyDescent="0.35">
      <c r="A7" s="220" t="s">
        <v>5</v>
      </c>
      <c r="B7" s="221">
        <v>1</v>
      </c>
      <c r="D7" s="1" t="s">
        <v>425</v>
      </c>
      <c r="E7" s="4">
        <v>500000</v>
      </c>
    </row>
    <row r="8" spans="1:6" ht="17.25" thickBot="1" x14ac:dyDescent="0.35">
      <c r="A8" s="196" t="s">
        <v>0</v>
      </c>
      <c r="B8" s="197" t="s">
        <v>1</v>
      </c>
      <c r="C8" s="197" t="s">
        <v>2</v>
      </c>
      <c r="D8" s="197" t="s">
        <v>3</v>
      </c>
      <c r="E8" s="197" t="s">
        <v>4</v>
      </c>
    </row>
    <row r="9" spans="1:6" x14ac:dyDescent="0.3">
      <c r="A9" s="21" t="s">
        <v>395</v>
      </c>
      <c r="B9" s="25" t="s">
        <v>577</v>
      </c>
      <c r="C9" s="28" t="s">
        <v>576</v>
      </c>
      <c r="D9" s="25" t="s">
        <v>578</v>
      </c>
      <c r="E9" s="31">
        <v>122412.84</v>
      </c>
    </row>
    <row r="10" spans="1:6" x14ac:dyDescent="0.3">
      <c r="A10" s="21" t="s">
        <v>395</v>
      </c>
      <c r="B10" s="26" t="s">
        <v>579</v>
      </c>
      <c r="C10" s="22" t="s">
        <v>580</v>
      </c>
      <c r="D10" s="25" t="s">
        <v>578</v>
      </c>
      <c r="E10" s="31">
        <v>122412.84</v>
      </c>
    </row>
    <row r="11" spans="1:6" x14ac:dyDescent="0.3">
      <c r="A11" s="21" t="s">
        <v>395</v>
      </c>
      <c r="B11" s="26" t="s">
        <v>581</v>
      </c>
      <c r="C11" s="22" t="s">
        <v>583</v>
      </c>
      <c r="D11" s="25" t="s">
        <v>578</v>
      </c>
      <c r="E11" s="31">
        <v>122412.84</v>
      </c>
    </row>
    <row r="12" spans="1:6" x14ac:dyDescent="0.3">
      <c r="A12" s="21" t="s">
        <v>395</v>
      </c>
      <c r="B12" s="26" t="s">
        <v>582</v>
      </c>
      <c r="C12" s="301" t="s">
        <v>682</v>
      </c>
      <c r="D12" s="25" t="s">
        <v>578</v>
      </c>
      <c r="E12" s="31">
        <v>122412.84</v>
      </c>
    </row>
    <row r="13" spans="1:6" x14ac:dyDescent="0.3">
      <c r="A13" s="23"/>
      <c r="B13" s="27"/>
      <c r="C13" s="21"/>
      <c r="D13" s="27"/>
      <c r="E13" s="31"/>
      <c r="F13" s="241" t="s">
        <v>451</v>
      </c>
    </row>
    <row r="14" spans="1:6" ht="17.25" thickBot="1" x14ac:dyDescent="0.35">
      <c r="A14" s="24"/>
      <c r="B14" s="19"/>
      <c r="C14" s="29" t="s">
        <v>87</v>
      </c>
      <c r="D14" s="30"/>
      <c r="E14" s="32">
        <f>SUM(E9:E13)</f>
        <v>489651.36</v>
      </c>
      <c r="F14" s="242">
        <f>E7-E14</f>
        <v>10348.640000000014</v>
      </c>
    </row>
    <row r="16" spans="1:6" ht="17.25" thickBot="1" x14ac:dyDescent="0.35">
      <c r="A16" s="220" t="s">
        <v>5</v>
      </c>
      <c r="B16" s="221">
        <v>2</v>
      </c>
      <c r="D16" s="1" t="s">
        <v>425</v>
      </c>
      <c r="E16" s="31">
        <v>158540</v>
      </c>
    </row>
    <row r="17" spans="1:6" ht="17.25" thickBot="1" x14ac:dyDescent="0.35">
      <c r="A17" s="196" t="s">
        <v>0</v>
      </c>
      <c r="B17" s="197" t="s">
        <v>1</v>
      </c>
      <c r="C17" s="197" t="s">
        <v>2</v>
      </c>
      <c r="D17" s="197" t="s">
        <v>3</v>
      </c>
      <c r="E17" s="197" t="s">
        <v>4</v>
      </c>
    </row>
    <row r="18" spans="1:6" x14ac:dyDescent="0.3">
      <c r="A18" s="21">
        <v>166</v>
      </c>
      <c r="B18" s="25" t="s">
        <v>404</v>
      </c>
      <c r="C18" s="28"/>
      <c r="D18" s="198" t="s">
        <v>403</v>
      </c>
      <c r="E18" s="31"/>
    </row>
    <row r="19" spans="1:6" x14ac:dyDescent="0.3">
      <c r="A19" s="21">
        <v>308</v>
      </c>
      <c r="B19" s="26" t="s">
        <v>419</v>
      </c>
      <c r="C19" s="22">
        <v>25</v>
      </c>
      <c r="D19" s="25" t="s">
        <v>420</v>
      </c>
      <c r="E19" s="31">
        <v>15080</v>
      </c>
    </row>
    <row r="20" spans="1:6" x14ac:dyDescent="0.3">
      <c r="A20" s="23"/>
      <c r="B20" s="27"/>
      <c r="C20" s="21"/>
      <c r="D20" s="27"/>
      <c r="E20" s="31"/>
      <c r="F20" s="241" t="s">
        <v>451</v>
      </c>
    </row>
    <row r="21" spans="1:6" ht="17.25" thickBot="1" x14ac:dyDescent="0.35">
      <c r="A21" s="24"/>
      <c r="B21" s="19"/>
      <c r="C21" s="29" t="s">
        <v>87</v>
      </c>
      <c r="D21" s="30"/>
      <c r="E21" s="32">
        <f>SUM(E18:E20)</f>
        <v>15080</v>
      </c>
      <c r="F21" s="242">
        <f>E16-E21</f>
        <v>143460</v>
      </c>
    </row>
    <row r="24" spans="1:6" ht="17.25" thickBot="1" x14ac:dyDescent="0.35">
      <c r="A24" s="220" t="s">
        <v>5</v>
      </c>
      <c r="B24" s="221">
        <v>3</v>
      </c>
      <c r="D24" s="1" t="s">
        <v>425</v>
      </c>
      <c r="E24" s="31">
        <v>85600</v>
      </c>
    </row>
    <row r="25" spans="1:6" ht="17.25" thickBot="1" x14ac:dyDescent="0.35">
      <c r="A25" s="196" t="s">
        <v>0</v>
      </c>
      <c r="B25" s="197" t="s">
        <v>1</v>
      </c>
      <c r="C25" s="197" t="s">
        <v>2</v>
      </c>
      <c r="D25" s="197" t="s">
        <v>3</v>
      </c>
      <c r="E25" s="197" t="s">
        <v>4</v>
      </c>
    </row>
    <row r="26" spans="1:6" x14ac:dyDescent="0.3">
      <c r="A26" s="21">
        <v>536</v>
      </c>
      <c r="B26" s="25" t="s">
        <v>405</v>
      </c>
      <c r="C26" s="28">
        <v>22806</v>
      </c>
      <c r="D26" s="300" t="s">
        <v>681</v>
      </c>
      <c r="E26" s="31">
        <v>581.86</v>
      </c>
    </row>
    <row r="27" spans="1:6" x14ac:dyDescent="0.3">
      <c r="A27" s="21">
        <v>543</v>
      </c>
      <c r="B27" s="26" t="s">
        <v>406</v>
      </c>
      <c r="C27" s="22">
        <v>20027</v>
      </c>
      <c r="D27" s="25" t="s">
        <v>507</v>
      </c>
      <c r="E27" s="31">
        <v>25.52</v>
      </c>
    </row>
    <row r="28" spans="1:6" x14ac:dyDescent="0.3">
      <c r="A28" s="21">
        <v>517</v>
      </c>
      <c r="B28" s="26" t="s">
        <v>408</v>
      </c>
      <c r="C28" s="22" t="s">
        <v>523</v>
      </c>
      <c r="D28" s="26" t="s">
        <v>533</v>
      </c>
      <c r="E28" s="31">
        <v>0</v>
      </c>
    </row>
    <row r="29" spans="1:6" x14ac:dyDescent="0.3">
      <c r="A29" s="21">
        <v>481</v>
      </c>
      <c r="B29" s="26" t="s">
        <v>409</v>
      </c>
      <c r="C29" s="22">
        <v>405153</v>
      </c>
      <c r="D29" s="26" t="s">
        <v>410</v>
      </c>
      <c r="E29" s="31">
        <v>422.24</v>
      </c>
    </row>
    <row r="30" spans="1:6" x14ac:dyDescent="0.3">
      <c r="A30" s="21">
        <v>469</v>
      </c>
      <c r="B30" s="25" t="s">
        <v>413</v>
      </c>
      <c r="C30" s="22">
        <v>2006</v>
      </c>
      <c r="D30" s="18" t="s">
        <v>414</v>
      </c>
      <c r="E30" s="31">
        <v>4447.4399999999996</v>
      </c>
    </row>
    <row r="31" spans="1:6" x14ac:dyDescent="0.3">
      <c r="A31" s="21">
        <v>418</v>
      </c>
      <c r="B31" s="27" t="s">
        <v>415</v>
      </c>
      <c r="C31" s="22">
        <v>2068</v>
      </c>
      <c r="D31" s="27" t="s">
        <v>416</v>
      </c>
      <c r="E31" s="31">
        <v>11470.08</v>
      </c>
    </row>
    <row r="32" spans="1:6" x14ac:dyDescent="0.3">
      <c r="A32" s="21">
        <v>418</v>
      </c>
      <c r="B32" s="27" t="s">
        <v>415</v>
      </c>
      <c r="C32" s="22">
        <v>2198</v>
      </c>
      <c r="D32" s="27" t="s">
        <v>506</v>
      </c>
      <c r="E32" s="31">
        <v>283.38799999999998</v>
      </c>
    </row>
    <row r="33" spans="1:6" x14ac:dyDescent="0.3">
      <c r="A33" s="21">
        <v>418</v>
      </c>
      <c r="B33" s="27" t="s">
        <v>415</v>
      </c>
      <c r="C33" s="22" t="s">
        <v>504</v>
      </c>
      <c r="D33" s="27" t="s">
        <v>410</v>
      </c>
      <c r="E33" s="31">
        <f>143.36*1.16</f>
        <v>166.29760000000002</v>
      </c>
    </row>
    <row r="34" spans="1:6" x14ac:dyDescent="0.3">
      <c r="A34" s="21">
        <v>377</v>
      </c>
      <c r="B34" s="27" t="s">
        <v>417</v>
      </c>
      <c r="C34" s="22">
        <v>1751</v>
      </c>
      <c r="D34" s="27" t="s">
        <v>418</v>
      </c>
      <c r="E34" s="31">
        <v>36748.800000000003</v>
      </c>
    </row>
    <row r="35" spans="1:6" x14ac:dyDescent="0.3">
      <c r="A35" s="302">
        <v>682</v>
      </c>
      <c r="B35" s="27" t="s">
        <v>683</v>
      </c>
      <c r="C35" s="21">
        <v>3519</v>
      </c>
      <c r="D35" s="27" t="s">
        <v>684</v>
      </c>
      <c r="E35" s="31">
        <v>566</v>
      </c>
      <c r="F35" s="241" t="s">
        <v>451</v>
      </c>
    </row>
    <row r="36" spans="1:6" ht="17.25" thickBot="1" x14ac:dyDescent="0.35">
      <c r="A36" s="24"/>
      <c r="B36" s="19"/>
      <c r="C36" s="29" t="s">
        <v>87</v>
      </c>
      <c r="D36" s="30"/>
      <c r="E36" s="32">
        <f>SUM(E26:E35)</f>
        <v>54711.625599999999</v>
      </c>
      <c r="F36" s="242">
        <f>E24-E36</f>
        <v>30888.374400000001</v>
      </c>
    </row>
    <row r="38" spans="1:6" ht="17.25" thickBot="1" x14ac:dyDescent="0.35">
      <c r="A38" s="220" t="s">
        <v>5</v>
      </c>
      <c r="B38" s="221">
        <v>4</v>
      </c>
      <c r="D38" s="1" t="s">
        <v>425</v>
      </c>
      <c r="E38" s="31">
        <v>70000</v>
      </c>
    </row>
    <row r="39" spans="1:6" ht="17.25" thickBot="1" x14ac:dyDescent="0.35">
      <c r="A39" s="196" t="s">
        <v>0</v>
      </c>
      <c r="B39" s="197" t="s">
        <v>1</v>
      </c>
      <c r="C39" s="197" t="s">
        <v>2</v>
      </c>
      <c r="D39" s="197" t="s">
        <v>3</v>
      </c>
      <c r="E39" s="197" t="s">
        <v>4</v>
      </c>
    </row>
    <row r="40" spans="1:6" x14ac:dyDescent="0.3">
      <c r="A40" s="21">
        <v>167</v>
      </c>
      <c r="B40" s="25" t="s">
        <v>402</v>
      </c>
      <c r="C40" s="28"/>
      <c r="D40" s="198" t="s">
        <v>403</v>
      </c>
      <c r="E40" s="31"/>
    </row>
    <row r="41" spans="1:6" x14ac:dyDescent="0.3">
      <c r="A41" s="21">
        <v>527</v>
      </c>
      <c r="B41" s="26" t="s">
        <v>407</v>
      </c>
      <c r="C41" s="22">
        <v>773</v>
      </c>
      <c r="D41" s="25" t="s">
        <v>493</v>
      </c>
      <c r="E41" s="31">
        <v>2088</v>
      </c>
    </row>
    <row r="42" spans="1:6" x14ac:dyDescent="0.3">
      <c r="A42" s="21">
        <v>476</v>
      </c>
      <c r="B42" s="26" t="s">
        <v>411</v>
      </c>
      <c r="C42" s="22">
        <v>7</v>
      </c>
      <c r="D42" s="26" t="s">
        <v>412</v>
      </c>
      <c r="E42" s="31">
        <v>0</v>
      </c>
    </row>
    <row r="43" spans="1:6" x14ac:dyDescent="0.3">
      <c r="A43" s="21">
        <v>640</v>
      </c>
      <c r="B43" s="26" t="s">
        <v>421</v>
      </c>
      <c r="C43" s="22">
        <v>19029</v>
      </c>
      <c r="D43" s="296" t="s">
        <v>677</v>
      </c>
      <c r="E43" s="31">
        <v>44086.03</v>
      </c>
    </row>
    <row r="44" spans="1:6" x14ac:dyDescent="0.3">
      <c r="A44" s="21">
        <v>654</v>
      </c>
      <c r="B44" s="25" t="s">
        <v>537</v>
      </c>
      <c r="C44" s="22">
        <v>11748</v>
      </c>
      <c r="D44" s="26" t="s">
        <v>538</v>
      </c>
      <c r="E44" s="31">
        <v>3132</v>
      </c>
    </row>
    <row r="45" spans="1:6" x14ac:dyDescent="0.3">
      <c r="A45" s="23" t="s">
        <v>334</v>
      </c>
      <c r="B45" s="27" t="s">
        <v>702</v>
      </c>
      <c r="C45" s="21">
        <v>201748120</v>
      </c>
      <c r="D45" s="27" t="s">
        <v>703</v>
      </c>
      <c r="E45" s="31">
        <v>35</v>
      </c>
      <c r="F45" s="241" t="s">
        <v>451</v>
      </c>
    </row>
    <row r="46" spans="1:6" ht="17.25" thickBot="1" x14ac:dyDescent="0.35">
      <c r="A46" s="24"/>
      <c r="B46" s="19"/>
      <c r="C46" s="29" t="s">
        <v>87</v>
      </c>
      <c r="D46" s="30"/>
      <c r="E46" s="32">
        <f>SUM(E40:E45)</f>
        <v>49341.03</v>
      </c>
      <c r="F46" s="242">
        <f>E38-E46</f>
        <v>20658.97</v>
      </c>
    </row>
  </sheetData>
  <pageMargins left="0.7" right="0.7" top="0.75" bottom="0.75" header="0.3" footer="0.3"/>
  <pageSetup scale="67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62"/>
  <sheetViews>
    <sheetView topLeftCell="A43" zoomScaleNormal="100" zoomScalePageLayoutView="87" workbookViewId="0">
      <selection activeCell="C28" sqref="C28"/>
    </sheetView>
  </sheetViews>
  <sheetFormatPr baseColWidth="10" defaultRowHeight="16.5" x14ac:dyDescent="0.3"/>
  <cols>
    <col min="1" max="1" width="11.42578125" style="1"/>
    <col min="2" max="2" width="12.7109375" style="2" customWidth="1"/>
    <col min="3" max="3" width="88.7109375" style="1" customWidth="1"/>
    <col min="4" max="4" width="13.42578125" style="2" customWidth="1"/>
    <col min="5" max="5" width="38" style="1" customWidth="1"/>
    <col min="6" max="6" width="14.42578125" style="1" customWidth="1"/>
    <col min="7" max="8" width="12.7109375" style="1" bestFit="1" customWidth="1"/>
    <col min="9" max="16384" width="11.42578125" style="1"/>
  </cols>
  <sheetData>
    <row r="2" spans="1:7" x14ac:dyDescent="0.3">
      <c r="B2" s="194" t="s">
        <v>60</v>
      </c>
      <c r="C2" s="195" t="s">
        <v>9</v>
      </c>
      <c r="D2" s="9"/>
      <c r="E2" s="201" t="s">
        <v>441</v>
      </c>
      <c r="F2" s="202">
        <v>169100</v>
      </c>
    </row>
    <row r="3" spans="1:7" s="131" customFormat="1" x14ac:dyDescent="0.3">
      <c r="B3" s="229"/>
      <c r="C3" s="203"/>
      <c r="D3" s="229"/>
      <c r="E3" s="218" t="s">
        <v>283</v>
      </c>
      <c r="F3" s="223">
        <f>F14+F21+F35+F53</f>
        <v>70308.39</v>
      </c>
    </row>
    <row r="4" spans="1:7" s="131" customFormat="1" x14ac:dyDescent="0.3">
      <c r="B4" s="229"/>
      <c r="C4" s="203"/>
      <c r="D4" s="229"/>
      <c r="E4" s="201" t="s">
        <v>284</v>
      </c>
      <c r="F4" s="202">
        <f>F2-F3</f>
        <v>98791.61</v>
      </c>
    </row>
    <row r="5" spans="1:7" x14ac:dyDescent="0.3">
      <c r="B5" s="220" t="s">
        <v>5</v>
      </c>
      <c r="C5" s="200" t="s">
        <v>116</v>
      </c>
      <c r="D5" s="89"/>
      <c r="E5" s="90"/>
    </row>
    <row r="6" spans="1:7" x14ac:dyDescent="0.3">
      <c r="B6" s="89"/>
    </row>
    <row r="7" spans="1:7" ht="17.25" thickBot="1" x14ac:dyDescent="0.35">
      <c r="B7" s="230" t="s">
        <v>121</v>
      </c>
      <c r="C7" s="231" t="s">
        <v>117</v>
      </c>
      <c r="E7" s="89" t="s">
        <v>155</v>
      </c>
      <c r="F7" s="90" t="s">
        <v>156</v>
      </c>
    </row>
    <row r="8" spans="1:7" x14ac:dyDescent="0.3">
      <c r="B8" s="68" t="s">
        <v>0</v>
      </c>
      <c r="C8" s="125" t="s">
        <v>1</v>
      </c>
      <c r="D8" s="69" t="s">
        <v>2</v>
      </c>
      <c r="E8" s="125" t="s">
        <v>3</v>
      </c>
      <c r="F8" s="69" t="s">
        <v>4</v>
      </c>
    </row>
    <row r="9" spans="1:7" x14ac:dyDescent="0.3">
      <c r="B9" s="103" t="s">
        <v>334</v>
      </c>
      <c r="C9" s="121" t="s">
        <v>443</v>
      </c>
      <c r="D9" s="121" t="s">
        <v>444</v>
      </c>
      <c r="E9" s="121" t="s">
        <v>444</v>
      </c>
      <c r="F9" s="106">
        <v>6983.5</v>
      </c>
    </row>
    <row r="10" spans="1:7" ht="28.5" x14ac:dyDescent="0.3">
      <c r="B10" s="35">
        <v>20</v>
      </c>
      <c r="C10" s="164" t="s">
        <v>6</v>
      </c>
      <c r="D10" s="167">
        <v>119</v>
      </c>
      <c r="E10" s="164" t="s">
        <v>7</v>
      </c>
      <c r="F10" s="37">
        <v>3074</v>
      </c>
    </row>
    <row r="11" spans="1:7" ht="28.5" x14ac:dyDescent="0.3">
      <c r="B11" s="35">
        <v>20</v>
      </c>
      <c r="C11" s="165" t="s">
        <v>8</v>
      </c>
      <c r="D11" s="168">
        <v>120</v>
      </c>
      <c r="E11" s="164" t="s">
        <v>7</v>
      </c>
      <c r="F11" s="37">
        <v>232</v>
      </c>
    </row>
    <row r="12" spans="1:7" x14ac:dyDescent="0.3">
      <c r="B12" s="35">
        <v>20</v>
      </c>
      <c r="C12" s="165" t="s">
        <v>10</v>
      </c>
      <c r="D12" s="168" t="s">
        <v>11</v>
      </c>
      <c r="E12" s="165" t="s">
        <v>12</v>
      </c>
      <c r="F12" s="37">
        <v>1490.6</v>
      </c>
    </row>
    <row r="13" spans="1:7" ht="17.25" thickBot="1" x14ac:dyDescent="0.35">
      <c r="A13" s="1" t="s">
        <v>87</v>
      </c>
      <c r="B13" s="71">
        <v>20</v>
      </c>
      <c r="C13" s="166" t="s">
        <v>13</v>
      </c>
      <c r="D13" s="169">
        <v>3393</v>
      </c>
      <c r="E13" s="166" t="s">
        <v>14</v>
      </c>
      <c r="F13" s="88">
        <v>2575.1999999999998</v>
      </c>
      <c r="G13" s="227" t="s">
        <v>442</v>
      </c>
    </row>
    <row r="14" spans="1:7" x14ac:dyDescent="0.3">
      <c r="B14" s="59"/>
      <c r="C14" s="60"/>
      <c r="D14" s="61"/>
      <c r="E14" s="60"/>
      <c r="F14" s="232">
        <f>SUM(F9:F13)</f>
        <v>14355.3</v>
      </c>
      <c r="G14" s="235">
        <f>F7-F14</f>
        <v>35460.89</v>
      </c>
    </row>
    <row r="15" spans="1:7" x14ac:dyDescent="0.3">
      <c r="B15" s="59"/>
      <c r="C15" s="60"/>
      <c r="D15" s="61"/>
      <c r="E15" s="60"/>
      <c r="F15" s="72"/>
      <c r="G15" s="58"/>
    </row>
    <row r="16" spans="1:7" x14ac:dyDescent="0.3">
      <c r="B16" s="233" t="s">
        <v>119</v>
      </c>
      <c r="C16" s="234" t="s">
        <v>120</v>
      </c>
      <c r="D16" s="1"/>
      <c r="F16" s="62"/>
      <c r="G16" s="58"/>
    </row>
    <row r="17" spans="2:8" ht="17.25" thickBot="1" x14ac:dyDescent="0.35">
      <c r="B17" s="224" t="s">
        <v>154</v>
      </c>
      <c r="C17" s="225" t="s">
        <v>153</v>
      </c>
      <c r="D17" s="61"/>
      <c r="E17" s="92" t="s">
        <v>155</v>
      </c>
      <c r="F17" s="236">
        <v>5275</v>
      </c>
      <c r="G17" s="58"/>
      <c r="H17" s="74"/>
    </row>
    <row r="18" spans="2:8" ht="17.25" thickBot="1" x14ac:dyDescent="0.35">
      <c r="B18" s="68" t="s">
        <v>0</v>
      </c>
      <c r="C18" s="69" t="s">
        <v>1</v>
      </c>
      <c r="D18" s="69" t="s">
        <v>2</v>
      </c>
      <c r="E18" s="69" t="s">
        <v>3</v>
      </c>
      <c r="F18" s="69" t="s">
        <v>4</v>
      </c>
      <c r="G18" s="58"/>
    </row>
    <row r="19" spans="2:8" x14ac:dyDescent="0.3">
      <c r="B19" s="70">
        <v>135</v>
      </c>
      <c r="C19" s="82" t="s">
        <v>144</v>
      </c>
      <c r="D19" s="84">
        <v>243</v>
      </c>
      <c r="E19" s="86" t="s">
        <v>145</v>
      </c>
      <c r="F19" s="87">
        <v>1158.8399999999999</v>
      </c>
      <c r="G19" s="58"/>
    </row>
    <row r="20" spans="2:8" ht="17.25" thickBot="1" x14ac:dyDescent="0.35">
      <c r="B20" s="71">
        <v>141</v>
      </c>
      <c r="C20" s="83" t="s">
        <v>25</v>
      </c>
      <c r="D20" s="85" t="s">
        <v>115</v>
      </c>
      <c r="E20" s="83" t="s">
        <v>26</v>
      </c>
      <c r="F20" s="88">
        <v>2500</v>
      </c>
      <c r="G20" s="227" t="s">
        <v>442</v>
      </c>
    </row>
    <row r="21" spans="2:8" x14ac:dyDescent="0.3">
      <c r="B21" s="59"/>
      <c r="C21" s="58"/>
      <c r="D21" s="61"/>
      <c r="E21" s="60"/>
      <c r="F21" s="232">
        <f>SUM(F19:F20)</f>
        <v>3658.84</v>
      </c>
      <c r="G21" s="235">
        <f>F17-F21</f>
        <v>1616.1599999999999</v>
      </c>
    </row>
    <row r="22" spans="2:8" x14ac:dyDescent="0.3">
      <c r="B22" s="59"/>
      <c r="C22" s="58"/>
      <c r="D22" s="61"/>
      <c r="E22" s="60"/>
      <c r="F22" s="72"/>
      <c r="G22" s="58"/>
    </row>
    <row r="23" spans="2:8" x14ac:dyDescent="0.3">
      <c r="B23" s="233" t="s">
        <v>119</v>
      </c>
      <c r="C23" s="234" t="s">
        <v>152</v>
      </c>
      <c r="D23" s="1"/>
      <c r="F23" s="62"/>
      <c r="G23" s="58"/>
    </row>
    <row r="24" spans="2:8" ht="17.25" thickBot="1" x14ac:dyDescent="0.35">
      <c r="B24" s="237" t="s">
        <v>121</v>
      </c>
      <c r="C24" s="225" t="s">
        <v>122</v>
      </c>
      <c r="D24" s="61"/>
      <c r="E24" s="92" t="s">
        <v>155</v>
      </c>
      <c r="F24" s="93">
        <v>8600</v>
      </c>
      <c r="G24" s="58"/>
    </row>
    <row r="25" spans="2:8" ht="17.25" thickBot="1" x14ac:dyDescent="0.35">
      <c r="B25" s="170" t="s">
        <v>141</v>
      </c>
      <c r="C25" s="17" t="s">
        <v>1</v>
      </c>
      <c r="D25" s="17" t="s">
        <v>2</v>
      </c>
      <c r="E25" s="17" t="s">
        <v>3</v>
      </c>
      <c r="F25" s="80" t="s">
        <v>4</v>
      </c>
      <c r="G25" s="58"/>
    </row>
    <row r="26" spans="2:8" x14ac:dyDescent="0.3">
      <c r="B26" s="70" t="s">
        <v>132</v>
      </c>
      <c r="C26" s="171" t="s">
        <v>123</v>
      </c>
      <c r="D26" s="84">
        <v>475381</v>
      </c>
      <c r="E26" s="173" t="s">
        <v>124</v>
      </c>
      <c r="F26" s="87">
        <v>8</v>
      </c>
      <c r="G26" s="58"/>
    </row>
    <row r="27" spans="2:8" x14ac:dyDescent="0.3">
      <c r="B27" s="35" t="s">
        <v>132</v>
      </c>
      <c r="C27" s="54" t="s">
        <v>123</v>
      </c>
      <c r="D27" s="168" t="s">
        <v>125</v>
      </c>
      <c r="E27" s="174" t="s">
        <v>126</v>
      </c>
      <c r="F27" s="37">
        <v>6</v>
      </c>
      <c r="G27" s="58"/>
    </row>
    <row r="28" spans="2:8" x14ac:dyDescent="0.3">
      <c r="B28" s="35" t="s">
        <v>132</v>
      </c>
      <c r="C28" s="54" t="s">
        <v>123</v>
      </c>
      <c r="D28" s="168" t="s">
        <v>127</v>
      </c>
      <c r="E28" s="174" t="s">
        <v>128</v>
      </c>
      <c r="F28" s="37">
        <v>3</v>
      </c>
      <c r="G28" s="58"/>
    </row>
    <row r="29" spans="2:8" x14ac:dyDescent="0.3">
      <c r="B29" s="35" t="s">
        <v>132</v>
      </c>
      <c r="C29" s="54" t="s">
        <v>129</v>
      </c>
      <c r="D29" s="168">
        <v>124466</v>
      </c>
      <c r="E29" s="174" t="s">
        <v>130</v>
      </c>
      <c r="F29" s="37">
        <v>474</v>
      </c>
      <c r="G29" s="58"/>
    </row>
    <row r="30" spans="2:8" x14ac:dyDescent="0.3">
      <c r="B30" s="35" t="s">
        <v>132</v>
      </c>
      <c r="C30" s="54" t="s">
        <v>131</v>
      </c>
      <c r="D30" s="168">
        <v>134042952</v>
      </c>
      <c r="E30" s="174" t="s">
        <v>47</v>
      </c>
      <c r="F30" s="37">
        <v>11</v>
      </c>
      <c r="G30" s="58"/>
    </row>
    <row r="31" spans="2:8" x14ac:dyDescent="0.3">
      <c r="B31" s="35" t="s">
        <v>132</v>
      </c>
      <c r="C31" s="54" t="s">
        <v>133</v>
      </c>
      <c r="D31" s="172" t="s">
        <v>134</v>
      </c>
      <c r="E31" s="174" t="s">
        <v>135</v>
      </c>
      <c r="F31" s="37">
        <v>191.6</v>
      </c>
      <c r="G31" s="58"/>
    </row>
    <row r="32" spans="2:8" x14ac:dyDescent="0.3">
      <c r="B32" s="35" t="s">
        <v>132</v>
      </c>
      <c r="C32" s="54" t="s">
        <v>138</v>
      </c>
      <c r="D32" s="168">
        <v>11463</v>
      </c>
      <c r="E32" s="174" t="s">
        <v>136</v>
      </c>
      <c r="F32" s="37">
        <v>163</v>
      </c>
      <c r="G32" s="58"/>
    </row>
    <row r="33" spans="2:7" x14ac:dyDescent="0.3">
      <c r="B33" s="35" t="s">
        <v>132</v>
      </c>
      <c r="C33" s="54" t="s">
        <v>139</v>
      </c>
      <c r="D33" s="168">
        <v>885</v>
      </c>
      <c r="E33" s="174" t="s">
        <v>137</v>
      </c>
      <c r="F33" s="37">
        <v>263</v>
      </c>
      <c r="G33" s="58"/>
    </row>
    <row r="34" spans="2:7" ht="17.25" thickBot="1" x14ac:dyDescent="0.35">
      <c r="B34" s="71" t="s">
        <v>132</v>
      </c>
      <c r="C34" s="55" t="s">
        <v>140</v>
      </c>
      <c r="D34" s="169">
        <v>133924540</v>
      </c>
      <c r="E34" s="175" t="s">
        <v>47</v>
      </c>
      <c r="F34" s="88">
        <v>112.5</v>
      </c>
      <c r="G34" s="227" t="s">
        <v>442</v>
      </c>
    </row>
    <row r="35" spans="2:7" x14ac:dyDescent="0.3">
      <c r="B35" s="59"/>
      <c r="C35" s="58"/>
      <c r="D35" s="61"/>
      <c r="E35" s="60"/>
      <c r="F35" s="232">
        <f>SUM(F26:F34)</f>
        <v>1232.0999999999999</v>
      </c>
      <c r="G35" s="238">
        <f>F24-F35</f>
        <v>7367.9</v>
      </c>
    </row>
    <row r="36" spans="2:7" x14ac:dyDescent="0.3">
      <c r="B36" s="59"/>
      <c r="C36" s="58"/>
      <c r="D36" s="61"/>
      <c r="E36" s="60"/>
      <c r="F36" s="62"/>
      <c r="G36" s="58"/>
    </row>
    <row r="37" spans="2:7" x14ac:dyDescent="0.3">
      <c r="B37" s="59"/>
      <c r="C37" s="58"/>
      <c r="D37" s="61"/>
      <c r="E37" s="60"/>
      <c r="F37" s="62"/>
      <c r="G37" s="58"/>
    </row>
    <row r="38" spans="2:7" x14ac:dyDescent="0.3">
      <c r="B38" s="233" t="s">
        <v>5</v>
      </c>
      <c r="C38" s="234" t="s">
        <v>151</v>
      </c>
      <c r="D38" s="1"/>
      <c r="F38" s="62"/>
      <c r="G38" s="58"/>
    </row>
    <row r="39" spans="2:7" ht="17.25" thickBot="1" x14ac:dyDescent="0.35">
      <c r="B39" s="237" t="s">
        <v>142</v>
      </c>
      <c r="C39" s="225" t="s">
        <v>143</v>
      </c>
      <c r="D39" s="61"/>
      <c r="E39" s="91" t="s">
        <v>155</v>
      </c>
      <c r="F39" s="94">
        <v>105408.81</v>
      </c>
      <c r="G39" s="58"/>
    </row>
    <row r="40" spans="2:7" ht="17.25" thickBot="1" x14ac:dyDescent="0.35">
      <c r="B40" s="63" t="s">
        <v>0</v>
      </c>
      <c r="C40" s="64" t="s">
        <v>1</v>
      </c>
      <c r="D40" s="65" t="s">
        <v>2</v>
      </c>
      <c r="E40" s="64" t="s">
        <v>3</v>
      </c>
      <c r="F40" s="66" t="s">
        <v>4</v>
      </c>
      <c r="G40" s="58"/>
    </row>
    <row r="41" spans="2:7" ht="28.5" x14ac:dyDescent="0.3">
      <c r="B41" s="70">
        <v>134</v>
      </c>
      <c r="C41" s="177" t="s">
        <v>15</v>
      </c>
      <c r="D41" s="84">
        <v>156</v>
      </c>
      <c r="E41" s="53" t="s">
        <v>16</v>
      </c>
      <c r="F41" s="182">
        <v>4051.67</v>
      </c>
    </row>
    <row r="42" spans="2:7" x14ac:dyDescent="0.3">
      <c r="B42" s="35">
        <v>150</v>
      </c>
      <c r="C42" s="178" t="s">
        <v>27</v>
      </c>
      <c r="D42" s="168" t="s">
        <v>29</v>
      </c>
      <c r="E42" s="36" t="s">
        <v>28</v>
      </c>
      <c r="F42" s="183">
        <v>10440</v>
      </c>
    </row>
    <row r="43" spans="2:7" x14ac:dyDescent="0.3">
      <c r="B43" s="35">
        <v>150</v>
      </c>
      <c r="C43" s="178" t="s">
        <v>27</v>
      </c>
      <c r="D43" s="168" t="s">
        <v>30</v>
      </c>
      <c r="E43" s="36" t="s">
        <v>28</v>
      </c>
      <c r="F43" s="183">
        <v>10440</v>
      </c>
    </row>
    <row r="44" spans="2:7" x14ac:dyDescent="0.3">
      <c r="B44" s="35">
        <v>168</v>
      </c>
      <c r="C44" s="174" t="s">
        <v>31</v>
      </c>
      <c r="D44" s="168">
        <v>865</v>
      </c>
      <c r="E44" s="36" t="s">
        <v>32</v>
      </c>
      <c r="F44" s="183">
        <v>1392</v>
      </c>
    </row>
    <row r="45" spans="2:7" x14ac:dyDescent="0.3">
      <c r="B45" s="168">
        <v>192</v>
      </c>
      <c r="C45" s="36" t="s">
        <v>33</v>
      </c>
      <c r="D45" s="35" t="s">
        <v>34</v>
      </c>
      <c r="E45" s="178" t="s">
        <v>35</v>
      </c>
      <c r="F45" s="183">
        <v>298.82</v>
      </c>
    </row>
    <row r="46" spans="2:7" x14ac:dyDescent="0.3">
      <c r="B46" s="33">
        <v>206</v>
      </c>
      <c r="C46" s="174" t="s">
        <v>41</v>
      </c>
      <c r="D46" s="179" t="s">
        <v>42</v>
      </c>
      <c r="E46" s="54" t="s">
        <v>43</v>
      </c>
      <c r="F46" s="183">
        <v>10600</v>
      </c>
    </row>
    <row r="47" spans="2:7" x14ac:dyDescent="0.3">
      <c r="B47" s="33">
        <v>206</v>
      </c>
      <c r="C47" s="36" t="s">
        <v>44</v>
      </c>
      <c r="D47" s="33">
        <v>1304</v>
      </c>
      <c r="E47" s="54" t="s">
        <v>45</v>
      </c>
      <c r="F47" s="183">
        <v>11600</v>
      </c>
    </row>
    <row r="48" spans="2:7" x14ac:dyDescent="0.3">
      <c r="B48" s="33">
        <v>209</v>
      </c>
      <c r="C48" s="36" t="s">
        <v>46</v>
      </c>
      <c r="D48" s="35">
        <v>133980763</v>
      </c>
      <c r="E48" s="36" t="s">
        <v>47</v>
      </c>
      <c r="F48" s="183">
        <v>120</v>
      </c>
    </row>
    <row r="49" spans="2:7" x14ac:dyDescent="0.3">
      <c r="B49" s="33">
        <v>210</v>
      </c>
      <c r="C49" s="36" t="s">
        <v>48</v>
      </c>
      <c r="D49" s="35" t="s">
        <v>49</v>
      </c>
      <c r="E49" s="36" t="s">
        <v>50</v>
      </c>
      <c r="F49" s="183">
        <v>190.5</v>
      </c>
    </row>
    <row r="50" spans="2:7" x14ac:dyDescent="0.3">
      <c r="B50" s="33">
        <v>210</v>
      </c>
      <c r="C50" s="36" t="s">
        <v>51</v>
      </c>
      <c r="D50" s="35">
        <v>17554</v>
      </c>
      <c r="E50" s="36" t="s">
        <v>52</v>
      </c>
      <c r="F50" s="183">
        <v>224.46</v>
      </c>
    </row>
    <row r="51" spans="2:7" x14ac:dyDescent="0.3">
      <c r="B51" s="33">
        <v>210</v>
      </c>
      <c r="C51" s="36" t="s">
        <v>53</v>
      </c>
      <c r="D51" s="35">
        <v>17618</v>
      </c>
      <c r="E51" s="36" t="s">
        <v>52</v>
      </c>
      <c r="F51" s="183">
        <v>123.54</v>
      </c>
    </row>
    <row r="52" spans="2:7" ht="17.25" thickBot="1" x14ac:dyDescent="0.35">
      <c r="B52" s="176">
        <v>215</v>
      </c>
      <c r="C52" s="55" t="s">
        <v>57</v>
      </c>
      <c r="D52" s="180" t="s">
        <v>302</v>
      </c>
      <c r="E52" s="181" t="s">
        <v>303</v>
      </c>
      <c r="F52" s="184">
        <v>1581.16</v>
      </c>
      <c r="G52" s="227" t="s">
        <v>442</v>
      </c>
    </row>
    <row r="53" spans="2:7" x14ac:dyDescent="0.3">
      <c r="F53" s="239">
        <f>SUM(F41:F52)</f>
        <v>51062.15</v>
      </c>
      <c r="G53" s="238">
        <f>F39-F53</f>
        <v>54346.659999999996</v>
      </c>
    </row>
    <row r="58" spans="2:7" x14ac:dyDescent="0.3">
      <c r="C58" s="305"/>
    </row>
    <row r="59" spans="2:7" x14ac:dyDescent="0.3">
      <c r="C59" s="305"/>
    </row>
    <row r="60" spans="2:7" x14ac:dyDescent="0.3">
      <c r="C60" s="305"/>
    </row>
    <row r="62" spans="2:7" x14ac:dyDescent="0.3">
      <c r="B62" s="1"/>
      <c r="C62" s="1" t="s">
        <v>87</v>
      </c>
      <c r="D62" s="1"/>
    </row>
  </sheetData>
  <mergeCells count="1">
    <mergeCell ref="C58:C60"/>
  </mergeCells>
  <pageMargins left="0.7" right="0.7" top="0.75" bottom="0.75" header="0.3" footer="0.3"/>
  <pageSetup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C21" sqref="C21"/>
    </sheetView>
  </sheetViews>
  <sheetFormatPr baseColWidth="10" defaultRowHeight="16.5" x14ac:dyDescent="0.3"/>
  <cols>
    <col min="1" max="1" width="16" style="1" customWidth="1"/>
    <col min="2" max="2" width="30.140625" style="1" customWidth="1"/>
    <col min="3" max="3" width="19.42578125" style="1" customWidth="1"/>
    <col min="4" max="4" width="17" style="1" customWidth="1"/>
    <col min="5" max="16384" width="11.42578125" style="1"/>
  </cols>
  <sheetData>
    <row r="1" spans="1:5" x14ac:dyDescent="0.3">
      <c r="B1" s="306" t="s">
        <v>440</v>
      </c>
      <c r="C1" s="306"/>
    </row>
    <row r="3" spans="1:5" x14ac:dyDescent="0.3">
      <c r="A3" s="47" t="s">
        <v>61</v>
      </c>
      <c r="B3" s="47" t="s">
        <v>9</v>
      </c>
      <c r="C3" s="48"/>
      <c r="D3" s="46"/>
    </row>
    <row r="4" spans="1:5" x14ac:dyDescent="0.3">
      <c r="A4" s="47" t="s">
        <v>5</v>
      </c>
      <c r="B4" s="47" t="s">
        <v>62</v>
      </c>
      <c r="C4" s="48"/>
      <c r="D4" s="46"/>
    </row>
    <row r="5" spans="1:5" x14ac:dyDescent="0.3">
      <c r="A5" s="47" t="s">
        <v>63</v>
      </c>
      <c r="B5" s="47" t="s">
        <v>64</v>
      </c>
      <c r="C5" s="48"/>
      <c r="D5" s="50">
        <v>8236.8700000000008</v>
      </c>
    </row>
    <row r="6" spans="1:5" ht="17.25" thickBot="1" x14ac:dyDescent="0.35"/>
    <row r="7" spans="1:5" ht="17.25" thickBot="1" x14ac:dyDescent="0.35">
      <c r="A7" s="45" t="s">
        <v>65</v>
      </c>
      <c r="B7" s="45" t="s">
        <v>66</v>
      </c>
      <c r="C7" s="45" t="s">
        <v>67</v>
      </c>
      <c r="D7" s="45" t="s">
        <v>22</v>
      </c>
      <c r="E7" s="8"/>
    </row>
    <row r="8" spans="1:5" x14ac:dyDescent="0.3">
      <c r="A8" s="148" t="s">
        <v>71</v>
      </c>
      <c r="B8" s="148" t="s">
        <v>68</v>
      </c>
      <c r="C8" s="148" t="s">
        <v>69</v>
      </c>
      <c r="D8" s="149">
        <v>814.2</v>
      </c>
    </row>
    <row r="9" spans="1:5" x14ac:dyDescent="0.3">
      <c r="A9" s="148" t="s">
        <v>72</v>
      </c>
      <c r="B9" s="148" t="s">
        <v>68</v>
      </c>
      <c r="C9" s="148" t="s">
        <v>69</v>
      </c>
      <c r="D9" s="149">
        <v>637.79999999999995</v>
      </c>
    </row>
    <row r="10" spans="1:5" x14ac:dyDescent="0.3">
      <c r="A10" s="148" t="s">
        <v>73</v>
      </c>
      <c r="B10" s="148" t="s">
        <v>68</v>
      </c>
      <c r="C10" s="148" t="s">
        <v>69</v>
      </c>
      <c r="D10" s="149">
        <v>949.9</v>
      </c>
    </row>
    <row r="11" spans="1:5" x14ac:dyDescent="0.3">
      <c r="A11" s="148" t="s">
        <v>74</v>
      </c>
      <c r="B11" s="148" t="s">
        <v>68</v>
      </c>
      <c r="C11" s="148" t="s">
        <v>69</v>
      </c>
      <c r="D11" s="149">
        <v>949.9</v>
      </c>
    </row>
    <row r="12" spans="1:5" x14ac:dyDescent="0.3">
      <c r="A12" s="148" t="s">
        <v>77</v>
      </c>
      <c r="B12" s="148" t="s">
        <v>68</v>
      </c>
      <c r="C12" s="148" t="s">
        <v>69</v>
      </c>
      <c r="D12" s="149">
        <v>542.79999999999995</v>
      </c>
    </row>
    <row r="13" spans="1:5" x14ac:dyDescent="0.3">
      <c r="A13" s="148" t="s">
        <v>78</v>
      </c>
      <c r="B13" s="148" t="s">
        <v>68</v>
      </c>
      <c r="C13" s="148" t="s">
        <v>69</v>
      </c>
      <c r="D13" s="149">
        <v>646.29999999999995</v>
      </c>
    </row>
    <row r="14" spans="1:5" x14ac:dyDescent="0.3">
      <c r="A14" s="148" t="s">
        <v>75</v>
      </c>
      <c r="B14" s="148" t="s">
        <v>68</v>
      </c>
      <c r="C14" s="148" t="s">
        <v>76</v>
      </c>
      <c r="D14" s="149">
        <v>407.1</v>
      </c>
    </row>
    <row r="15" spans="1:5" x14ac:dyDescent="0.3">
      <c r="A15" s="148" t="s">
        <v>79</v>
      </c>
      <c r="B15" s="148" t="s">
        <v>68</v>
      </c>
      <c r="C15" s="148" t="s">
        <v>85</v>
      </c>
      <c r="D15" s="149">
        <v>814.2</v>
      </c>
    </row>
    <row r="16" spans="1:5" x14ac:dyDescent="0.3">
      <c r="A16" s="148" t="s">
        <v>80</v>
      </c>
      <c r="B16" s="148" t="s">
        <v>68</v>
      </c>
      <c r="C16" s="148" t="s">
        <v>85</v>
      </c>
      <c r="D16" s="149">
        <v>407.1</v>
      </c>
    </row>
    <row r="17" spans="1:6" ht="17.25" thickBot="1" x14ac:dyDescent="0.35">
      <c r="A17" s="150" t="s">
        <v>81</v>
      </c>
      <c r="B17" s="150" t="s">
        <v>68</v>
      </c>
      <c r="C17" s="150" t="s">
        <v>85</v>
      </c>
      <c r="D17" s="151">
        <v>814.2</v>
      </c>
    </row>
    <row r="18" spans="1:6" x14ac:dyDescent="0.3">
      <c r="A18" s="58"/>
      <c r="B18" s="58"/>
      <c r="C18" s="58"/>
      <c r="D18" s="124">
        <f>SUM(D8:D17)</f>
        <v>6983.5000000000009</v>
      </c>
    </row>
    <row r="19" spans="1:6" x14ac:dyDescent="0.3">
      <c r="A19" s="58"/>
      <c r="B19" s="58"/>
      <c r="C19" s="58"/>
      <c r="D19" s="56">
        <v>1253.3699999999999</v>
      </c>
      <c r="E19" s="57" t="s">
        <v>114</v>
      </c>
      <c r="F19" s="46"/>
    </row>
    <row r="20" spans="1:6" x14ac:dyDescent="0.3">
      <c r="A20" s="58"/>
      <c r="B20" s="58"/>
      <c r="C20" s="58"/>
      <c r="D20" s="73"/>
    </row>
    <row r="21" spans="1:6" x14ac:dyDescent="0.3">
      <c r="A21" s="58"/>
      <c r="B21" s="58"/>
      <c r="C21" s="58"/>
      <c r="D21" s="73"/>
    </row>
    <row r="22" spans="1:6" x14ac:dyDescent="0.3">
      <c r="A22" s="58"/>
      <c r="B22" s="58"/>
      <c r="C22" s="58"/>
      <c r="D22" s="73"/>
    </row>
    <row r="23" spans="1:6" x14ac:dyDescent="0.3">
      <c r="A23" s="58"/>
      <c r="B23" s="58"/>
      <c r="C23" s="58"/>
      <c r="D23" s="73"/>
    </row>
    <row r="24" spans="1:6" x14ac:dyDescent="0.3">
      <c r="D24" s="16"/>
    </row>
    <row r="25" spans="1:6" x14ac:dyDescent="0.3">
      <c r="D25" s="129"/>
      <c r="E25" s="130"/>
      <c r="F25" s="131"/>
    </row>
    <row r="26" spans="1:6" x14ac:dyDescent="0.3">
      <c r="D26" s="4"/>
    </row>
    <row r="27" spans="1:6" x14ac:dyDescent="0.3">
      <c r="B27" s="1" t="s">
        <v>86</v>
      </c>
      <c r="D27" s="4"/>
    </row>
  </sheetData>
  <mergeCells count="1">
    <mergeCell ref="B1:C1"/>
  </mergeCells>
  <pageMargins left="1.1023622047244095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7"/>
  <sheetViews>
    <sheetView topLeftCell="A88" workbookViewId="0">
      <selection activeCell="B73" sqref="B73"/>
    </sheetView>
  </sheetViews>
  <sheetFormatPr baseColWidth="10" defaultRowHeight="16.5" x14ac:dyDescent="0.3"/>
  <cols>
    <col min="1" max="1" width="16.28515625" style="1" customWidth="1"/>
    <col min="2" max="2" width="67.42578125" style="1" customWidth="1"/>
    <col min="3" max="3" width="16.5703125" style="1" bestFit="1" customWidth="1"/>
    <col min="4" max="4" width="40.42578125" style="1" customWidth="1"/>
    <col min="5" max="5" width="12.5703125" style="1" customWidth="1"/>
    <col min="6" max="6" width="12.7109375" style="1" bestFit="1" customWidth="1"/>
    <col min="7" max="16384" width="11.42578125" style="1"/>
  </cols>
  <sheetData>
    <row r="1" spans="1:7" x14ac:dyDescent="0.3">
      <c r="A1" s="194" t="s">
        <v>88</v>
      </c>
      <c r="B1" s="195" t="s">
        <v>82</v>
      </c>
      <c r="D1" s="201" t="s">
        <v>441</v>
      </c>
      <c r="E1" s="202">
        <v>61454.71</v>
      </c>
    </row>
    <row r="2" spans="1:7" x14ac:dyDescent="0.3">
      <c r="D2" s="218" t="s">
        <v>283</v>
      </c>
      <c r="E2" s="219">
        <f>E78+E82+E93+E101+E115</f>
        <v>41143.19999999999</v>
      </c>
    </row>
    <row r="3" spans="1:7" x14ac:dyDescent="0.3">
      <c r="D3" s="201" t="s">
        <v>284</v>
      </c>
      <c r="E3" s="217">
        <f>E1-E2</f>
        <v>20311.510000000009</v>
      </c>
    </row>
    <row r="6" spans="1:7" x14ac:dyDescent="0.3">
      <c r="A6" s="200" t="s">
        <v>5</v>
      </c>
      <c r="B6" s="200" t="s">
        <v>147</v>
      </c>
    </row>
    <row r="7" spans="1:7" ht="17.25" thickBot="1" x14ac:dyDescent="0.35">
      <c r="A7" s="199" t="s">
        <v>266</v>
      </c>
      <c r="B7" s="199" t="s">
        <v>267</v>
      </c>
      <c r="D7" s="1" t="s">
        <v>425</v>
      </c>
      <c r="E7" s="4">
        <v>7739.07</v>
      </c>
    </row>
    <row r="8" spans="1:7" ht="17.25" thickBot="1" x14ac:dyDescent="0.35">
      <c r="A8" s="204" t="s">
        <v>255</v>
      </c>
      <c r="B8" s="205" t="s">
        <v>150</v>
      </c>
      <c r="C8" s="142" t="s">
        <v>288</v>
      </c>
      <c r="D8" s="17" t="s">
        <v>21</v>
      </c>
      <c r="E8" s="17" t="s">
        <v>4</v>
      </c>
    </row>
    <row r="9" spans="1:7" x14ac:dyDescent="0.3">
      <c r="A9" s="206">
        <v>1</v>
      </c>
      <c r="B9" s="67" t="s">
        <v>256</v>
      </c>
      <c r="C9" s="143"/>
      <c r="D9" s="67" t="s">
        <v>257</v>
      </c>
      <c r="E9" s="79">
        <v>54</v>
      </c>
    </row>
    <row r="10" spans="1:7" x14ac:dyDescent="0.3">
      <c r="A10" s="207">
        <v>2</v>
      </c>
      <c r="B10" s="18" t="s">
        <v>258</v>
      </c>
      <c r="C10" s="81"/>
      <c r="D10" s="18" t="s">
        <v>259</v>
      </c>
      <c r="E10" s="77">
        <v>15</v>
      </c>
    </row>
    <row r="11" spans="1:7" x14ac:dyDescent="0.3">
      <c r="A11" s="207">
        <v>3</v>
      </c>
      <c r="B11" s="18" t="s">
        <v>260</v>
      </c>
      <c r="C11" s="81">
        <v>6375</v>
      </c>
      <c r="D11" s="18" t="s">
        <v>261</v>
      </c>
      <c r="E11" s="77">
        <v>10</v>
      </c>
    </row>
    <row r="12" spans="1:7" x14ac:dyDescent="0.3">
      <c r="A12" s="207">
        <v>4</v>
      </c>
      <c r="B12" s="18" t="s">
        <v>262</v>
      </c>
      <c r="C12" s="81">
        <v>9662</v>
      </c>
      <c r="D12" s="18" t="s">
        <v>263</v>
      </c>
      <c r="E12" s="77">
        <v>10</v>
      </c>
    </row>
    <row r="13" spans="1:7" x14ac:dyDescent="0.3">
      <c r="A13" s="207">
        <v>5</v>
      </c>
      <c r="B13" s="18" t="s">
        <v>262</v>
      </c>
      <c r="C13" s="81" t="s">
        <v>264</v>
      </c>
      <c r="D13" s="18" t="s">
        <v>265</v>
      </c>
      <c r="E13" s="77">
        <v>10</v>
      </c>
    </row>
    <row r="14" spans="1:7" x14ac:dyDescent="0.3">
      <c r="A14" s="208">
        <v>6</v>
      </c>
      <c r="B14" s="148" t="s">
        <v>287</v>
      </c>
      <c r="C14" s="191">
        <v>34151</v>
      </c>
      <c r="D14" s="148" t="s">
        <v>289</v>
      </c>
      <c r="E14" s="192">
        <v>15</v>
      </c>
    </row>
    <row r="15" spans="1:7" x14ac:dyDescent="0.3">
      <c r="A15" s="208">
        <v>7</v>
      </c>
      <c r="B15" s="148" t="s">
        <v>287</v>
      </c>
      <c r="C15" s="191">
        <v>34204</v>
      </c>
      <c r="D15" s="148" t="s">
        <v>289</v>
      </c>
      <c r="E15" s="192">
        <v>15</v>
      </c>
    </row>
    <row r="16" spans="1:7" x14ac:dyDescent="0.3">
      <c r="A16" s="208">
        <v>8</v>
      </c>
      <c r="B16" s="148" t="s">
        <v>293</v>
      </c>
      <c r="C16" s="191" t="s">
        <v>290</v>
      </c>
      <c r="D16" s="148" t="s">
        <v>291</v>
      </c>
      <c r="E16" s="192">
        <v>20</v>
      </c>
      <c r="F16" s="131"/>
      <c r="G16" s="131"/>
    </row>
    <row r="17" spans="1:7" x14ac:dyDescent="0.3">
      <c r="A17" s="208">
        <v>9</v>
      </c>
      <c r="B17" s="148" t="s">
        <v>292</v>
      </c>
      <c r="C17" s="191">
        <v>173</v>
      </c>
      <c r="D17" s="148" t="s">
        <v>294</v>
      </c>
      <c r="E17" s="192">
        <v>15</v>
      </c>
      <c r="F17" s="131"/>
      <c r="G17" s="131"/>
    </row>
    <row r="18" spans="1:7" s="131" customFormat="1" x14ac:dyDescent="0.3">
      <c r="A18" s="208">
        <v>10</v>
      </c>
      <c r="B18" s="148" t="s">
        <v>341</v>
      </c>
      <c r="C18" s="191">
        <v>34986</v>
      </c>
      <c r="D18" s="148" t="s">
        <v>289</v>
      </c>
      <c r="E18" s="192">
        <v>15</v>
      </c>
    </row>
    <row r="19" spans="1:7" s="131" customFormat="1" x14ac:dyDescent="0.3">
      <c r="A19" s="208">
        <v>11</v>
      </c>
      <c r="B19" s="148" t="s">
        <v>342</v>
      </c>
      <c r="C19" s="191" t="s">
        <v>343</v>
      </c>
      <c r="D19" s="148" t="s">
        <v>257</v>
      </c>
      <c r="E19" s="192">
        <v>6</v>
      </c>
    </row>
    <row r="20" spans="1:7" s="131" customFormat="1" x14ac:dyDescent="0.3">
      <c r="A20" s="208">
        <v>12</v>
      </c>
      <c r="B20" s="148" t="s">
        <v>344</v>
      </c>
      <c r="C20" s="191">
        <v>624</v>
      </c>
      <c r="D20" s="148" t="s">
        <v>345</v>
      </c>
      <c r="E20" s="192">
        <v>25</v>
      </c>
    </row>
    <row r="21" spans="1:7" s="131" customFormat="1" x14ac:dyDescent="0.3">
      <c r="A21" s="208">
        <v>13</v>
      </c>
      <c r="B21" s="148" t="s">
        <v>344</v>
      </c>
      <c r="C21" s="191">
        <v>131</v>
      </c>
      <c r="D21" s="148" t="s">
        <v>346</v>
      </c>
      <c r="E21" s="192">
        <v>17</v>
      </c>
    </row>
    <row r="22" spans="1:7" s="131" customFormat="1" x14ac:dyDescent="0.3">
      <c r="A22" s="208">
        <v>14</v>
      </c>
      <c r="B22" s="148" t="s">
        <v>344</v>
      </c>
      <c r="C22" s="191">
        <v>56299</v>
      </c>
      <c r="D22" s="148" t="s">
        <v>340</v>
      </c>
      <c r="E22" s="192">
        <v>18</v>
      </c>
    </row>
    <row r="23" spans="1:7" s="131" customFormat="1" x14ac:dyDescent="0.3">
      <c r="A23" s="208">
        <v>15</v>
      </c>
      <c r="B23" s="148" t="s">
        <v>344</v>
      </c>
      <c r="C23" s="191">
        <v>25506</v>
      </c>
      <c r="D23" s="148" t="s">
        <v>347</v>
      </c>
      <c r="E23" s="192">
        <v>10</v>
      </c>
    </row>
    <row r="24" spans="1:7" s="131" customFormat="1" x14ac:dyDescent="0.3">
      <c r="A24" s="208">
        <v>16</v>
      </c>
      <c r="B24" s="148" t="s">
        <v>348</v>
      </c>
      <c r="C24" s="191">
        <v>303</v>
      </c>
      <c r="D24" s="148" t="s">
        <v>330</v>
      </c>
      <c r="E24" s="192">
        <v>15</v>
      </c>
    </row>
    <row r="25" spans="1:7" s="131" customFormat="1" x14ac:dyDescent="0.3">
      <c r="A25" s="208">
        <v>17</v>
      </c>
      <c r="B25" s="148" t="s">
        <v>349</v>
      </c>
      <c r="C25" s="191">
        <v>145357</v>
      </c>
      <c r="D25" s="148" t="s">
        <v>350</v>
      </c>
      <c r="E25" s="192">
        <v>5</v>
      </c>
    </row>
    <row r="26" spans="1:7" s="131" customFormat="1" x14ac:dyDescent="0.3">
      <c r="A26" s="208">
        <v>18</v>
      </c>
      <c r="B26" s="148" t="s">
        <v>351</v>
      </c>
      <c r="C26" s="191">
        <v>78877</v>
      </c>
      <c r="D26" s="148" t="s">
        <v>330</v>
      </c>
      <c r="E26" s="192">
        <v>25</v>
      </c>
    </row>
    <row r="27" spans="1:7" s="131" customFormat="1" x14ac:dyDescent="0.3">
      <c r="A27" s="208">
        <v>19</v>
      </c>
      <c r="B27" s="148" t="s">
        <v>352</v>
      </c>
      <c r="C27" s="191">
        <v>157519</v>
      </c>
      <c r="D27" s="148" t="s">
        <v>353</v>
      </c>
      <c r="E27" s="192">
        <v>51</v>
      </c>
    </row>
    <row r="28" spans="1:7" s="131" customFormat="1" x14ac:dyDescent="0.3">
      <c r="A28" s="208">
        <v>20</v>
      </c>
      <c r="B28" s="148" t="s">
        <v>354</v>
      </c>
      <c r="C28" s="191">
        <v>3690</v>
      </c>
      <c r="D28" s="148" t="s">
        <v>337</v>
      </c>
      <c r="E28" s="192">
        <v>17</v>
      </c>
    </row>
    <row r="29" spans="1:7" s="131" customFormat="1" x14ac:dyDescent="0.3">
      <c r="A29" s="208">
        <v>21</v>
      </c>
      <c r="B29" s="148" t="s">
        <v>354</v>
      </c>
      <c r="C29" s="191">
        <v>41580</v>
      </c>
      <c r="D29" s="148" t="s">
        <v>355</v>
      </c>
      <c r="E29" s="192">
        <v>30</v>
      </c>
    </row>
    <row r="30" spans="1:7" s="131" customFormat="1" x14ac:dyDescent="0.3">
      <c r="A30" s="208">
        <v>22</v>
      </c>
      <c r="B30" s="148" t="s">
        <v>349</v>
      </c>
      <c r="C30" s="191">
        <v>35785</v>
      </c>
      <c r="D30" s="148" t="s">
        <v>356</v>
      </c>
      <c r="E30" s="192">
        <v>10</v>
      </c>
    </row>
    <row r="31" spans="1:7" s="131" customFormat="1" x14ac:dyDescent="0.3">
      <c r="A31" s="208">
        <v>23</v>
      </c>
      <c r="B31" s="148" t="s">
        <v>357</v>
      </c>
      <c r="C31" s="191">
        <v>1123</v>
      </c>
      <c r="D31" s="148" t="s">
        <v>358</v>
      </c>
      <c r="E31" s="192">
        <v>80.010000000000005</v>
      </c>
    </row>
    <row r="32" spans="1:7" s="131" customFormat="1" x14ac:dyDescent="0.3">
      <c r="A32" s="208">
        <v>24</v>
      </c>
      <c r="B32" s="148" t="s">
        <v>359</v>
      </c>
      <c r="C32" s="191">
        <v>1131</v>
      </c>
      <c r="D32" s="148" t="s">
        <v>358</v>
      </c>
      <c r="E32" s="192">
        <v>80.010000000000005</v>
      </c>
    </row>
    <row r="33" spans="1:5" s="131" customFormat="1" x14ac:dyDescent="0.3">
      <c r="A33" s="208">
        <v>25</v>
      </c>
      <c r="B33" s="148" t="s">
        <v>360</v>
      </c>
      <c r="C33" s="191">
        <v>142994</v>
      </c>
      <c r="D33" s="148" t="s">
        <v>265</v>
      </c>
      <c r="E33" s="192">
        <v>7</v>
      </c>
    </row>
    <row r="34" spans="1:5" s="131" customFormat="1" x14ac:dyDescent="0.3">
      <c r="A34" s="208">
        <v>26</v>
      </c>
      <c r="B34" s="148" t="s">
        <v>323</v>
      </c>
      <c r="C34" s="191">
        <v>2133</v>
      </c>
      <c r="D34" s="148" t="s">
        <v>324</v>
      </c>
      <c r="E34" s="192">
        <v>60</v>
      </c>
    </row>
    <row r="35" spans="1:5" s="131" customFormat="1" x14ac:dyDescent="0.3">
      <c r="A35" s="208">
        <v>27</v>
      </c>
      <c r="B35" s="148" t="s">
        <v>325</v>
      </c>
      <c r="C35" s="191">
        <v>94166</v>
      </c>
      <c r="D35" s="148" t="s">
        <v>326</v>
      </c>
      <c r="E35" s="192">
        <v>12</v>
      </c>
    </row>
    <row r="36" spans="1:5" s="131" customFormat="1" x14ac:dyDescent="0.3">
      <c r="A36" s="208">
        <v>28</v>
      </c>
      <c r="B36" s="148" t="s">
        <v>325</v>
      </c>
      <c r="C36" s="191">
        <v>133900</v>
      </c>
      <c r="D36" s="148" t="s">
        <v>327</v>
      </c>
      <c r="E36" s="192">
        <v>5</v>
      </c>
    </row>
    <row r="37" spans="1:5" s="131" customFormat="1" x14ac:dyDescent="0.3">
      <c r="A37" s="208">
        <v>29</v>
      </c>
      <c r="B37" s="148" t="s">
        <v>328</v>
      </c>
      <c r="C37" s="191">
        <v>10009433</v>
      </c>
      <c r="D37" s="148" t="s">
        <v>261</v>
      </c>
      <c r="E37" s="192">
        <v>10</v>
      </c>
    </row>
    <row r="38" spans="1:5" s="131" customFormat="1" x14ac:dyDescent="0.3">
      <c r="A38" s="208">
        <v>30</v>
      </c>
      <c r="B38" s="148" t="s">
        <v>329</v>
      </c>
      <c r="C38" s="191">
        <v>207</v>
      </c>
      <c r="D38" s="148" t="s">
        <v>330</v>
      </c>
      <c r="E38" s="192">
        <v>12</v>
      </c>
    </row>
    <row r="39" spans="1:5" s="131" customFormat="1" x14ac:dyDescent="0.3">
      <c r="A39" s="208">
        <v>31</v>
      </c>
      <c r="B39" s="148" t="s">
        <v>331</v>
      </c>
      <c r="C39" s="191">
        <v>38946</v>
      </c>
      <c r="D39" s="148" t="s">
        <v>332</v>
      </c>
      <c r="E39" s="192">
        <v>15</v>
      </c>
    </row>
    <row r="40" spans="1:5" s="131" customFormat="1" x14ac:dyDescent="0.3">
      <c r="A40" s="208">
        <v>32</v>
      </c>
      <c r="B40" s="148" t="s">
        <v>333</v>
      </c>
      <c r="C40" s="191" t="s">
        <v>334</v>
      </c>
      <c r="D40" s="148" t="s">
        <v>330</v>
      </c>
      <c r="E40" s="192">
        <v>10</v>
      </c>
    </row>
    <row r="41" spans="1:5" s="131" customFormat="1" x14ac:dyDescent="0.3">
      <c r="A41" s="208">
        <v>33</v>
      </c>
      <c r="B41" s="148" t="s">
        <v>333</v>
      </c>
      <c r="C41" s="191">
        <v>45935</v>
      </c>
      <c r="D41" s="148" t="s">
        <v>335</v>
      </c>
      <c r="E41" s="192">
        <v>55</v>
      </c>
    </row>
    <row r="42" spans="1:5" s="131" customFormat="1" x14ac:dyDescent="0.3">
      <c r="A42" s="208">
        <v>34</v>
      </c>
      <c r="B42" s="148" t="s">
        <v>336</v>
      </c>
      <c r="C42" s="191">
        <v>9507</v>
      </c>
      <c r="D42" s="148" t="s">
        <v>337</v>
      </c>
      <c r="E42" s="192">
        <v>17</v>
      </c>
    </row>
    <row r="43" spans="1:5" s="131" customFormat="1" x14ac:dyDescent="0.3">
      <c r="A43" s="208">
        <v>35</v>
      </c>
      <c r="B43" s="148" t="s">
        <v>338</v>
      </c>
      <c r="C43" s="191">
        <v>8530</v>
      </c>
      <c r="D43" s="148" t="s">
        <v>261</v>
      </c>
      <c r="E43" s="192">
        <v>10</v>
      </c>
    </row>
    <row r="44" spans="1:5" s="131" customFormat="1" x14ac:dyDescent="0.3">
      <c r="A44" s="208">
        <v>36</v>
      </c>
      <c r="B44" s="148" t="s">
        <v>339</v>
      </c>
      <c r="C44" s="191">
        <v>71595</v>
      </c>
      <c r="D44" s="148" t="s">
        <v>340</v>
      </c>
      <c r="E44" s="192">
        <v>13</v>
      </c>
    </row>
    <row r="45" spans="1:5" s="131" customFormat="1" x14ac:dyDescent="0.3">
      <c r="A45" s="208">
        <v>37</v>
      </c>
      <c r="B45" s="148" t="s">
        <v>368</v>
      </c>
      <c r="C45" s="191" t="s">
        <v>334</v>
      </c>
      <c r="D45" s="148" t="s">
        <v>369</v>
      </c>
      <c r="E45" s="192">
        <v>80</v>
      </c>
    </row>
    <row r="46" spans="1:5" s="131" customFormat="1" x14ac:dyDescent="0.3">
      <c r="A46" s="208">
        <v>38</v>
      </c>
      <c r="B46" s="148" t="s">
        <v>370</v>
      </c>
      <c r="C46" s="191">
        <v>357721556</v>
      </c>
      <c r="D46" s="148" t="s">
        <v>371</v>
      </c>
      <c r="E46" s="192">
        <v>104</v>
      </c>
    </row>
    <row r="47" spans="1:5" s="131" customFormat="1" x14ac:dyDescent="0.3">
      <c r="A47" s="208">
        <v>39</v>
      </c>
      <c r="B47" s="148" t="s">
        <v>370</v>
      </c>
      <c r="C47" s="191">
        <v>10821</v>
      </c>
      <c r="D47" s="148" t="s">
        <v>428</v>
      </c>
      <c r="E47" s="192">
        <v>270</v>
      </c>
    </row>
    <row r="48" spans="1:5" s="131" customFormat="1" x14ac:dyDescent="0.3">
      <c r="A48" s="208">
        <v>40</v>
      </c>
      <c r="B48" s="148" t="s">
        <v>429</v>
      </c>
      <c r="C48" s="191">
        <v>43731</v>
      </c>
      <c r="D48" s="148" t="s">
        <v>430</v>
      </c>
      <c r="E48" s="192">
        <v>93</v>
      </c>
    </row>
    <row r="49" spans="1:5" s="131" customFormat="1" x14ac:dyDescent="0.3">
      <c r="A49" s="208">
        <v>41</v>
      </c>
      <c r="B49" s="148" t="s">
        <v>429</v>
      </c>
      <c r="C49" s="191">
        <v>11185</v>
      </c>
      <c r="D49" s="148" t="s">
        <v>431</v>
      </c>
      <c r="E49" s="192">
        <v>122</v>
      </c>
    </row>
    <row r="50" spans="1:5" s="131" customFormat="1" x14ac:dyDescent="0.3">
      <c r="A50" s="208">
        <v>42</v>
      </c>
      <c r="B50" s="148" t="s">
        <v>370</v>
      </c>
      <c r="C50" s="191">
        <v>11044</v>
      </c>
      <c r="D50" s="148" t="s">
        <v>431</v>
      </c>
      <c r="E50" s="192">
        <v>135</v>
      </c>
    </row>
    <row r="51" spans="1:5" s="131" customFormat="1" x14ac:dyDescent="0.3">
      <c r="A51" s="208">
        <v>43</v>
      </c>
      <c r="B51" s="148" t="s">
        <v>432</v>
      </c>
      <c r="C51" s="191">
        <v>157</v>
      </c>
      <c r="D51" s="148" t="s">
        <v>433</v>
      </c>
      <c r="E51" s="192">
        <v>83.37</v>
      </c>
    </row>
    <row r="52" spans="1:5" s="131" customFormat="1" ht="17.25" thickBot="1" x14ac:dyDescent="0.35">
      <c r="A52" s="208">
        <v>44</v>
      </c>
      <c r="B52" s="148" t="s">
        <v>370</v>
      </c>
      <c r="C52" s="144">
        <v>9667</v>
      </c>
      <c r="D52" s="148" t="s">
        <v>428</v>
      </c>
      <c r="E52" s="78">
        <v>82</v>
      </c>
    </row>
    <row r="53" spans="1:5" s="131" customFormat="1" x14ac:dyDescent="0.3">
      <c r="A53" s="208">
        <v>45</v>
      </c>
      <c r="B53" s="148" t="s">
        <v>370</v>
      </c>
      <c r="C53" s="191">
        <v>10822</v>
      </c>
      <c r="D53" s="148" t="s">
        <v>428</v>
      </c>
      <c r="E53" s="192">
        <v>270</v>
      </c>
    </row>
    <row r="54" spans="1:5" s="131" customFormat="1" x14ac:dyDescent="0.3">
      <c r="A54" s="208">
        <v>46</v>
      </c>
      <c r="B54" s="148" t="s">
        <v>510</v>
      </c>
      <c r="C54" s="191">
        <v>4416086</v>
      </c>
      <c r="D54" s="148" t="s">
        <v>265</v>
      </c>
      <c r="E54" s="192">
        <v>55</v>
      </c>
    </row>
    <row r="55" spans="1:5" s="131" customFormat="1" x14ac:dyDescent="0.3">
      <c r="A55" s="208">
        <v>47</v>
      </c>
      <c r="B55" s="148" t="s">
        <v>511</v>
      </c>
      <c r="C55" s="191" t="s">
        <v>512</v>
      </c>
      <c r="D55" s="148" t="s">
        <v>330</v>
      </c>
      <c r="E55" s="192">
        <v>5</v>
      </c>
    </row>
    <row r="56" spans="1:5" s="131" customFormat="1" x14ac:dyDescent="0.3">
      <c r="A56" s="208">
        <v>48</v>
      </c>
      <c r="B56" s="148" t="s">
        <v>511</v>
      </c>
      <c r="C56" s="191">
        <v>768</v>
      </c>
      <c r="D56" s="148" t="s">
        <v>330</v>
      </c>
      <c r="E56" s="192">
        <v>15</v>
      </c>
    </row>
    <row r="57" spans="1:5" s="131" customFormat="1" x14ac:dyDescent="0.3">
      <c r="A57" s="208">
        <v>49</v>
      </c>
      <c r="B57" s="148" t="s">
        <v>513</v>
      </c>
      <c r="C57" s="191" t="s">
        <v>514</v>
      </c>
      <c r="D57" s="148" t="s">
        <v>515</v>
      </c>
      <c r="E57" s="192">
        <v>24</v>
      </c>
    </row>
    <row r="58" spans="1:5" s="131" customFormat="1" x14ac:dyDescent="0.3">
      <c r="A58" s="208">
        <v>50</v>
      </c>
      <c r="B58" s="148" t="s">
        <v>516</v>
      </c>
      <c r="C58" s="191">
        <v>9547</v>
      </c>
      <c r="D58" s="148" t="s">
        <v>330</v>
      </c>
      <c r="E58" s="192">
        <v>5</v>
      </c>
    </row>
    <row r="59" spans="1:5" s="131" customFormat="1" x14ac:dyDescent="0.3">
      <c r="A59" s="208">
        <v>51</v>
      </c>
      <c r="B59" s="148" t="s">
        <v>517</v>
      </c>
      <c r="C59" s="191">
        <v>3962</v>
      </c>
      <c r="D59" s="148" t="s">
        <v>330</v>
      </c>
      <c r="E59" s="192">
        <v>37</v>
      </c>
    </row>
    <row r="60" spans="1:5" s="131" customFormat="1" x14ac:dyDescent="0.3">
      <c r="A60" s="208">
        <v>52</v>
      </c>
      <c r="B60" s="148" t="s">
        <v>368</v>
      </c>
      <c r="C60" s="191">
        <v>94021</v>
      </c>
      <c r="D60" s="148" t="s">
        <v>518</v>
      </c>
      <c r="E60" s="192">
        <v>20</v>
      </c>
    </row>
    <row r="61" spans="1:5" s="131" customFormat="1" x14ac:dyDescent="0.3">
      <c r="A61" s="208">
        <v>53</v>
      </c>
      <c r="B61" s="148" t="s">
        <v>368</v>
      </c>
      <c r="C61" s="191">
        <v>992</v>
      </c>
      <c r="D61" s="148" t="s">
        <v>519</v>
      </c>
      <c r="E61" s="192">
        <v>15</v>
      </c>
    </row>
    <row r="62" spans="1:5" s="131" customFormat="1" x14ac:dyDescent="0.3">
      <c r="A62" s="208">
        <v>54</v>
      </c>
      <c r="B62" s="148" t="s">
        <v>520</v>
      </c>
      <c r="C62" s="191">
        <v>95342</v>
      </c>
      <c r="D62" s="148" t="s">
        <v>330</v>
      </c>
      <c r="E62" s="192">
        <v>17</v>
      </c>
    </row>
    <row r="63" spans="1:5" s="131" customFormat="1" x14ac:dyDescent="0.3">
      <c r="A63" s="208">
        <v>55</v>
      </c>
      <c r="B63" s="148" t="s">
        <v>521</v>
      </c>
      <c r="C63" s="191">
        <v>95661</v>
      </c>
      <c r="D63" s="148" t="s">
        <v>330</v>
      </c>
      <c r="E63" s="192">
        <v>12</v>
      </c>
    </row>
    <row r="64" spans="1:5" s="131" customFormat="1" x14ac:dyDescent="0.3">
      <c r="A64" s="208">
        <v>56</v>
      </c>
      <c r="B64" s="148" t="s">
        <v>531</v>
      </c>
      <c r="C64" s="191">
        <v>3</v>
      </c>
      <c r="D64" s="148" t="s">
        <v>675</v>
      </c>
      <c r="E64" s="192">
        <v>181.96</v>
      </c>
    </row>
    <row r="65" spans="1:6" s="131" customFormat="1" x14ac:dyDescent="0.3">
      <c r="A65" s="208">
        <v>57</v>
      </c>
      <c r="B65" s="148" t="s">
        <v>706</v>
      </c>
      <c r="C65" s="191" t="s">
        <v>707</v>
      </c>
      <c r="D65" s="148" t="s">
        <v>708</v>
      </c>
      <c r="E65" s="192">
        <v>20</v>
      </c>
    </row>
    <row r="66" spans="1:6" s="131" customFormat="1" x14ac:dyDescent="0.3">
      <c r="A66" s="208">
        <v>58</v>
      </c>
      <c r="B66" s="148" t="s">
        <v>709</v>
      </c>
      <c r="C66" s="191">
        <v>2295</v>
      </c>
      <c r="D66" s="148" t="s">
        <v>330</v>
      </c>
      <c r="E66" s="192">
        <v>37</v>
      </c>
    </row>
    <row r="67" spans="1:6" s="131" customFormat="1" x14ac:dyDescent="0.3">
      <c r="A67" s="208">
        <v>59</v>
      </c>
      <c r="B67" s="148" t="s">
        <v>710</v>
      </c>
      <c r="C67" s="191">
        <v>45166</v>
      </c>
      <c r="D67" s="148" t="s">
        <v>289</v>
      </c>
      <c r="E67" s="192">
        <v>15</v>
      </c>
    </row>
    <row r="68" spans="1:6" s="131" customFormat="1" x14ac:dyDescent="0.3">
      <c r="A68" s="208">
        <v>60</v>
      </c>
      <c r="B68" s="148" t="s">
        <v>710</v>
      </c>
      <c r="C68" s="191">
        <v>504390</v>
      </c>
      <c r="D68" s="148" t="s">
        <v>330</v>
      </c>
      <c r="E68" s="192">
        <v>38</v>
      </c>
    </row>
    <row r="69" spans="1:6" s="131" customFormat="1" x14ac:dyDescent="0.3">
      <c r="A69" s="208">
        <v>61</v>
      </c>
      <c r="B69" s="148" t="s">
        <v>710</v>
      </c>
      <c r="C69" s="191" t="s">
        <v>707</v>
      </c>
      <c r="D69" s="148" t="s">
        <v>708</v>
      </c>
      <c r="E69" s="192">
        <v>10</v>
      </c>
    </row>
    <row r="70" spans="1:6" s="131" customFormat="1" x14ac:dyDescent="0.3">
      <c r="A70" s="208">
        <v>62</v>
      </c>
      <c r="B70" s="148" t="s">
        <v>712</v>
      </c>
      <c r="C70" s="191" t="s">
        <v>711</v>
      </c>
      <c r="D70" s="148" t="s">
        <v>330</v>
      </c>
      <c r="E70" s="192">
        <v>8</v>
      </c>
    </row>
    <row r="71" spans="1:6" s="131" customFormat="1" x14ac:dyDescent="0.3">
      <c r="A71" s="208">
        <v>63</v>
      </c>
      <c r="B71" s="148" t="s">
        <v>713</v>
      </c>
      <c r="C71" s="191" t="s">
        <v>714</v>
      </c>
      <c r="D71" s="148" t="s">
        <v>330</v>
      </c>
      <c r="E71" s="192">
        <v>8</v>
      </c>
    </row>
    <row r="72" spans="1:6" s="131" customFormat="1" x14ac:dyDescent="0.3">
      <c r="A72" s="208">
        <v>64</v>
      </c>
      <c r="B72" s="148" t="s">
        <v>715</v>
      </c>
      <c r="C72" s="191" t="s">
        <v>716</v>
      </c>
      <c r="D72" s="148" t="s">
        <v>330</v>
      </c>
      <c r="E72" s="192">
        <v>5</v>
      </c>
    </row>
    <row r="73" spans="1:6" s="131" customFormat="1" x14ac:dyDescent="0.3">
      <c r="A73" s="208">
        <v>65</v>
      </c>
      <c r="B73" s="148" t="s">
        <v>715</v>
      </c>
      <c r="C73" s="191">
        <v>47853</v>
      </c>
      <c r="D73" s="148" t="s">
        <v>355</v>
      </c>
      <c r="E73" s="192">
        <v>22</v>
      </c>
    </row>
    <row r="74" spans="1:6" s="131" customFormat="1" x14ac:dyDescent="0.3">
      <c r="A74" s="208">
        <v>66</v>
      </c>
      <c r="B74" s="148" t="s">
        <v>717</v>
      </c>
      <c r="C74" s="191" t="s">
        <v>707</v>
      </c>
      <c r="D74" s="148" t="s">
        <v>330</v>
      </c>
      <c r="E74" s="192">
        <v>52</v>
      </c>
    </row>
    <row r="75" spans="1:6" s="131" customFormat="1" x14ac:dyDescent="0.3">
      <c r="A75" s="208">
        <v>67</v>
      </c>
      <c r="B75" s="148" t="s">
        <v>718</v>
      </c>
      <c r="C75" s="191" t="s">
        <v>719</v>
      </c>
      <c r="D75" s="148" t="s">
        <v>330</v>
      </c>
      <c r="E75" s="192">
        <v>34</v>
      </c>
    </row>
    <row r="76" spans="1:6" s="131" customFormat="1" x14ac:dyDescent="0.3">
      <c r="A76" s="208">
        <v>68</v>
      </c>
      <c r="B76" s="148" t="s">
        <v>720</v>
      </c>
      <c r="C76" s="191">
        <v>1622</v>
      </c>
      <c r="D76" s="148" t="s">
        <v>330</v>
      </c>
      <c r="E76" s="192">
        <v>30</v>
      </c>
    </row>
    <row r="77" spans="1:6" x14ac:dyDescent="0.3">
      <c r="F77" s="209" t="s">
        <v>434</v>
      </c>
    </row>
    <row r="78" spans="1:6" x14ac:dyDescent="0.3">
      <c r="A78" s="7"/>
      <c r="B78" s="7"/>
      <c r="E78" s="16">
        <f>SUM(E9:E76)</f>
        <v>2699.35</v>
      </c>
      <c r="F78" s="210">
        <f>E7-E78</f>
        <v>5039.7199999999993</v>
      </c>
    </row>
    <row r="79" spans="1:6" x14ac:dyDescent="0.3">
      <c r="A79" s="7"/>
      <c r="B79" s="7"/>
      <c r="E79" s="16"/>
    </row>
    <row r="80" spans="1:6" x14ac:dyDescent="0.3">
      <c r="A80" s="7"/>
      <c r="B80" s="7"/>
      <c r="E80" s="16"/>
    </row>
    <row r="81" spans="1:6" x14ac:dyDescent="0.3">
      <c r="A81" s="199" t="s">
        <v>148</v>
      </c>
      <c r="B81" s="199" t="s">
        <v>149</v>
      </c>
      <c r="D81" s="1" t="s">
        <v>425</v>
      </c>
      <c r="E81" s="4">
        <v>37489.53</v>
      </c>
      <c r="F81" s="209" t="s">
        <v>434</v>
      </c>
    </row>
    <row r="82" spans="1:6" x14ac:dyDescent="0.3">
      <c r="A82" s="132"/>
      <c r="B82" s="43" t="s">
        <v>435</v>
      </c>
      <c r="C82" s="43"/>
      <c r="D82" s="43" t="s">
        <v>279</v>
      </c>
      <c r="E82" s="4">
        <f>'Gasolina POA 4'!D47</f>
        <v>29256.799999999988</v>
      </c>
      <c r="F82" s="210">
        <f>E81-E82-E93</f>
        <v>9.0900000000110595</v>
      </c>
    </row>
    <row r="83" spans="1:6" x14ac:dyDescent="0.3">
      <c r="A83" s="76"/>
      <c r="B83" s="76"/>
      <c r="C83" s="58"/>
      <c r="D83" s="58"/>
      <c r="E83" s="124"/>
    </row>
    <row r="84" spans="1:6" x14ac:dyDescent="0.3">
      <c r="A84" s="76"/>
      <c r="B84" s="76"/>
      <c r="C84" s="58"/>
      <c r="D84" s="58"/>
      <c r="E84" s="124"/>
    </row>
    <row r="85" spans="1:6" x14ac:dyDescent="0.3">
      <c r="A85" s="76" t="s">
        <v>271</v>
      </c>
      <c r="B85" s="76" t="s">
        <v>270</v>
      </c>
      <c r="C85" s="133" t="s">
        <v>268</v>
      </c>
      <c r="D85" s="133" t="s">
        <v>269</v>
      </c>
      <c r="E85" s="134" t="s">
        <v>4</v>
      </c>
    </row>
    <row r="86" spans="1:6" x14ac:dyDescent="0.3">
      <c r="A86" s="43">
        <v>1</v>
      </c>
      <c r="B86" s="117" t="s">
        <v>274</v>
      </c>
      <c r="C86" s="121" t="s">
        <v>272</v>
      </c>
      <c r="D86" s="43" t="s">
        <v>273</v>
      </c>
      <c r="E86" s="44">
        <v>668</v>
      </c>
    </row>
    <row r="87" spans="1:6" x14ac:dyDescent="0.3">
      <c r="A87" s="43">
        <v>1</v>
      </c>
      <c r="B87" s="117" t="s">
        <v>275</v>
      </c>
      <c r="C87" s="121">
        <v>22415</v>
      </c>
      <c r="D87" s="43" t="s">
        <v>276</v>
      </c>
      <c r="E87" s="44">
        <v>69.5</v>
      </c>
    </row>
    <row r="88" spans="1:6" x14ac:dyDescent="0.3">
      <c r="A88" s="43">
        <v>2</v>
      </c>
      <c r="B88" s="107" t="s">
        <v>277</v>
      </c>
      <c r="C88" s="121">
        <v>1030</v>
      </c>
      <c r="D88" s="43" t="s">
        <v>278</v>
      </c>
      <c r="E88" s="44">
        <v>65</v>
      </c>
    </row>
    <row r="89" spans="1:6" x14ac:dyDescent="0.3">
      <c r="A89" s="43">
        <v>3</v>
      </c>
      <c r="B89" s="107" t="s">
        <v>496</v>
      </c>
      <c r="C89" s="251">
        <v>1398940770628</v>
      </c>
      <c r="D89" s="43" t="s">
        <v>498</v>
      </c>
      <c r="E89" s="44">
        <v>2299</v>
      </c>
    </row>
    <row r="90" spans="1:6" x14ac:dyDescent="0.3">
      <c r="A90" s="43">
        <v>3</v>
      </c>
      <c r="B90" s="107" t="s">
        <v>497</v>
      </c>
      <c r="C90" s="251">
        <v>1398940770629</v>
      </c>
      <c r="D90" s="43" t="s">
        <v>498</v>
      </c>
      <c r="E90" s="44">
        <v>2299</v>
      </c>
      <c r="F90" s="215"/>
    </row>
    <row r="91" spans="1:6" x14ac:dyDescent="0.3">
      <c r="A91" s="43">
        <v>3</v>
      </c>
      <c r="B91" s="107" t="s">
        <v>502</v>
      </c>
      <c r="C91" s="251">
        <v>2057</v>
      </c>
      <c r="D91" s="43" t="s">
        <v>503</v>
      </c>
      <c r="E91" s="44">
        <v>2823.14</v>
      </c>
      <c r="F91" s="215"/>
    </row>
    <row r="92" spans="1:6" x14ac:dyDescent="0.3">
      <c r="A92" s="58"/>
      <c r="B92" s="60"/>
      <c r="C92" s="252"/>
      <c r="D92" s="58"/>
      <c r="E92" s="73"/>
      <c r="F92" s="215"/>
    </row>
    <row r="93" spans="1:6" x14ac:dyDescent="0.3">
      <c r="E93" s="16">
        <f>SUM(E86:E91)</f>
        <v>8223.64</v>
      </c>
      <c r="F93" s="250"/>
    </row>
    <row r="94" spans="1:6" x14ac:dyDescent="0.3">
      <c r="A94" s="7"/>
      <c r="B94" s="7"/>
      <c r="E94" s="4"/>
    </row>
    <row r="95" spans="1:6" x14ac:dyDescent="0.3">
      <c r="A95" s="200" t="s">
        <v>5</v>
      </c>
      <c r="B95" s="200" t="s">
        <v>422</v>
      </c>
      <c r="E95" s="4"/>
    </row>
    <row r="96" spans="1:6" s="131" customFormat="1" x14ac:dyDescent="0.3">
      <c r="A96" s="203"/>
      <c r="B96" s="203"/>
      <c r="E96" s="193"/>
    </row>
    <row r="97" spans="1:6" ht="17.25" thickBot="1" x14ac:dyDescent="0.35">
      <c r="A97" s="199" t="s">
        <v>423</v>
      </c>
      <c r="B97" s="199" t="s">
        <v>424</v>
      </c>
      <c r="D97" s="1" t="s">
        <v>425</v>
      </c>
      <c r="E97" s="4">
        <v>12000</v>
      </c>
    </row>
    <row r="98" spans="1:6" ht="17.25" thickBot="1" x14ac:dyDescent="0.35">
      <c r="A98" s="20" t="s">
        <v>18</v>
      </c>
      <c r="B98" s="17" t="s">
        <v>19</v>
      </c>
      <c r="C98" s="17" t="s">
        <v>20</v>
      </c>
      <c r="D98" s="17" t="s">
        <v>21</v>
      </c>
      <c r="E98" s="17" t="s">
        <v>22</v>
      </c>
    </row>
    <row r="99" spans="1:6" x14ac:dyDescent="0.3">
      <c r="A99" s="38" t="s">
        <v>439</v>
      </c>
      <c r="B99" s="39" t="s">
        <v>426</v>
      </c>
      <c r="C99" s="40">
        <v>213</v>
      </c>
      <c r="D99" s="41" t="s">
        <v>427</v>
      </c>
      <c r="E99" s="42">
        <v>348</v>
      </c>
    </row>
    <row r="100" spans="1:6" x14ac:dyDescent="0.3">
      <c r="A100" s="121"/>
      <c r="B100" s="117"/>
      <c r="C100" s="135"/>
      <c r="D100" s="136"/>
      <c r="E100" s="137"/>
      <c r="F100" s="209" t="s">
        <v>434</v>
      </c>
    </row>
    <row r="101" spans="1:6" x14ac:dyDescent="0.3">
      <c r="A101" s="2"/>
      <c r="B101" s="1" t="s">
        <v>87</v>
      </c>
      <c r="C101" s="2"/>
      <c r="E101" s="16">
        <f>SUM(E99:E100)</f>
        <v>348</v>
      </c>
      <c r="F101" s="210">
        <f>E97-E101</f>
        <v>11652</v>
      </c>
    </row>
    <row r="102" spans="1:6" s="131" customFormat="1" x14ac:dyDescent="0.3">
      <c r="A102" s="203"/>
      <c r="B102" s="203"/>
      <c r="E102" s="193"/>
    </row>
    <row r="103" spans="1:6" s="131" customFormat="1" x14ac:dyDescent="0.3">
      <c r="A103" s="203"/>
      <c r="B103" s="203"/>
      <c r="E103" s="193"/>
    </row>
    <row r="104" spans="1:6" ht="17.25" thickBot="1" x14ac:dyDescent="0.35">
      <c r="A104" s="199" t="s">
        <v>118</v>
      </c>
      <c r="B104" s="199" t="s">
        <v>146</v>
      </c>
      <c r="D104" s="1" t="s">
        <v>425</v>
      </c>
      <c r="E104" s="4">
        <v>4226.1099999999997</v>
      </c>
    </row>
    <row r="105" spans="1:6" ht="17.25" thickBot="1" x14ac:dyDescent="0.35">
      <c r="A105" s="20" t="s">
        <v>18</v>
      </c>
      <c r="B105" s="17" t="s">
        <v>19</v>
      </c>
      <c r="C105" s="17" t="s">
        <v>20</v>
      </c>
      <c r="D105" s="17" t="s">
        <v>21</v>
      </c>
      <c r="E105" s="17" t="s">
        <v>22</v>
      </c>
    </row>
    <row r="106" spans="1:6" x14ac:dyDescent="0.3">
      <c r="A106" s="38">
        <v>138</v>
      </c>
      <c r="B106" s="39" t="s">
        <v>54</v>
      </c>
      <c r="C106" s="40" t="s">
        <v>23</v>
      </c>
      <c r="D106" s="41" t="s">
        <v>24</v>
      </c>
      <c r="E106" s="42">
        <v>132.24</v>
      </c>
    </row>
    <row r="107" spans="1:6" ht="27" x14ac:dyDescent="0.3">
      <c r="A107" s="33">
        <v>213</v>
      </c>
      <c r="B107" s="34" t="s">
        <v>55</v>
      </c>
      <c r="C107" s="35" t="s">
        <v>56</v>
      </c>
      <c r="D107" s="36" t="s">
        <v>24</v>
      </c>
      <c r="E107" s="37">
        <v>100.22</v>
      </c>
    </row>
    <row r="108" spans="1:6" x14ac:dyDescent="0.3">
      <c r="A108" s="121">
        <v>217</v>
      </c>
      <c r="B108" s="117" t="s">
        <v>58</v>
      </c>
      <c r="C108" s="135" t="s">
        <v>281</v>
      </c>
      <c r="D108" s="136" t="s">
        <v>59</v>
      </c>
      <c r="E108" s="137">
        <v>259.42</v>
      </c>
    </row>
    <row r="109" spans="1:6" x14ac:dyDescent="0.3">
      <c r="A109" s="121">
        <v>245</v>
      </c>
      <c r="B109" s="117" t="s">
        <v>280</v>
      </c>
      <c r="C109" s="135" t="s">
        <v>282</v>
      </c>
      <c r="D109" s="136" t="s">
        <v>59</v>
      </c>
      <c r="E109" s="137">
        <v>123.53</v>
      </c>
    </row>
    <row r="110" spans="1:6" x14ac:dyDescent="0.3">
      <c r="A110" s="121">
        <v>533</v>
      </c>
      <c r="B110" s="117" t="s">
        <v>436</v>
      </c>
      <c r="C110" s="135">
        <v>201748120</v>
      </c>
      <c r="D110" s="136" t="s">
        <v>535</v>
      </c>
      <c r="E110" s="137">
        <v>64.5</v>
      </c>
      <c r="F110" s="215"/>
    </row>
    <row r="111" spans="1:6" x14ac:dyDescent="0.3">
      <c r="A111" s="121">
        <v>561</v>
      </c>
      <c r="B111" s="117" t="s">
        <v>437</v>
      </c>
      <c r="C111" s="135" t="s">
        <v>536</v>
      </c>
      <c r="D111" s="136" t="s">
        <v>481</v>
      </c>
      <c r="E111" s="137">
        <v>105.55</v>
      </c>
      <c r="F111" s="215"/>
    </row>
    <row r="112" spans="1:6" x14ac:dyDescent="0.3">
      <c r="A112" s="121">
        <v>561</v>
      </c>
      <c r="B112" s="117" t="s">
        <v>437</v>
      </c>
      <c r="C112" s="135">
        <v>201748120</v>
      </c>
      <c r="D112" s="136" t="s">
        <v>535</v>
      </c>
      <c r="E112" s="137">
        <v>64.5</v>
      </c>
      <c r="F112" s="215"/>
    </row>
    <row r="113" spans="1:6" x14ac:dyDescent="0.3">
      <c r="A113" s="121">
        <v>490</v>
      </c>
      <c r="B113" s="117" t="s">
        <v>438</v>
      </c>
      <c r="C113" s="135" t="s">
        <v>679</v>
      </c>
      <c r="D113" s="298" t="s">
        <v>535</v>
      </c>
      <c r="E113" s="137">
        <v>198</v>
      </c>
      <c r="F113" s="215"/>
    </row>
    <row r="114" spans="1:6" x14ac:dyDescent="0.3">
      <c r="A114" s="81"/>
      <c r="B114" s="211"/>
      <c r="C114" s="212"/>
      <c r="D114" s="213"/>
      <c r="E114" s="214"/>
      <c r="F114" s="209" t="s">
        <v>434</v>
      </c>
    </row>
    <row r="115" spans="1:6" x14ac:dyDescent="0.3">
      <c r="A115" s="2"/>
      <c r="C115" s="2"/>
      <c r="E115" s="16">
        <f>SUM(E106:E109)</f>
        <v>615.41</v>
      </c>
      <c r="F115" s="210">
        <f>E104-E115</f>
        <v>3610.7</v>
      </c>
    </row>
    <row r="116" spans="1:6" x14ac:dyDescent="0.3">
      <c r="A116" s="2"/>
      <c r="B116" s="1" t="s">
        <v>87</v>
      </c>
      <c r="C116" s="2"/>
      <c r="E116" s="4"/>
    </row>
    <row r="117" spans="1:6" x14ac:dyDescent="0.3">
      <c r="A117" s="2"/>
      <c r="C117" s="2"/>
      <c r="E117" s="4"/>
    </row>
    <row r="118" spans="1:6" x14ac:dyDescent="0.3">
      <c r="A118" s="2"/>
      <c r="C118" s="2"/>
      <c r="E118" s="4"/>
    </row>
    <row r="119" spans="1:6" x14ac:dyDescent="0.3">
      <c r="A119" s="2"/>
      <c r="C119" s="2"/>
      <c r="E119" s="4"/>
    </row>
    <row r="120" spans="1:6" x14ac:dyDescent="0.3">
      <c r="A120" s="2"/>
      <c r="C120" s="2"/>
    </row>
    <row r="121" spans="1:6" x14ac:dyDescent="0.3">
      <c r="A121" s="2"/>
      <c r="C121" s="2"/>
    </row>
    <row r="122" spans="1:6" x14ac:dyDescent="0.3">
      <c r="C122" s="2"/>
    </row>
    <row r="123" spans="1:6" x14ac:dyDescent="0.3">
      <c r="C123" s="2"/>
    </row>
    <row r="127" spans="1:6" x14ac:dyDescent="0.3">
      <c r="E127" s="1" t="s">
        <v>87</v>
      </c>
    </row>
  </sheetData>
  <pageMargins left="0.59055118110236227" right="0" top="0.74803149606299213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opLeftCell="A13" workbookViewId="0">
      <selection activeCell="G50" sqref="G50"/>
    </sheetView>
  </sheetViews>
  <sheetFormatPr baseColWidth="10" defaultRowHeight="16.5" x14ac:dyDescent="0.3"/>
  <cols>
    <col min="1" max="1" width="19.140625" style="1" bestFit="1" customWidth="1"/>
    <col min="2" max="2" width="30.140625" style="1" customWidth="1"/>
    <col min="3" max="3" width="19.42578125" style="1" customWidth="1"/>
    <col min="4" max="4" width="17" style="1" customWidth="1"/>
    <col min="5" max="5" width="12.7109375" style="1" bestFit="1" customWidth="1"/>
    <col min="6" max="16384" width="11.42578125" style="1"/>
  </cols>
  <sheetData>
    <row r="1" spans="1:5" x14ac:dyDescent="0.3">
      <c r="B1" s="307" t="s">
        <v>440</v>
      </c>
      <c r="C1" s="307"/>
    </row>
    <row r="3" spans="1:5" x14ac:dyDescent="0.3">
      <c r="A3" s="47" t="s">
        <v>17</v>
      </c>
      <c r="B3" s="47" t="s">
        <v>82</v>
      </c>
      <c r="C3" s="48"/>
      <c r="D3" s="48"/>
    </row>
    <row r="4" spans="1:5" x14ac:dyDescent="0.3">
      <c r="A4" s="47" t="s">
        <v>5</v>
      </c>
      <c r="B4" s="47" t="s">
        <v>83</v>
      </c>
      <c r="C4" s="48"/>
      <c r="D4" s="48"/>
      <c r="E4" s="1" t="s">
        <v>314</v>
      </c>
    </row>
    <row r="5" spans="1:5" x14ac:dyDescent="0.3">
      <c r="A5" s="47" t="s">
        <v>63</v>
      </c>
      <c r="B5" s="47" t="s">
        <v>84</v>
      </c>
      <c r="C5" s="48"/>
      <c r="D5" s="56">
        <v>37489.53</v>
      </c>
      <c r="E5" s="74">
        <f>D5-D47</f>
        <v>8232.7300000000105</v>
      </c>
    </row>
    <row r="6" spans="1:5" ht="17.25" thickBot="1" x14ac:dyDescent="0.35"/>
    <row r="7" spans="1:5" ht="17.25" thickBot="1" x14ac:dyDescent="0.35">
      <c r="A7" s="69" t="s">
        <v>65</v>
      </c>
      <c r="B7" s="69" t="s">
        <v>66</v>
      </c>
      <c r="C7" s="125" t="s">
        <v>67</v>
      </c>
      <c r="D7" s="69" t="s">
        <v>22</v>
      </c>
      <c r="E7" s="8"/>
    </row>
    <row r="8" spans="1:5" x14ac:dyDescent="0.3">
      <c r="A8" s="53" t="s">
        <v>70</v>
      </c>
      <c r="B8" s="82" t="s">
        <v>68</v>
      </c>
      <c r="C8" s="53" t="s">
        <v>69</v>
      </c>
      <c r="D8" s="79">
        <v>814.2</v>
      </c>
    </row>
    <row r="9" spans="1:5" x14ac:dyDescent="0.3">
      <c r="A9" s="54" t="s">
        <v>249</v>
      </c>
      <c r="B9" s="126" t="s">
        <v>68</v>
      </c>
      <c r="C9" s="54" t="s">
        <v>112</v>
      </c>
      <c r="D9" s="127">
        <v>542.79999999999995</v>
      </c>
    </row>
    <row r="10" spans="1:5" x14ac:dyDescent="0.3">
      <c r="A10" s="54" t="s">
        <v>250</v>
      </c>
      <c r="B10" s="126" t="s">
        <v>68</v>
      </c>
      <c r="C10" s="54" t="s">
        <v>112</v>
      </c>
      <c r="D10" s="127">
        <v>542.79999999999995</v>
      </c>
    </row>
    <row r="11" spans="1:5" x14ac:dyDescent="0.3">
      <c r="A11" s="54" t="s">
        <v>251</v>
      </c>
      <c r="B11" s="126" t="s">
        <v>68</v>
      </c>
      <c r="C11" s="54" t="s">
        <v>112</v>
      </c>
      <c r="D11" s="127">
        <v>542.79999999999995</v>
      </c>
    </row>
    <row r="12" spans="1:5" x14ac:dyDescent="0.3">
      <c r="A12" s="54" t="s">
        <v>251</v>
      </c>
      <c r="B12" s="126" t="s">
        <v>68</v>
      </c>
      <c r="C12" s="54" t="s">
        <v>252</v>
      </c>
      <c r="D12" s="127">
        <v>719</v>
      </c>
    </row>
    <row r="13" spans="1:5" x14ac:dyDescent="0.3">
      <c r="A13" s="54" t="s">
        <v>253</v>
      </c>
      <c r="B13" s="126" t="s">
        <v>68</v>
      </c>
      <c r="C13" s="54" t="s">
        <v>112</v>
      </c>
      <c r="D13" s="127">
        <v>814.2</v>
      </c>
    </row>
    <row r="14" spans="1:5" x14ac:dyDescent="0.3">
      <c r="A14" s="54" t="s">
        <v>254</v>
      </c>
      <c r="B14" s="126" t="s">
        <v>68</v>
      </c>
      <c r="C14" s="54" t="s">
        <v>112</v>
      </c>
      <c r="D14" s="127">
        <v>814.2</v>
      </c>
    </row>
    <row r="15" spans="1:5" x14ac:dyDescent="0.3">
      <c r="A15" s="186" t="s">
        <v>305</v>
      </c>
      <c r="B15" s="126" t="s">
        <v>68</v>
      </c>
      <c r="C15" s="186" t="s">
        <v>112</v>
      </c>
      <c r="D15" s="127">
        <v>814.2</v>
      </c>
    </row>
    <row r="16" spans="1:5" x14ac:dyDescent="0.3">
      <c r="A16" s="186" t="s">
        <v>306</v>
      </c>
      <c r="B16" s="126" t="s">
        <v>68</v>
      </c>
      <c r="C16" s="186" t="s">
        <v>252</v>
      </c>
      <c r="D16" s="187">
        <v>575.20000000000005</v>
      </c>
    </row>
    <row r="17" spans="1:4" x14ac:dyDescent="0.3">
      <c r="A17" s="186" t="s">
        <v>307</v>
      </c>
      <c r="B17" s="126" t="s">
        <v>68</v>
      </c>
      <c r="C17" s="186" t="s">
        <v>252</v>
      </c>
      <c r="D17" s="187">
        <v>575.20000000000005</v>
      </c>
    </row>
    <row r="18" spans="1:4" x14ac:dyDescent="0.3">
      <c r="A18" s="186" t="s">
        <v>308</v>
      </c>
      <c r="B18" s="126" t="s">
        <v>68</v>
      </c>
      <c r="C18" s="186" t="s">
        <v>252</v>
      </c>
      <c r="D18" s="187">
        <v>575.20000000000005</v>
      </c>
    </row>
    <row r="19" spans="1:4" x14ac:dyDescent="0.3">
      <c r="A19" s="186" t="s">
        <v>309</v>
      </c>
      <c r="B19" s="126" t="s">
        <v>68</v>
      </c>
      <c r="C19" s="186" t="s">
        <v>252</v>
      </c>
      <c r="D19" s="187">
        <v>575.20000000000005</v>
      </c>
    </row>
    <row r="20" spans="1:4" x14ac:dyDescent="0.3">
      <c r="A20" s="186" t="s">
        <v>310</v>
      </c>
      <c r="B20" s="126" t="s">
        <v>68</v>
      </c>
      <c r="C20" s="43" t="s">
        <v>252</v>
      </c>
      <c r="D20" s="187">
        <v>862.8</v>
      </c>
    </row>
    <row r="21" spans="1:4" x14ac:dyDescent="0.3">
      <c r="A21" s="188" t="s">
        <v>311</v>
      </c>
      <c r="B21" s="189" t="s">
        <v>68</v>
      </c>
      <c r="C21" s="43" t="s">
        <v>252</v>
      </c>
      <c r="D21" s="187">
        <v>575.20000000000005</v>
      </c>
    </row>
    <row r="22" spans="1:4" x14ac:dyDescent="0.3">
      <c r="A22" s="188" t="s">
        <v>312</v>
      </c>
      <c r="B22" s="189" t="s">
        <v>68</v>
      </c>
      <c r="C22" s="43" t="s">
        <v>252</v>
      </c>
      <c r="D22" s="187">
        <v>862.8</v>
      </c>
    </row>
    <row r="23" spans="1:4" ht="17.25" thickBot="1" x14ac:dyDescent="0.35">
      <c r="A23" s="188" t="s">
        <v>313</v>
      </c>
      <c r="B23" s="190" t="s">
        <v>68</v>
      </c>
      <c r="C23" s="44" t="s">
        <v>252</v>
      </c>
      <c r="D23" s="128">
        <v>575.20000000000005</v>
      </c>
    </row>
    <row r="24" spans="1:4" x14ac:dyDescent="0.3">
      <c r="A24" s="188" t="s">
        <v>316</v>
      </c>
      <c r="B24" s="190" t="s">
        <v>68</v>
      </c>
      <c r="C24" s="44" t="s">
        <v>252</v>
      </c>
      <c r="D24" s="187">
        <v>862.8</v>
      </c>
    </row>
    <row r="25" spans="1:4" x14ac:dyDescent="0.3">
      <c r="A25" s="188" t="s">
        <v>317</v>
      </c>
      <c r="B25" s="190" t="s">
        <v>68</v>
      </c>
      <c r="C25" s="44" t="s">
        <v>252</v>
      </c>
      <c r="D25" s="187">
        <v>862.8</v>
      </c>
    </row>
    <row r="26" spans="1:4" x14ac:dyDescent="0.3">
      <c r="A26" s="188" t="s">
        <v>318</v>
      </c>
      <c r="B26" s="190" t="s">
        <v>68</v>
      </c>
      <c r="C26" s="44" t="s">
        <v>252</v>
      </c>
      <c r="D26" s="187">
        <v>860.5</v>
      </c>
    </row>
    <row r="27" spans="1:4" x14ac:dyDescent="0.3">
      <c r="A27" s="188" t="s">
        <v>319</v>
      </c>
      <c r="B27" s="190" t="s">
        <v>68</v>
      </c>
      <c r="C27" s="44" t="s">
        <v>252</v>
      </c>
      <c r="D27" s="187">
        <v>862.8</v>
      </c>
    </row>
    <row r="28" spans="1:4" x14ac:dyDescent="0.3">
      <c r="A28" s="188" t="s">
        <v>320</v>
      </c>
      <c r="B28" s="190" t="s">
        <v>68</v>
      </c>
      <c r="C28" s="44" t="s">
        <v>252</v>
      </c>
      <c r="D28" s="187">
        <v>862.8</v>
      </c>
    </row>
    <row r="29" spans="1:4" x14ac:dyDescent="0.3">
      <c r="A29" s="188" t="s">
        <v>321</v>
      </c>
      <c r="B29" s="190" t="s">
        <v>68</v>
      </c>
      <c r="C29" s="44" t="s">
        <v>252</v>
      </c>
      <c r="D29" s="187">
        <v>862.8</v>
      </c>
    </row>
    <row r="30" spans="1:4" x14ac:dyDescent="0.3">
      <c r="A30" s="189" t="s">
        <v>322</v>
      </c>
      <c r="B30" s="190" t="s">
        <v>68</v>
      </c>
      <c r="C30" s="44" t="s">
        <v>252</v>
      </c>
      <c r="D30" s="44">
        <v>862.8</v>
      </c>
    </row>
    <row r="31" spans="1:4" x14ac:dyDescent="0.3">
      <c r="A31" s="43" t="s">
        <v>361</v>
      </c>
      <c r="B31" s="44" t="s">
        <v>68</v>
      </c>
      <c r="C31" s="44" t="s">
        <v>362</v>
      </c>
      <c r="D31" s="44">
        <v>407.1</v>
      </c>
    </row>
    <row r="32" spans="1:4" x14ac:dyDescent="0.3">
      <c r="A32" s="43" t="s">
        <v>361</v>
      </c>
      <c r="B32" s="44" t="s">
        <v>68</v>
      </c>
      <c r="C32" s="44" t="s">
        <v>252</v>
      </c>
      <c r="D32" s="44">
        <v>862.8</v>
      </c>
    </row>
    <row r="33" spans="1:4" x14ac:dyDescent="0.3">
      <c r="A33" s="43" t="s">
        <v>363</v>
      </c>
      <c r="B33" s="44" t="s">
        <v>68</v>
      </c>
      <c r="C33" s="44" t="s">
        <v>252</v>
      </c>
      <c r="D33" s="44">
        <v>862.8</v>
      </c>
    </row>
    <row r="34" spans="1:4" x14ac:dyDescent="0.3">
      <c r="A34" s="43" t="s">
        <v>364</v>
      </c>
      <c r="B34" s="44" t="s">
        <v>68</v>
      </c>
      <c r="C34" s="44" t="s">
        <v>252</v>
      </c>
      <c r="D34" s="44">
        <v>572.20000000000005</v>
      </c>
    </row>
    <row r="35" spans="1:4" x14ac:dyDescent="0.3">
      <c r="A35" s="43" t="s">
        <v>365</v>
      </c>
      <c r="B35" s="44" t="s">
        <v>68</v>
      </c>
      <c r="C35" s="44" t="s">
        <v>252</v>
      </c>
      <c r="D35" s="44">
        <v>834.2</v>
      </c>
    </row>
    <row r="36" spans="1:4" x14ac:dyDescent="0.3">
      <c r="A36" s="43" t="s">
        <v>366</v>
      </c>
      <c r="B36" s="44" t="s">
        <v>68</v>
      </c>
      <c r="C36" s="44" t="s">
        <v>112</v>
      </c>
      <c r="D36" s="253">
        <v>271.39999999999998</v>
      </c>
    </row>
    <row r="37" spans="1:4" x14ac:dyDescent="0.3">
      <c r="A37" s="43" t="s">
        <v>367</v>
      </c>
      <c r="B37" s="44" t="s">
        <v>68</v>
      </c>
      <c r="C37" s="44" t="s">
        <v>252</v>
      </c>
      <c r="D37" s="44">
        <v>862.8</v>
      </c>
    </row>
    <row r="38" spans="1:4" x14ac:dyDescent="0.3">
      <c r="A38" s="43" t="s">
        <v>445</v>
      </c>
      <c r="B38" s="44" t="s">
        <v>68</v>
      </c>
      <c r="C38" s="44" t="s">
        <v>252</v>
      </c>
      <c r="D38" s="44">
        <v>862.8</v>
      </c>
    </row>
    <row r="39" spans="1:4" x14ac:dyDescent="0.3">
      <c r="A39" s="43" t="s">
        <v>446</v>
      </c>
      <c r="B39" s="44" t="s">
        <v>68</v>
      </c>
      <c r="C39" s="44" t="s">
        <v>252</v>
      </c>
      <c r="D39" s="44">
        <v>862.8</v>
      </c>
    </row>
    <row r="40" spans="1:4" x14ac:dyDescent="0.3">
      <c r="A40" s="43" t="s">
        <v>447</v>
      </c>
      <c r="B40" s="44" t="s">
        <v>68</v>
      </c>
      <c r="C40" s="44" t="s">
        <v>252</v>
      </c>
      <c r="D40" s="44">
        <v>862.8</v>
      </c>
    </row>
    <row r="41" spans="1:4" x14ac:dyDescent="0.3">
      <c r="A41" s="43" t="s">
        <v>448</v>
      </c>
      <c r="B41" s="44" t="s">
        <v>68</v>
      </c>
      <c r="C41" s="44" t="s">
        <v>252</v>
      </c>
      <c r="D41" s="44">
        <v>862.8</v>
      </c>
    </row>
    <row r="42" spans="1:4" x14ac:dyDescent="0.3">
      <c r="A42" s="43" t="s">
        <v>449</v>
      </c>
      <c r="B42" s="44" t="s">
        <v>68</v>
      </c>
      <c r="C42" s="44" t="s">
        <v>252</v>
      </c>
      <c r="D42" s="44">
        <v>862.8</v>
      </c>
    </row>
    <row r="43" spans="1:4" x14ac:dyDescent="0.3">
      <c r="A43" s="43" t="s">
        <v>450</v>
      </c>
      <c r="B43" s="44" t="s">
        <v>68</v>
      </c>
      <c r="C43" s="44" t="s">
        <v>252</v>
      </c>
      <c r="D43" s="44">
        <v>862.8</v>
      </c>
    </row>
    <row r="44" spans="1:4" x14ac:dyDescent="0.3">
      <c r="A44" s="1" t="s">
        <v>499</v>
      </c>
      <c r="B44" s="44" t="s">
        <v>68</v>
      </c>
      <c r="C44" s="44" t="s">
        <v>252</v>
      </c>
      <c r="D44" s="44">
        <v>862.8</v>
      </c>
    </row>
    <row r="45" spans="1:4" x14ac:dyDescent="0.3">
      <c r="A45" s="58" t="s">
        <v>508</v>
      </c>
      <c r="B45" s="44" t="s">
        <v>68</v>
      </c>
      <c r="C45" s="44" t="s">
        <v>252</v>
      </c>
      <c r="D45" s="44">
        <v>862.8</v>
      </c>
    </row>
    <row r="46" spans="1:4" x14ac:dyDescent="0.3">
      <c r="A46" s="1" t="s">
        <v>509</v>
      </c>
      <c r="B46" s="44" t="s">
        <v>68</v>
      </c>
      <c r="C46" s="44" t="s">
        <v>252</v>
      </c>
      <c r="D46" s="44">
        <v>862.8</v>
      </c>
    </row>
    <row r="47" spans="1:4" x14ac:dyDescent="0.3">
      <c r="D47" s="16">
        <f>SUM(D8:D46)</f>
        <v>29256.799999999988</v>
      </c>
    </row>
    <row r="48" spans="1:4" x14ac:dyDescent="0.3">
      <c r="D48" s="4"/>
    </row>
    <row r="49" spans="4:5" x14ac:dyDescent="0.3">
      <c r="D49" s="4"/>
    </row>
    <row r="50" spans="4:5" x14ac:dyDescent="0.3">
      <c r="D50" s="4"/>
      <c r="E50" s="1" t="s">
        <v>87</v>
      </c>
    </row>
    <row r="51" spans="4:5" x14ac:dyDescent="0.3">
      <c r="D51" s="4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50"/>
  <sheetViews>
    <sheetView zoomScaleNormal="100" zoomScalePageLayoutView="87" workbookViewId="0">
      <selection activeCell="C23" sqref="C23"/>
    </sheetView>
  </sheetViews>
  <sheetFormatPr baseColWidth="10" defaultRowHeight="16.5" x14ac:dyDescent="0.3"/>
  <cols>
    <col min="1" max="1" width="11.42578125" style="1"/>
    <col min="2" max="2" width="12.7109375" style="216" customWidth="1"/>
    <col min="3" max="3" width="88.7109375" style="1" customWidth="1"/>
    <col min="4" max="4" width="13.42578125" style="216" customWidth="1"/>
    <col min="5" max="5" width="38" style="1" customWidth="1"/>
    <col min="6" max="6" width="14.42578125" style="1" customWidth="1"/>
    <col min="7" max="7" width="13.85546875" style="1" bestFit="1" customWidth="1"/>
    <col min="8" max="8" width="12.7109375" style="1" bestFit="1" customWidth="1"/>
    <col min="9" max="16384" width="11.42578125" style="1"/>
  </cols>
  <sheetData>
    <row r="2" spans="1:7" x14ac:dyDescent="0.3">
      <c r="B2" s="194" t="s">
        <v>452</v>
      </c>
      <c r="C2" s="195" t="s">
        <v>453</v>
      </c>
      <c r="D2" s="9"/>
      <c r="E2" s="201" t="s">
        <v>441</v>
      </c>
      <c r="F2" s="202">
        <v>335403.5</v>
      </c>
    </row>
    <row r="3" spans="1:7" s="131" customFormat="1" x14ac:dyDescent="0.3">
      <c r="B3" s="229"/>
      <c r="C3" s="203"/>
      <c r="D3" s="229"/>
      <c r="E3" s="218" t="s">
        <v>283</v>
      </c>
      <c r="F3" s="223">
        <f>F16+F43</f>
        <v>191104.37400000001</v>
      </c>
    </row>
    <row r="4" spans="1:7" s="131" customFormat="1" x14ac:dyDescent="0.3">
      <c r="B4" s="229"/>
      <c r="C4" s="203"/>
      <c r="D4" s="229"/>
      <c r="E4" s="201" t="s">
        <v>284</v>
      </c>
      <c r="F4" s="202">
        <f>F2-F3</f>
        <v>144299.12599999999</v>
      </c>
    </row>
    <row r="5" spans="1:7" x14ac:dyDescent="0.3">
      <c r="B5" s="220" t="s">
        <v>5</v>
      </c>
      <c r="C5" s="200" t="s">
        <v>454</v>
      </c>
      <c r="D5" s="89"/>
      <c r="E5" s="90"/>
    </row>
    <row r="6" spans="1:7" x14ac:dyDescent="0.3">
      <c r="B6" s="89"/>
      <c r="F6" s="236"/>
    </row>
    <row r="7" spans="1:7" ht="17.25" thickBot="1" x14ac:dyDescent="0.35">
      <c r="B7" s="230" t="s">
        <v>456</v>
      </c>
      <c r="C7" s="231" t="s">
        <v>457</v>
      </c>
      <c r="E7" s="89" t="s">
        <v>155</v>
      </c>
      <c r="F7" s="297" t="s">
        <v>455</v>
      </c>
    </row>
    <row r="8" spans="1:7" x14ac:dyDescent="0.3">
      <c r="B8" s="68" t="s">
        <v>0</v>
      </c>
      <c r="C8" s="125" t="s">
        <v>1</v>
      </c>
      <c r="D8" s="69" t="s">
        <v>2</v>
      </c>
      <c r="E8" s="125" t="s">
        <v>3</v>
      </c>
      <c r="F8" s="69" t="s">
        <v>4</v>
      </c>
    </row>
    <row r="9" spans="1:7" x14ac:dyDescent="0.3">
      <c r="B9" s="103">
        <v>692</v>
      </c>
      <c r="C9" s="121" t="s">
        <v>721</v>
      </c>
      <c r="D9" s="121">
        <v>901</v>
      </c>
      <c r="E9" s="164" t="s">
        <v>729</v>
      </c>
      <c r="F9" s="106">
        <v>24128</v>
      </c>
    </row>
    <row r="10" spans="1:7" x14ac:dyDescent="0.3">
      <c r="B10" s="35">
        <v>693</v>
      </c>
      <c r="C10" s="121" t="s">
        <v>722</v>
      </c>
      <c r="D10" s="167">
        <v>259</v>
      </c>
      <c r="E10" s="164" t="s">
        <v>728</v>
      </c>
      <c r="F10" s="37">
        <v>1856</v>
      </c>
    </row>
    <row r="11" spans="1:7" x14ac:dyDescent="0.3">
      <c r="B11" s="35">
        <v>699</v>
      </c>
      <c r="C11" s="121" t="s">
        <v>724</v>
      </c>
      <c r="D11" s="168">
        <v>21951</v>
      </c>
      <c r="E11" s="164" t="s">
        <v>725</v>
      </c>
      <c r="F11" s="37">
        <v>270</v>
      </c>
    </row>
    <row r="12" spans="1:7" x14ac:dyDescent="0.3">
      <c r="B12" s="35">
        <v>699</v>
      </c>
      <c r="C12" s="121" t="s">
        <v>726</v>
      </c>
      <c r="D12" s="168">
        <v>34529</v>
      </c>
      <c r="E12" s="164" t="s">
        <v>727</v>
      </c>
      <c r="F12" s="37">
        <v>157</v>
      </c>
    </row>
    <row r="13" spans="1:7" x14ac:dyDescent="0.3">
      <c r="B13" s="35">
        <v>699</v>
      </c>
      <c r="C13" s="121" t="s">
        <v>730</v>
      </c>
      <c r="D13" s="168"/>
      <c r="E13" s="164"/>
      <c r="F13" s="37">
        <v>711</v>
      </c>
    </row>
    <row r="14" spans="1:7" x14ac:dyDescent="0.3">
      <c r="B14" s="35">
        <v>707</v>
      </c>
      <c r="C14" s="121" t="s">
        <v>723</v>
      </c>
      <c r="D14" s="168">
        <v>202</v>
      </c>
      <c r="E14" s="165" t="s">
        <v>731</v>
      </c>
      <c r="F14" s="37">
        <v>720</v>
      </c>
    </row>
    <row r="15" spans="1:7" ht="17.25" thickBot="1" x14ac:dyDescent="0.35">
      <c r="A15" s="1" t="s">
        <v>87</v>
      </c>
      <c r="B15" s="71"/>
      <c r="C15" s="121"/>
      <c r="D15" s="169"/>
      <c r="E15" s="166"/>
      <c r="F15" s="88"/>
      <c r="G15" s="227" t="s">
        <v>442</v>
      </c>
    </row>
    <row r="16" spans="1:7" x14ac:dyDescent="0.3">
      <c r="B16" s="59"/>
      <c r="C16" s="60"/>
      <c r="D16" s="61"/>
      <c r="E16" s="60"/>
      <c r="F16" s="232">
        <f>SUM(F9:F15)</f>
        <v>27842</v>
      </c>
      <c r="G16" s="235">
        <f>F7-F16</f>
        <v>22158</v>
      </c>
    </row>
    <row r="17" spans="2:8" x14ac:dyDescent="0.3">
      <c r="B17" s="59"/>
      <c r="C17" s="60"/>
      <c r="D17" s="61"/>
      <c r="E17" s="60"/>
      <c r="F17" s="72"/>
      <c r="G17" s="58"/>
    </row>
    <row r="18" spans="2:8" x14ac:dyDescent="0.3">
      <c r="B18" s="233" t="s">
        <v>119</v>
      </c>
      <c r="C18" s="234" t="s">
        <v>678</v>
      </c>
      <c r="D18" s="1"/>
      <c r="F18" s="62"/>
      <c r="G18" s="58"/>
    </row>
    <row r="19" spans="2:8" ht="17.25" thickBot="1" x14ac:dyDescent="0.35">
      <c r="B19" s="224" t="s">
        <v>154</v>
      </c>
      <c r="C19" s="225" t="s">
        <v>458</v>
      </c>
      <c r="D19" s="61"/>
      <c r="E19" s="92" t="s">
        <v>155</v>
      </c>
      <c r="F19" s="236">
        <v>285403.53999999998</v>
      </c>
      <c r="G19" s="58"/>
      <c r="H19" s="74"/>
    </row>
    <row r="20" spans="2:8" ht="17.25" thickBot="1" x14ac:dyDescent="0.35">
      <c r="B20" s="68" t="s">
        <v>0</v>
      </c>
      <c r="C20" s="69" t="s">
        <v>1</v>
      </c>
      <c r="D20" s="69" t="s">
        <v>2</v>
      </c>
      <c r="E20" s="69" t="s">
        <v>3</v>
      </c>
      <c r="F20" s="69" t="s">
        <v>4</v>
      </c>
      <c r="G20" s="58"/>
    </row>
    <row r="21" spans="2:8" x14ac:dyDescent="0.3">
      <c r="B21" s="70" t="s">
        <v>459</v>
      </c>
      <c r="C21" s="82" t="s">
        <v>460</v>
      </c>
      <c r="D21" s="84">
        <v>29</v>
      </c>
      <c r="E21" s="86" t="s">
        <v>461</v>
      </c>
      <c r="F21" s="87">
        <v>90488</v>
      </c>
      <c r="G21" s="58"/>
    </row>
    <row r="22" spans="2:8" x14ac:dyDescent="0.3">
      <c r="B22" s="21">
        <v>639</v>
      </c>
      <c r="C22" s="58" t="s">
        <v>462</v>
      </c>
      <c r="D22" s="22">
        <v>245</v>
      </c>
      <c r="E22" s="60" t="s">
        <v>463</v>
      </c>
      <c r="F22" s="31">
        <v>1334</v>
      </c>
      <c r="G22" s="58"/>
    </row>
    <row r="23" spans="2:8" x14ac:dyDescent="0.3">
      <c r="B23" s="21">
        <v>549</v>
      </c>
      <c r="C23" s="58" t="s">
        <v>464</v>
      </c>
      <c r="D23" s="22" t="s">
        <v>465</v>
      </c>
      <c r="E23" s="60" t="s">
        <v>466</v>
      </c>
      <c r="F23" s="31">
        <v>3480</v>
      </c>
      <c r="G23" s="58"/>
    </row>
    <row r="24" spans="2:8" x14ac:dyDescent="0.3">
      <c r="B24" s="21">
        <v>540</v>
      </c>
      <c r="C24" s="58" t="s">
        <v>467</v>
      </c>
      <c r="D24" s="22">
        <v>358</v>
      </c>
      <c r="E24" s="60" t="s">
        <v>468</v>
      </c>
      <c r="F24" s="31">
        <v>2088</v>
      </c>
      <c r="G24" s="58"/>
    </row>
    <row r="25" spans="2:8" x14ac:dyDescent="0.3">
      <c r="B25" s="21" t="s">
        <v>439</v>
      </c>
      <c r="C25" s="58" t="s">
        <v>470</v>
      </c>
      <c r="D25" s="22">
        <v>354934</v>
      </c>
      <c r="E25" s="60" t="s">
        <v>469</v>
      </c>
      <c r="F25" s="31">
        <v>1710.77</v>
      </c>
      <c r="G25" s="58"/>
    </row>
    <row r="26" spans="2:8" x14ac:dyDescent="0.3">
      <c r="B26" s="21" t="s">
        <v>439</v>
      </c>
      <c r="C26" s="58" t="s">
        <v>471</v>
      </c>
      <c r="D26" s="22">
        <v>354933</v>
      </c>
      <c r="E26" s="60" t="s">
        <v>469</v>
      </c>
      <c r="F26" s="31">
        <v>3682.47</v>
      </c>
      <c r="G26" s="58"/>
    </row>
    <row r="27" spans="2:8" x14ac:dyDescent="0.3">
      <c r="B27" s="21">
        <v>529</v>
      </c>
      <c r="C27" s="58" t="s">
        <v>676</v>
      </c>
      <c r="D27" s="22">
        <v>2800</v>
      </c>
      <c r="E27" s="60" t="s">
        <v>392</v>
      </c>
      <c r="F27" s="31">
        <v>1285.164</v>
      </c>
      <c r="G27" s="58"/>
    </row>
    <row r="28" spans="2:8" x14ac:dyDescent="0.3">
      <c r="B28" s="21">
        <v>528</v>
      </c>
      <c r="C28" s="58" t="s">
        <v>472</v>
      </c>
      <c r="D28" s="22">
        <v>240</v>
      </c>
      <c r="E28" s="60" t="s">
        <v>473</v>
      </c>
      <c r="F28" s="31">
        <v>11971.2</v>
      </c>
      <c r="G28" s="58"/>
    </row>
    <row r="29" spans="2:8" x14ac:dyDescent="0.3">
      <c r="B29" s="21">
        <v>493</v>
      </c>
      <c r="C29" s="58" t="s">
        <v>474</v>
      </c>
      <c r="D29" s="308">
        <v>1476</v>
      </c>
      <c r="E29" s="309" t="s">
        <v>476</v>
      </c>
      <c r="F29" s="310">
        <v>18931.2</v>
      </c>
      <c r="G29" s="58"/>
    </row>
    <row r="30" spans="2:8" x14ac:dyDescent="0.3">
      <c r="B30" s="21">
        <v>492</v>
      </c>
      <c r="C30" s="58" t="s">
        <v>475</v>
      </c>
      <c r="D30" s="308"/>
      <c r="E30" s="309"/>
      <c r="F30" s="310"/>
      <c r="G30" s="58"/>
    </row>
    <row r="31" spans="2:8" x14ac:dyDescent="0.3">
      <c r="B31" s="21">
        <v>444</v>
      </c>
      <c r="C31" s="58" t="s">
        <v>477</v>
      </c>
      <c r="D31" s="245">
        <v>44</v>
      </c>
      <c r="E31" s="246" t="s">
        <v>534</v>
      </c>
      <c r="F31" s="247">
        <v>348</v>
      </c>
      <c r="G31" s="58"/>
    </row>
    <row r="32" spans="2:8" x14ac:dyDescent="0.3">
      <c r="B32" s="21">
        <v>419</v>
      </c>
      <c r="C32" s="58" t="s">
        <v>478</v>
      </c>
      <c r="D32" s="245">
        <v>2313</v>
      </c>
      <c r="E32" s="299" t="s">
        <v>680</v>
      </c>
      <c r="F32" s="247">
        <v>164.76</v>
      </c>
      <c r="G32" s="58"/>
    </row>
    <row r="33" spans="2:7" x14ac:dyDescent="0.3">
      <c r="B33" s="21">
        <v>412</v>
      </c>
      <c r="C33" s="58" t="s">
        <v>479</v>
      </c>
      <c r="D33" s="22" t="s">
        <v>480</v>
      </c>
      <c r="E33" s="60" t="s">
        <v>481</v>
      </c>
      <c r="F33" s="31">
        <v>667.41</v>
      </c>
      <c r="G33" s="58"/>
    </row>
    <row r="34" spans="2:7" x14ac:dyDescent="0.3">
      <c r="B34" s="21">
        <v>370</v>
      </c>
      <c r="C34" s="58" t="s">
        <v>482</v>
      </c>
      <c r="D34" s="22">
        <v>139062897</v>
      </c>
      <c r="E34" s="60" t="s">
        <v>483</v>
      </c>
      <c r="F34" s="31">
        <v>200</v>
      </c>
      <c r="G34" s="58"/>
    </row>
    <row r="35" spans="2:7" x14ac:dyDescent="0.3">
      <c r="B35" s="21">
        <v>353</v>
      </c>
      <c r="C35" s="58" t="s">
        <v>484</v>
      </c>
      <c r="D35" s="22">
        <v>787</v>
      </c>
      <c r="E35" s="60" t="s">
        <v>495</v>
      </c>
      <c r="F35" s="31">
        <v>10718.4</v>
      </c>
      <c r="G35" s="58"/>
    </row>
    <row r="36" spans="2:7" x14ac:dyDescent="0.3">
      <c r="B36" s="21">
        <v>315</v>
      </c>
      <c r="C36" s="58" t="s">
        <v>485</v>
      </c>
      <c r="D36" s="22">
        <v>91</v>
      </c>
      <c r="E36" s="60" t="s">
        <v>486</v>
      </c>
      <c r="F36" s="31">
        <v>8120</v>
      </c>
      <c r="G36" s="58"/>
    </row>
    <row r="37" spans="2:7" x14ac:dyDescent="0.3">
      <c r="B37" s="21">
        <v>315</v>
      </c>
      <c r="C37" s="58" t="s">
        <v>487</v>
      </c>
      <c r="D37" s="22">
        <v>7</v>
      </c>
      <c r="E37" s="60" t="s">
        <v>488</v>
      </c>
      <c r="F37" s="31">
        <v>4060</v>
      </c>
      <c r="G37" s="58"/>
    </row>
    <row r="38" spans="2:7" x14ac:dyDescent="0.3">
      <c r="B38" s="21">
        <v>686</v>
      </c>
      <c r="C38" s="58" t="s">
        <v>696</v>
      </c>
      <c r="D38" s="22">
        <v>145721235</v>
      </c>
      <c r="E38" s="60" t="s">
        <v>483</v>
      </c>
      <c r="F38" s="31">
        <v>160</v>
      </c>
      <c r="G38" s="58"/>
    </row>
    <row r="39" spans="2:7" x14ac:dyDescent="0.3">
      <c r="B39" s="21" t="s">
        <v>439</v>
      </c>
      <c r="C39" s="58" t="s">
        <v>691</v>
      </c>
      <c r="D39" s="22">
        <v>209</v>
      </c>
      <c r="E39" s="60" t="s">
        <v>695</v>
      </c>
      <c r="F39" s="31">
        <v>2953</v>
      </c>
      <c r="G39" s="58"/>
    </row>
    <row r="40" spans="2:7" x14ac:dyDescent="0.3">
      <c r="B40" s="21">
        <v>683</v>
      </c>
      <c r="C40" s="58" t="s">
        <v>704</v>
      </c>
      <c r="D40" s="22">
        <v>122971</v>
      </c>
      <c r="E40" s="60" t="s">
        <v>705</v>
      </c>
      <c r="F40" s="31">
        <v>900</v>
      </c>
      <c r="G40" s="58"/>
    </row>
    <row r="41" spans="2:7" x14ac:dyDescent="0.3">
      <c r="B41" s="21"/>
      <c r="C41" s="58"/>
      <c r="D41" s="22"/>
      <c r="E41" s="60"/>
      <c r="F41" s="31"/>
      <c r="G41" s="58"/>
    </row>
    <row r="42" spans="2:7" ht="17.25" thickBot="1" x14ac:dyDescent="0.35">
      <c r="B42" s="71"/>
      <c r="C42" s="83"/>
      <c r="D42" s="85"/>
      <c r="E42" s="83"/>
      <c r="F42" s="88"/>
      <c r="G42" s="227" t="s">
        <v>442</v>
      </c>
    </row>
    <row r="43" spans="2:7" x14ac:dyDescent="0.3">
      <c r="B43" s="59"/>
      <c r="C43" s="58"/>
      <c r="D43" s="61"/>
      <c r="E43" s="60"/>
      <c r="F43" s="232">
        <f>SUM(F21:F42)</f>
        <v>163262.37400000001</v>
      </c>
      <c r="G43" s="235">
        <f>F19-F43</f>
        <v>122141.16599999997</v>
      </c>
    </row>
    <row r="44" spans="2:7" x14ac:dyDescent="0.3">
      <c r="B44" s="59"/>
      <c r="C44" s="58"/>
      <c r="D44" s="61"/>
      <c r="E44" s="60"/>
      <c r="F44" s="72"/>
      <c r="G44" s="58"/>
    </row>
    <row r="50" spans="2:4" x14ac:dyDescent="0.3">
      <c r="B50" s="1"/>
      <c r="C50" s="1" t="s">
        <v>87</v>
      </c>
      <c r="D50" s="1"/>
    </row>
  </sheetData>
  <mergeCells count="3">
    <mergeCell ref="D29:D30"/>
    <mergeCell ref="E29:E30"/>
    <mergeCell ref="F29:F30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TOTAL GASTOS COMUNICACION 2015</vt:lpstr>
      <vt:lpstr>POA 1</vt:lpstr>
      <vt:lpstr>Gasolina POA 1</vt:lpstr>
      <vt:lpstr>POA 2</vt:lpstr>
      <vt:lpstr>POA 3 </vt:lpstr>
      <vt:lpstr>Gasolina POA 3</vt:lpstr>
      <vt:lpstr>POA 4</vt:lpstr>
      <vt:lpstr>Gasolina POA 4</vt:lpstr>
      <vt:lpstr>POA 5</vt:lpstr>
      <vt:lpstr>POA 6</vt:lpstr>
      <vt:lpstr>POA 7</vt:lpstr>
      <vt:lpstr>POA 8</vt:lpstr>
      <vt:lpstr>POA 9</vt:lpstr>
      <vt:lpstr>Gasolina POA 9</vt:lpstr>
      <vt:lpstr>6 DE NOV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Gutierrez</dc:creator>
  <cp:lastModifiedBy>Alejandra Gutierrez</cp:lastModifiedBy>
  <cp:lastPrinted>2015-11-27T16:45:52Z</cp:lastPrinted>
  <dcterms:created xsi:type="dcterms:W3CDTF">2015-06-24T15:28:06Z</dcterms:created>
  <dcterms:modified xsi:type="dcterms:W3CDTF">2016-01-08T20:42:53Z</dcterms:modified>
</cp:coreProperties>
</file>