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924" activeTab="7"/>
  </bookViews>
  <sheets>
    <sheet name="Pptaria - Analítico Ingresos" sheetId="1" r:id="rId1"/>
    <sheet name="Pptaria - Clasificación Adva" sheetId="2" r:id="rId2"/>
    <sheet name="Pptaria - Clasificación Económ." sheetId="3" r:id="rId3"/>
    <sheet name="Pptaria - COG Capítulo y Concep" sheetId="4" r:id="rId4"/>
    <sheet name="Pptaria - Clasif. Funcional Fin" sheetId="5" r:id="rId5"/>
    <sheet name="Pptaria - Deuda Pública" sheetId="6" r:id="rId6"/>
    <sheet name="Pptaria - Indic. Postura Fiscal" sheetId="7" r:id="rId7"/>
    <sheet name="Program - Gto.Categoría Program" sheetId="8" r:id="rId8"/>
  </sheets>
  <definedNames>
    <definedName name="_xlnm.Print_Area" localSheetId="0">'Pptaria - Analítico Ingresos'!$A$1:$I$51</definedName>
    <definedName name="_xlnm.Print_Area" localSheetId="4">'Pptaria - Clasif. Funcional Fin'!$A$1:$H$47</definedName>
    <definedName name="_xlnm.Print_Area" localSheetId="1">'Pptaria - Clasificación Adva'!$A$1:$G$21</definedName>
    <definedName name="_xlnm.Print_Area" localSheetId="2">'Pptaria - Clasificación Económ.'!$A$1:$G$18</definedName>
    <definedName name="_xlnm.Print_Area" localSheetId="3">'Pptaria - COG Capítulo y Concep'!$A$1:$H$91</definedName>
    <definedName name="_xlnm.Print_Area" localSheetId="5">'Pptaria - Deuda Pública'!$A$1:$E$68</definedName>
    <definedName name="_xlnm.Print_Area" localSheetId="6">'Pptaria - Indic. Postura Fiscal'!$A$1:$E$37</definedName>
    <definedName name="_xlnm.Print_Area" localSheetId="7">'Program - Gto.Categoría Program'!$A$1:$I$43</definedName>
    <definedName name="_xlnm.Print_Titles" localSheetId="3">'Pptaria - COG Capítulo y Concep'!$1:$10</definedName>
  </definedNames>
  <calcPr fullCalcOnLoad="1"/>
</workbook>
</file>

<file path=xl/sharedStrings.xml><?xml version="1.0" encoding="utf-8"?>
<sst xmlns="http://schemas.openxmlformats.org/spreadsheetml/2006/main" count="329" uniqueCount="229">
  <si>
    <t>Productos</t>
  </si>
  <si>
    <t>Aprovechamientos</t>
  </si>
  <si>
    <t>Ingresos por Ventas de Bienes y Servicios</t>
  </si>
  <si>
    <t>Participaciones y Aportaciones</t>
  </si>
  <si>
    <t>Aportaciones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</si>
  <si>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</si>
  <si>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</si>
  <si>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</si>
  <si>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</si>
  <si>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</si>
  <si>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</si>
  <si>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</si>
  <si>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</si>
  <si>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</si>
  <si>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</si>
  <si>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</si>
  <si>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</si>
  <si>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</si>
  <si>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</si>
  <si>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</si>
  <si>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</si>
  <si>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</si>
  <si>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</si>
  <si>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</si>
  <si>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</si>
  <si>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</si>
  <si>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</si>
  <si>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</si>
  <si>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</si>
  <si>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</si>
  <si>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</si>
  <si>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</si>
  <si>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</si>
  <si>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</si>
  <si>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</si>
  <si>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</si>
  <si>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</si>
  <si>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</si>
  <si>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</si>
  <si>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</si>
  <si>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</si>
  <si>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</si>
  <si>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</si>
  <si>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</si>
  <si>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</si>
  <si>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</si>
  <si>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Acciones y Participaciones de Capital</t>
  </si>
  <si>
    <t>Compra de Títulos y Valores</t>
  </si>
  <si>
    <t>Concesión de Préstamos</t>
  </si>
  <si>
    <t>Otras Inversiones Financieras</t>
  </si>
  <si>
    <t>Provisiones para Contingencias y Otras Erogaciones Especiales</t>
  </si>
  <si>
    <t>Participaciones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</si>
  <si>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</si>
  <si>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</si>
  <si>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</si>
  <si>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</si>
  <si>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</si>
  <si>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Apoyos Financieros</t>
  </si>
  <si>
    <t>Costo por Coberturas</t>
  </si>
  <si>
    <t>Adeudos de Ejercicios Fiscales Anteriores (Adefas)</t>
  </si>
  <si>
    <t>Concepto</t>
  </si>
  <si>
    <t>DEUDA PÚBLICA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</si>
  <si>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</si>
  <si>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</si>
  <si>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</si>
  <si>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</si>
  <si>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</si>
  <si>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</si>
  <si>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</si>
  <si>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</si>
  <si>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</si>
  <si>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</si>
  <si>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</si>
  <si>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</si>
  <si>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</si>
  <si>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Corriente</t>
  </si>
  <si>
    <t>Capital</t>
  </si>
  <si>
    <t>Transferencias, Asignaciones, Subsidios y Otras Ayudas</t>
  </si>
  <si>
    <t>Total</t>
  </si>
  <si>
    <t>Estado Analítico de Ingresos
Por Fuente de Financiamiento</t>
  </si>
  <si>
    <t>Ampliaciones y 
Reducciones</t>
  </si>
  <si>
    <t>Ingresos del Gobierno</t>
  </si>
  <si>
    <t>Ingresos de Organismos y Empresas</t>
  </si>
  <si>
    <t>(6= 5 - 1 )</t>
  </si>
  <si>
    <t>Ingresos excedentes</t>
  </si>
  <si>
    <t>COMISIÓN ESTATAL DEL AGUA DE JALISCO</t>
  </si>
  <si>
    <t>ESTADO ANALÍTICO DE INGRESOS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</si>
  <si>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</si>
  <si>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</si>
  <si>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</si>
  <si>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</si>
  <si>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</si>
  <si>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</si>
  <si>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</si>
  <si>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</si>
  <si>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ESTADO ANALÍTICO DEL EJERCICIO DEL PRESUPUESTO DE EGRESOS</t>
  </si>
  <si>
    <t>CLASIFICACIÓN ADMINISTRATIVA</t>
  </si>
  <si>
    <t xml:space="preserve">Egresos </t>
  </si>
  <si>
    <t>Gasto Corriente</t>
  </si>
  <si>
    <t>Gasto de Capital</t>
  </si>
  <si>
    <t>Amortización de la Deuda y Disminución de Pasivos</t>
  </si>
  <si>
    <t>CLASIFICACIÓN ECONÓMICA (POR TIPO DE GASTO)</t>
  </si>
  <si>
    <t>Servicios Personales</t>
  </si>
  <si>
    <t>Materiales y Suministros</t>
  </si>
  <si>
    <t>Materiales de Administración, Emisión de Documentos y Artículos Oficiales</t>
  </si>
  <si>
    <t>Materiales y Suministros Para Seguridad</t>
  </si>
  <si>
    <t>Servicios Generales</t>
  </si>
  <si>
    <t>Servicios de Comunicación Social y Publicidad.</t>
  </si>
  <si>
    <t>Transferencias a la Seguridad Social</t>
  </si>
  <si>
    <t>Donativos</t>
  </si>
  <si>
    <t>Bienes Muebles, Inmuebles e Intangibles</t>
  </si>
  <si>
    <t>Inversión Pública</t>
  </si>
  <si>
    <t>Inversiones Financieras y Otras Provisiones</t>
  </si>
  <si>
    <t>Inversiones Para el Fomento de Actividades Productivas.</t>
  </si>
  <si>
    <t>Inversiones en Fideicomisos, Mandatos y Otros Análogos</t>
  </si>
  <si>
    <t>Deuda Pública</t>
  </si>
  <si>
    <t>CLASIFICACIÓN POR OBJETO DEL GASTO (CAPÍTULO Y CONCEPTO)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</si>
  <si>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</si>
  <si>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</si>
  <si>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</si>
  <si>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</si>
  <si>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</si>
  <si>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</si>
  <si>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</si>
  <si>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</si>
  <si>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</si>
  <si>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</si>
  <si>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</si>
  <si>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</si>
  <si>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</si>
  <si>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</si>
  <si>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</si>
  <si>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</si>
  <si>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</si>
  <si>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</si>
  <si>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</si>
  <si>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</si>
  <si>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</si>
  <si>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</si>
  <si>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</si>
  <si>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</si>
  <si>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</si>
  <si>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</si>
  <si>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</si>
  <si>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</si>
  <si>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</si>
  <si>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</si>
  <si>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</si>
  <si>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CLASIFICACIÓN FUNCIONAL (FINALIDAD Y FUNCIÓN)</t>
  </si>
  <si>
    <t>Amortización</t>
  </si>
  <si>
    <t xml:space="preserve">Endeudamiento Neto </t>
  </si>
  <si>
    <t>A</t>
  </si>
  <si>
    <t>B</t>
  </si>
  <si>
    <t>C = A - B</t>
  </si>
  <si>
    <t xml:space="preserve"> </t>
  </si>
  <si>
    <t>Total Créditos Bancarios</t>
  </si>
  <si>
    <t>Otros Instrumentos de Deuda</t>
  </si>
  <si>
    <t>Total Otros Instrumentos de Deuda</t>
  </si>
  <si>
    <t>TOTAL</t>
  </si>
  <si>
    <t>Créditos Bancarios</t>
  </si>
  <si>
    <t>Identificación de Crédito
o Instrumento</t>
  </si>
  <si>
    <t>Identificación de Crédito 
o Instrumento</t>
  </si>
  <si>
    <t>ENDEUDAMIENTO NETO</t>
  </si>
  <si>
    <t>Contratación / Colocación</t>
  </si>
  <si>
    <t>INTERESES DE LA DEUDA</t>
  </si>
  <si>
    <t>Total de Intereses de Créditos Bancarios</t>
  </si>
  <si>
    <t>Total de Intereses de Otros Instrumentos de Deuda</t>
  </si>
  <si>
    <t>La Comisión Estatal del Agua de Jalisco no tiene la facultad de contraer Deuda Pública.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</si>
  <si>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</si>
  <si>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</si>
  <si>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</si>
  <si>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</si>
  <si>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</si>
  <si>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</si>
  <si>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</si>
  <si>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</si>
  <si>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</si>
  <si>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</si>
  <si>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</si>
  <si>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</si>
  <si>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</si>
  <si>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</si>
  <si>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</si>
  <si>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</si>
  <si>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</si>
  <si>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</si>
  <si>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</si>
  <si>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</si>
  <si>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</si>
  <si>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</si>
  <si>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</si>
  <si>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</si>
  <si>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</si>
  <si>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</si>
  <si>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</si>
  <si>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</si>
  <si>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</si>
  <si>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</si>
  <si>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</si>
  <si>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CATEGORÍA PROGRAMÁTICA</t>
  </si>
  <si>
    <t xml:space="preserve">     Transferencias, Participaciones y Aportaciones entre Diferentes
     Niveles y Ordenes de Gobierno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</si>
  <si>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</si>
  <si>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</si>
  <si>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</si>
  <si>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</si>
  <si>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</si>
  <si>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</si>
  <si>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</si>
  <si>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</si>
  <si>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</si>
  <si>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3.  Para Ingresos se reportan los ingresos recaudados; para egresos se reportan los egresos pagados</t>
  </si>
  <si>
    <t>Pagado 3</t>
  </si>
  <si>
    <t>1. Ingresos del Gobierno de la Entidad Federativa 1</t>
  </si>
  <si>
    <t>2. Ingresos del Sector Paraestatal 1</t>
  </si>
  <si>
    <t>3. Egresos del Gobierno de la Entidad Federativa 2</t>
  </si>
  <si>
    <t>4. Egresos del Sector Paraestatal 2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</si>
  <si>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</si>
  <si>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</si>
  <si>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INDICADORES DE POSTURA FISCAL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</si>
  <si>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</si>
  <si>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</si>
  <si>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|</t>
  </si>
  <si>
    <t>Impuestos Sobre Nominas y Otros que se Deriven de una Relación Laboral</t>
  </si>
  <si>
    <t xml:space="preserve">Infraestructura Hidáulica Realizada en el Estado </t>
  </si>
  <si>
    <t>.</t>
  </si>
  <si>
    <t>Programa Anual de Trabajo en coordinación con la Contraloría del Estado de Jalisco</t>
  </si>
  <si>
    <t>Realización de Estudios y proyectos en el Estado de Jalisco</t>
  </si>
  <si>
    <t>Saneamiento realizado área del Río Santiago y de las Aguas Residuales en el Estado de Jalisco</t>
  </si>
  <si>
    <t>AL 31 de diciembre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</si>
</sst>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  <numFmt numFmtId="172" formatCode="_-* #,##0.000_-;\-* #,##0.000_-;_-* &quot;-&quot;??_-;_-@_-"/>
    <numFmt numFmtId="173" formatCode="_-* #,##0.0000_-;\-* #,##0.0000_-;_-* &quot;-&quot;??_-;_-@_-"/>
    <numFmt numFmtId="174" formatCode="#,##0.0"/>
    <numFmt numFmtId="175" formatCode="#,##0.00_ ;[Red]\-#,##0.00\ "/>
    <numFmt numFmtId="176" formatCode="[$-80A]dddd\,\ dd&quot; de &quot;mmmm&quot; de &quot;yyyy"/>
    <numFmt numFmtId="177" formatCode="[$-F800]dddd\,\ mmmm\ dd\,\ yyyy"/>
    <numFmt numFmtId="178" formatCode="0.0"/>
    <numFmt numFmtId="179" formatCode="&quot;$&quot;#,##0"/>
    <numFmt numFmtId="180" formatCode="#,##0.00_ ;\-#,##0.00\ "/>
    <numFmt numFmtId="181" formatCode="[$-80A]dddd\,\ d&quot; de &quot;mmmm&quot; de &quot;yyyy"/>
    <numFmt numFmtId="182" formatCode="[$-80A]hh:mm:ss\ AM/PM"/>
    <numFmt numFmtId="183" formatCode="&quot;$&quot;#,##0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 style="thin"/>
      <bottom/>
    </border>
    <border>
      <left style="thin">
        <color theme="0" tint="-0.04997999966144562"/>
      </left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/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medium"/>
      <right style="thin"/>
      <top style="medium"/>
      <bottom style="medium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3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49" fillId="3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0" fillId="30" borderId="0" applyNumberFormat="0" applyBorder="0" applyAlignment="0" applyProtection="0"/>
    <xf numFmtId="0" fontId="49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1" borderId="0" applyNumberFormat="0" applyBorder="0" applyAlignment="0" applyProtection="0"/>
    <xf numFmtId="0" fontId="0" fillId="31" borderId="0" applyNumberFormat="0" applyBorder="0" applyAlignment="0" applyProtection="0"/>
    <xf numFmtId="0" fontId="49" fillId="3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0" fillId="33" borderId="0" applyNumberFormat="0" applyBorder="0" applyAlignment="0" applyProtection="0"/>
    <xf numFmtId="0" fontId="49" fillId="3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0" fillId="34" borderId="0" applyNumberFormat="0" applyBorder="0" applyAlignment="0" applyProtection="0"/>
    <xf numFmtId="0" fontId="49" fillId="3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0" fontId="0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9" borderId="0" applyNumberFormat="0" applyBorder="0" applyAlignment="0" applyProtection="0"/>
    <xf numFmtId="0" fontId="0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2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50" fillId="40" borderId="0" applyNumberFormat="0" applyBorder="0" applyAlignment="0" applyProtection="0"/>
    <xf numFmtId="0" fontId="17" fillId="41" borderId="1" applyNumberFormat="0" applyAlignment="0" applyProtection="0"/>
    <xf numFmtId="0" fontId="51" fillId="42" borderId="2" applyNumberFormat="0" applyAlignment="0" applyProtection="0"/>
    <xf numFmtId="0" fontId="32" fillId="43" borderId="1" applyNumberFormat="0" applyAlignment="0" applyProtection="0"/>
    <xf numFmtId="0" fontId="32" fillId="43" borderId="1" applyNumberFormat="0" applyAlignment="0" applyProtection="0"/>
    <xf numFmtId="0" fontId="17" fillId="41" borderId="1" applyNumberFormat="0" applyAlignment="0" applyProtection="0"/>
    <xf numFmtId="0" fontId="52" fillId="44" borderId="3" applyNumberFormat="0" applyAlignment="0" applyProtection="0"/>
    <xf numFmtId="0" fontId="18" fillId="45" borderId="4" applyNumberFormat="0" applyAlignment="0" applyProtection="0"/>
    <xf numFmtId="0" fontId="18" fillId="45" borderId="4" applyNumberFormat="0" applyAlignment="0" applyProtection="0"/>
    <xf numFmtId="0" fontId="18" fillId="45" borderId="4" applyNumberFormat="0" applyAlignment="0" applyProtection="0"/>
    <xf numFmtId="0" fontId="53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9" fillId="0" borderId="7" applyNumberFormat="0" applyFill="0" applyAlignment="0" applyProtection="0"/>
    <xf numFmtId="0" fontId="18" fillId="45" borderId="4" applyNumberFormat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37" borderId="0" applyNumberFormat="0" applyBorder="0" applyAlignment="0" applyProtection="0"/>
    <xf numFmtId="0" fontId="49" fillId="4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49" fillId="4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9" borderId="0" applyNumberFormat="0" applyBorder="0" applyAlignment="0" applyProtection="0"/>
    <xf numFmtId="0" fontId="49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27" borderId="0" applyNumberFormat="0" applyBorder="0" applyAlignment="0" applyProtection="0"/>
    <xf numFmtId="0" fontId="49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9" fillId="5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56" fillId="54" borderId="2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7" borderId="1" applyNumberFormat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0" fillId="5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5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7" borderId="12" applyNumberFormat="0" applyFont="0" applyAlignment="0" applyProtection="0"/>
    <xf numFmtId="0" fontId="2" fillId="13" borderId="13" applyNumberFormat="0" applyFont="0" applyAlignment="0" applyProtection="0"/>
    <xf numFmtId="0" fontId="2" fillId="13" borderId="13" applyNumberFormat="0" applyFont="0" applyAlignment="0" applyProtection="0"/>
    <xf numFmtId="0" fontId="2" fillId="13" borderId="13" applyNumberFormat="0" applyFont="0" applyAlignment="0" applyProtection="0"/>
    <xf numFmtId="0" fontId="2" fillId="13" borderId="13" applyNumberFormat="0" applyFont="0" applyAlignment="0" applyProtection="0"/>
    <xf numFmtId="0" fontId="2" fillId="13" borderId="13" applyNumberFormat="0" applyFont="0" applyAlignment="0" applyProtection="0"/>
    <xf numFmtId="0" fontId="2" fillId="13" borderId="13" applyNumberFormat="0" applyFont="0" applyAlignment="0" applyProtection="0"/>
    <xf numFmtId="0" fontId="2" fillId="13" borderId="13" applyNumberFormat="0" applyFont="0" applyAlignment="0" applyProtection="0"/>
    <xf numFmtId="0" fontId="2" fillId="13" borderId="13" applyNumberFormat="0" applyFont="0" applyAlignment="0" applyProtection="0"/>
    <xf numFmtId="0" fontId="2" fillId="13" borderId="13" applyNumberFormat="0" applyFont="0" applyAlignment="0" applyProtection="0"/>
    <xf numFmtId="0" fontId="24" fillId="41" borderId="14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42" borderId="15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1" borderId="14" applyNumberFormat="0" applyAlignment="0" applyProtection="0"/>
    <xf numFmtId="9" fontId="1" fillId="0" borderId="0">
      <alignment/>
      <protection/>
    </xf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8" fillId="0" borderId="9" applyNumberFormat="0" applyFill="0" applyAlignment="0" applyProtection="0"/>
    <xf numFmtId="0" fontId="6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29" fillId="0" borderId="10" applyNumberFormat="0" applyFill="0" applyAlignment="0" applyProtection="0"/>
    <xf numFmtId="0" fontId="55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20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347">
    <xf numFmtId="0" fontId="0" fillId="0" borderId="0" xfId="0" applyFont="1" applyAlignment="1">
      <alignment/>
    </xf>
    <xf numFmtId="0" fontId="2" fillId="0" borderId="0" xfId="222" applyAlignment="1">
      <alignment vertical="center"/>
      <protection/>
    </xf>
    <xf numFmtId="49" fontId="2" fillId="0" borderId="0" xfId="222" applyNumberFormat="1" applyAlignment="1">
      <alignment vertical="center"/>
      <protection/>
    </xf>
    <xf numFmtId="0" fontId="4" fillId="0" borderId="0" xfId="222" applyFont="1" applyAlignment="1">
      <alignment horizontal="center" vertical="center"/>
      <protection/>
    </xf>
    <xf numFmtId="0" fontId="6" fillId="0" borderId="0" xfId="222" applyFont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58" borderId="24" xfId="256" applyFont="1" applyFill="1" applyBorder="1" applyAlignment="1">
      <alignment horizontal="center" vertical="center"/>
      <protection/>
    </xf>
    <xf numFmtId="0" fontId="11" fillId="58" borderId="25" xfId="256" applyFont="1" applyFill="1" applyBorder="1" applyAlignment="1">
      <alignment horizontal="center" vertical="center"/>
      <protection/>
    </xf>
    <xf numFmtId="0" fontId="11" fillId="58" borderId="26" xfId="256" applyFont="1" applyFill="1" applyBorder="1" applyAlignment="1">
      <alignment horizontal="center" vertical="center"/>
      <protection/>
    </xf>
    <xf numFmtId="0" fontId="11" fillId="58" borderId="27" xfId="256" applyFont="1" applyFill="1" applyBorder="1" applyAlignment="1">
      <alignment wrapText="1"/>
      <protection/>
    </xf>
    <xf numFmtId="0" fontId="12" fillId="58" borderId="24" xfId="256" applyFont="1" applyFill="1" applyBorder="1" applyAlignment="1">
      <alignment horizontal="left"/>
      <protection/>
    </xf>
    <xf numFmtId="0" fontId="12" fillId="58" borderId="0" xfId="256" applyFont="1" applyFill="1" applyBorder="1" applyAlignment="1">
      <alignment horizontal="left"/>
      <protection/>
    </xf>
    <xf numFmtId="0" fontId="69" fillId="0" borderId="28" xfId="0" applyFont="1" applyBorder="1" applyAlignment="1">
      <alignment/>
    </xf>
    <xf numFmtId="0" fontId="69" fillId="58" borderId="0" xfId="0" applyFont="1" applyFill="1" applyBorder="1" applyAlignment="1">
      <alignment/>
    </xf>
    <xf numFmtId="0" fontId="70" fillId="58" borderId="28" xfId="0" applyFont="1" applyFill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11" fillId="58" borderId="24" xfId="256" applyFont="1" applyFill="1" applyBorder="1">
      <alignment/>
      <protection/>
    </xf>
    <xf numFmtId="0" fontId="11" fillId="58" borderId="0" xfId="256" applyFont="1" applyFill="1" applyBorder="1">
      <alignment/>
      <protection/>
    </xf>
    <xf numFmtId="0" fontId="11" fillId="58" borderId="28" xfId="256" applyFont="1" applyFill="1" applyBorder="1">
      <alignment/>
      <protection/>
    </xf>
    <xf numFmtId="0" fontId="70" fillId="58" borderId="24" xfId="0" applyFont="1" applyFill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69" fillId="58" borderId="28" xfId="0" applyFont="1" applyFill="1" applyBorder="1" applyAlignment="1">
      <alignment/>
    </xf>
    <xf numFmtId="0" fontId="4" fillId="0" borderId="0" xfId="222" applyFont="1" applyAlignment="1">
      <alignment vertical="center"/>
      <protection/>
    </xf>
    <xf numFmtId="0" fontId="6" fillId="0" borderId="0" xfId="222" applyFont="1" applyAlignment="1">
      <alignment vertical="center"/>
      <protection/>
    </xf>
    <xf numFmtId="0" fontId="13" fillId="0" borderId="0" xfId="222" applyFont="1" applyAlignment="1">
      <alignment vertical="center"/>
      <protection/>
    </xf>
    <xf numFmtId="43" fontId="0" fillId="0" borderId="0" xfId="184" applyFont="1" applyAlignment="1">
      <alignment/>
    </xf>
    <xf numFmtId="0" fontId="69" fillId="58" borderId="0" xfId="0" applyFont="1" applyFill="1" applyBorder="1" applyAlignment="1">
      <alignment horizontal="justify" vertical="center" wrapText="1"/>
    </xf>
    <xf numFmtId="43" fontId="69" fillId="58" borderId="24" xfId="184" applyFont="1" applyFill="1" applyBorder="1" applyAlignment="1">
      <alignment horizontal="justify" vertical="center" wrapText="1"/>
    </xf>
    <xf numFmtId="43" fontId="69" fillId="58" borderId="29" xfId="184" applyFont="1" applyFill="1" applyBorder="1" applyAlignment="1">
      <alignment horizontal="justify" vertical="center" wrapText="1"/>
    </xf>
    <xf numFmtId="0" fontId="69" fillId="58" borderId="0" xfId="0" applyFont="1" applyFill="1" applyBorder="1" applyAlignment="1" applyProtection="1">
      <alignment horizontal="justify" vertical="top" wrapText="1"/>
      <protection locked="0"/>
    </xf>
    <xf numFmtId="43" fontId="70" fillId="58" borderId="24" xfId="184" applyFont="1" applyFill="1" applyBorder="1" applyAlignment="1" applyProtection="1">
      <alignment vertical="center" wrapText="1"/>
      <protection locked="0"/>
    </xf>
    <xf numFmtId="43" fontId="70" fillId="58" borderId="29" xfId="184" applyFont="1" applyFill="1" applyBorder="1" applyAlignment="1" applyProtection="1">
      <alignment vertical="center" wrapText="1"/>
      <protection locked="0"/>
    </xf>
    <xf numFmtId="0" fontId="69" fillId="58" borderId="30" xfId="0" applyFont="1" applyFill="1" applyBorder="1" applyAlignment="1">
      <alignment horizontal="justify" vertical="center" wrapText="1"/>
    </xf>
    <xf numFmtId="0" fontId="71" fillId="58" borderId="24" xfId="0" applyFont="1" applyFill="1" applyBorder="1" applyAlignment="1">
      <alignment horizontal="left" vertical="center" wrapText="1" indent="1"/>
    </xf>
    <xf numFmtId="0" fontId="69" fillId="58" borderId="24" xfId="0" applyFont="1" applyFill="1" applyBorder="1" applyAlignment="1">
      <alignment horizontal="justify" vertical="center" wrapText="1"/>
    </xf>
    <xf numFmtId="0" fontId="71" fillId="58" borderId="25" xfId="0" applyFont="1" applyFill="1" applyBorder="1" applyAlignment="1">
      <alignment horizontal="justify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37" fontId="73" fillId="0" borderId="24" xfId="184" applyNumberFormat="1" applyFont="1" applyFill="1" applyBorder="1" applyAlignment="1" applyProtection="1">
      <alignment horizontal="center" vertical="center"/>
      <protection/>
    </xf>
    <xf numFmtId="37" fontId="73" fillId="0" borderId="0" xfId="184" applyNumberFormat="1" applyFont="1" applyFill="1" applyBorder="1" applyAlignment="1" applyProtection="1">
      <alignment horizontal="center" vertical="center"/>
      <protection/>
    </xf>
    <xf numFmtId="0" fontId="74" fillId="58" borderId="28" xfId="0" applyFont="1" applyFill="1" applyBorder="1" applyAlignment="1">
      <alignment horizontal="justify" vertical="center" wrapText="1"/>
    </xf>
    <xf numFmtId="0" fontId="74" fillId="0" borderId="31" xfId="0" applyFont="1" applyBorder="1" applyAlignment="1" applyProtection="1">
      <alignment horizontal="left"/>
      <protection locked="0"/>
    </xf>
    <xf numFmtId="0" fontId="74" fillId="0" borderId="32" xfId="0" applyFont="1" applyBorder="1" applyAlignment="1" applyProtection="1">
      <alignment horizontal="left"/>
      <protection locked="0"/>
    </xf>
    <xf numFmtId="0" fontId="74" fillId="0" borderId="0" xfId="0" applyFont="1" applyBorder="1" applyAlignment="1">
      <alignment horizontal="center"/>
    </xf>
    <xf numFmtId="0" fontId="75" fillId="0" borderId="32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3" fontId="75" fillId="0" borderId="0" xfId="0" applyNumberFormat="1" applyFont="1" applyBorder="1" applyAlignment="1">
      <alignment horizontal="right"/>
    </xf>
    <xf numFmtId="0" fontId="74" fillId="0" borderId="32" xfId="0" applyFont="1" applyBorder="1" applyAlignment="1">
      <alignment horizontal="center"/>
    </xf>
    <xf numFmtId="0" fontId="74" fillId="0" borderId="25" xfId="0" applyFont="1" applyBorder="1" applyAlignment="1" applyProtection="1">
      <alignment horizontal="left"/>
      <protection locked="0"/>
    </xf>
    <xf numFmtId="3" fontId="74" fillId="0" borderId="33" xfId="0" applyNumberFormat="1" applyFont="1" applyBorder="1" applyAlignment="1" applyProtection="1">
      <alignment/>
      <protection locked="0"/>
    </xf>
    <xf numFmtId="3" fontId="74" fillId="0" borderId="25" xfId="0" applyNumberFormat="1" applyFont="1" applyBorder="1" applyAlignment="1" applyProtection="1">
      <alignment/>
      <protection locked="0"/>
    </xf>
    <xf numFmtId="3" fontId="74" fillId="0" borderId="33" xfId="0" applyNumberFormat="1" applyFont="1" applyBorder="1" applyAlignment="1" applyProtection="1">
      <alignment/>
      <protection/>
    </xf>
    <xf numFmtId="3" fontId="74" fillId="0" borderId="32" xfId="0" applyNumberFormat="1" applyFont="1" applyBorder="1" applyAlignment="1" applyProtection="1">
      <alignment/>
      <protection locked="0"/>
    </xf>
    <xf numFmtId="3" fontId="74" fillId="0" borderId="31" xfId="0" applyNumberFormat="1" applyFont="1" applyBorder="1" applyAlignment="1" applyProtection="1">
      <alignment/>
      <protection locked="0"/>
    </xf>
    <xf numFmtId="3" fontId="74" fillId="0" borderId="32" xfId="0" applyNumberFormat="1" applyFont="1" applyBorder="1" applyAlignment="1" applyProtection="1">
      <alignment/>
      <protection/>
    </xf>
    <xf numFmtId="3" fontId="75" fillId="0" borderId="32" xfId="0" applyNumberFormat="1" applyFont="1" applyBorder="1" applyAlignment="1">
      <alignment/>
    </xf>
    <xf numFmtId="3" fontId="75" fillId="0" borderId="31" xfId="0" applyNumberFormat="1" applyFont="1" applyBorder="1" applyAlignment="1">
      <alignment/>
    </xf>
    <xf numFmtId="0" fontId="74" fillId="0" borderId="32" xfId="0" applyFont="1" applyBorder="1" applyAlignment="1">
      <alignment/>
    </xf>
    <xf numFmtId="3" fontId="75" fillId="0" borderId="32" xfId="0" applyNumberFormat="1" applyFont="1" applyBorder="1" applyAlignment="1" applyProtection="1">
      <alignment/>
      <protection/>
    </xf>
    <xf numFmtId="3" fontId="74" fillId="0" borderId="0" xfId="0" applyNumberFormat="1" applyFont="1" applyBorder="1" applyAlignment="1">
      <alignment/>
    </xf>
    <xf numFmtId="3" fontId="74" fillId="0" borderId="34" xfId="0" applyNumberFormat="1" applyFont="1" applyBorder="1" applyAlignment="1">
      <alignment/>
    </xf>
    <xf numFmtId="0" fontId="74" fillId="0" borderId="31" xfId="0" applyFont="1" applyBorder="1" applyAlignment="1" applyProtection="1">
      <alignment/>
      <protection locked="0"/>
    </xf>
    <xf numFmtId="0" fontId="74" fillId="0" borderId="31" xfId="0" applyFont="1" applyBorder="1" applyAlignment="1">
      <alignment/>
    </xf>
    <xf numFmtId="0" fontId="74" fillId="0" borderId="35" xfId="0" applyFont="1" applyBorder="1" applyAlignment="1">
      <alignment/>
    </xf>
    <xf numFmtId="3" fontId="74" fillId="0" borderId="34" xfId="0" applyNumberFormat="1" applyFont="1" applyBorder="1" applyAlignment="1" applyProtection="1">
      <alignment/>
      <protection locked="0"/>
    </xf>
    <xf numFmtId="3" fontId="75" fillId="0" borderId="34" xfId="0" applyNumberFormat="1" applyFont="1" applyBorder="1" applyAlignment="1">
      <alignment/>
    </xf>
    <xf numFmtId="0" fontId="74" fillId="0" borderId="24" xfId="0" applyFont="1" applyFill="1" applyBorder="1" applyAlignment="1">
      <alignment horizontal="justify" vertical="center" wrapText="1"/>
    </xf>
    <xf numFmtId="0" fontId="74" fillId="0" borderId="25" xfId="0" applyFont="1" applyFill="1" applyBorder="1" applyAlignment="1">
      <alignment horizontal="justify" vertical="center" wrapText="1"/>
    </xf>
    <xf numFmtId="0" fontId="74" fillId="0" borderId="26" xfId="0" applyFont="1" applyFill="1" applyBorder="1" applyAlignment="1">
      <alignment horizontal="justify" vertical="center" wrapText="1"/>
    </xf>
    <xf numFmtId="0" fontId="74" fillId="0" borderId="27" xfId="0" applyFont="1" applyFill="1" applyBorder="1" applyAlignment="1">
      <alignment horizontal="justify" vertical="center" wrapText="1"/>
    </xf>
    <xf numFmtId="0" fontId="75" fillId="0" borderId="31" xfId="0" applyFont="1" applyFill="1" applyBorder="1" applyAlignment="1">
      <alignment horizontal="justify" vertical="center" wrapText="1"/>
    </xf>
    <xf numFmtId="170" fontId="73" fillId="0" borderId="24" xfId="184" applyNumberFormat="1" applyFont="1" applyFill="1" applyBorder="1" applyAlignment="1" applyProtection="1">
      <alignment horizontal="center" vertical="center"/>
      <protection/>
    </xf>
    <xf numFmtId="170" fontId="73" fillId="0" borderId="0" xfId="184" applyNumberFormat="1" applyFont="1" applyFill="1" applyBorder="1" applyAlignment="1" applyProtection="1">
      <alignment horizontal="center" vertical="center"/>
      <protection/>
    </xf>
    <xf numFmtId="170" fontId="73" fillId="0" borderId="28" xfId="184" applyNumberFormat="1" applyFont="1" applyFill="1" applyBorder="1" applyAlignment="1" applyProtection="1">
      <alignment horizontal="center" vertical="center"/>
      <protection/>
    </xf>
    <xf numFmtId="0" fontId="75" fillId="0" borderId="31" xfId="0" applyFont="1" applyBorder="1" applyAlignment="1">
      <alignment horizontal="center"/>
    </xf>
    <xf numFmtId="0" fontId="69" fillId="58" borderId="0" xfId="0" applyFont="1" applyFill="1" applyBorder="1" applyAlignment="1" applyProtection="1">
      <alignment horizontal="justify" vertical="center" wrapText="1"/>
      <protection locked="0"/>
    </xf>
    <xf numFmtId="0" fontId="71" fillId="58" borderId="32" xfId="0" applyFont="1" applyFill="1" applyBorder="1" applyAlignment="1">
      <alignment horizontal="center" vertical="center" wrapText="1"/>
    </xf>
    <xf numFmtId="0" fontId="74" fillId="58" borderId="28" xfId="0" applyFont="1" applyFill="1" applyBorder="1" applyAlignment="1">
      <alignment horizontal="justify" vertical="center"/>
    </xf>
    <xf numFmtId="0" fontId="74" fillId="58" borderId="25" xfId="0" applyFont="1" applyFill="1" applyBorder="1" applyAlignment="1">
      <alignment horizontal="left" vertical="center"/>
    </xf>
    <xf numFmtId="0" fontId="74" fillId="58" borderId="27" xfId="0" applyFont="1" applyFill="1" applyBorder="1" applyAlignment="1">
      <alignment vertical="center"/>
    </xf>
    <xf numFmtId="0" fontId="74" fillId="58" borderId="30" xfId="0" applyFont="1" applyFill="1" applyBorder="1" applyAlignment="1" applyProtection="1">
      <alignment horizontal="justify" vertical="center" wrapText="1"/>
      <protection/>
    </xf>
    <xf numFmtId="0" fontId="74" fillId="58" borderId="36" xfId="0" applyFont="1" applyFill="1" applyBorder="1" applyAlignment="1" applyProtection="1">
      <alignment horizontal="justify" vertical="center" wrapText="1"/>
      <protection/>
    </xf>
    <xf numFmtId="0" fontId="75" fillId="58" borderId="27" xfId="0" applyFont="1" applyFill="1" applyBorder="1" applyAlignment="1">
      <alignment vertical="center" wrapText="1"/>
    </xf>
    <xf numFmtId="0" fontId="75" fillId="58" borderId="35" xfId="0" applyFont="1" applyFill="1" applyBorder="1" applyAlignment="1">
      <alignment vertical="center" wrapText="1"/>
    </xf>
    <xf numFmtId="0" fontId="74" fillId="58" borderId="30" xfId="0" applyFont="1" applyFill="1" applyBorder="1" applyAlignment="1">
      <alignment horizontal="justify" vertical="center" wrapText="1"/>
    </xf>
    <xf numFmtId="0" fontId="74" fillId="58" borderId="36" xfId="0" applyFont="1" applyFill="1" applyBorder="1" applyAlignment="1">
      <alignment horizontal="justify" vertical="center" wrapText="1"/>
    </xf>
    <xf numFmtId="0" fontId="75" fillId="58" borderId="30" xfId="0" applyFont="1" applyFill="1" applyBorder="1" applyAlignment="1">
      <alignment horizontal="justify" vertical="center" wrapText="1"/>
    </xf>
    <xf numFmtId="0" fontId="75" fillId="58" borderId="36" xfId="0" applyFont="1" applyFill="1" applyBorder="1" applyAlignment="1">
      <alignment horizontal="justify" vertical="center" wrapText="1"/>
    </xf>
    <xf numFmtId="0" fontId="74" fillId="58" borderId="24" xfId="0" applyFont="1" applyFill="1" applyBorder="1" applyAlignment="1">
      <alignment horizontal="justify" vertical="center" wrapText="1"/>
    </xf>
    <xf numFmtId="0" fontId="75" fillId="58" borderId="24" xfId="0" applyFont="1" applyFill="1" applyBorder="1" applyAlignment="1">
      <alignment horizontal="justify" vertical="center" wrapText="1"/>
    </xf>
    <xf numFmtId="0" fontId="75" fillId="58" borderId="28" xfId="0" applyFont="1" applyFill="1" applyBorder="1" applyAlignment="1">
      <alignment horizontal="justify" vertical="center" wrapText="1"/>
    </xf>
    <xf numFmtId="0" fontId="74" fillId="0" borderId="0" xfId="0" applyFont="1" applyAlignment="1">
      <alignment/>
    </xf>
    <xf numFmtId="0" fontId="74" fillId="0" borderId="25" xfId="0" applyFont="1" applyBorder="1" applyAlignment="1">
      <alignment vertical="center"/>
    </xf>
    <xf numFmtId="0" fontId="74" fillId="0" borderId="31" xfId="0" applyFont="1" applyBorder="1" applyAlignment="1">
      <alignment vertical="center"/>
    </xf>
    <xf numFmtId="0" fontId="74" fillId="58" borderId="0" xfId="0" applyFont="1" applyFill="1" applyAlignment="1">
      <alignment vertical="center"/>
    </xf>
    <xf numFmtId="43" fontId="76" fillId="58" borderId="32" xfId="184" applyFont="1" applyFill="1" applyBorder="1" applyAlignment="1">
      <alignment vertical="center" wrapText="1"/>
    </xf>
    <xf numFmtId="0" fontId="74" fillId="58" borderId="24" xfId="0" applyFont="1" applyFill="1" applyBorder="1" applyAlignment="1">
      <alignment horizontal="left" vertical="center"/>
    </xf>
    <xf numFmtId="0" fontId="74" fillId="58" borderId="24" xfId="0" applyFont="1" applyFill="1" applyBorder="1" applyAlignment="1">
      <alignment horizontal="left" vertical="center" wrapText="1"/>
    </xf>
    <xf numFmtId="4" fontId="75" fillId="0" borderId="28" xfId="0" applyNumberFormat="1" applyFont="1" applyFill="1" applyBorder="1" applyAlignment="1">
      <alignment vertical="center" wrapText="1"/>
    </xf>
    <xf numFmtId="4" fontId="75" fillId="0" borderId="28" xfId="0" applyNumberFormat="1" applyFont="1" applyFill="1" applyBorder="1" applyAlignment="1" applyProtection="1">
      <alignment horizontal="right" vertical="center" wrapText="1"/>
      <protection/>
    </xf>
    <xf numFmtId="4" fontId="74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74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9" xfId="0" applyNumberFormat="1" applyFont="1" applyFill="1" applyBorder="1" applyAlignment="1" applyProtection="1">
      <alignment horizontal="right" vertical="center" wrapText="1"/>
      <protection/>
    </xf>
    <xf numFmtId="4" fontId="74" fillId="0" borderId="29" xfId="0" applyNumberFormat="1" applyFont="1" applyFill="1" applyBorder="1" applyAlignment="1" applyProtection="1">
      <alignment horizontal="right" vertical="center" wrapText="1"/>
      <protection/>
    </xf>
    <xf numFmtId="4" fontId="74" fillId="0" borderId="27" xfId="0" applyNumberFormat="1" applyFont="1" applyFill="1" applyBorder="1" applyAlignment="1">
      <alignment horizontal="right" vertical="center" wrapText="1"/>
    </xf>
    <xf numFmtId="4" fontId="74" fillId="0" borderId="33" xfId="0" applyNumberFormat="1" applyFont="1" applyFill="1" applyBorder="1" applyAlignment="1">
      <alignment horizontal="right" vertical="center" wrapText="1"/>
    </xf>
    <xf numFmtId="4" fontId="75" fillId="0" borderId="33" xfId="0" applyNumberFormat="1" applyFont="1" applyFill="1" applyBorder="1" applyAlignment="1" applyProtection="1">
      <alignment horizontal="right" vertical="center" wrapText="1"/>
      <protection/>
    </xf>
    <xf numFmtId="0" fontId="74" fillId="0" borderId="0" xfId="0" applyFont="1" applyFill="1" applyBorder="1" applyAlignment="1">
      <alignment horizontal="justify" vertical="center" wrapText="1"/>
    </xf>
    <xf numFmtId="0" fontId="74" fillId="0" borderId="28" xfId="0" applyFont="1" applyFill="1" applyBorder="1" applyAlignment="1">
      <alignment horizontal="justify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28" xfId="0" applyFont="1" applyBorder="1" applyAlignment="1">
      <alignment vertical="center" wrapText="1"/>
    </xf>
    <xf numFmtId="43" fontId="0" fillId="0" borderId="0" xfId="184" applyFont="1" applyAlignment="1">
      <alignment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/>
    </xf>
    <xf numFmtId="0" fontId="69" fillId="58" borderId="25" xfId="0" applyFont="1" applyFill="1" applyBorder="1" applyAlignment="1">
      <alignment vertical="center"/>
    </xf>
    <xf numFmtId="0" fontId="2" fillId="58" borderId="34" xfId="0" applyFont="1" applyFill="1" applyBorder="1" applyAlignment="1">
      <alignment vertical="top" wrapText="1"/>
    </xf>
    <xf numFmtId="43" fontId="0" fillId="0" borderId="0" xfId="184" applyFont="1" applyAlignment="1">
      <alignment/>
    </xf>
    <xf numFmtId="0" fontId="70" fillId="58" borderId="0" xfId="0" applyFont="1" applyFill="1" applyBorder="1" applyAlignment="1">
      <alignment horizontal="left" vertical="center" wrapText="1"/>
    </xf>
    <xf numFmtId="0" fontId="70" fillId="58" borderId="28" xfId="0" applyFont="1" applyFill="1" applyBorder="1" applyAlignment="1">
      <alignment horizontal="left" vertical="center" wrapText="1"/>
    </xf>
    <xf numFmtId="0" fontId="69" fillId="0" borderId="24" xfId="0" applyFont="1" applyBorder="1" applyAlignment="1">
      <alignment/>
    </xf>
    <xf numFmtId="43" fontId="0" fillId="0" borderId="0" xfId="184" applyFont="1" applyAlignment="1">
      <alignment/>
    </xf>
    <xf numFmtId="43" fontId="0" fillId="0" borderId="0" xfId="184" applyFont="1" applyAlignment="1">
      <alignment/>
    </xf>
    <xf numFmtId="37" fontId="77" fillId="59" borderId="37" xfId="184" applyNumberFormat="1" applyFont="1" applyFill="1" applyBorder="1" applyAlignment="1" applyProtection="1">
      <alignment horizontal="center" vertical="center" wrapText="1"/>
      <protection/>
    </xf>
    <xf numFmtId="37" fontId="77" fillId="59" borderId="38" xfId="184" applyNumberFormat="1" applyFont="1" applyFill="1" applyBorder="1" applyAlignment="1" applyProtection="1">
      <alignment horizontal="center" vertical="center" wrapText="1"/>
      <protection/>
    </xf>
    <xf numFmtId="168" fontId="73" fillId="59" borderId="37" xfId="184" applyNumberFormat="1" applyFont="1" applyFill="1" applyBorder="1" applyAlignment="1" applyProtection="1">
      <alignment horizontal="center" vertical="center"/>
      <protection/>
    </xf>
    <xf numFmtId="168" fontId="73" fillId="59" borderId="38" xfId="184" applyNumberFormat="1" applyFont="1" applyFill="1" applyBorder="1" applyAlignment="1" applyProtection="1">
      <alignment horizontal="center" vertical="center"/>
      <protection/>
    </xf>
    <xf numFmtId="168" fontId="73" fillId="59" borderId="39" xfId="184" applyNumberFormat="1" applyFont="1" applyFill="1" applyBorder="1" applyAlignment="1" applyProtection="1">
      <alignment horizontal="center" vertical="center"/>
      <protection/>
    </xf>
    <xf numFmtId="170" fontId="73" fillId="59" borderId="37" xfId="184" applyNumberFormat="1" applyFont="1" applyFill="1" applyBorder="1" applyAlignment="1" applyProtection="1">
      <alignment horizontal="center" vertical="center"/>
      <protection/>
    </xf>
    <xf numFmtId="170" fontId="73" fillId="59" borderId="37" xfId="184" applyNumberFormat="1" applyFont="1" applyFill="1" applyBorder="1" applyAlignment="1" applyProtection="1">
      <alignment horizontal="center" vertical="center" wrapText="1"/>
      <protection/>
    </xf>
    <xf numFmtId="170" fontId="73" fillId="59" borderId="38" xfId="184" applyNumberFormat="1" applyFont="1" applyFill="1" applyBorder="1" applyAlignment="1" applyProtection="1">
      <alignment horizontal="center" vertical="center"/>
      <protection/>
    </xf>
    <xf numFmtId="170" fontId="73" fillId="59" borderId="39" xfId="184" applyNumberFormat="1" applyFont="1" applyFill="1" applyBorder="1" applyAlignment="1" applyProtection="1">
      <alignment horizontal="center" vertical="center"/>
      <protection/>
    </xf>
    <xf numFmtId="170" fontId="73" fillId="59" borderId="40" xfId="184" applyNumberFormat="1" applyFont="1" applyFill="1" applyBorder="1" applyAlignment="1" applyProtection="1">
      <alignment horizontal="center" vertical="center" wrapText="1"/>
      <protection/>
    </xf>
    <xf numFmtId="170" fontId="73" fillId="59" borderId="41" xfId="184" applyNumberFormat="1" applyFont="1" applyFill="1" applyBorder="1" applyAlignment="1" applyProtection="1">
      <alignment horizontal="center" vertical="center"/>
      <protection/>
    </xf>
    <xf numFmtId="170" fontId="73" fillId="59" borderId="42" xfId="184" applyNumberFormat="1" applyFont="1" applyFill="1" applyBorder="1" applyAlignment="1" applyProtection="1">
      <alignment horizontal="center" vertical="center"/>
      <protection/>
    </xf>
    <xf numFmtId="170" fontId="73" fillId="59" borderId="43" xfId="184" applyNumberFormat="1" applyFont="1" applyFill="1" applyBorder="1" applyAlignment="1" applyProtection="1">
      <alignment horizontal="center" vertical="center"/>
      <protection/>
    </xf>
    <xf numFmtId="43" fontId="11" fillId="0" borderId="0" xfId="184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74" fillId="0" borderId="28" xfId="0" applyFont="1" applyFill="1" applyBorder="1" applyAlignment="1">
      <alignment horizontal="justify" vertical="center" wrapText="1"/>
    </xf>
    <xf numFmtId="4" fontId="74" fillId="0" borderId="28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Border="1" applyAlignment="1">
      <alignment wrapText="1"/>
    </xf>
    <xf numFmtId="4" fontId="75" fillId="0" borderId="29" xfId="0" applyNumberFormat="1" applyFont="1" applyFill="1" applyBorder="1" applyAlignment="1" applyProtection="1">
      <alignment horizontal="right" vertical="center" wrapText="1"/>
      <protection/>
    </xf>
    <xf numFmtId="4" fontId="10" fillId="0" borderId="28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Border="1" applyAlignment="1">
      <alignment wrapText="1"/>
    </xf>
    <xf numFmtId="43" fontId="0" fillId="0" borderId="0" xfId="184" applyFont="1" applyAlignment="1">
      <alignment/>
    </xf>
    <xf numFmtId="43" fontId="78" fillId="0" borderId="0" xfId="184" applyFont="1" applyAlignment="1">
      <alignment/>
    </xf>
    <xf numFmtId="43" fontId="0" fillId="0" borderId="0" xfId="184" applyFont="1" applyAlignment="1">
      <alignment/>
    </xf>
    <xf numFmtId="43" fontId="79" fillId="0" borderId="0" xfId="0" applyNumberFormat="1" applyFont="1" applyAlignment="1">
      <alignment/>
    </xf>
    <xf numFmtId="43" fontId="0" fillId="0" borderId="0" xfId="184" applyFont="1" applyAlignment="1">
      <alignment/>
    </xf>
    <xf numFmtId="0" fontId="69" fillId="58" borderId="0" xfId="0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Border="1" applyAlignment="1">
      <alignment horizontal="justify" vertical="center" wrapText="1"/>
    </xf>
    <xf numFmtId="0" fontId="74" fillId="0" borderId="28" xfId="0" applyFont="1" applyFill="1" applyBorder="1" applyAlignment="1">
      <alignment horizontal="justify" vertical="center" wrapText="1"/>
    </xf>
    <xf numFmtId="0" fontId="0" fillId="60" borderId="0" xfId="0" applyFill="1" applyAlignment="1">
      <alignment/>
    </xf>
    <xf numFmtId="0" fontId="80" fillId="60" borderId="0" xfId="0" applyFont="1" applyFill="1" applyAlignment="1">
      <alignment/>
    </xf>
    <xf numFmtId="3" fontId="75" fillId="60" borderId="0" xfId="0" applyNumberFormat="1" applyFont="1" applyFill="1" applyBorder="1" applyAlignment="1">
      <alignment horizontal="right"/>
    </xf>
    <xf numFmtId="0" fontId="68" fillId="0" borderId="0" xfId="0" applyFont="1" applyAlignment="1">
      <alignment/>
    </xf>
    <xf numFmtId="0" fontId="71" fillId="58" borderId="24" xfId="0" applyFont="1" applyFill="1" applyBorder="1" applyAlignment="1">
      <alignment horizontal="justify" vertical="center" wrapText="1"/>
    </xf>
    <xf numFmtId="168" fontId="0" fillId="0" borderId="0" xfId="184" applyNumberFormat="1" applyFont="1" applyAlignment="1">
      <alignment/>
    </xf>
    <xf numFmtId="168" fontId="11" fillId="0" borderId="29" xfId="184" applyNumberFormat="1" applyFont="1" applyFill="1" applyBorder="1" applyAlignment="1" applyProtection="1">
      <alignment horizontal="right" vertical="center"/>
      <protection locked="0"/>
    </xf>
    <xf numFmtId="168" fontId="12" fillId="0" borderId="29" xfId="184" applyNumberFormat="1" applyFont="1" applyFill="1" applyBorder="1" applyAlignment="1" applyProtection="1">
      <alignment horizontal="right" vertical="center"/>
      <protection locked="0"/>
    </xf>
    <xf numFmtId="168" fontId="11" fillId="0" borderId="28" xfId="184" applyNumberFormat="1" applyFont="1" applyFill="1" applyBorder="1" applyAlignment="1" applyProtection="1">
      <alignment horizontal="right" vertical="center"/>
      <protection locked="0"/>
    </xf>
    <xf numFmtId="168" fontId="12" fillId="0" borderId="28" xfId="184" applyNumberFormat="1" applyFont="1" applyFill="1" applyBorder="1" applyAlignment="1" applyProtection="1">
      <alignment horizontal="right" vertical="center"/>
      <protection locked="0"/>
    </xf>
    <xf numFmtId="168" fontId="11" fillId="0" borderId="33" xfId="184" applyNumberFormat="1" applyFont="1" applyFill="1" applyBorder="1" applyAlignment="1" applyProtection="1">
      <alignment horizontal="right" vertical="center"/>
      <protection locked="0"/>
    </xf>
    <xf numFmtId="168" fontId="12" fillId="58" borderId="32" xfId="184" applyNumberFormat="1" applyFont="1" applyFill="1" applyBorder="1" applyAlignment="1">
      <alignment horizontal="right" vertical="center"/>
    </xf>
    <xf numFmtId="168" fontId="73" fillId="59" borderId="37" xfId="184" applyNumberFormat="1" applyFont="1" applyFill="1" applyBorder="1" applyAlignment="1" applyProtection="1">
      <alignment horizontal="center" vertical="center" wrapText="1"/>
      <protection/>
    </xf>
    <xf numFmtId="168" fontId="2" fillId="0" borderId="29" xfId="184" applyNumberFormat="1" applyFont="1" applyFill="1" applyBorder="1" applyAlignment="1">
      <alignment horizontal="right" vertical="center"/>
    </xf>
    <xf numFmtId="168" fontId="11" fillId="0" borderId="29" xfId="184" applyNumberFormat="1" applyFont="1" applyFill="1" applyBorder="1" applyAlignment="1">
      <alignment horizontal="right" vertical="center"/>
    </xf>
    <xf numFmtId="168" fontId="11" fillId="0" borderId="33" xfId="184" applyNumberFormat="1" applyFont="1" applyFill="1" applyBorder="1" applyAlignment="1">
      <alignment horizontal="right" vertical="center"/>
    </xf>
    <xf numFmtId="168" fontId="0" fillId="0" borderId="0" xfId="184" applyNumberFormat="1" applyFont="1" applyAlignment="1">
      <alignment/>
    </xf>
    <xf numFmtId="168" fontId="2" fillId="0" borderId="0" xfId="184" applyNumberFormat="1" applyFont="1" applyAlignment="1">
      <alignment vertical="center"/>
    </xf>
    <xf numFmtId="168" fontId="6" fillId="0" borderId="0" xfId="184" applyNumberFormat="1" applyFont="1" applyAlignment="1">
      <alignment horizontal="center" vertical="center"/>
    </xf>
    <xf numFmtId="168" fontId="77" fillId="59" borderId="37" xfId="184" applyNumberFormat="1" applyFont="1" applyFill="1" applyBorder="1" applyAlignment="1" applyProtection="1">
      <alignment horizontal="center" vertical="center" wrapText="1"/>
      <protection/>
    </xf>
    <xf numFmtId="168" fontId="77" fillId="59" borderId="37" xfId="184" applyNumberFormat="1" applyFont="1" applyFill="1" applyBorder="1" applyAlignment="1" applyProtection="1">
      <alignment horizontal="center" vertical="center"/>
      <protection/>
    </xf>
    <xf numFmtId="168" fontId="77" fillId="59" borderId="44" xfId="184" applyNumberFormat="1" applyFont="1" applyFill="1" applyBorder="1" applyAlignment="1" applyProtection="1">
      <alignment horizontal="center" vertical="center"/>
      <protection/>
    </xf>
    <xf numFmtId="168" fontId="11" fillId="58" borderId="28" xfId="184" applyNumberFormat="1" applyFont="1" applyFill="1" applyBorder="1" applyAlignment="1">
      <alignment horizontal="center"/>
    </xf>
    <xf numFmtId="168" fontId="11" fillId="58" borderId="29" xfId="184" applyNumberFormat="1" applyFont="1" applyFill="1" applyBorder="1" applyAlignment="1">
      <alignment horizontal="center"/>
    </xf>
    <xf numFmtId="168" fontId="12" fillId="58" borderId="28" xfId="184" applyNumberFormat="1" applyFont="1" applyFill="1" applyBorder="1" applyAlignment="1" applyProtection="1">
      <alignment horizontal="right"/>
      <protection/>
    </xf>
    <xf numFmtId="168" fontId="11" fillId="58" borderId="28" xfId="184" applyNumberFormat="1" applyFont="1" applyFill="1" applyBorder="1" applyAlignment="1" applyProtection="1">
      <alignment horizontal="right"/>
      <protection locked="0"/>
    </xf>
    <xf numFmtId="168" fontId="11" fillId="58" borderId="28" xfId="184" applyNumberFormat="1" applyFont="1" applyFill="1" applyBorder="1" applyAlignment="1" applyProtection="1">
      <alignment horizontal="right"/>
      <protection/>
    </xf>
    <xf numFmtId="168" fontId="11" fillId="0" borderId="28" xfId="184" applyNumberFormat="1" applyFont="1" applyFill="1" applyBorder="1" applyAlignment="1" applyProtection="1">
      <alignment horizontal="right"/>
      <protection locked="0"/>
    </xf>
    <xf numFmtId="168" fontId="12" fillId="58" borderId="28" xfId="184" applyNumberFormat="1" applyFont="1" applyFill="1" applyBorder="1" applyAlignment="1" applyProtection="1">
      <alignment horizontal="right"/>
      <protection locked="0"/>
    </xf>
    <xf numFmtId="168" fontId="12" fillId="0" borderId="28" xfId="184" applyNumberFormat="1" applyFont="1" applyFill="1" applyBorder="1" applyAlignment="1" applyProtection="1">
      <alignment horizontal="right"/>
      <protection locked="0"/>
    </xf>
    <xf numFmtId="168" fontId="11" fillId="58" borderId="27" xfId="184" applyNumberFormat="1" applyFont="1" applyFill="1" applyBorder="1" applyAlignment="1">
      <alignment horizontal="center"/>
    </xf>
    <xf numFmtId="168" fontId="12" fillId="58" borderId="32" xfId="184" applyNumberFormat="1" applyFont="1" applyFill="1" applyBorder="1" applyAlignment="1" applyProtection="1">
      <alignment horizontal="right"/>
      <protection/>
    </xf>
    <xf numFmtId="168" fontId="69" fillId="0" borderId="26" xfId="184" applyNumberFormat="1" applyFont="1" applyBorder="1" applyAlignment="1">
      <alignment/>
    </xf>
    <xf numFmtId="168" fontId="69" fillId="0" borderId="0" xfId="184" applyNumberFormat="1" applyFont="1" applyBorder="1" applyAlignment="1">
      <alignment/>
    </xf>
    <xf numFmtId="168" fontId="69" fillId="0" borderId="28" xfId="184" applyNumberFormat="1" applyFont="1" applyBorder="1" applyAlignment="1">
      <alignment/>
    </xf>
    <xf numFmtId="168" fontId="77" fillId="59" borderId="45" xfId="184" applyNumberFormat="1" applyFont="1" applyFill="1" applyBorder="1" applyAlignment="1" applyProtection="1">
      <alignment horizontal="center" vertical="center"/>
      <protection/>
    </xf>
    <xf numFmtId="168" fontId="77" fillId="59" borderId="46" xfId="184" applyNumberFormat="1" applyFont="1" applyFill="1" applyBorder="1" applyAlignment="1" applyProtection="1">
      <alignment horizontal="center" vertical="center"/>
      <protection/>
    </xf>
    <xf numFmtId="168" fontId="12" fillId="58" borderId="28" xfId="184" applyNumberFormat="1" applyFont="1" applyFill="1" applyBorder="1" applyAlignment="1">
      <alignment horizontal="right"/>
    </xf>
    <xf numFmtId="168" fontId="70" fillId="58" borderId="28" xfId="184" applyNumberFormat="1" applyFont="1" applyFill="1" applyBorder="1" applyAlignment="1">
      <alignment horizontal="right" vertical="center" wrapText="1"/>
    </xf>
    <xf numFmtId="168" fontId="70" fillId="58" borderId="29" xfId="184" applyNumberFormat="1" applyFont="1" applyFill="1" applyBorder="1" applyAlignment="1">
      <alignment horizontal="right" vertical="center" wrapText="1"/>
    </xf>
    <xf numFmtId="168" fontId="70" fillId="0" borderId="29" xfId="184" applyNumberFormat="1" applyFont="1" applyFill="1" applyBorder="1" applyAlignment="1">
      <alignment horizontal="right" vertical="center" wrapText="1"/>
    </xf>
    <xf numFmtId="168" fontId="12" fillId="0" borderId="28" xfId="184" applyNumberFormat="1" applyFont="1" applyFill="1" applyBorder="1" applyAlignment="1">
      <alignment horizontal="right"/>
    </xf>
    <xf numFmtId="168" fontId="11" fillId="58" borderId="27" xfId="184" applyNumberFormat="1" applyFont="1" applyFill="1" applyBorder="1" applyAlignment="1">
      <alignment horizontal="right"/>
    </xf>
    <xf numFmtId="168" fontId="11" fillId="58" borderId="33" xfId="184" applyNumberFormat="1" applyFont="1" applyFill="1" applyBorder="1" applyAlignment="1">
      <alignment horizontal="right"/>
    </xf>
    <xf numFmtId="168" fontId="12" fillId="58" borderId="32" xfId="184" applyNumberFormat="1" applyFont="1" applyFill="1" applyBorder="1" applyAlignment="1">
      <alignment horizontal="right"/>
    </xf>
    <xf numFmtId="168" fontId="2" fillId="58" borderId="34" xfId="184" applyNumberFormat="1" applyFont="1" applyFill="1" applyBorder="1" applyAlignment="1">
      <alignment vertical="top" wrapText="1"/>
    </xf>
    <xf numFmtId="168" fontId="69" fillId="0" borderId="0" xfId="184" applyNumberFormat="1" applyFont="1" applyAlignment="1">
      <alignment/>
    </xf>
    <xf numFmtId="168" fontId="77" fillId="59" borderId="38" xfId="184" applyNumberFormat="1" applyFont="1" applyFill="1" applyBorder="1" applyAlignment="1" applyProtection="1">
      <alignment horizontal="center" vertical="center" wrapText="1"/>
      <protection/>
    </xf>
    <xf numFmtId="168" fontId="77" fillId="59" borderId="39" xfId="184" applyNumberFormat="1" applyFont="1" applyFill="1" applyBorder="1" applyAlignment="1" applyProtection="1">
      <alignment horizontal="center" vertical="center" wrapText="1"/>
      <protection/>
    </xf>
    <xf numFmtId="168" fontId="70" fillId="58" borderId="29" xfId="184" applyNumberFormat="1" applyFont="1" applyFill="1" applyBorder="1" applyAlignment="1" applyProtection="1">
      <alignment vertical="center" wrapText="1"/>
      <protection/>
    </xf>
    <xf numFmtId="168" fontId="69" fillId="58" borderId="29" xfId="184" applyNumberFormat="1" applyFont="1" applyFill="1" applyBorder="1" applyAlignment="1">
      <alignment horizontal="justify" vertical="center" wrapText="1"/>
    </xf>
    <xf numFmtId="168" fontId="69" fillId="58" borderId="47" xfId="184" applyNumberFormat="1" applyFont="1" applyFill="1" applyBorder="1" applyAlignment="1">
      <alignment horizontal="justify" vertical="center" wrapText="1"/>
    </xf>
    <xf numFmtId="168" fontId="70" fillId="58" borderId="29" xfId="184" applyNumberFormat="1" applyFont="1" applyFill="1" applyBorder="1" applyAlignment="1" applyProtection="1">
      <alignment vertical="center" wrapText="1"/>
      <protection locked="0"/>
    </xf>
    <xf numFmtId="168" fontId="76" fillId="58" borderId="32" xfId="184" applyNumberFormat="1" applyFont="1" applyFill="1" applyBorder="1" applyAlignment="1">
      <alignment vertical="center" wrapText="1"/>
    </xf>
    <xf numFmtId="168" fontId="0" fillId="0" borderId="0" xfId="184" applyNumberFormat="1" applyFont="1" applyFill="1" applyAlignment="1">
      <alignment/>
    </xf>
    <xf numFmtId="168" fontId="77" fillId="59" borderId="38" xfId="184" applyNumberFormat="1" applyFont="1" applyFill="1" applyBorder="1" applyAlignment="1" applyProtection="1">
      <alignment horizontal="center" vertical="center"/>
      <protection/>
    </xf>
    <xf numFmtId="168" fontId="77" fillId="59" borderId="39" xfId="184" applyNumberFormat="1" applyFont="1" applyFill="1" applyBorder="1" applyAlignment="1" applyProtection="1">
      <alignment horizontal="center" vertical="center"/>
      <protection/>
    </xf>
    <xf numFmtId="168" fontId="69" fillId="58" borderId="47" xfId="184" applyNumberFormat="1" applyFont="1" applyFill="1" applyBorder="1" applyAlignment="1">
      <alignment horizontal="right" vertical="center" wrapText="1"/>
    </xf>
    <xf numFmtId="168" fontId="69" fillId="58" borderId="29" xfId="184" applyNumberFormat="1" applyFont="1" applyFill="1" applyBorder="1" applyAlignment="1" applyProtection="1">
      <alignment horizontal="right" vertical="center" wrapText="1"/>
      <protection locked="0"/>
    </xf>
    <xf numFmtId="168" fontId="69" fillId="58" borderId="29" xfId="184" applyNumberFormat="1" applyFont="1" applyFill="1" applyBorder="1" applyAlignment="1">
      <alignment horizontal="right" vertical="center" wrapText="1"/>
    </xf>
    <xf numFmtId="168" fontId="69" fillId="58" borderId="33" xfId="184" applyNumberFormat="1" applyFont="1" applyFill="1" applyBorder="1" applyAlignment="1">
      <alignment horizontal="right" vertical="center" wrapText="1"/>
    </xf>
    <xf numFmtId="168" fontId="71" fillId="58" borderId="33" xfId="184" applyNumberFormat="1" applyFont="1" applyFill="1" applyBorder="1" applyAlignment="1" applyProtection="1">
      <alignment horizontal="right" vertical="center" wrapText="1"/>
      <protection/>
    </xf>
    <xf numFmtId="168" fontId="11" fillId="0" borderId="28" xfId="184" applyNumberFormat="1" applyFont="1" applyFill="1" applyBorder="1" applyAlignment="1">
      <alignment horizontal="right" vertical="center"/>
    </xf>
    <xf numFmtId="168" fontId="11" fillId="0" borderId="27" xfId="184" applyNumberFormat="1" applyFont="1" applyFill="1" applyBorder="1" applyAlignment="1">
      <alignment horizontal="right" vertical="center"/>
    </xf>
    <xf numFmtId="168" fontId="74" fillId="58" borderId="29" xfId="184" applyNumberFormat="1" applyFont="1" applyFill="1" applyBorder="1" applyAlignment="1">
      <alignment horizontal="justify" vertical="center" wrapText="1"/>
    </xf>
    <xf numFmtId="168" fontId="75" fillId="58" borderId="29" xfId="184" applyNumberFormat="1" applyFont="1" applyFill="1" applyBorder="1" applyAlignment="1" applyProtection="1">
      <alignment horizontal="right" vertical="center"/>
      <protection locked="0"/>
    </xf>
    <xf numFmtId="168" fontId="75" fillId="58" borderId="29" xfId="184" applyNumberFormat="1" applyFont="1" applyFill="1" applyBorder="1" applyAlignment="1">
      <alignment horizontal="right" vertical="center" wrapText="1"/>
    </xf>
    <xf numFmtId="168" fontId="74" fillId="58" borderId="29" xfId="184" applyNumberFormat="1" applyFont="1" applyFill="1" applyBorder="1" applyAlignment="1" applyProtection="1">
      <alignment horizontal="right" vertical="center" wrapText="1"/>
      <protection locked="0"/>
    </xf>
    <xf numFmtId="168" fontId="74" fillId="58" borderId="29" xfId="184" applyNumberFormat="1" applyFont="1" applyFill="1" applyBorder="1" applyAlignment="1">
      <alignment horizontal="right" vertical="center" wrapText="1"/>
    </xf>
    <xf numFmtId="168" fontId="74" fillId="58" borderId="29" xfId="184" applyNumberFormat="1" applyFont="1" applyFill="1" applyBorder="1" applyAlignment="1" applyProtection="1">
      <alignment horizontal="right" vertical="center" wrapText="1"/>
      <protection/>
    </xf>
    <xf numFmtId="168" fontId="74" fillId="58" borderId="29" xfId="184" applyNumberFormat="1" applyFont="1" applyFill="1" applyBorder="1" applyAlignment="1" applyProtection="1">
      <alignment horizontal="right" vertical="center"/>
      <protection locked="0"/>
    </xf>
    <xf numFmtId="168" fontId="74" fillId="58" borderId="29" xfId="184" applyNumberFormat="1" applyFont="1" applyFill="1" applyBorder="1" applyAlignment="1" applyProtection="1">
      <alignment horizontal="right" vertical="center"/>
      <protection/>
    </xf>
    <xf numFmtId="168" fontId="74" fillId="58" borderId="33" xfId="184" applyNumberFormat="1" applyFont="1" applyFill="1" applyBorder="1" applyAlignment="1" applyProtection="1">
      <alignment horizontal="right" vertical="center"/>
      <protection/>
    </xf>
    <xf numFmtId="168" fontId="75" fillId="58" borderId="32" xfId="184" applyNumberFormat="1" applyFont="1" applyFill="1" applyBorder="1" applyAlignment="1">
      <alignment horizontal="right" vertical="center"/>
    </xf>
    <xf numFmtId="168" fontId="73" fillId="59" borderId="48" xfId="184" applyNumberFormat="1" applyFont="1" applyFill="1" applyBorder="1" applyAlignment="1" applyProtection="1">
      <alignment horizontal="center" vertical="center"/>
      <protection/>
    </xf>
    <xf numFmtId="168" fontId="73" fillId="59" borderId="49" xfId="184" applyNumberFormat="1" applyFont="1" applyFill="1" applyBorder="1" applyAlignment="1" applyProtection="1">
      <alignment horizontal="center" vertical="center"/>
      <protection/>
    </xf>
    <xf numFmtId="168" fontId="74" fillId="58" borderId="47" xfId="184" applyNumberFormat="1" applyFont="1" applyFill="1" applyBorder="1" applyAlignment="1" applyProtection="1">
      <alignment horizontal="justify" vertical="center" wrapText="1"/>
      <protection/>
    </xf>
    <xf numFmtId="168" fontId="74" fillId="58" borderId="50" xfId="184" applyNumberFormat="1" applyFont="1" applyFill="1" applyBorder="1" applyAlignment="1" applyProtection="1">
      <alignment horizontal="right" vertical="center" wrapText="1"/>
      <protection/>
    </xf>
    <xf numFmtId="168" fontId="74" fillId="58" borderId="33" xfId="184" applyNumberFormat="1" applyFont="1" applyFill="1" applyBorder="1" applyAlignment="1" applyProtection="1">
      <alignment horizontal="right" vertical="center" wrapText="1"/>
      <protection locked="0"/>
    </xf>
    <xf numFmtId="168" fontId="74" fillId="58" borderId="47" xfId="184" applyNumberFormat="1" applyFont="1" applyFill="1" applyBorder="1" applyAlignment="1">
      <alignment horizontal="right" vertical="center" wrapText="1"/>
    </xf>
    <xf numFmtId="168" fontId="74" fillId="58" borderId="50" xfId="184" applyNumberFormat="1" applyFont="1" applyFill="1" applyBorder="1" applyAlignment="1">
      <alignment horizontal="right" vertical="center" wrapText="1"/>
    </xf>
    <xf numFmtId="168" fontId="74" fillId="58" borderId="32" xfId="184" applyNumberFormat="1" applyFont="1" applyFill="1" applyBorder="1" applyAlignment="1" applyProtection="1">
      <alignment horizontal="right" vertical="center" wrapText="1"/>
      <protection locked="0"/>
    </xf>
    <xf numFmtId="168" fontId="74" fillId="58" borderId="47" xfId="184" applyNumberFormat="1" applyFont="1" applyFill="1" applyBorder="1" applyAlignment="1" applyProtection="1">
      <alignment horizontal="right" vertical="center" wrapText="1"/>
      <protection locked="0"/>
    </xf>
    <xf numFmtId="168" fontId="74" fillId="58" borderId="0" xfId="184" applyNumberFormat="1" applyFont="1" applyFill="1" applyAlignment="1">
      <alignment vertical="center"/>
    </xf>
    <xf numFmtId="168" fontId="74" fillId="58" borderId="50" xfId="184" applyNumberFormat="1" applyFont="1" applyFill="1" applyBorder="1" applyAlignment="1" applyProtection="1">
      <alignment horizontal="right" vertical="center" wrapText="1"/>
      <protection locked="0"/>
    </xf>
    <xf numFmtId="168" fontId="74" fillId="58" borderId="51" xfId="184" applyNumberFormat="1" applyFont="1" applyFill="1" applyBorder="1" applyAlignment="1" applyProtection="1">
      <alignment horizontal="right" vertical="center" wrapText="1"/>
      <protection locked="0"/>
    </xf>
    <xf numFmtId="168" fontId="75" fillId="58" borderId="50" xfId="184" applyNumberFormat="1" applyFont="1" applyFill="1" applyBorder="1" applyAlignment="1">
      <alignment horizontal="right" vertical="center" wrapText="1"/>
    </xf>
    <xf numFmtId="168" fontId="74" fillId="58" borderId="47" xfId="184" applyNumberFormat="1" applyFont="1" applyFill="1" applyBorder="1" applyAlignment="1">
      <alignment horizontal="justify" vertical="center" wrapText="1"/>
    </xf>
    <xf numFmtId="168" fontId="74" fillId="0" borderId="0" xfId="184" applyNumberFormat="1" applyFont="1" applyAlignment="1">
      <alignment/>
    </xf>
    <xf numFmtId="49" fontId="3" fillId="59" borderId="52" xfId="222" applyNumberFormat="1" applyFont="1" applyFill="1" applyBorder="1" applyAlignment="1">
      <alignment horizontal="center" vertical="center" wrapText="1"/>
      <protection/>
    </xf>
    <xf numFmtId="49" fontId="3" fillId="59" borderId="53" xfId="222" applyNumberFormat="1" applyFont="1" applyFill="1" applyBorder="1" applyAlignment="1">
      <alignment horizontal="center" vertical="center" wrapText="1"/>
      <protection/>
    </xf>
    <xf numFmtId="49" fontId="3" fillId="59" borderId="54" xfId="222" applyNumberFormat="1" applyFont="1" applyFill="1" applyBorder="1" applyAlignment="1">
      <alignment horizontal="center" vertical="center" wrapText="1"/>
      <protection/>
    </xf>
    <xf numFmtId="49" fontId="3" fillId="59" borderId="37" xfId="222" applyNumberFormat="1" applyFont="1" applyFill="1" applyBorder="1" applyAlignment="1">
      <alignment horizontal="center" vertical="center" wrapText="1"/>
      <protection/>
    </xf>
    <xf numFmtId="168" fontId="77" fillId="59" borderId="53" xfId="184" applyNumberFormat="1" applyFont="1" applyFill="1" applyBorder="1" applyAlignment="1" applyProtection="1">
      <alignment horizontal="center" vertical="center"/>
      <protection/>
    </xf>
    <xf numFmtId="0" fontId="76" fillId="58" borderId="24" xfId="0" applyFont="1" applyFill="1" applyBorder="1" applyAlignment="1">
      <alignment horizontal="left" vertical="center" wrapText="1"/>
    </xf>
    <xf numFmtId="0" fontId="76" fillId="58" borderId="0" xfId="0" applyFont="1" applyFill="1" applyBorder="1" applyAlignment="1">
      <alignment horizontal="left" vertical="center" wrapText="1"/>
    </xf>
    <xf numFmtId="0" fontId="76" fillId="58" borderId="28" xfId="0" applyFont="1" applyFill="1" applyBorder="1" applyAlignment="1">
      <alignment horizontal="left" vertical="center" wrapText="1"/>
    </xf>
    <xf numFmtId="0" fontId="4" fillId="0" borderId="0" xfId="222" applyFont="1" applyAlignment="1">
      <alignment horizontal="center" vertical="center"/>
      <protection/>
    </xf>
    <xf numFmtId="0" fontId="13" fillId="0" borderId="0" xfId="222" applyFont="1" applyAlignment="1">
      <alignment horizontal="center" vertical="center"/>
      <protection/>
    </xf>
    <xf numFmtId="168" fontId="77" fillId="59" borderId="55" xfId="184" applyNumberFormat="1" applyFont="1" applyFill="1" applyBorder="1" applyAlignment="1" applyProtection="1">
      <alignment horizontal="center" vertical="center" wrapText="1"/>
      <protection/>
    </xf>
    <xf numFmtId="168" fontId="77" fillId="59" borderId="44" xfId="184" applyNumberFormat="1" applyFont="1" applyFill="1" applyBorder="1" applyAlignment="1" applyProtection="1">
      <alignment horizontal="center" vertical="center" wrapText="1"/>
      <protection/>
    </xf>
    <xf numFmtId="0" fontId="70" fillId="58" borderId="0" xfId="0" applyFont="1" applyFill="1" applyBorder="1" applyAlignment="1">
      <alignment horizontal="left" vertical="center" wrapText="1"/>
    </xf>
    <xf numFmtId="0" fontId="70" fillId="58" borderId="28" xfId="0" applyFont="1" applyFill="1" applyBorder="1" applyAlignment="1">
      <alignment horizontal="left" vertical="center" wrapText="1"/>
    </xf>
    <xf numFmtId="0" fontId="6" fillId="0" borderId="0" xfId="222" applyFont="1" applyAlignment="1">
      <alignment horizontal="center" vertical="center"/>
      <protection/>
    </xf>
    <xf numFmtId="37" fontId="77" fillId="59" borderId="52" xfId="184" applyNumberFormat="1" applyFont="1" applyFill="1" applyBorder="1" applyAlignment="1" applyProtection="1">
      <alignment horizontal="center" vertical="center" wrapText="1"/>
      <protection/>
    </xf>
    <xf numFmtId="37" fontId="77" fillId="59" borderId="53" xfId="184" applyNumberFormat="1" applyFont="1" applyFill="1" applyBorder="1" applyAlignment="1" applyProtection="1">
      <alignment horizontal="center" vertical="center"/>
      <protection/>
    </xf>
    <xf numFmtId="37" fontId="77" fillId="59" borderId="54" xfId="184" applyNumberFormat="1" applyFont="1" applyFill="1" applyBorder="1" applyAlignment="1" applyProtection="1">
      <alignment horizontal="center" vertical="center"/>
      <protection/>
    </xf>
    <xf numFmtId="37" fontId="77" fillId="59" borderId="37" xfId="184" applyNumberFormat="1" applyFont="1" applyFill="1" applyBorder="1" applyAlignment="1" applyProtection="1">
      <alignment horizontal="center" vertical="center"/>
      <protection/>
    </xf>
    <xf numFmtId="37" fontId="77" fillId="59" borderId="56" xfId="184" applyNumberFormat="1" applyFont="1" applyFill="1" applyBorder="1" applyAlignment="1" applyProtection="1">
      <alignment horizontal="center" vertical="center"/>
      <protection/>
    </xf>
    <xf numFmtId="37" fontId="77" fillId="59" borderId="45" xfId="184" applyNumberFormat="1" applyFont="1" applyFill="1" applyBorder="1" applyAlignment="1" applyProtection="1">
      <alignment horizontal="center" vertical="center"/>
      <protection/>
    </xf>
    <xf numFmtId="168" fontId="12" fillId="58" borderId="47" xfId="184" applyNumberFormat="1" applyFont="1" applyFill="1" applyBorder="1" applyAlignment="1">
      <alignment horizontal="right" vertical="center"/>
    </xf>
    <xf numFmtId="168" fontId="12" fillId="58" borderId="33" xfId="184" applyNumberFormat="1" applyFont="1" applyFill="1" applyBorder="1" applyAlignment="1">
      <alignment horizontal="right" vertical="center"/>
    </xf>
    <xf numFmtId="168" fontId="5" fillId="0" borderId="31" xfId="184" applyNumberFormat="1" applyFont="1" applyBorder="1" applyAlignment="1">
      <alignment horizontal="center" vertical="top" wrapText="1"/>
    </xf>
    <xf numFmtId="168" fontId="5" fillId="0" borderId="35" xfId="184" applyNumberFormat="1" applyFont="1" applyBorder="1" applyAlignment="1">
      <alignment horizontal="center" vertical="top" wrapText="1"/>
    </xf>
    <xf numFmtId="168" fontId="12" fillId="58" borderId="47" xfId="184" applyNumberFormat="1" applyFont="1" applyFill="1" applyBorder="1" applyAlignment="1">
      <alignment vertical="center"/>
    </xf>
    <xf numFmtId="168" fontId="12" fillId="58" borderId="33" xfId="184" applyNumberFormat="1" applyFont="1" applyFill="1" applyBorder="1" applyAlignment="1">
      <alignment vertical="center"/>
    </xf>
    <xf numFmtId="0" fontId="12" fillId="58" borderId="31" xfId="256" applyFont="1" applyFill="1" applyBorder="1" applyAlignment="1">
      <alignment horizontal="center" wrapText="1"/>
      <protection/>
    </xf>
    <xf numFmtId="0" fontId="12" fillId="58" borderId="34" xfId="256" applyFont="1" applyFill="1" applyBorder="1" applyAlignment="1">
      <alignment horizontal="center" wrapText="1"/>
      <protection/>
    </xf>
    <xf numFmtId="0" fontId="12" fillId="58" borderId="35" xfId="256" applyFont="1" applyFill="1" applyBorder="1" applyAlignment="1">
      <alignment horizontal="center" wrapText="1"/>
      <protection/>
    </xf>
    <xf numFmtId="0" fontId="14" fillId="0" borderId="0" xfId="222" applyFont="1" applyAlignment="1">
      <alignment horizontal="center" vertical="center"/>
      <protection/>
    </xf>
    <xf numFmtId="37" fontId="77" fillId="59" borderId="53" xfId="184" applyNumberFormat="1" applyFont="1" applyFill="1" applyBorder="1" applyAlignment="1" applyProtection="1">
      <alignment horizontal="center" vertical="center" wrapText="1"/>
      <protection/>
    </xf>
    <xf numFmtId="49" fontId="3" fillId="59" borderId="57" xfId="222" applyNumberFormat="1" applyFont="1" applyFill="1" applyBorder="1" applyAlignment="1">
      <alignment horizontal="center" vertical="center" wrapText="1"/>
      <protection/>
    </xf>
    <xf numFmtId="49" fontId="3" fillId="59" borderId="58" xfId="222" applyNumberFormat="1" applyFont="1" applyFill="1" applyBorder="1" applyAlignment="1">
      <alignment horizontal="center" vertical="center" wrapText="1"/>
      <protection/>
    </xf>
    <xf numFmtId="49" fontId="3" fillId="59" borderId="59" xfId="222" applyNumberFormat="1" applyFont="1" applyFill="1" applyBorder="1" applyAlignment="1">
      <alignment horizontal="center" vertical="center" wrapText="1"/>
      <protection/>
    </xf>
    <xf numFmtId="49" fontId="3" fillId="59" borderId="60" xfId="222" applyNumberFormat="1" applyFont="1" applyFill="1" applyBorder="1" applyAlignment="1">
      <alignment horizontal="center" vertical="center" wrapText="1"/>
      <protection/>
    </xf>
    <xf numFmtId="168" fontId="77" fillId="59" borderId="55" xfId="184" applyNumberFormat="1" applyFont="1" applyFill="1" applyBorder="1" applyAlignment="1" applyProtection="1">
      <alignment horizontal="center" vertical="center"/>
      <protection/>
    </xf>
    <xf numFmtId="168" fontId="77" fillId="59" borderId="44" xfId="184" applyNumberFormat="1" applyFont="1" applyFill="1" applyBorder="1" applyAlignment="1" applyProtection="1">
      <alignment horizontal="center" vertical="center"/>
      <protection/>
    </xf>
    <xf numFmtId="0" fontId="81" fillId="0" borderId="24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49" fontId="3" fillId="59" borderId="38" xfId="222" applyNumberFormat="1" applyFont="1" applyFill="1" applyBorder="1" applyAlignment="1">
      <alignment horizontal="center" vertical="center" wrapText="1"/>
      <protection/>
    </xf>
    <xf numFmtId="168" fontId="73" fillId="59" borderId="53" xfId="184" applyNumberFormat="1" applyFont="1" applyFill="1" applyBorder="1" applyAlignment="1" applyProtection="1">
      <alignment horizontal="center" vertical="center"/>
      <protection/>
    </xf>
    <xf numFmtId="0" fontId="72" fillId="0" borderId="24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38" fillId="0" borderId="0" xfId="222" applyFont="1" applyAlignment="1">
      <alignment horizontal="center" vertical="center"/>
      <protection/>
    </xf>
    <xf numFmtId="0" fontId="75" fillId="0" borderId="31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168" fontId="73" fillId="59" borderId="55" xfId="184" applyNumberFormat="1" applyFont="1" applyFill="1" applyBorder="1" applyAlignment="1" applyProtection="1">
      <alignment horizontal="center" vertical="center" wrapText="1"/>
      <protection/>
    </xf>
    <xf numFmtId="168" fontId="73" fillId="59" borderId="44" xfId="184" applyNumberFormat="1" applyFont="1" applyFill="1" applyBorder="1" applyAlignment="1" applyProtection="1">
      <alignment horizontal="center" vertical="center" wrapText="1"/>
      <protection/>
    </xf>
    <xf numFmtId="0" fontId="81" fillId="0" borderId="28" xfId="0" applyFont="1" applyBorder="1" applyAlignment="1">
      <alignment horizontal="left" vertical="center" wrapText="1"/>
    </xf>
    <xf numFmtId="0" fontId="75" fillId="58" borderId="32" xfId="0" applyFont="1" applyFill="1" applyBorder="1" applyAlignment="1">
      <alignment horizontal="center" vertical="center"/>
    </xf>
    <xf numFmtId="168" fontId="73" fillId="59" borderId="55" xfId="184" applyNumberFormat="1" applyFont="1" applyFill="1" applyBorder="1" applyAlignment="1" applyProtection="1">
      <alignment horizontal="center" vertical="center"/>
      <protection/>
    </xf>
    <xf numFmtId="168" fontId="73" fillId="59" borderId="44" xfId="184" applyNumberFormat="1" applyFont="1" applyFill="1" applyBorder="1" applyAlignment="1" applyProtection="1">
      <alignment horizontal="center" vertical="center"/>
      <protection/>
    </xf>
    <xf numFmtId="0" fontId="74" fillId="58" borderId="24" xfId="0" applyFont="1" applyFill="1" applyBorder="1" applyAlignment="1">
      <alignment horizontal="left" vertical="center"/>
    </xf>
    <xf numFmtId="0" fontId="74" fillId="58" borderId="28" xfId="0" applyFont="1" applyFill="1" applyBorder="1" applyAlignment="1">
      <alignment horizontal="left" vertical="center"/>
    </xf>
    <xf numFmtId="0" fontId="75" fillId="58" borderId="24" xfId="0" applyFont="1" applyFill="1" applyBorder="1" applyAlignment="1">
      <alignment horizontal="left" vertical="center" wrapText="1"/>
    </xf>
    <xf numFmtId="0" fontId="75" fillId="58" borderId="28" xfId="0" applyFont="1" applyFill="1" applyBorder="1" applyAlignment="1">
      <alignment horizontal="left" vertical="center" wrapText="1"/>
    </xf>
    <xf numFmtId="0" fontId="74" fillId="58" borderId="24" xfId="0" applyFont="1" applyFill="1" applyBorder="1" applyAlignment="1">
      <alignment horizontal="left" vertical="center" wrapText="1"/>
    </xf>
    <xf numFmtId="0" fontId="74" fillId="58" borderId="28" xfId="0" applyFont="1" applyFill="1" applyBorder="1" applyAlignment="1">
      <alignment horizontal="left" vertical="center" wrapText="1"/>
    </xf>
    <xf numFmtId="3" fontId="74" fillId="0" borderId="31" xfId="0" applyNumberFormat="1" applyFont="1" applyBorder="1" applyAlignment="1" applyProtection="1">
      <alignment horizontal="right"/>
      <protection locked="0"/>
    </xf>
    <xf numFmtId="3" fontId="74" fillId="0" borderId="34" xfId="0" applyNumberFormat="1" applyFont="1" applyBorder="1" applyAlignment="1" applyProtection="1">
      <alignment horizontal="right"/>
      <protection locked="0"/>
    </xf>
    <xf numFmtId="0" fontId="74" fillId="0" borderId="30" xfId="0" applyFont="1" applyBorder="1" applyAlignment="1">
      <alignment horizontal="center"/>
    </xf>
    <xf numFmtId="0" fontId="74" fillId="0" borderId="61" xfId="0" applyFont="1" applyBorder="1" applyAlignment="1">
      <alignment horizontal="center"/>
    </xf>
    <xf numFmtId="3" fontId="75" fillId="0" borderId="31" xfId="0" applyNumberFormat="1" applyFont="1" applyBorder="1" applyAlignment="1">
      <alignment horizontal="right"/>
    </xf>
    <xf numFmtId="3" fontId="75" fillId="0" borderId="34" xfId="0" applyNumberFormat="1" applyFont="1" applyBorder="1" applyAlignment="1">
      <alignment horizontal="right"/>
    </xf>
    <xf numFmtId="170" fontId="73" fillId="59" borderId="24" xfId="184" applyNumberFormat="1" applyFont="1" applyFill="1" applyBorder="1" applyAlignment="1" applyProtection="1">
      <alignment horizontal="center" vertical="center"/>
      <protection/>
    </xf>
    <xf numFmtId="170" fontId="73" fillId="59" borderId="0" xfId="184" applyNumberFormat="1" applyFont="1" applyFill="1" applyBorder="1" applyAlignment="1" applyProtection="1">
      <alignment horizontal="center" vertical="center"/>
      <protection/>
    </xf>
    <xf numFmtId="170" fontId="73" fillId="59" borderId="62" xfId="184" applyNumberFormat="1" applyFont="1" applyFill="1" applyBorder="1" applyAlignment="1" applyProtection="1">
      <alignment horizontal="center" vertical="center"/>
      <protection/>
    </xf>
    <xf numFmtId="170" fontId="73" fillId="59" borderId="63" xfId="184" applyNumberFormat="1" applyFont="1" applyFill="1" applyBorder="1" applyAlignment="1" applyProtection="1">
      <alignment horizontal="center" vertical="center"/>
      <protection/>
    </xf>
    <xf numFmtId="170" fontId="73" fillId="59" borderId="64" xfId="184" applyNumberFormat="1" applyFont="1" applyFill="1" applyBorder="1" applyAlignment="1" applyProtection="1">
      <alignment horizontal="center" vertical="center"/>
      <protection/>
    </xf>
    <xf numFmtId="170" fontId="73" fillId="59" borderId="65" xfId="184" applyNumberFormat="1" applyFont="1" applyFill="1" applyBorder="1" applyAlignment="1" applyProtection="1">
      <alignment horizontal="center" vertical="center"/>
      <protection/>
    </xf>
    <xf numFmtId="170" fontId="73" fillId="59" borderId="66" xfId="184" applyNumberFormat="1" applyFont="1" applyFill="1" applyBorder="1" applyAlignment="1" applyProtection="1">
      <alignment horizontal="center" vertical="center"/>
      <protection/>
    </xf>
    <xf numFmtId="170" fontId="73" fillId="59" borderId="67" xfId="184" applyNumberFormat="1" applyFont="1" applyFill="1" applyBorder="1" applyAlignment="1" applyProtection="1">
      <alignment horizontal="center" vertical="center"/>
      <protection/>
    </xf>
    <xf numFmtId="170" fontId="73" fillId="59" borderId="68" xfId="184" applyNumberFormat="1" applyFont="1" applyFill="1" applyBorder="1" applyAlignment="1" applyProtection="1">
      <alignment horizontal="center" vertical="center"/>
      <protection/>
    </xf>
    <xf numFmtId="170" fontId="73" fillId="59" borderId="69" xfId="184" applyNumberFormat="1" applyFont="1" applyFill="1" applyBorder="1" applyAlignment="1" applyProtection="1">
      <alignment horizontal="center" vertical="center"/>
      <protection/>
    </xf>
    <xf numFmtId="3" fontId="74" fillId="0" borderId="35" xfId="0" applyNumberFormat="1" applyFont="1" applyBorder="1" applyAlignment="1" applyProtection="1">
      <alignment horizontal="right"/>
      <protection locked="0"/>
    </xf>
    <xf numFmtId="170" fontId="73" fillId="59" borderId="70" xfId="184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 horizontal="justify" wrapText="1"/>
    </xf>
    <xf numFmtId="0" fontId="75" fillId="58" borderId="71" xfId="0" applyFont="1" applyFill="1" applyBorder="1" applyAlignment="1">
      <alignment horizontal="left" vertical="center" wrapText="1"/>
    </xf>
    <xf numFmtId="0" fontId="75" fillId="58" borderId="50" xfId="0" applyFont="1" applyFill="1" applyBorder="1" applyAlignment="1">
      <alignment horizontal="left" vertical="center" wrapText="1"/>
    </xf>
    <xf numFmtId="170" fontId="73" fillId="59" borderId="72" xfId="184" applyNumberFormat="1" applyFont="1" applyFill="1" applyBorder="1" applyAlignment="1" applyProtection="1">
      <alignment horizontal="center" vertical="center"/>
      <protection/>
    </xf>
    <xf numFmtId="170" fontId="73" fillId="59" borderId="48" xfId="184" applyNumberFormat="1" applyFont="1" applyFill="1" applyBorder="1" applyAlignment="1" applyProtection="1">
      <alignment horizontal="center" vertical="center"/>
      <protection/>
    </xf>
    <xf numFmtId="0" fontId="75" fillId="58" borderId="71" xfId="0" applyFont="1" applyFill="1" applyBorder="1" applyAlignment="1" applyProtection="1">
      <alignment horizontal="left" vertical="center" wrapText="1"/>
      <protection/>
    </xf>
    <xf numFmtId="0" fontId="75" fillId="58" borderId="50" xfId="0" applyFont="1" applyFill="1" applyBorder="1" applyAlignment="1" applyProtection="1">
      <alignment horizontal="left" vertical="center" wrapText="1"/>
      <protection/>
    </xf>
    <xf numFmtId="0" fontId="82" fillId="0" borderId="0" xfId="0" applyFont="1" applyAlignment="1">
      <alignment horizontal="justify" vertical="center" wrapText="1"/>
    </xf>
    <xf numFmtId="0" fontId="74" fillId="0" borderId="24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0" borderId="28" xfId="0" applyFont="1" applyFill="1" applyBorder="1" applyAlignment="1">
      <alignment horizontal="left" vertical="center" wrapText="1"/>
    </xf>
    <xf numFmtId="0" fontId="75" fillId="0" borderId="34" xfId="0" applyFont="1" applyFill="1" applyBorder="1" applyAlignment="1">
      <alignment horizontal="left" vertical="center" wrapText="1"/>
    </xf>
    <xf numFmtId="0" fontId="75" fillId="0" borderId="35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justify" vertical="center" wrapText="1"/>
    </xf>
    <xf numFmtId="0" fontId="74" fillId="0" borderId="28" xfId="0" applyFont="1" applyFill="1" applyBorder="1" applyAlignment="1">
      <alignment horizontal="justify" vertical="center" wrapText="1"/>
    </xf>
    <xf numFmtId="170" fontId="73" fillId="59" borderId="73" xfId="184" applyNumberFormat="1" applyFont="1" applyFill="1" applyBorder="1" applyAlignment="1" applyProtection="1">
      <alignment horizontal="center" vertical="center"/>
      <protection/>
    </xf>
    <xf numFmtId="170" fontId="73" fillId="59" borderId="74" xfId="184" applyNumberFormat="1" applyFont="1" applyFill="1" applyBorder="1" applyAlignment="1" applyProtection="1">
      <alignment horizontal="center" vertical="center"/>
      <protection/>
    </xf>
    <xf numFmtId="170" fontId="73" fillId="59" borderId="75" xfId="184" applyNumberFormat="1" applyFont="1" applyFill="1" applyBorder="1" applyAlignment="1" applyProtection="1">
      <alignment horizontal="center" vertical="center"/>
      <protection/>
    </xf>
    <xf numFmtId="170" fontId="73" fillId="59" borderId="76" xfId="184" applyNumberFormat="1" applyFont="1" applyFill="1" applyBorder="1" applyAlignment="1" applyProtection="1">
      <alignment horizontal="center" vertical="center"/>
      <protection/>
    </xf>
    <xf numFmtId="170" fontId="73" fillId="59" borderId="77" xfId="184" applyNumberFormat="1" applyFont="1" applyFill="1" applyBorder="1" applyAlignment="1" applyProtection="1">
      <alignment horizontal="center" vertical="center"/>
      <protection/>
    </xf>
    <xf numFmtId="170" fontId="73" fillId="59" borderId="30" xfId="184" applyNumberFormat="1" applyFont="1" applyFill="1" applyBorder="1" applyAlignment="1" applyProtection="1">
      <alignment horizontal="center" vertical="center"/>
      <protection/>
    </xf>
    <xf numFmtId="170" fontId="73" fillId="59" borderId="61" xfId="184" applyNumberFormat="1" applyFont="1" applyFill="1" applyBorder="1" applyAlignment="1" applyProtection="1">
      <alignment horizontal="center" vertical="center"/>
      <protection/>
    </xf>
    <xf numFmtId="170" fontId="73" fillId="59" borderId="78" xfId="184" applyNumberFormat="1" applyFont="1" applyFill="1" applyBorder="1" applyAlignment="1" applyProtection="1">
      <alignment horizontal="center" vertical="center"/>
      <protection/>
    </xf>
    <xf numFmtId="170" fontId="73" fillId="59" borderId="79" xfId="184" applyNumberFormat="1" applyFont="1" applyFill="1" applyBorder="1" applyAlignment="1" applyProtection="1">
      <alignment horizontal="center" vertical="center"/>
      <protection/>
    </xf>
    <xf numFmtId="170" fontId="73" fillId="59" borderId="25" xfId="184" applyNumberFormat="1" applyFont="1" applyFill="1" applyBorder="1" applyAlignment="1" applyProtection="1">
      <alignment horizontal="center" vertical="center"/>
      <protection/>
    </xf>
    <xf numFmtId="170" fontId="73" fillId="59" borderId="26" xfId="184" applyNumberFormat="1" applyFont="1" applyFill="1" applyBorder="1" applyAlignment="1" applyProtection="1">
      <alignment horizontal="center" vertical="center"/>
      <protection/>
    </xf>
    <xf numFmtId="170" fontId="73" fillId="59" borderId="80" xfId="184" applyNumberFormat="1" applyFont="1" applyFill="1" applyBorder="1" applyAlignment="1" applyProtection="1">
      <alignment horizontal="center" vertical="center"/>
      <protection/>
    </xf>
  </cellXfs>
  <cellStyles count="3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4" xfId="36"/>
    <cellStyle name="20% - Énfasis5" xfId="37"/>
    <cellStyle name="20% - Énfasis5 2" xfId="38"/>
    <cellStyle name="20% - Énfasis5 3" xfId="39"/>
    <cellStyle name="20% - Énfasis5 4" xfId="40"/>
    <cellStyle name="20% - Énfasis6" xfId="41"/>
    <cellStyle name="20% - Énfasis6 2" xfId="42"/>
    <cellStyle name="20% - Énfasis6 3" xfId="43"/>
    <cellStyle name="20% - Énfasis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" xfId="51"/>
    <cellStyle name="40% - Énfasis1 2" xfId="52"/>
    <cellStyle name="40% - Énfasis1 3" xfId="53"/>
    <cellStyle name="40% - Énfasis1 4" xfId="54"/>
    <cellStyle name="40% - Énfasis2" xfId="55"/>
    <cellStyle name="40% - Énfasis2 2" xfId="56"/>
    <cellStyle name="40% - Énfasis2 3" xfId="57"/>
    <cellStyle name="40% - Énfasis2 4" xfId="58"/>
    <cellStyle name="40% - Énfasis3" xfId="59"/>
    <cellStyle name="40% - Énfasis3 2" xfId="60"/>
    <cellStyle name="40% - Énfasis3 3" xfId="61"/>
    <cellStyle name="40% - Énfasis3 4" xfId="62"/>
    <cellStyle name="40% - Énfasis4" xfId="63"/>
    <cellStyle name="40% - Énfasis4 2" xfId="64"/>
    <cellStyle name="40% - Énfasis4 3" xfId="65"/>
    <cellStyle name="40% - Énfasis4 4" xfId="66"/>
    <cellStyle name="40% - Énfasis5" xfId="67"/>
    <cellStyle name="40% - Énfasis5 2" xfId="68"/>
    <cellStyle name="40% - Énfasis5 3" xfId="69"/>
    <cellStyle name="40% - Énfasis5 4" xfId="70"/>
    <cellStyle name="40% - Énfasis6" xfId="71"/>
    <cellStyle name="40% - Énfasis6 2" xfId="72"/>
    <cellStyle name="40% - Énfasis6 3" xfId="73"/>
    <cellStyle name="40% - Énfasis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1 3" xfId="83"/>
    <cellStyle name="60% - Énfasis1 4" xfId="84"/>
    <cellStyle name="60% - Énfasis1 5" xfId="85"/>
    <cellStyle name="60% - Énfasis2" xfId="86"/>
    <cellStyle name="60% - Énfasis2 2" xfId="87"/>
    <cellStyle name="60% - Énfasis2 3" xfId="88"/>
    <cellStyle name="60% - Énfasis2 4" xfId="89"/>
    <cellStyle name="60% - Énfasis2 5" xfId="90"/>
    <cellStyle name="60% - Énfasis3" xfId="91"/>
    <cellStyle name="60% - Énfasis3 2" xfId="92"/>
    <cellStyle name="60% - Énfasis3 3" xfId="93"/>
    <cellStyle name="60% - Énfasis3 4" xfId="94"/>
    <cellStyle name="60% - Énfasis3 5" xfId="95"/>
    <cellStyle name="60% - Énfasis4" xfId="96"/>
    <cellStyle name="60% - Énfasis4 2" xfId="97"/>
    <cellStyle name="60% - Énfasis4 3" xfId="98"/>
    <cellStyle name="60% - Énfasis4 4" xfId="99"/>
    <cellStyle name="60% - Énfasis4 5" xfId="100"/>
    <cellStyle name="60% - Énfasis5" xfId="101"/>
    <cellStyle name="60% - Énfasis5 2" xfId="102"/>
    <cellStyle name="60% - Énfasis5 3" xfId="103"/>
    <cellStyle name="60% - Énfasis5 4" xfId="104"/>
    <cellStyle name="60% - Énfasis5 5" xfId="105"/>
    <cellStyle name="60% - Énfasis6" xfId="106"/>
    <cellStyle name="60% - Énfasis6 2" xfId="107"/>
    <cellStyle name="60% - Énfasis6 3" xfId="108"/>
    <cellStyle name="60% - Énfasis6 4" xfId="109"/>
    <cellStyle name="60% - Énfasis6 5" xfId="110"/>
    <cellStyle name="Accent1" xfId="111"/>
    <cellStyle name="Accent2" xfId="112"/>
    <cellStyle name="Accent3" xfId="113"/>
    <cellStyle name="Accent4" xfId="114"/>
    <cellStyle name="Accent5" xfId="115"/>
    <cellStyle name="Accent6" xfId="116"/>
    <cellStyle name="Bad" xfId="117"/>
    <cellStyle name="Buena 2" xfId="118"/>
    <cellStyle name="Buena 3" xfId="119"/>
    <cellStyle name="Buena 4" xfId="120"/>
    <cellStyle name="Bueno" xfId="121"/>
    <cellStyle name="Calculation" xfId="122"/>
    <cellStyle name="Cálculo" xfId="123"/>
    <cellStyle name="Cálculo 2" xfId="124"/>
    <cellStyle name="Cálculo 3" xfId="125"/>
    <cellStyle name="Cálculo 4" xfId="126"/>
    <cellStyle name="Celda de comprobación" xfId="127"/>
    <cellStyle name="Celda de comprobación 2" xfId="128"/>
    <cellStyle name="Celda de comprobación 3" xfId="129"/>
    <cellStyle name="Celda de comprobación 4" xfId="130"/>
    <cellStyle name="Celda vinculada" xfId="131"/>
    <cellStyle name="Celda vinculada 2" xfId="132"/>
    <cellStyle name="Celda vinculada 3" xfId="133"/>
    <cellStyle name="Celda vinculada 4" xfId="134"/>
    <cellStyle name="Check Cell" xfId="135"/>
    <cellStyle name="Encabezado 1" xfId="136"/>
    <cellStyle name="Encabezado 4" xfId="137"/>
    <cellStyle name="Encabezado 4 2" xfId="138"/>
    <cellStyle name="Encabezado 4 3" xfId="139"/>
    <cellStyle name="Encabezado 4 4" xfId="140"/>
    <cellStyle name="Énfasis1" xfId="141"/>
    <cellStyle name="Énfasis1 2" xfId="142"/>
    <cellStyle name="Énfasis1 3" xfId="143"/>
    <cellStyle name="Énfasis1 4" xfId="144"/>
    <cellStyle name="Énfasis2" xfId="145"/>
    <cellStyle name="Énfasis2 2" xfId="146"/>
    <cellStyle name="Énfasis2 3" xfId="147"/>
    <cellStyle name="Énfasis2 4" xfId="148"/>
    <cellStyle name="Énfasis3" xfId="149"/>
    <cellStyle name="Énfasis3 2" xfId="150"/>
    <cellStyle name="Énfasis3 3" xfId="151"/>
    <cellStyle name="Énfasis3 4" xfId="152"/>
    <cellStyle name="Énfasis4" xfId="153"/>
    <cellStyle name="Énfasis4 2" xfId="154"/>
    <cellStyle name="Énfasis4 3" xfId="155"/>
    <cellStyle name="Énfasis4 4" xfId="156"/>
    <cellStyle name="Énfasis5" xfId="157"/>
    <cellStyle name="Énfasis5 2" xfId="158"/>
    <cellStyle name="Énfasis5 3" xfId="159"/>
    <cellStyle name="Énfasis5 4" xfId="160"/>
    <cellStyle name="Énfasis6" xfId="161"/>
    <cellStyle name="Énfasis6 2" xfId="162"/>
    <cellStyle name="Énfasis6 3" xfId="163"/>
    <cellStyle name="Énfasis6 4" xfId="164"/>
    <cellStyle name="Entrada" xfId="165"/>
    <cellStyle name="Entrada 2" xfId="166"/>
    <cellStyle name="Entrada 3" xfId="167"/>
    <cellStyle name="Entrada 4" xfId="168"/>
    <cellStyle name="Explanatory Text" xfId="169"/>
    <cellStyle name="Good" xfId="170"/>
    <cellStyle name="Heading 1" xfId="171"/>
    <cellStyle name="Heading 2" xfId="172"/>
    <cellStyle name="Heading 3" xfId="173"/>
    <cellStyle name="Heading 4" xfId="174"/>
    <cellStyle name="Hyperlink" xfId="175"/>
    <cellStyle name="Hipervínculo 2" xfId="176"/>
    <cellStyle name="Followed Hyperlink" xfId="177"/>
    <cellStyle name="Incorrecto" xfId="178"/>
    <cellStyle name="Incorrecto 2" xfId="179"/>
    <cellStyle name="Incorrecto 3" xfId="180"/>
    <cellStyle name="Incorrecto 4" xfId="181"/>
    <cellStyle name="Input" xfId="182"/>
    <cellStyle name="Linked Cell" xfId="183"/>
    <cellStyle name="Comma" xfId="184"/>
    <cellStyle name="Comma [0]" xfId="185"/>
    <cellStyle name="Millares 2" xfId="186"/>
    <cellStyle name="Millares 2 2" xfId="187"/>
    <cellStyle name="Millares 2 3" xfId="188"/>
    <cellStyle name="Millares 2 3 2" xfId="189"/>
    <cellStyle name="Millares 2 4" xfId="190"/>
    <cellStyle name="Millares 2 4 2" xfId="191"/>
    <cellStyle name="Millares 2 5" xfId="192"/>
    <cellStyle name="Millares 3" xfId="193"/>
    <cellStyle name="Millares 4" xfId="194"/>
    <cellStyle name="Millares 5" xfId="195"/>
    <cellStyle name="Millares 5 2" xfId="196"/>
    <cellStyle name="Millares 5 2 2" xfId="197"/>
    <cellStyle name="Millares 5 3" xfId="198"/>
    <cellStyle name="Millares 5 3 2" xfId="199"/>
    <cellStyle name="Millares 5 4" xfId="200"/>
    <cellStyle name="Currency" xfId="201"/>
    <cellStyle name="Currency [0]" xfId="202"/>
    <cellStyle name="Moneda 2" xfId="203"/>
    <cellStyle name="Moneda 3" xfId="204"/>
    <cellStyle name="Moneda 3 2" xfId="205"/>
    <cellStyle name="Moneda 3 3" xfId="206"/>
    <cellStyle name="Moneda 3 3 2" xfId="207"/>
    <cellStyle name="Moneda 3 4" xfId="208"/>
    <cellStyle name="Moneda 3 4 2" xfId="209"/>
    <cellStyle name="Neutral" xfId="210"/>
    <cellStyle name="Neutral 2" xfId="211"/>
    <cellStyle name="Neutral 3" xfId="212"/>
    <cellStyle name="Neutral 4" xfId="213"/>
    <cellStyle name="Neutral 5" xfId="214"/>
    <cellStyle name="Normal 10" xfId="215"/>
    <cellStyle name="Normal 11" xfId="216"/>
    <cellStyle name="Normal 15" xfId="217"/>
    <cellStyle name="Normal 16" xfId="218"/>
    <cellStyle name="Normal 17" xfId="219"/>
    <cellStyle name="Normal 18" xfId="220"/>
    <cellStyle name="Normal 19" xfId="221"/>
    <cellStyle name="Normal 2" xfId="222"/>
    <cellStyle name="Normal 20" xfId="223"/>
    <cellStyle name="Normal 21" xfId="224"/>
    <cellStyle name="Normal 22" xfId="225"/>
    <cellStyle name="Normal 23" xfId="226"/>
    <cellStyle name="Normal 24" xfId="227"/>
    <cellStyle name="Normal 25" xfId="228"/>
    <cellStyle name="Normal 26" xfId="229"/>
    <cellStyle name="Normal 27" xfId="230"/>
    <cellStyle name="Normal 28" xfId="231"/>
    <cellStyle name="Normal 29" xfId="232"/>
    <cellStyle name="Normal 3" xfId="233"/>
    <cellStyle name="Normal 30" xfId="234"/>
    <cellStyle name="Normal 31" xfId="235"/>
    <cellStyle name="Normal 32" xfId="236"/>
    <cellStyle name="Normal 33" xfId="237"/>
    <cellStyle name="Normal 34" xfId="238"/>
    <cellStyle name="Normal 35" xfId="239"/>
    <cellStyle name="Normal 36" xfId="240"/>
    <cellStyle name="Normal 37" xfId="241"/>
    <cellStyle name="Normal 38" xfId="242"/>
    <cellStyle name="Normal 39" xfId="243"/>
    <cellStyle name="Normal 4" xfId="244"/>
    <cellStyle name="Normal 4 2" xfId="245"/>
    <cellStyle name="Normal 4 2 2" xfId="246"/>
    <cellStyle name="Normal 4 3" xfId="247"/>
    <cellStyle name="Normal 4 3 2" xfId="248"/>
    <cellStyle name="Normal 4 4" xfId="249"/>
    <cellStyle name="Normal 40" xfId="250"/>
    <cellStyle name="Normal 41" xfId="251"/>
    <cellStyle name="Normal 5" xfId="252"/>
    <cellStyle name="Normal 6" xfId="253"/>
    <cellStyle name="Normal 7" xfId="254"/>
    <cellStyle name="Normal 8" xfId="255"/>
    <cellStyle name="Normal 9" xfId="256"/>
    <cellStyle name="Notas" xfId="257"/>
    <cellStyle name="Notas 2" xfId="258"/>
    <cellStyle name="Notas 3" xfId="259"/>
    <cellStyle name="Notas 4" xfId="260"/>
    <cellStyle name="Notas 4 2" xfId="261"/>
    <cellStyle name="Notas 4 2 2" xfId="262"/>
    <cellStyle name="Notas 4 3" xfId="263"/>
    <cellStyle name="Notas 4 3 2" xfId="264"/>
    <cellStyle name="Notas 4 4" xfId="265"/>
    <cellStyle name="Note" xfId="266"/>
    <cellStyle name="Output" xfId="267"/>
    <cellStyle name="Percent" xfId="268"/>
    <cellStyle name="Porcentaje 2" xfId="269"/>
    <cellStyle name="Porcentaje 2 2" xfId="270"/>
    <cellStyle name="Porcentaje 3" xfId="271"/>
    <cellStyle name="Porcentaje 4" xfId="272"/>
    <cellStyle name="Porcentaje 4 2" xfId="273"/>
    <cellStyle name="Porcentaje 5" xfId="274"/>
    <cellStyle name="Porcentaje 5 2" xfId="275"/>
    <cellStyle name="Porcentaje 6" xfId="276"/>
    <cellStyle name="Porcentaje 7" xfId="277"/>
    <cellStyle name="Porcentaje 8" xfId="278"/>
    <cellStyle name="Porcentaje 9" xfId="279"/>
    <cellStyle name="Porcentaje 9 2" xfId="280"/>
    <cellStyle name="Porcentaje 9 3" xfId="281"/>
    <cellStyle name="Porcentaje 9 3 2" xfId="282"/>
    <cellStyle name="Porcentual 10" xfId="283"/>
    <cellStyle name="Porcentual 10 2" xfId="284"/>
    <cellStyle name="Porcentual 11" xfId="285"/>
    <cellStyle name="Porcentual 12" xfId="286"/>
    <cellStyle name="Porcentual 12 2" xfId="287"/>
    <cellStyle name="Porcentual 13" xfId="288"/>
    <cellStyle name="Porcentual 13 2" xfId="289"/>
    <cellStyle name="Porcentual 2" xfId="290"/>
    <cellStyle name="Porcentual 3" xfId="291"/>
    <cellStyle name="Porcentual 3 2" xfId="292"/>
    <cellStyle name="Porcentual 3 3" xfId="293"/>
    <cellStyle name="Porcentual 3 3 2" xfId="294"/>
    <cellStyle name="Porcentual 3 4" xfId="295"/>
    <cellStyle name="Porcentual 3 4 2" xfId="296"/>
    <cellStyle name="Porcentual 4" xfId="297"/>
    <cellStyle name="Porcentual 5" xfId="298"/>
    <cellStyle name="Porcentual 6" xfId="299"/>
    <cellStyle name="Porcentual 7" xfId="300"/>
    <cellStyle name="Porcentual 8" xfId="301"/>
    <cellStyle name="Porcentual 8 2" xfId="302"/>
    <cellStyle name="Porcentual 9" xfId="303"/>
    <cellStyle name="Porcentual 9 2" xfId="304"/>
    <cellStyle name="Salida" xfId="305"/>
    <cellStyle name="Salida 2" xfId="306"/>
    <cellStyle name="Salida 3" xfId="307"/>
    <cellStyle name="Salida 4" xfId="308"/>
    <cellStyle name="TableStyleLight1" xfId="309"/>
    <cellStyle name="Texto de advertencia" xfId="310"/>
    <cellStyle name="Texto de advertencia 2" xfId="311"/>
    <cellStyle name="Texto de advertencia 3" xfId="312"/>
    <cellStyle name="Texto de advertencia 4" xfId="313"/>
    <cellStyle name="Texto explicativo" xfId="314"/>
    <cellStyle name="Texto explicativo 2" xfId="315"/>
    <cellStyle name="Texto explicativo 3" xfId="316"/>
    <cellStyle name="Texto explicativo 4" xfId="317"/>
    <cellStyle name="Title" xfId="318"/>
    <cellStyle name="Título" xfId="319"/>
    <cellStyle name="Título 1 2" xfId="320"/>
    <cellStyle name="Título 1 3" xfId="321"/>
    <cellStyle name="Título 1 4" xfId="322"/>
    <cellStyle name="Título 2" xfId="323"/>
    <cellStyle name="Título 2 2" xfId="324"/>
    <cellStyle name="Título 2 3" xfId="325"/>
    <cellStyle name="Título 2 4" xfId="326"/>
    <cellStyle name="Título 3" xfId="327"/>
    <cellStyle name="Título 3 2" xfId="328"/>
    <cellStyle name="Título 3 3" xfId="329"/>
    <cellStyle name="Título 3 4" xfId="330"/>
    <cellStyle name="Título 4" xfId="331"/>
    <cellStyle name="Título 5" xfId="332"/>
    <cellStyle name="Título 6" xfId="333"/>
    <cellStyle name="Título 7" xfId="334"/>
    <cellStyle name="Total" xfId="335"/>
    <cellStyle name="Total 2" xfId="336"/>
    <cellStyle name="Total 3" xfId="337"/>
    <cellStyle name="Total 4" xfId="338"/>
    <cellStyle name="Warning Text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0</xdr:row>
      <xdr:rowOff>38100</xdr:rowOff>
    </xdr:from>
    <xdr:to>
      <xdr:col>8</xdr:col>
      <xdr:colOff>971550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810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66675</xdr:rowOff>
    </xdr:from>
    <xdr:to>
      <xdr:col>2</xdr:col>
      <xdr:colOff>723900</xdr:colOff>
      <xdr:row>4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6675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1</xdr:row>
      <xdr:rowOff>0</xdr:rowOff>
    </xdr:from>
    <xdr:to>
      <xdr:col>6</xdr:col>
      <xdr:colOff>457200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000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</xdr:row>
      <xdr:rowOff>28575</xdr:rowOff>
    </xdr:from>
    <xdr:to>
      <xdr:col>0</xdr:col>
      <xdr:colOff>1409700</xdr:colOff>
      <xdr:row>3</xdr:row>
      <xdr:rowOff>171450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28600"/>
          <a:ext cx="1114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114300</xdr:rowOff>
    </xdr:from>
    <xdr:to>
      <xdr:col>0</xdr:col>
      <xdr:colOff>1466850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</xdr:row>
      <xdr:rowOff>57150</xdr:rowOff>
    </xdr:from>
    <xdr:to>
      <xdr:col>6</xdr:col>
      <xdr:colOff>590550</xdr:colOff>
      <xdr:row>4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257175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57150</xdr:rowOff>
    </xdr:from>
    <xdr:to>
      <xdr:col>1</xdr:col>
      <xdr:colOff>1295400</xdr:colOff>
      <xdr:row>4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2</xdr:row>
      <xdr:rowOff>0</xdr:rowOff>
    </xdr:from>
    <xdr:to>
      <xdr:col>7</xdr:col>
      <xdr:colOff>314325</xdr:colOff>
      <xdr:row>4</xdr:row>
      <xdr:rowOff>142875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333375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1</xdr:row>
      <xdr:rowOff>0</xdr:rowOff>
    </xdr:from>
    <xdr:to>
      <xdr:col>1</xdr:col>
      <xdr:colOff>676275</xdr:colOff>
      <xdr:row>3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14300"/>
          <a:ext cx="1114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</xdr:row>
      <xdr:rowOff>47625</xdr:rowOff>
    </xdr:from>
    <xdr:to>
      <xdr:col>7</xdr:col>
      <xdr:colOff>609600</xdr:colOff>
      <xdr:row>3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6192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3</xdr:row>
      <xdr:rowOff>95250</xdr:rowOff>
    </xdr:from>
    <xdr:to>
      <xdr:col>0</xdr:col>
      <xdr:colOff>1676400</xdr:colOff>
      <xdr:row>6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666750"/>
          <a:ext cx="1114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2</xdr:row>
      <xdr:rowOff>133350</xdr:rowOff>
    </xdr:from>
    <xdr:to>
      <xdr:col>4</xdr:col>
      <xdr:colOff>1314450</xdr:colOff>
      <xdr:row>5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514350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1</xdr:col>
      <xdr:colOff>819150</xdr:colOff>
      <xdr:row>3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4</xdr:col>
      <xdr:colOff>914400</xdr:colOff>
      <xdr:row>3</xdr:row>
      <xdr:rowOff>123825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180975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685800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1</xdr:row>
      <xdr:rowOff>123825</xdr:rowOff>
    </xdr:from>
    <xdr:to>
      <xdr:col>8</xdr:col>
      <xdr:colOff>381000</xdr:colOff>
      <xdr:row>4</xdr:row>
      <xdr:rowOff>123825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32385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51"/>
  <sheetViews>
    <sheetView zoomScale="80" zoomScaleNormal="8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IV16384"/>
    </sheetView>
  </sheetViews>
  <sheetFormatPr defaultColWidth="11.421875" defaultRowHeight="15"/>
  <cols>
    <col min="1" max="1" width="4.8515625" style="0" customWidth="1"/>
    <col min="2" max="2" width="8.421875" style="0" customWidth="1"/>
    <col min="3" max="3" width="31.140625" style="0" customWidth="1"/>
    <col min="4" max="4" width="19.57421875" style="158" customWidth="1"/>
    <col min="5" max="5" width="21.28125" style="158" customWidth="1"/>
    <col min="6" max="6" width="20.140625" style="158" customWidth="1"/>
    <col min="7" max="7" width="20.28125" style="158" customWidth="1"/>
    <col min="8" max="8" width="19.8515625" style="158" customWidth="1"/>
    <col min="9" max="9" width="19.28125" style="158" customWidth="1"/>
    <col min="10" max="10" width="13.7109375" style="0" customWidth="1"/>
    <col min="11" max="11" width="25.140625" style="0" customWidth="1"/>
    <col min="12" max="12" width="16.00390625" style="0" bestFit="1" customWidth="1"/>
  </cols>
  <sheetData>
    <row r="1" spans="1:9" ht="15">
      <c r="A1" s="2"/>
      <c r="B1" s="1"/>
      <c r="C1" s="1"/>
      <c r="D1" s="170"/>
      <c r="E1" s="170"/>
      <c r="F1" s="170"/>
      <c r="G1" s="170"/>
      <c r="H1" s="170"/>
      <c r="I1" s="170"/>
    </row>
    <row r="2" spans="1:9" ht="15.75">
      <c r="A2" s="250" t="s">
        <v>85</v>
      </c>
      <c r="B2" s="250"/>
      <c r="C2" s="250"/>
      <c r="D2" s="250"/>
      <c r="E2" s="250"/>
      <c r="F2" s="250"/>
      <c r="G2" s="250"/>
      <c r="H2" s="250"/>
      <c r="I2" s="250"/>
    </row>
    <row r="3" spans="1:9" ht="15">
      <c r="A3" s="251" t="s">
        <v>86</v>
      </c>
      <c r="B3" s="251"/>
      <c r="C3" s="251"/>
      <c r="D3" s="251"/>
      <c r="E3" s="251"/>
      <c r="F3" s="251"/>
      <c r="G3" s="251"/>
      <c r="H3" s="251"/>
      <c r="I3" s="251"/>
    </row>
    <row r="4" spans="1:9" ht="15">
      <c r="A4" s="256" t="s">
        <v>228</v>
      </c>
      <c r="B4" s="256"/>
      <c r="C4" s="256"/>
      <c r="D4" s="256"/>
      <c r="E4" s="256"/>
      <c r="F4" s="256"/>
      <c r="G4" s="256"/>
      <c r="H4" s="256"/>
      <c r="I4" s="256"/>
    </row>
    <row r="5" spans="1:9" ht="15">
      <c r="A5" s="4"/>
      <c r="B5" s="4"/>
      <c r="C5" s="4"/>
      <c r="D5" s="171"/>
      <c r="E5" s="171"/>
      <c r="F5" s="171"/>
      <c r="G5" s="171"/>
      <c r="H5" s="171"/>
      <c r="I5" s="171"/>
    </row>
    <row r="6" spans="1:9" ht="24.75" customHeight="1">
      <c r="A6" s="242" t="s">
        <v>62</v>
      </c>
      <c r="B6" s="243"/>
      <c r="C6" s="243"/>
      <c r="D6" s="246" t="s">
        <v>63</v>
      </c>
      <c r="E6" s="246"/>
      <c r="F6" s="246"/>
      <c r="G6" s="246"/>
      <c r="H6" s="246"/>
      <c r="I6" s="252" t="s">
        <v>64</v>
      </c>
    </row>
    <row r="7" spans="1:9" ht="30.75" customHeight="1">
      <c r="A7" s="244"/>
      <c r="B7" s="245"/>
      <c r="C7" s="245"/>
      <c r="D7" s="172" t="s">
        <v>65</v>
      </c>
      <c r="E7" s="172" t="s">
        <v>66</v>
      </c>
      <c r="F7" s="172" t="s">
        <v>67</v>
      </c>
      <c r="G7" s="172" t="s">
        <v>68</v>
      </c>
      <c r="H7" s="172" t="s">
        <v>69</v>
      </c>
      <c r="I7" s="253"/>
    </row>
    <row r="8" spans="1:9" ht="15">
      <c r="A8" s="244"/>
      <c r="B8" s="245"/>
      <c r="C8" s="245"/>
      <c r="D8" s="173" t="s">
        <v>70</v>
      </c>
      <c r="E8" s="173" t="s">
        <v>71</v>
      </c>
      <c r="F8" s="173" t="s">
        <v>72</v>
      </c>
      <c r="G8" s="173" t="s">
        <v>73</v>
      </c>
      <c r="H8" s="173" t="s">
        <v>74</v>
      </c>
      <c r="I8" s="174" t="s">
        <v>83</v>
      </c>
    </row>
    <row r="9" spans="1:9" ht="9" customHeight="1">
      <c r="A9" s="18"/>
      <c r="B9" s="19"/>
      <c r="C9" s="20"/>
      <c r="D9" s="175"/>
      <c r="E9" s="176"/>
      <c r="F9" s="176"/>
      <c r="G9" s="176"/>
      <c r="H9" s="176"/>
      <c r="I9" s="176"/>
    </row>
    <row r="10" spans="1:11" ht="19.5" customHeight="1">
      <c r="A10" s="247" t="s">
        <v>0</v>
      </c>
      <c r="B10" s="248"/>
      <c r="C10" s="249"/>
      <c r="D10" s="177">
        <f aca="true" t="shared" si="0" ref="D10:I10">D11+D12</f>
        <v>5000000</v>
      </c>
      <c r="E10" s="177">
        <f t="shared" si="0"/>
        <v>14850000</v>
      </c>
      <c r="F10" s="177">
        <f t="shared" si="0"/>
        <v>19850000</v>
      </c>
      <c r="G10" s="177">
        <f t="shared" si="0"/>
        <v>19780683</v>
      </c>
      <c r="H10" s="177">
        <f t="shared" si="0"/>
        <v>19780683</v>
      </c>
      <c r="I10" s="177">
        <f t="shared" si="0"/>
        <v>14780683</v>
      </c>
      <c r="K10" s="122"/>
    </row>
    <row r="11" spans="1:11" ht="19.5" customHeight="1">
      <c r="A11" s="7"/>
      <c r="B11" s="254" t="s">
        <v>75</v>
      </c>
      <c r="C11" s="255"/>
      <c r="D11" s="178">
        <v>0</v>
      </c>
      <c r="E11" s="178">
        <v>0</v>
      </c>
      <c r="F11" s="179">
        <f>D11+E11</f>
        <v>0</v>
      </c>
      <c r="G11" s="178">
        <v>0</v>
      </c>
      <c r="H11" s="178">
        <v>0</v>
      </c>
      <c r="I11" s="179">
        <f>H11-D11</f>
        <v>0</v>
      </c>
      <c r="K11" s="122"/>
    </row>
    <row r="12" spans="1:11" ht="19.5" customHeight="1">
      <c r="A12" s="7"/>
      <c r="B12" s="254" t="s">
        <v>76</v>
      </c>
      <c r="C12" s="255"/>
      <c r="D12" s="178">
        <v>5000000</v>
      </c>
      <c r="E12" s="178">
        <v>14850000</v>
      </c>
      <c r="F12" s="179">
        <f>D12+E12</f>
        <v>19850000</v>
      </c>
      <c r="G12" s="180">
        <v>19780683</v>
      </c>
      <c r="H12" s="180">
        <v>19780683</v>
      </c>
      <c r="I12" s="179">
        <f>H12-D12</f>
        <v>14780683</v>
      </c>
      <c r="K12" s="122"/>
    </row>
    <row r="13" spans="1:11" ht="19.5" customHeight="1">
      <c r="A13" s="7"/>
      <c r="B13" s="119"/>
      <c r="C13" s="120"/>
      <c r="D13" s="178"/>
      <c r="E13" s="178"/>
      <c r="F13" s="179"/>
      <c r="G13" s="180"/>
      <c r="H13" s="180"/>
      <c r="I13" s="179"/>
      <c r="K13" s="122"/>
    </row>
    <row r="14" spans="1:11" ht="19.5" customHeight="1">
      <c r="A14" s="247" t="s">
        <v>1</v>
      </c>
      <c r="B14" s="248"/>
      <c r="C14" s="249"/>
      <c r="D14" s="177">
        <f aca="true" t="shared" si="1" ref="D14:I14">D15+D16</f>
        <v>0</v>
      </c>
      <c r="E14" s="177">
        <f t="shared" si="1"/>
        <v>276556713</v>
      </c>
      <c r="F14" s="177">
        <f t="shared" si="1"/>
        <v>276556713</v>
      </c>
      <c r="G14" s="177">
        <f t="shared" si="1"/>
        <v>276534500</v>
      </c>
      <c r="H14" s="177">
        <f>H15+H16</f>
        <v>276534500</v>
      </c>
      <c r="I14" s="177">
        <f t="shared" si="1"/>
        <v>276534500</v>
      </c>
      <c r="K14" s="122"/>
    </row>
    <row r="15" spans="1:11" ht="19.5" customHeight="1">
      <c r="A15" s="7"/>
      <c r="B15" s="254" t="s">
        <v>75</v>
      </c>
      <c r="C15" s="255"/>
      <c r="D15" s="178">
        <v>0</v>
      </c>
      <c r="E15" s="178">
        <v>276556713</v>
      </c>
      <c r="F15" s="179">
        <f aca="true" t="shared" si="2" ref="F15:F22">D15+E15</f>
        <v>276556713</v>
      </c>
      <c r="G15" s="180">
        <v>276534500</v>
      </c>
      <c r="H15" s="180">
        <v>276534500</v>
      </c>
      <c r="I15" s="179">
        <f>H15-D15</f>
        <v>276534500</v>
      </c>
      <c r="K15" s="122"/>
    </row>
    <row r="16" spans="1:11" ht="19.5" customHeight="1">
      <c r="A16" s="7"/>
      <c r="B16" s="254" t="s">
        <v>76</v>
      </c>
      <c r="C16" s="255"/>
      <c r="D16" s="178">
        <v>0</v>
      </c>
      <c r="E16" s="178">
        <v>0</v>
      </c>
      <c r="F16" s="179">
        <f t="shared" si="2"/>
        <v>0</v>
      </c>
      <c r="G16" s="180">
        <v>0</v>
      </c>
      <c r="H16" s="180">
        <v>0</v>
      </c>
      <c r="I16" s="179">
        <f>H16-D16</f>
        <v>0</v>
      </c>
      <c r="K16" s="122"/>
    </row>
    <row r="17" spans="1:11" ht="15" customHeight="1">
      <c r="A17" s="7"/>
      <c r="B17" s="119"/>
      <c r="C17" s="120"/>
      <c r="D17" s="178"/>
      <c r="E17" s="178"/>
      <c r="F17" s="179"/>
      <c r="G17" s="180"/>
      <c r="H17" s="180"/>
      <c r="I17" s="179"/>
      <c r="K17" s="122"/>
    </row>
    <row r="18" spans="1:11" ht="19.5" customHeight="1">
      <c r="A18" s="247" t="s">
        <v>2</v>
      </c>
      <c r="B18" s="248"/>
      <c r="C18" s="249"/>
      <c r="D18" s="181">
        <v>18067300</v>
      </c>
      <c r="E18" s="181">
        <v>61214538</v>
      </c>
      <c r="F18" s="177">
        <f t="shared" si="2"/>
        <v>79281838</v>
      </c>
      <c r="G18" s="182">
        <v>78971163</v>
      </c>
      <c r="H18" s="182">
        <v>64791367</v>
      </c>
      <c r="I18" s="177">
        <f>H18-D18</f>
        <v>46724067</v>
      </c>
      <c r="K18" s="122"/>
    </row>
    <row r="19" spans="1:11" ht="19.5" customHeight="1">
      <c r="A19" s="21" t="s">
        <v>221</v>
      </c>
      <c r="B19" s="119"/>
      <c r="C19" s="120"/>
      <c r="D19" s="181"/>
      <c r="E19" s="181"/>
      <c r="F19" s="177"/>
      <c r="G19" s="182"/>
      <c r="H19" s="182"/>
      <c r="I19" s="177"/>
      <c r="K19" s="122"/>
    </row>
    <row r="20" spans="1:11" ht="19.5" customHeight="1">
      <c r="A20" s="247" t="s">
        <v>3</v>
      </c>
      <c r="B20" s="248"/>
      <c r="C20" s="249"/>
      <c r="D20" s="181">
        <v>224000000</v>
      </c>
      <c r="E20" s="181">
        <v>18413650</v>
      </c>
      <c r="F20" s="177">
        <f t="shared" si="2"/>
        <v>242413650</v>
      </c>
      <c r="G20" s="182">
        <v>242344434</v>
      </c>
      <c r="H20" s="182">
        <v>242344434</v>
      </c>
      <c r="I20" s="177">
        <f>H20-D20</f>
        <v>18344434</v>
      </c>
      <c r="K20" s="122"/>
    </row>
    <row r="21" spans="1:11" ht="19.5" customHeight="1">
      <c r="A21" s="21"/>
      <c r="B21" s="119"/>
      <c r="C21" s="120"/>
      <c r="D21" s="181"/>
      <c r="E21" s="181"/>
      <c r="F21" s="177"/>
      <c r="G21" s="182"/>
      <c r="H21" s="182"/>
      <c r="I21" s="177"/>
      <c r="K21" s="122"/>
    </row>
    <row r="22" spans="1:9" ht="19.5" customHeight="1">
      <c r="A22" s="247" t="s">
        <v>77</v>
      </c>
      <c r="B22" s="248"/>
      <c r="C22" s="249"/>
      <c r="D22" s="181">
        <v>1140487092</v>
      </c>
      <c r="E22" s="181">
        <v>791673413</v>
      </c>
      <c r="F22" s="177">
        <f t="shared" si="2"/>
        <v>1932160505</v>
      </c>
      <c r="G22" s="182">
        <v>1930436572</v>
      </c>
      <c r="H22" s="182">
        <v>1930436572</v>
      </c>
      <c r="I22" s="177">
        <f>H22-D22</f>
        <v>789949480</v>
      </c>
    </row>
    <row r="23" spans="1:9" ht="9" customHeight="1">
      <c r="A23" s="8"/>
      <c r="B23" s="9"/>
      <c r="C23" s="10"/>
      <c r="D23" s="183"/>
      <c r="E23" s="183"/>
      <c r="F23" s="183"/>
      <c r="G23" s="183"/>
      <c r="H23" s="183"/>
      <c r="I23" s="183"/>
    </row>
    <row r="24" spans="1:9" ht="19.5" customHeight="1">
      <c r="A24" s="269" t="s">
        <v>78</v>
      </c>
      <c r="B24" s="270"/>
      <c r="C24" s="271"/>
      <c r="D24" s="184">
        <f aca="true" t="shared" si="3" ref="D24:I24">+D10+D14+D18+D20+D22</f>
        <v>1387554392</v>
      </c>
      <c r="E24" s="184">
        <f t="shared" si="3"/>
        <v>1162708314</v>
      </c>
      <c r="F24" s="184">
        <f t="shared" si="3"/>
        <v>2550262706</v>
      </c>
      <c r="G24" s="184">
        <f t="shared" si="3"/>
        <v>2548067352</v>
      </c>
      <c r="H24" s="184">
        <f t="shared" si="3"/>
        <v>2533887556</v>
      </c>
      <c r="I24" s="263">
        <f t="shared" si="3"/>
        <v>1146333164</v>
      </c>
    </row>
    <row r="25" spans="1:9" ht="19.5" customHeight="1">
      <c r="A25" s="114"/>
      <c r="B25" s="115"/>
      <c r="C25" s="115"/>
      <c r="D25" s="185"/>
      <c r="E25" s="185"/>
      <c r="F25" s="185"/>
      <c r="G25" s="265" t="s">
        <v>84</v>
      </c>
      <c r="H25" s="266"/>
      <c r="I25" s="264"/>
    </row>
    <row r="26" spans="1:9" ht="11.25" customHeight="1">
      <c r="A26" s="121"/>
      <c r="B26" s="16"/>
      <c r="C26" s="16"/>
      <c r="D26" s="186"/>
      <c r="E26" s="186"/>
      <c r="F26" s="186"/>
      <c r="G26" s="186"/>
      <c r="H26" s="186"/>
      <c r="I26" s="187"/>
    </row>
    <row r="27" spans="1:9" ht="8.25" customHeight="1">
      <c r="A27" s="121"/>
      <c r="B27" s="16"/>
      <c r="C27" s="16"/>
      <c r="D27" s="186"/>
      <c r="E27" s="186"/>
      <c r="F27" s="186"/>
      <c r="G27" s="186"/>
      <c r="H27" s="186"/>
      <c r="I27" s="187"/>
    </row>
    <row r="28" spans="1:9" ht="19.5" customHeight="1">
      <c r="A28" s="257" t="s">
        <v>79</v>
      </c>
      <c r="B28" s="258"/>
      <c r="C28" s="258"/>
      <c r="D28" s="246" t="s">
        <v>63</v>
      </c>
      <c r="E28" s="246"/>
      <c r="F28" s="246"/>
      <c r="G28" s="246"/>
      <c r="H28" s="246"/>
      <c r="I28" s="252" t="s">
        <v>64</v>
      </c>
    </row>
    <row r="29" spans="1:9" ht="32.25" customHeight="1">
      <c r="A29" s="259"/>
      <c r="B29" s="260"/>
      <c r="C29" s="260"/>
      <c r="D29" s="173" t="s">
        <v>65</v>
      </c>
      <c r="E29" s="172" t="s">
        <v>80</v>
      </c>
      <c r="F29" s="173" t="s">
        <v>67</v>
      </c>
      <c r="G29" s="173" t="s">
        <v>68</v>
      </c>
      <c r="H29" s="173" t="s">
        <v>69</v>
      </c>
      <c r="I29" s="253"/>
    </row>
    <row r="30" spans="1:9" ht="19.5" customHeight="1">
      <c r="A30" s="261"/>
      <c r="B30" s="262"/>
      <c r="C30" s="262"/>
      <c r="D30" s="188" t="s">
        <v>70</v>
      </c>
      <c r="E30" s="188" t="s">
        <v>71</v>
      </c>
      <c r="F30" s="188" t="s">
        <v>72</v>
      </c>
      <c r="G30" s="188" t="s">
        <v>73</v>
      </c>
      <c r="H30" s="188">
        <v>-5</v>
      </c>
      <c r="I30" s="189" t="s">
        <v>83</v>
      </c>
    </row>
    <row r="31" spans="1:9" ht="12.75" customHeight="1">
      <c r="A31" s="18"/>
      <c r="B31" s="19"/>
      <c r="C31" s="20"/>
      <c r="D31" s="175"/>
      <c r="E31" s="176"/>
      <c r="F31" s="176"/>
      <c r="G31" s="176"/>
      <c r="H31" s="176"/>
      <c r="I31" s="176"/>
    </row>
    <row r="32" spans="1:9" ht="19.5" customHeight="1">
      <c r="A32" s="11" t="s">
        <v>81</v>
      </c>
      <c r="B32" s="12"/>
      <c r="C32" s="13"/>
      <c r="D32" s="190">
        <f aca="true" t="shared" si="4" ref="D32:I32">+D34+D37+D40+D41</f>
        <v>736587092</v>
      </c>
      <c r="E32" s="190">
        <f t="shared" si="4"/>
        <v>1059712024</v>
      </c>
      <c r="F32" s="190">
        <f t="shared" si="4"/>
        <v>1796299116</v>
      </c>
      <c r="G32" s="190">
        <f>+G34+G37+G40+G41</f>
        <v>1796127154</v>
      </c>
      <c r="H32" s="190">
        <f t="shared" si="4"/>
        <v>1796127154</v>
      </c>
      <c r="I32" s="190">
        <f t="shared" si="4"/>
        <v>1059540062</v>
      </c>
    </row>
    <row r="33" spans="1:9" ht="14.25" customHeight="1">
      <c r="A33" s="11"/>
      <c r="B33" s="12"/>
      <c r="C33" s="23"/>
      <c r="D33" s="190"/>
      <c r="E33" s="190"/>
      <c r="F33" s="190"/>
      <c r="G33" s="190"/>
      <c r="H33" s="190"/>
      <c r="I33" s="190"/>
    </row>
    <row r="34" spans="1:9" ht="19.5" customHeight="1">
      <c r="A34" s="7"/>
      <c r="B34" s="254" t="s">
        <v>0</v>
      </c>
      <c r="C34" s="255"/>
      <c r="D34" s="178">
        <f>D35+D36</f>
        <v>5000000</v>
      </c>
      <c r="E34" s="178">
        <f>E35+E36</f>
        <v>14850000</v>
      </c>
      <c r="F34" s="178">
        <f>D34+E34</f>
        <v>19850000</v>
      </c>
      <c r="G34" s="178">
        <f>G35+G36</f>
        <v>19780683</v>
      </c>
      <c r="H34" s="180">
        <f>H35+H36</f>
        <v>19780683</v>
      </c>
      <c r="I34" s="178">
        <f>H34-D34</f>
        <v>14780683</v>
      </c>
    </row>
    <row r="35" spans="1:9" ht="18" customHeight="1">
      <c r="A35" s="7"/>
      <c r="B35" s="14"/>
      <c r="C35" s="15" t="s">
        <v>75</v>
      </c>
      <c r="D35" s="178">
        <v>0</v>
      </c>
      <c r="E35" s="178">
        <v>0</v>
      </c>
      <c r="F35" s="178">
        <f>D35+E35</f>
        <v>0</v>
      </c>
      <c r="G35" s="180">
        <v>0</v>
      </c>
      <c r="H35" s="180">
        <v>0</v>
      </c>
      <c r="I35" s="178">
        <f>H35-D35</f>
        <v>0</v>
      </c>
    </row>
    <row r="36" spans="1:9" ht="18.75" customHeight="1">
      <c r="A36" s="7"/>
      <c r="B36" s="16"/>
      <c r="C36" s="15" t="s">
        <v>76</v>
      </c>
      <c r="D36" s="178">
        <v>5000000</v>
      </c>
      <c r="E36" s="178">
        <v>14850000</v>
      </c>
      <c r="F36" s="178">
        <f>D36+E36</f>
        <v>19850000</v>
      </c>
      <c r="G36" s="180">
        <v>19780683</v>
      </c>
      <c r="H36" s="180">
        <v>19780683</v>
      </c>
      <c r="I36" s="178">
        <f>H36-D36</f>
        <v>14780683</v>
      </c>
    </row>
    <row r="37" spans="1:9" ht="19.5" customHeight="1">
      <c r="A37" s="7"/>
      <c r="B37" s="254" t="s">
        <v>1</v>
      </c>
      <c r="C37" s="255"/>
      <c r="D37" s="178">
        <f aca="true" t="shared" si="5" ref="D37:I37">D38+D39</f>
        <v>0</v>
      </c>
      <c r="E37" s="178">
        <f t="shared" si="5"/>
        <v>276556713</v>
      </c>
      <c r="F37" s="178">
        <f t="shared" si="5"/>
        <v>276556713</v>
      </c>
      <c r="G37" s="180">
        <f>G38+G39</f>
        <v>276534500</v>
      </c>
      <c r="H37" s="180">
        <f t="shared" si="5"/>
        <v>276534500</v>
      </c>
      <c r="I37" s="178">
        <f t="shared" si="5"/>
        <v>276534500</v>
      </c>
    </row>
    <row r="38" spans="1:11" ht="19.5" customHeight="1">
      <c r="A38" s="7"/>
      <c r="B38" s="16"/>
      <c r="C38" s="15" t="s">
        <v>75</v>
      </c>
      <c r="D38" s="178">
        <v>0</v>
      </c>
      <c r="E38" s="178">
        <v>276556713</v>
      </c>
      <c r="F38" s="178">
        <f>D38+E38</f>
        <v>276556713</v>
      </c>
      <c r="G38" s="180">
        <v>276534500</v>
      </c>
      <c r="H38" s="180">
        <v>276534500</v>
      </c>
      <c r="I38" s="178">
        <f>H38-D38</f>
        <v>276534500</v>
      </c>
      <c r="K38" s="122"/>
    </row>
    <row r="39" spans="1:11" ht="19.5" customHeight="1">
      <c r="A39" s="7"/>
      <c r="B39" s="14"/>
      <c r="C39" s="15" t="s">
        <v>76</v>
      </c>
      <c r="D39" s="178">
        <v>0</v>
      </c>
      <c r="E39" s="178">
        <v>0</v>
      </c>
      <c r="F39" s="178">
        <f>D39+E39</f>
        <v>0</v>
      </c>
      <c r="G39" s="180">
        <v>0</v>
      </c>
      <c r="H39" s="180">
        <v>0</v>
      </c>
      <c r="I39" s="178">
        <f>H39-D39</f>
        <v>0</v>
      </c>
      <c r="K39" s="122"/>
    </row>
    <row r="40" spans="1:11" ht="19.5" customHeight="1">
      <c r="A40" s="7"/>
      <c r="B40" s="254" t="s">
        <v>3</v>
      </c>
      <c r="C40" s="255"/>
      <c r="D40" s="178">
        <v>224000000</v>
      </c>
      <c r="E40" s="178">
        <v>18413650</v>
      </c>
      <c r="F40" s="178">
        <f>D40+E40</f>
        <v>242413650</v>
      </c>
      <c r="G40" s="180">
        <v>242344434</v>
      </c>
      <c r="H40" s="180">
        <v>242344434</v>
      </c>
      <c r="I40" s="178">
        <f>H40-D40</f>
        <v>18344434</v>
      </c>
      <c r="K40" s="122"/>
    </row>
    <row r="41" spans="1:11" ht="19.5" customHeight="1">
      <c r="A41" s="7"/>
      <c r="B41" s="254" t="s">
        <v>77</v>
      </c>
      <c r="C41" s="255"/>
      <c r="D41" s="180">
        <v>507587092</v>
      </c>
      <c r="E41" s="180">
        <v>749891661</v>
      </c>
      <c r="F41" s="178">
        <f>D41+E41</f>
        <v>1257478753</v>
      </c>
      <c r="G41" s="180">
        <v>1257467537</v>
      </c>
      <c r="H41" s="180">
        <v>1257467537</v>
      </c>
      <c r="I41" s="180">
        <f>H41-D41</f>
        <v>749880445</v>
      </c>
      <c r="K41" s="122"/>
    </row>
    <row r="42" spans="1:11" ht="16.5" customHeight="1">
      <c r="A42" s="7"/>
      <c r="B42" s="16"/>
      <c r="C42" s="15"/>
      <c r="D42" s="191"/>
      <c r="E42" s="192"/>
      <c r="F42" s="192"/>
      <c r="G42" s="193"/>
      <c r="H42" s="193"/>
      <c r="I42" s="192"/>
      <c r="K42" s="122"/>
    </row>
    <row r="43" spans="1:11" ht="19.5" customHeight="1">
      <c r="A43" s="11" t="s">
        <v>82</v>
      </c>
      <c r="B43" s="12"/>
      <c r="C43" s="15"/>
      <c r="D43" s="190">
        <f aca="true" t="shared" si="6" ref="D43:I43">D44+D45</f>
        <v>650967300</v>
      </c>
      <c r="E43" s="190">
        <f>E44+E45</f>
        <v>102996290</v>
      </c>
      <c r="F43" s="190">
        <f t="shared" si="6"/>
        <v>753963590</v>
      </c>
      <c r="G43" s="194">
        <f>G44+G45</f>
        <v>751940198</v>
      </c>
      <c r="H43" s="194">
        <f t="shared" si="6"/>
        <v>737760402</v>
      </c>
      <c r="I43" s="190">
        <f t="shared" si="6"/>
        <v>86793102</v>
      </c>
      <c r="K43" s="149"/>
    </row>
    <row r="44" spans="1:11" ht="19.5" customHeight="1">
      <c r="A44" s="7"/>
      <c r="B44" s="254" t="s">
        <v>2</v>
      </c>
      <c r="C44" s="255"/>
      <c r="D44" s="178">
        <v>18067300</v>
      </c>
      <c r="E44" s="178">
        <v>61214538</v>
      </c>
      <c r="F44" s="180">
        <f>D44+E44</f>
        <v>79281838</v>
      </c>
      <c r="G44" s="178">
        <v>78971163</v>
      </c>
      <c r="H44" s="178">
        <v>64791367</v>
      </c>
      <c r="I44" s="178">
        <f>H44-D44</f>
        <v>46724067</v>
      </c>
      <c r="K44" s="147"/>
    </row>
    <row r="45" spans="1:12" ht="19.5" customHeight="1">
      <c r="A45" s="7"/>
      <c r="B45" s="254" t="s">
        <v>77</v>
      </c>
      <c r="C45" s="255"/>
      <c r="D45" s="180">
        <v>632900000</v>
      </c>
      <c r="E45" s="180">
        <v>41781752</v>
      </c>
      <c r="F45" s="180">
        <f>D45+E45</f>
        <v>674681752</v>
      </c>
      <c r="G45" s="180">
        <v>672969035</v>
      </c>
      <c r="H45" s="180">
        <v>672969035</v>
      </c>
      <c r="I45" s="180">
        <f>H45-D45</f>
        <v>40069035</v>
      </c>
      <c r="K45" s="148"/>
      <c r="L45" s="137"/>
    </row>
    <row r="46" spans="1:11" ht="13.5" customHeight="1">
      <c r="A46" s="8"/>
      <c r="B46" s="9"/>
      <c r="C46" s="10"/>
      <c r="D46" s="195"/>
      <c r="E46" s="196"/>
      <c r="F46" s="196"/>
      <c r="G46" s="196" t="s">
        <v>224</v>
      </c>
      <c r="H46" s="196"/>
      <c r="I46" s="196"/>
      <c r="K46" s="22"/>
    </row>
    <row r="47" spans="1:12" ht="19.5" customHeight="1">
      <c r="A47" s="269"/>
      <c r="B47" s="270"/>
      <c r="C47" s="271"/>
      <c r="D47" s="197">
        <f aca="true" t="shared" si="7" ref="D47:I47">D32+D43</f>
        <v>1387554392</v>
      </c>
      <c r="E47" s="197">
        <f t="shared" si="7"/>
        <v>1162708314</v>
      </c>
      <c r="F47" s="197">
        <f>F32+F43</f>
        <v>2550262706</v>
      </c>
      <c r="G47" s="197">
        <f>G32+G43</f>
        <v>2548067352</v>
      </c>
      <c r="H47" s="197">
        <f t="shared" si="7"/>
        <v>2533887556</v>
      </c>
      <c r="I47" s="267">
        <f t="shared" si="7"/>
        <v>1146333164</v>
      </c>
      <c r="K47" s="22"/>
      <c r="L47" s="22"/>
    </row>
    <row r="48" spans="1:11" ht="19.5" customHeight="1">
      <c r="A48" s="116"/>
      <c r="B48" s="117"/>
      <c r="C48" s="117"/>
      <c r="D48" s="198"/>
      <c r="E48" s="198"/>
      <c r="F48" s="198"/>
      <c r="G48" s="265" t="s">
        <v>84</v>
      </c>
      <c r="H48" s="266"/>
      <c r="I48" s="268"/>
      <c r="K48" s="22"/>
    </row>
    <row r="49" spans="1:9" ht="19.5" customHeight="1">
      <c r="A49" s="17"/>
      <c r="B49" s="17"/>
      <c r="C49" s="17"/>
      <c r="D49" s="199"/>
      <c r="E49" s="199"/>
      <c r="F49" s="199"/>
      <c r="G49" s="199"/>
      <c r="H49" s="199"/>
      <c r="I49" s="199"/>
    </row>
    <row r="50" ht="10.5" customHeight="1">
      <c r="A50" s="5" t="s">
        <v>219</v>
      </c>
    </row>
    <row r="51" ht="10.5" customHeight="1">
      <c r="A51" s="6" t="s">
        <v>220</v>
      </c>
    </row>
  </sheetData>
  <sheetProtection/>
  <mergeCells count="30">
    <mergeCell ref="B40:C40"/>
    <mergeCell ref="I24:I25"/>
    <mergeCell ref="G25:H25"/>
    <mergeCell ref="B45:C45"/>
    <mergeCell ref="I47:I48"/>
    <mergeCell ref="G48:H48"/>
    <mergeCell ref="A24:C24"/>
    <mergeCell ref="A47:C47"/>
    <mergeCell ref="B44:C44"/>
    <mergeCell ref="B34:C34"/>
    <mergeCell ref="B41:C41"/>
    <mergeCell ref="B37:C37"/>
    <mergeCell ref="B15:C15"/>
    <mergeCell ref="A14:C14"/>
    <mergeCell ref="A4:I4"/>
    <mergeCell ref="A28:C30"/>
    <mergeCell ref="D28:H28"/>
    <mergeCell ref="I28:I29"/>
    <mergeCell ref="A20:C20"/>
    <mergeCell ref="A22:C22"/>
    <mergeCell ref="A6:C8"/>
    <mergeCell ref="D6:H6"/>
    <mergeCell ref="A18:C18"/>
    <mergeCell ref="A2:I2"/>
    <mergeCell ref="A3:I3"/>
    <mergeCell ref="I6:I7"/>
    <mergeCell ref="A10:C10"/>
    <mergeCell ref="B11:C11"/>
    <mergeCell ref="B12:C12"/>
    <mergeCell ref="B16:C16"/>
  </mergeCells>
  <printOptions horizontalCentered="1"/>
  <pageMargins left="0.5118110236220472" right="0.5118110236220472" top="0.5511811023622047" bottom="0.5511811023622047" header="0.31496062992125984" footer="0.31496062992125984"/>
  <pageSetup orientation="landscape" scale="55" r:id="rId2"/>
  <ignoredErrors>
    <ignoredError sqref="D35 D39 D37 D38 I38 H43:I43 I40 I41 H46:I46 I44 I45 D34 I39 I34:I36 G37:H37 F40:F41 F44:F45 D46:F46 D42:F42 F35:F36 F38 I42 F39 G34:H34 D43 F43" unlockedFormula="1"/>
    <ignoredError sqref="F37 I37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31"/>
  <sheetViews>
    <sheetView zoomScale="90" zoomScaleNormal="90" zoomScalePageLayoutView="0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V16384"/>
    </sheetView>
  </sheetViews>
  <sheetFormatPr defaultColWidth="11.421875" defaultRowHeight="15"/>
  <cols>
    <col min="1" max="1" width="56.28125" style="0" customWidth="1"/>
    <col min="2" max="2" width="18.140625" style="0" customWidth="1"/>
    <col min="3" max="3" width="17.8515625" style="0" customWidth="1"/>
    <col min="4" max="4" width="19.28125" style="158" customWidth="1"/>
    <col min="5" max="5" width="18.57421875" style="158" customWidth="1"/>
    <col min="6" max="6" width="19.28125" style="158" customWidth="1"/>
    <col min="7" max="7" width="17.28125" style="158" customWidth="1"/>
    <col min="8" max="8" width="14.140625" style="0" customWidth="1"/>
    <col min="9" max="9" width="16.8515625" style="0" bestFit="1" customWidth="1"/>
    <col min="10" max="11" width="17.00390625" style="0" bestFit="1" customWidth="1"/>
    <col min="12" max="13" width="15.28125" style="0" bestFit="1" customWidth="1"/>
    <col min="14" max="14" width="14.140625" style="0" bestFit="1" customWidth="1"/>
  </cols>
  <sheetData>
    <row r="1" spans="1:9" ht="15.75">
      <c r="A1" s="250" t="s">
        <v>85</v>
      </c>
      <c r="B1" s="250"/>
      <c r="C1" s="250"/>
      <c r="D1" s="250"/>
      <c r="E1" s="250"/>
      <c r="F1" s="250"/>
      <c r="G1" s="250"/>
      <c r="H1" s="24"/>
      <c r="I1" s="24"/>
    </row>
    <row r="2" spans="1:9" ht="15">
      <c r="A2" s="251" t="s">
        <v>95</v>
      </c>
      <c r="B2" s="251"/>
      <c r="C2" s="251"/>
      <c r="D2" s="251"/>
      <c r="E2" s="251"/>
      <c r="F2" s="251"/>
      <c r="G2" s="251"/>
      <c r="H2" s="26"/>
      <c r="I2" s="26"/>
    </row>
    <row r="3" spans="1:9" ht="15">
      <c r="A3" s="272" t="s">
        <v>96</v>
      </c>
      <c r="B3" s="272"/>
      <c r="C3" s="272"/>
      <c r="D3" s="272"/>
      <c r="E3" s="272"/>
      <c r="F3" s="272"/>
      <c r="G3" s="272"/>
      <c r="H3" s="26"/>
      <c r="I3" s="26"/>
    </row>
    <row r="4" spans="1:9" ht="15">
      <c r="A4" s="256" t="str">
        <f>'Pptaria - Analítico Ingresos'!A4:I4</f>
        <v>AL 31 de diciembre 2021</v>
      </c>
      <c r="B4" s="256"/>
      <c r="C4" s="256"/>
      <c r="D4" s="256"/>
      <c r="E4" s="256"/>
      <c r="F4" s="256"/>
      <c r="G4" s="256"/>
      <c r="H4" s="25"/>
      <c r="I4" s="25"/>
    </row>
    <row r="7" spans="1:7" ht="22.5" customHeight="1">
      <c r="A7" s="274" t="s">
        <v>60</v>
      </c>
      <c r="B7" s="273" t="s">
        <v>87</v>
      </c>
      <c r="C7" s="273"/>
      <c r="D7" s="273"/>
      <c r="E7" s="273"/>
      <c r="F7" s="273"/>
      <c r="G7" s="252" t="s">
        <v>88</v>
      </c>
    </row>
    <row r="8" spans="1:7" ht="31.5" customHeight="1">
      <c r="A8" s="275"/>
      <c r="B8" s="124" t="s">
        <v>89</v>
      </c>
      <c r="C8" s="124" t="s">
        <v>90</v>
      </c>
      <c r="D8" s="172" t="s">
        <v>67</v>
      </c>
      <c r="E8" s="172" t="s">
        <v>68</v>
      </c>
      <c r="F8" s="172" t="s">
        <v>91</v>
      </c>
      <c r="G8" s="253"/>
    </row>
    <row r="9" spans="1:7" ht="15">
      <c r="A9" s="276"/>
      <c r="B9" s="125">
        <v>1</v>
      </c>
      <c r="C9" s="125">
        <v>2</v>
      </c>
      <c r="D9" s="200" t="s">
        <v>92</v>
      </c>
      <c r="E9" s="200">
        <v>4</v>
      </c>
      <c r="F9" s="200">
        <v>5</v>
      </c>
      <c r="G9" s="201" t="s">
        <v>93</v>
      </c>
    </row>
    <row r="10" spans="1:7" ht="15">
      <c r="A10" s="28"/>
      <c r="B10" s="29"/>
      <c r="C10" s="30"/>
      <c r="D10" s="202"/>
      <c r="E10" s="203"/>
      <c r="F10" s="203"/>
      <c r="G10" s="204"/>
    </row>
    <row r="11" spans="1:7" ht="25.5">
      <c r="A11" s="28" t="s">
        <v>225</v>
      </c>
      <c r="B11" s="29">
        <v>2907042.27</v>
      </c>
      <c r="C11" s="30">
        <v>125558</v>
      </c>
      <c r="D11" s="202">
        <f>+B11+C11</f>
        <v>3032600.27</v>
      </c>
      <c r="E11" s="203">
        <v>2463427</v>
      </c>
      <c r="F11" s="203">
        <v>2445691</v>
      </c>
      <c r="G11" s="202">
        <f>+D11-E11</f>
        <v>569173.27</v>
      </c>
    </row>
    <row r="12" spans="1:7" ht="15">
      <c r="A12" s="28"/>
      <c r="B12" s="29"/>
      <c r="C12" s="30"/>
      <c r="D12" s="202"/>
      <c r="E12" s="203"/>
      <c r="F12" s="203"/>
      <c r="G12" s="203"/>
    </row>
    <row r="13" spans="1:7" ht="15" customHeight="1">
      <c r="A13" s="77" t="s">
        <v>223</v>
      </c>
      <c r="B13" s="32">
        <v>245634280.33</v>
      </c>
      <c r="C13" s="33">
        <v>403492988</v>
      </c>
      <c r="D13" s="202">
        <f>+B13+C13</f>
        <v>649127268.33</v>
      </c>
      <c r="E13" s="205">
        <v>493843081</v>
      </c>
      <c r="F13" s="205">
        <v>487733642</v>
      </c>
      <c r="G13" s="202">
        <f>+D13-E13</f>
        <v>155284187.33000004</v>
      </c>
    </row>
    <row r="14" spans="1:7" ht="18.75" customHeight="1">
      <c r="A14" s="31"/>
      <c r="B14" s="32"/>
      <c r="C14" s="33"/>
      <c r="D14" s="202"/>
      <c r="E14" s="205"/>
      <c r="F14" s="205"/>
      <c r="G14" s="202"/>
    </row>
    <row r="15" spans="1:7" ht="17.25" customHeight="1">
      <c r="A15" s="150" t="s">
        <v>226</v>
      </c>
      <c r="B15" s="32">
        <v>345606806.54</v>
      </c>
      <c r="C15" s="33">
        <v>194244505</v>
      </c>
      <c r="D15" s="202">
        <f>+B15+C15</f>
        <v>539851311.54</v>
      </c>
      <c r="E15" s="205">
        <v>452580394</v>
      </c>
      <c r="F15" s="205">
        <v>447624293</v>
      </c>
      <c r="G15" s="202">
        <f>+D15-E15</f>
        <v>87270917.53999996</v>
      </c>
    </row>
    <row r="16" spans="1:7" ht="15" customHeight="1">
      <c r="A16" s="77"/>
      <c r="B16" s="32"/>
      <c r="C16" s="33"/>
      <c r="D16" s="202"/>
      <c r="E16" s="205"/>
      <c r="F16" s="205"/>
      <c r="G16" s="202"/>
    </row>
    <row r="17" spans="1:7" ht="30" customHeight="1">
      <c r="A17" s="77" t="s">
        <v>227</v>
      </c>
      <c r="B17" s="32">
        <v>793406262.86</v>
      </c>
      <c r="C17" s="33">
        <v>564845263</v>
      </c>
      <c r="D17" s="202">
        <f>+B17+C17</f>
        <v>1358251525.8600001</v>
      </c>
      <c r="E17" s="205">
        <v>1082957483</v>
      </c>
      <c r="F17" s="205">
        <v>1082339529</v>
      </c>
      <c r="G17" s="202">
        <f>+D17-E17</f>
        <v>275294042.86000013</v>
      </c>
    </row>
    <row r="18" spans="1:7" ht="15">
      <c r="A18" s="31"/>
      <c r="B18" s="32"/>
      <c r="C18" s="33"/>
      <c r="D18" s="202"/>
      <c r="E18" s="205"/>
      <c r="F18" s="205"/>
      <c r="G18" s="202"/>
    </row>
    <row r="19" spans="1:7" ht="15">
      <c r="A19" s="78" t="s">
        <v>94</v>
      </c>
      <c r="B19" s="97">
        <f aca="true" t="shared" si="0" ref="B19:G19">B11+B13+B15+B17</f>
        <v>1387554392</v>
      </c>
      <c r="C19" s="97">
        <f t="shared" si="0"/>
        <v>1162708314</v>
      </c>
      <c r="D19" s="206">
        <f t="shared" si="0"/>
        <v>2550262706</v>
      </c>
      <c r="E19" s="206">
        <f t="shared" si="0"/>
        <v>2031844385</v>
      </c>
      <c r="F19" s="206">
        <f t="shared" si="0"/>
        <v>2020143155</v>
      </c>
      <c r="G19" s="206">
        <f t="shared" si="0"/>
        <v>518418321.0000001</v>
      </c>
    </row>
    <row r="23" spans="2:5" ht="15">
      <c r="B23" s="138"/>
      <c r="C23" s="138"/>
      <c r="D23" s="207"/>
      <c r="E23" s="207"/>
    </row>
    <row r="24" spans="2:5" ht="15">
      <c r="B24" s="138"/>
      <c r="C24" s="138"/>
      <c r="D24" s="207"/>
      <c r="E24" s="207"/>
    </row>
    <row r="25" spans="2:5" ht="15">
      <c r="B25" s="138"/>
      <c r="C25" s="138"/>
      <c r="D25" s="207"/>
      <c r="E25" s="207"/>
    </row>
    <row r="26" spans="2:5" ht="15">
      <c r="B26" s="138"/>
      <c r="C26" s="138"/>
      <c r="D26" s="207"/>
      <c r="E26" s="207"/>
    </row>
    <row r="27" spans="2:5" ht="15">
      <c r="B27" s="138"/>
      <c r="C27" s="138"/>
      <c r="D27" s="207"/>
      <c r="E27" s="207"/>
    </row>
    <row r="28" spans="2:5" ht="15">
      <c r="B28" s="138"/>
      <c r="C28" s="138"/>
      <c r="D28" s="207"/>
      <c r="E28" s="207"/>
    </row>
    <row r="29" spans="2:5" ht="15">
      <c r="B29" s="138"/>
      <c r="C29" s="138"/>
      <c r="D29" s="207"/>
      <c r="E29" s="207"/>
    </row>
    <row r="30" spans="2:5" ht="15">
      <c r="B30" s="138"/>
      <c r="C30" s="138"/>
      <c r="D30" s="207"/>
      <c r="E30" s="207"/>
    </row>
    <row r="31" ht="15">
      <c r="A31" s="156"/>
    </row>
  </sheetData>
  <sheetProtection/>
  <mergeCells count="7">
    <mergeCell ref="A1:G1"/>
    <mergeCell ref="A2:G2"/>
    <mergeCell ref="A4:G4"/>
    <mergeCell ref="A3:G3"/>
    <mergeCell ref="B7:F7"/>
    <mergeCell ref="G7:G8"/>
    <mergeCell ref="A7:A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17"/>
  <sheetViews>
    <sheetView zoomScale="90" zoomScaleNormal="90" zoomScalePageLayoutView="0" workbookViewId="0" topLeftCell="A1">
      <selection activeCell="J17" sqref="J17"/>
    </sheetView>
  </sheetViews>
  <sheetFormatPr defaultColWidth="11.421875" defaultRowHeight="15"/>
  <cols>
    <col min="1" max="1" width="50.00390625" style="0" customWidth="1"/>
    <col min="2" max="2" width="18.140625" style="158" customWidth="1"/>
    <col min="3" max="3" width="17.00390625" style="158" bestFit="1" customWidth="1"/>
    <col min="4" max="4" width="17.140625" style="158" bestFit="1" customWidth="1"/>
    <col min="5" max="5" width="17.00390625" style="158" bestFit="1" customWidth="1"/>
    <col min="6" max="6" width="18.7109375" style="158" bestFit="1" customWidth="1"/>
    <col min="7" max="7" width="17.7109375" style="158" customWidth="1"/>
    <col min="8" max="8" width="15.28125" style="0" bestFit="1" customWidth="1"/>
    <col min="9" max="9" width="16.57421875" style="0" customWidth="1"/>
    <col min="10" max="11" width="17.00390625" style="0" bestFit="1" customWidth="1"/>
    <col min="12" max="13" width="15.28125" style="0" bestFit="1" customWidth="1"/>
    <col min="14" max="14" width="14.140625" style="0" bestFit="1" customWidth="1"/>
  </cols>
  <sheetData>
    <row r="1" spans="1:7" ht="15.75">
      <c r="A1" s="250" t="s">
        <v>85</v>
      </c>
      <c r="B1" s="250"/>
      <c r="C1" s="250"/>
      <c r="D1" s="250"/>
      <c r="E1" s="250"/>
      <c r="F1" s="250"/>
      <c r="G1" s="250"/>
    </row>
    <row r="2" spans="1:7" ht="15">
      <c r="A2" s="251" t="s">
        <v>95</v>
      </c>
      <c r="B2" s="251"/>
      <c r="C2" s="251"/>
      <c r="D2" s="251"/>
      <c r="E2" s="251"/>
      <c r="F2" s="251"/>
      <c r="G2" s="251"/>
    </row>
    <row r="3" spans="1:7" ht="15">
      <c r="A3" s="272" t="s">
        <v>101</v>
      </c>
      <c r="B3" s="272"/>
      <c r="C3" s="272"/>
      <c r="D3" s="272"/>
      <c r="E3" s="272"/>
      <c r="F3" s="272"/>
      <c r="G3" s="272"/>
    </row>
    <row r="4" spans="1:7" ht="15">
      <c r="A4" s="256" t="str">
        <f>'Pptaria - Clasificación Adva'!A4:G4</f>
        <v>AL 31 de diciembre 2021</v>
      </c>
      <c r="B4" s="256"/>
      <c r="C4" s="256"/>
      <c r="D4" s="256"/>
      <c r="E4" s="256"/>
      <c r="F4" s="256"/>
      <c r="G4" s="256"/>
    </row>
    <row r="5" ht="15"/>
    <row r="7" spans="1:7" ht="18" customHeight="1">
      <c r="A7" s="242" t="s">
        <v>60</v>
      </c>
      <c r="B7" s="246" t="s">
        <v>97</v>
      </c>
      <c r="C7" s="246"/>
      <c r="D7" s="246"/>
      <c r="E7" s="246"/>
      <c r="F7" s="246"/>
      <c r="G7" s="278" t="s">
        <v>88</v>
      </c>
    </row>
    <row r="8" spans="1:7" ht="31.5" customHeight="1">
      <c r="A8" s="244"/>
      <c r="B8" s="173" t="s">
        <v>89</v>
      </c>
      <c r="C8" s="172" t="s">
        <v>90</v>
      </c>
      <c r="D8" s="173" t="s">
        <v>67</v>
      </c>
      <c r="E8" s="173" t="s">
        <v>68</v>
      </c>
      <c r="F8" s="173" t="s">
        <v>91</v>
      </c>
      <c r="G8" s="279"/>
    </row>
    <row r="9" spans="1:7" ht="15" hidden="1">
      <c r="A9" s="277"/>
      <c r="B9" s="208">
        <v>1</v>
      </c>
      <c r="C9" s="208">
        <v>2</v>
      </c>
      <c r="D9" s="208" t="s">
        <v>92</v>
      </c>
      <c r="E9" s="208">
        <v>4</v>
      </c>
      <c r="F9" s="208">
        <v>5</v>
      </c>
      <c r="G9" s="209" t="s">
        <v>93</v>
      </c>
    </row>
    <row r="10" spans="1:8" ht="15">
      <c r="A10" s="34"/>
      <c r="B10" s="210"/>
      <c r="C10" s="210"/>
      <c r="D10" s="210"/>
      <c r="E10" s="210"/>
      <c r="F10" s="210"/>
      <c r="G10" s="210"/>
      <c r="H10" s="27"/>
    </row>
    <row r="11" spans="1:8" ht="15">
      <c r="A11" s="35" t="s">
        <v>98</v>
      </c>
      <c r="B11" s="211">
        <v>1191266392</v>
      </c>
      <c r="C11" s="211">
        <v>191754117</v>
      </c>
      <c r="D11" s="211">
        <f>B11+C11</f>
        <v>1383020509</v>
      </c>
      <c r="E11" s="211">
        <v>1318900410</v>
      </c>
      <c r="F11" s="211">
        <v>1312533814</v>
      </c>
      <c r="G11" s="212">
        <f>IF(AND(D11&gt;=0,E11&gt;=0),(D11-E11),"-")</f>
        <v>64120099</v>
      </c>
      <c r="H11" s="27"/>
    </row>
    <row r="12" spans="1:8" ht="15">
      <c r="A12" s="36"/>
      <c r="B12" s="212"/>
      <c r="C12" s="212"/>
      <c r="D12" s="212"/>
      <c r="E12" s="212"/>
      <c r="F12" s="212"/>
      <c r="G12" s="212"/>
      <c r="H12" s="27"/>
    </row>
    <row r="13" spans="1:8" ht="15">
      <c r="A13" s="157" t="s">
        <v>99</v>
      </c>
      <c r="B13" s="211">
        <v>196288000</v>
      </c>
      <c r="C13" s="211">
        <v>970954197</v>
      </c>
      <c r="D13" s="211">
        <f>IF(AND(B13&gt;=0,C13&gt;=0),(B13+C13),"-")</f>
        <v>1167242197</v>
      </c>
      <c r="E13" s="212">
        <v>712943975</v>
      </c>
      <c r="F13" s="211">
        <v>707609341</v>
      </c>
      <c r="G13" s="212">
        <f>IF(AND(D13&gt;=0,E13&gt;=0),(D13-E13),"-")</f>
        <v>454298222</v>
      </c>
      <c r="H13" s="27"/>
    </row>
    <row r="14" spans="1:8" ht="15">
      <c r="A14" s="36"/>
      <c r="B14" s="212"/>
      <c r="C14" s="212"/>
      <c r="D14" s="212"/>
      <c r="E14" s="212"/>
      <c r="F14" s="212"/>
      <c r="G14" s="212"/>
      <c r="H14" s="27"/>
    </row>
    <row r="15" spans="1:8" ht="25.5">
      <c r="A15" s="35" t="s">
        <v>100</v>
      </c>
      <c r="B15" s="211">
        <v>0</v>
      </c>
      <c r="C15" s="211">
        <v>0</v>
      </c>
      <c r="D15" s="212">
        <f>IF(AND(B15&gt;=0,C15&gt;=0),(B15+C15),"-")</f>
        <v>0</v>
      </c>
      <c r="E15" s="211">
        <v>0</v>
      </c>
      <c r="F15" s="211">
        <v>0</v>
      </c>
      <c r="G15" s="212">
        <f>IF(AND(D15&gt;=0,E15&gt;=0),(D15-E15),"-")</f>
        <v>0</v>
      </c>
      <c r="H15" s="27"/>
    </row>
    <row r="16" spans="1:8" ht="15">
      <c r="A16" s="37"/>
      <c r="B16" s="213"/>
      <c r="C16" s="213"/>
      <c r="D16" s="213"/>
      <c r="E16" s="213"/>
      <c r="F16" s="213"/>
      <c r="G16" s="213"/>
      <c r="H16" s="27"/>
    </row>
    <row r="17" spans="1:8" ht="15">
      <c r="A17" s="78" t="s">
        <v>94</v>
      </c>
      <c r="B17" s="214">
        <f aca="true" t="shared" si="0" ref="B17:G17">SUM(B11+B13+B15)</f>
        <v>1387554392</v>
      </c>
      <c r="C17" s="214">
        <f t="shared" si="0"/>
        <v>1162708314</v>
      </c>
      <c r="D17" s="214">
        <f t="shared" si="0"/>
        <v>2550262706</v>
      </c>
      <c r="E17" s="214">
        <f t="shared" si="0"/>
        <v>2031844385</v>
      </c>
      <c r="F17" s="214">
        <f t="shared" si="0"/>
        <v>2020143155</v>
      </c>
      <c r="G17" s="214">
        <f t="shared" si="0"/>
        <v>518418321</v>
      </c>
      <c r="H17" s="27"/>
    </row>
  </sheetData>
  <sheetProtection/>
  <mergeCells count="7">
    <mergeCell ref="A1:G1"/>
    <mergeCell ref="A2:G2"/>
    <mergeCell ref="A3:G3"/>
    <mergeCell ref="A4:G4"/>
    <mergeCell ref="A7:A9"/>
    <mergeCell ref="B7:F7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ignoredErrors>
    <ignoredError sqref="D11:D13 G13 G1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H91"/>
  <sheetViews>
    <sheetView zoomScalePageLayoutView="0" workbookViewId="0" topLeftCell="A1">
      <pane xSplit="2" ySplit="9" topLeftCell="C7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11.421875" defaultRowHeight="15"/>
  <cols>
    <col min="1" max="1" width="4.00390625" style="0" customWidth="1"/>
    <col min="2" max="2" width="52.00390625" style="0" customWidth="1"/>
    <col min="3" max="3" width="21.00390625" style="158" customWidth="1"/>
    <col min="4" max="5" width="19.7109375" style="158" customWidth="1"/>
    <col min="6" max="6" width="19.421875" style="158" customWidth="1"/>
    <col min="7" max="7" width="19.8515625" style="158" customWidth="1"/>
    <col min="8" max="8" width="18.7109375" style="158" customWidth="1"/>
  </cols>
  <sheetData>
    <row r="1" ht="10.5" customHeight="1"/>
    <row r="2" spans="1:8" ht="15.75">
      <c r="A2" s="250" t="s">
        <v>85</v>
      </c>
      <c r="B2" s="250"/>
      <c r="C2" s="250"/>
      <c r="D2" s="250"/>
      <c r="E2" s="250"/>
      <c r="F2" s="250"/>
      <c r="G2" s="250"/>
      <c r="H2" s="250"/>
    </row>
    <row r="3" spans="1:8" ht="15">
      <c r="A3" s="251" t="s">
        <v>95</v>
      </c>
      <c r="B3" s="251"/>
      <c r="C3" s="251"/>
      <c r="D3" s="251"/>
      <c r="E3" s="251"/>
      <c r="F3" s="251"/>
      <c r="G3" s="251"/>
      <c r="H3" s="251"/>
    </row>
    <row r="4" spans="1:8" ht="15">
      <c r="A4" s="272" t="s">
        <v>116</v>
      </c>
      <c r="B4" s="272"/>
      <c r="C4" s="272"/>
      <c r="D4" s="272"/>
      <c r="E4" s="272"/>
      <c r="F4" s="272"/>
      <c r="G4" s="272"/>
      <c r="H4" s="272"/>
    </row>
    <row r="5" spans="1:8" ht="15">
      <c r="A5" s="287" t="str">
        <f>'Pptaria - Clasificación Económ.'!A4:G4</f>
        <v>AL 31 de diciembre 2021</v>
      </c>
      <c r="B5" s="287"/>
      <c r="C5" s="287"/>
      <c r="D5" s="287"/>
      <c r="E5" s="287"/>
      <c r="F5" s="287"/>
      <c r="G5" s="287"/>
      <c r="H5" s="287"/>
    </row>
    <row r="6" spans="1:7" ht="15" customHeight="1">
      <c r="A6" s="286"/>
      <c r="B6" s="286"/>
      <c r="C6" s="286"/>
      <c r="D6" s="286"/>
      <c r="E6" s="286"/>
      <c r="F6" s="286"/>
      <c r="G6" s="286"/>
    </row>
    <row r="7" spans="1:8" ht="18.75" customHeight="1">
      <c r="A7" s="242" t="s">
        <v>60</v>
      </c>
      <c r="B7" s="243"/>
      <c r="C7" s="283" t="s">
        <v>87</v>
      </c>
      <c r="D7" s="283"/>
      <c r="E7" s="283"/>
      <c r="F7" s="283"/>
      <c r="G7" s="283"/>
      <c r="H7" s="290" t="s">
        <v>88</v>
      </c>
    </row>
    <row r="8" spans="1:8" ht="32.25" customHeight="1">
      <c r="A8" s="244"/>
      <c r="B8" s="245"/>
      <c r="C8" s="126" t="s">
        <v>89</v>
      </c>
      <c r="D8" s="165" t="s">
        <v>90</v>
      </c>
      <c r="E8" s="126" t="s">
        <v>67</v>
      </c>
      <c r="F8" s="126" t="s">
        <v>68</v>
      </c>
      <c r="G8" s="126" t="s">
        <v>91</v>
      </c>
      <c r="H8" s="291"/>
    </row>
    <row r="9" spans="1:8" ht="15" customHeight="1" hidden="1">
      <c r="A9" s="277"/>
      <c r="B9" s="282"/>
      <c r="C9" s="127">
        <v>1</v>
      </c>
      <c r="D9" s="127">
        <v>2</v>
      </c>
      <c r="E9" s="127" t="s">
        <v>92</v>
      </c>
      <c r="F9" s="127">
        <v>4</v>
      </c>
      <c r="G9" s="127">
        <v>5</v>
      </c>
      <c r="H9" s="128" t="s">
        <v>93</v>
      </c>
    </row>
    <row r="10" spans="1:8" ht="15" customHeight="1">
      <c r="A10" s="40"/>
      <c r="B10" s="41"/>
      <c r="C10" s="159"/>
      <c r="D10" s="159"/>
      <c r="E10" s="159"/>
      <c r="F10" s="159"/>
      <c r="G10" s="159"/>
      <c r="H10" s="159"/>
    </row>
    <row r="11" spans="1:8" ht="15" customHeight="1">
      <c r="A11" s="280" t="s">
        <v>102</v>
      </c>
      <c r="B11" s="281"/>
      <c r="C11" s="160">
        <f aca="true" t="shared" si="0" ref="C11:H11">SUM(C12:C18)</f>
        <v>184455761</v>
      </c>
      <c r="D11" s="160">
        <f t="shared" si="0"/>
        <v>3162000</v>
      </c>
      <c r="E11" s="160">
        <f t="shared" si="0"/>
        <v>187617761</v>
      </c>
      <c r="F11" s="160">
        <f t="shared" si="0"/>
        <v>182451991</v>
      </c>
      <c r="G11" s="160">
        <f t="shared" si="0"/>
        <v>180645485</v>
      </c>
      <c r="H11" s="160">
        <f t="shared" si="0"/>
        <v>5165770</v>
      </c>
    </row>
    <row r="12" spans="1:8" ht="15" customHeight="1">
      <c r="A12" s="38"/>
      <c r="B12" s="39" t="s">
        <v>5</v>
      </c>
      <c r="C12" s="159">
        <v>103765734</v>
      </c>
      <c r="D12" s="159">
        <v>491323</v>
      </c>
      <c r="E12" s="159">
        <f aca="true" t="shared" si="1" ref="E12:E19">C12+D12</f>
        <v>104257057</v>
      </c>
      <c r="F12" s="159">
        <v>102957697</v>
      </c>
      <c r="G12" s="161">
        <v>102914260</v>
      </c>
      <c r="H12" s="159">
        <f aca="true" t="shared" si="2" ref="H12:H19">E12-F12</f>
        <v>1299360</v>
      </c>
    </row>
    <row r="13" spans="1:8" ht="15" customHeight="1">
      <c r="A13" s="38"/>
      <c r="B13" s="39" t="s">
        <v>6</v>
      </c>
      <c r="C13" s="159">
        <v>0</v>
      </c>
      <c r="D13" s="159">
        <v>1602000</v>
      </c>
      <c r="E13" s="159">
        <f t="shared" si="1"/>
        <v>1602000</v>
      </c>
      <c r="F13" s="159">
        <v>1238033</v>
      </c>
      <c r="G13" s="159">
        <v>1045056</v>
      </c>
      <c r="H13" s="159">
        <f t="shared" si="2"/>
        <v>363967</v>
      </c>
    </row>
    <row r="14" spans="1:8" ht="15" customHeight="1">
      <c r="A14" s="38"/>
      <c r="B14" s="39" t="s">
        <v>7</v>
      </c>
      <c r="C14" s="159">
        <v>20928959</v>
      </c>
      <c r="D14" s="159">
        <v>1748393</v>
      </c>
      <c r="E14" s="159">
        <f t="shared" si="1"/>
        <v>22677352</v>
      </c>
      <c r="F14" s="159">
        <v>21817111</v>
      </c>
      <c r="G14" s="159">
        <v>21794060</v>
      </c>
      <c r="H14" s="159">
        <f t="shared" si="2"/>
        <v>860241</v>
      </c>
    </row>
    <row r="15" spans="1:8" ht="15" customHeight="1">
      <c r="A15" s="38"/>
      <c r="B15" s="39" t="s">
        <v>8</v>
      </c>
      <c r="C15" s="159">
        <v>30923602</v>
      </c>
      <c r="D15" s="159">
        <v>34438</v>
      </c>
      <c r="E15" s="159">
        <f t="shared" si="1"/>
        <v>30958040</v>
      </c>
      <c r="F15" s="159">
        <v>30381294</v>
      </c>
      <c r="G15" s="159">
        <v>28963283</v>
      </c>
      <c r="H15" s="159">
        <f t="shared" si="2"/>
        <v>576746</v>
      </c>
    </row>
    <row r="16" spans="1:8" ht="15" customHeight="1">
      <c r="A16" s="38"/>
      <c r="B16" s="39" t="s">
        <v>9</v>
      </c>
      <c r="C16" s="159">
        <v>8518188</v>
      </c>
      <c r="D16" s="159">
        <v>3075271</v>
      </c>
      <c r="E16" s="159">
        <f t="shared" si="1"/>
        <v>11593459</v>
      </c>
      <c r="F16" s="159">
        <v>10524114</v>
      </c>
      <c r="G16" s="159">
        <v>10416430</v>
      </c>
      <c r="H16" s="159">
        <f t="shared" si="2"/>
        <v>1069345</v>
      </c>
    </row>
    <row r="17" spans="1:8" ht="15" customHeight="1">
      <c r="A17" s="38"/>
      <c r="B17" s="39" t="s">
        <v>10</v>
      </c>
      <c r="C17" s="159">
        <v>3114236</v>
      </c>
      <c r="D17" s="159">
        <v>-2922148</v>
      </c>
      <c r="E17" s="159">
        <f t="shared" si="1"/>
        <v>192088</v>
      </c>
      <c r="F17" s="159">
        <v>0</v>
      </c>
      <c r="G17" s="159">
        <v>0</v>
      </c>
      <c r="H17" s="159">
        <f t="shared" si="2"/>
        <v>192088</v>
      </c>
    </row>
    <row r="18" spans="1:8" ht="15" customHeight="1">
      <c r="A18" s="38"/>
      <c r="B18" s="39" t="s">
        <v>11</v>
      </c>
      <c r="C18" s="159">
        <v>17205042</v>
      </c>
      <c r="D18" s="159">
        <v>-867277</v>
      </c>
      <c r="E18" s="159">
        <f t="shared" si="1"/>
        <v>16337765</v>
      </c>
      <c r="F18" s="159">
        <v>15533742</v>
      </c>
      <c r="G18" s="159">
        <v>15512396</v>
      </c>
      <c r="H18" s="159">
        <f t="shared" si="2"/>
        <v>804023</v>
      </c>
    </row>
    <row r="19" spans="1:8" ht="22.5" customHeight="1">
      <c r="A19" s="38"/>
      <c r="B19" s="39" t="s">
        <v>222</v>
      </c>
      <c r="C19" s="159">
        <v>0</v>
      </c>
      <c r="D19" s="159">
        <v>0</v>
      </c>
      <c r="E19" s="159">
        <f t="shared" si="1"/>
        <v>0</v>
      </c>
      <c r="F19" s="159">
        <v>0</v>
      </c>
      <c r="G19" s="159">
        <v>0</v>
      </c>
      <c r="H19" s="159">
        <f t="shared" si="2"/>
        <v>0</v>
      </c>
    </row>
    <row r="20" spans="1:8" ht="21.75" customHeight="1">
      <c r="A20" s="38"/>
      <c r="B20" s="39"/>
      <c r="C20" s="159"/>
      <c r="D20" s="159"/>
      <c r="E20" s="159"/>
      <c r="F20" s="159"/>
      <c r="G20" s="159"/>
      <c r="H20" s="159"/>
    </row>
    <row r="21" spans="1:8" ht="15">
      <c r="A21" s="280" t="s">
        <v>103</v>
      </c>
      <c r="B21" s="281"/>
      <c r="C21" s="160">
        <f aca="true" t="shared" si="3" ref="C21:H21">SUM(C22:C30)</f>
        <v>18306256</v>
      </c>
      <c r="D21" s="160">
        <f t="shared" si="3"/>
        <v>11587177</v>
      </c>
      <c r="E21" s="160">
        <f t="shared" si="3"/>
        <v>29893433</v>
      </c>
      <c r="F21" s="160">
        <f t="shared" si="3"/>
        <v>28215992</v>
      </c>
      <c r="G21" s="160">
        <f t="shared" si="3"/>
        <v>27490211</v>
      </c>
      <c r="H21" s="160">
        <f t="shared" si="3"/>
        <v>1677441</v>
      </c>
    </row>
    <row r="22" spans="1:8" ht="22.5" customHeight="1">
      <c r="A22" s="38"/>
      <c r="B22" s="39" t="s">
        <v>104</v>
      </c>
      <c r="C22" s="159">
        <v>1755000</v>
      </c>
      <c r="D22" s="159">
        <v>47030</v>
      </c>
      <c r="E22" s="159">
        <f aca="true" t="shared" si="4" ref="E22:E30">C22+D22</f>
        <v>1802030</v>
      </c>
      <c r="F22" s="159">
        <v>1420913</v>
      </c>
      <c r="G22" s="159">
        <v>1420328</v>
      </c>
      <c r="H22" s="159">
        <f aca="true" t="shared" si="5" ref="H22:H30">E22-F22</f>
        <v>381117</v>
      </c>
    </row>
    <row r="23" spans="1:8" ht="15">
      <c r="A23" s="38"/>
      <c r="B23" s="39" t="s">
        <v>12</v>
      </c>
      <c r="C23" s="159">
        <v>220000</v>
      </c>
      <c r="D23" s="159">
        <v>-106687</v>
      </c>
      <c r="E23" s="159">
        <f t="shared" si="4"/>
        <v>113313</v>
      </c>
      <c r="F23" s="159">
        <v>108726</v>
      </c>
      <c r="G23" s="159">
        <v>108726</v>
      </c>
      <c r="H23" s="159">
        <f t="shared" si="5"/>
        <v>4587</v>
      </c>
    </row>
    <row r="24" spans="1:8" ht="15">
      <c r="A24" s="38"/>
      <c r="B24" s="39" t="s">
        <v>13</v>
      </c>
      <c r="C24" s="159">
        <v>0</v>
      </c>
      <c r="D24" s="159">
        <v>0</v>
      </c>
      <c r="E24" s="159">
        <f t="shared" si="4"/>
        <v>0</v>
      </c>
      <c r="F24" s="159">
        <v>0</v>
      </c>
      <c r="G24" s="159">
        <v>0</v>
      </c>
      <c r="H24" s="159">
        <f t="shared" si="5"/>
        <v>0</v>
      </c>
    </row>
    <row r="25" spans="1:8" ht="15">
      <c r="A25" s="38"/>
      <c r="B25" s="39" t="s">
        <v>14</v>
      </c>
      <c r="C25" s="159">
        <v>446960</v>
      </c>
      <c r="D25" s="159">
        <v>1427304</v>
      </c>
      <c r="E25" s="159">
        <f t="shared" si="4"/>
        <v>1874264</v>
      </c>
      <c r="F25" s="159">
        <v>1670774</v>
      </c>
      <c r="G25" s="159">
        <v>1670655</v>
      </c>
      <c r="H25" s="159">
        <f t="shared" si="5"/>
        <v>203490</v>
      </c>
    </row>
    <row r="26" spans="1:8" ht="15">
      <c r="A26" s="38"/>
      <c r="B26" s="39" t="s">
        <v>15</v>
      </c>
      <c r="C26" s="159">
        <v>7565000</v>
      </c>
      <c r="D26" s="159">
        <v>1727240</v>
      </c>
      <c r="E26" s="159">
        <f t="shared" si="4"/>
        <v>9292240</v>
      </c>
      <c r="F26" s="159">
        <v>9010579</v>
      </c>
      <c r="G26" s="159">
        <v>9010449</v>
      </c>
      <c r="H26" s="159">
        <f t="shared" si="5"/>
        <v>281661</v>
      </c>
    </row>
    <row r="27" spans="1:8" ht="15">
      <c r="A27" s="38"/>
      <c r="B27" s="39" t="s">
        <v>16</v>
      </c>
      <c r="C27" s="159">
        <v>6162296</v>
      </c>
      <c r="D27" s="159">
        <v>6091330</v>
      </c>
      <c r="E27" s="159">
        <f t="shared" si="4"/>
        <v>12253626</v>
      </c>
      <c r="F27" s="159">
        <v>12207993</v>
      </c>
      <c r="G27" s="159">
        <v>12206993</v>
      </c>
      <c r="H27" s="159">
        <f t="shared" si="5"/>
        <v>45633</v>
      </c>
    </row>
    <row r="28" spans="1:8" ht="24">
      <c r="A28" s="38"/>
      <c r="B28" s="39" t="s">
        <v>17</v>
      </c>
      <c r="C28" s="159">
        <v>960000</v>
      </c>
      <c r="D28" s="159">
        <v>488696</v>
      </c>
      <c r="E28" s="159">
        <f t="shared" si="4"/>
        <v>1448696</v>
      </c>
      <c r="F28" s="159">
        <v>1032810</v>
      </c>
      <c r="G28" s="159">
        <v>563293</v>
      </c>
      <c r="H28" s="159">
        <f t="shared" si="5"/>
        <v>415886</v>
      </c>
    </row>
    <row r="29" spans="1:8" ht="15">
      <c r="A29" s="38"/>
      <c r="B29" s="39" t="s">
        <v>105</v>
      </c>
      <c r="C29" s="159">
        <v>0</v>
      </c>
      <c r="D29" s="159">
        <v>0</v>
      </c>
      <c r="E29" s="159">
        <f t="shared" si="4"/>
        <v>0</v>
      </c>
      <c r="F29" s="159">
        <v>0</v>
      </c>
      <c r="G29" s="159">
        <v>0</v>
      </c>
      <c r="H29" s="159">
        <f t="shared" si="5"/>
        <v>0</v>
      </c>
    </row>
    <row r="30" spans="1:8" ht="15">
      <c r="A30" s="38"/>
      <c r="B30" s="39" t="s">
        <v>18</v>
      </c>
      <c r="C30" s="159">
        <v>1197000</v>
      </c>
      <c r="D30" s="159">
        <v>1912264</v>
      </c>
      <c r="E30" s="159">
        <f t="shared" si="4"/>
        <v>3109264</v>
      </c>
      <c r="F30" s="159">
        <v>2764197</v>
      </c>
      <c r="G30" s="159">
        <v>2509767</v>
      </c>
      <c r="H30" s="159">
        <f t="shared" si="5"/>
        <v>345067</v>
      </c>
    </row>
    <row r="31" spans="1:8" ht="17.25" customHeight="1">
      <c r="A31" s="38"/>
      <c r="B31" s="39"/>
      <c r="C31" s="159"/>
      <c r="D31" s="159"/>
      <c r="E31" s="159"/>
      <c r="F31" s="159"/>
      <c r="G31" s="159"/>
      <c r="H31" s="159"/>
    </row>
    <row r="32" spans="1:8" ht="15">
      <c r="A32" s="284" t="s">
        <v>106</v>
      </c>
      <c r="B32" s="285"/>
      <c r="C32" s="160">
        <f aca="true" t="shared" si="6" ref="C32:H32">SUM(C33:C41)</f>
        <v>900504375</v>
      </c>
      <c r="D32" s="160">
        <f t="shared" si="6"/>
        <v>124704940</v>
      </c>
      <c r="E32" s="160">
        <f t="shared" si="6"/>
        <v>1025209315</v>
      </c>
      <c r="F32" s="160">
        <f t="shared" si="6"/>
        <v>968872266</v>
      </c>
      <c r="G32" s="160">
        <f t="shared" si="6"/>
        <v>965037958</v>
      </c>
      <c r="H32" s="160">
        <f t="shared" si="6"/>
        <v>56337049</v>
      </c>
    </row>
    <row r="33" spans="1:8" ht="15">
      <c r="A33" s="38"/>
      <c r="B33" s="39" t="s">
        <v>19</v>
      </c>
      <c r="C33" s="159">
        <v>36680000</v>
      </c>
      <c r="D33" s="159">
        <v>50005</v>
      </c>
      <c r="E33" s="159">
        <f aca="true" t="shared" si="7" ref="E33:E41">C33+D33</f>
        <v>36730005</v>
      </c>
      <c r="F33" s="159">
        <v>35629195</v>
      </c>
      <c r="G33" s="159">
        <v>35629195</v>
      </c>
      <c r="H33" s="159">
        <f aca="true" t="shared" si="8" ref="H33:H41">E33-F33</f>
        <v>1100810</v>
      </c>
    </row>
    <row r="34" spans="1:8" ht="15">
      <c r="A34" s="38"/>
      <c r="B34" s="39" t="s">
        <v>20</v>
      </c>
      <c r="C34" s="159">
        <v>14040000</v>
      </c>
      <c r="D34" s="159">
        <v>-50000</v>
      </c>
      <c r="E34" s="159">
        <f t="shared" si="7"/>
        <v>13990000</v>
      </c>
      <c r="F34" s="159">
        <v>12750302</v>
      </c>
      <c r="G34" s="159">
        <v>12750301</v>
      </c>
      <c r="H34" s="159">
        <f t="shared" si="8"/>
        <v>1239698</v>
      </c>
    </row>
    <row r="35" spans="1:8" ht="15">
      <c r="A35" s="38"/>
      <c r="B35" s="39" t="s">
        <v>21</v>
      </c>
      <c r="C35" s="159">
        <v>15187015</v>
      </c>
      <c r="D35" s="159">
        <v>36608562</v>
      </c>
      <c r="E35" s="159">
        <f t="shared" si="7"/>
        <v>51795577</v>
      </c>
      <c r="F35" s="159">
        <v>43487054</v>
      </c>
      <c r="G35" s="159">
        <v>43487054</v>
      </c>
      <c r="H35" s="159">
        <f t="shared" si="8"/>
        <v>8308523</v>
      </c>
    </row>
    <row r="36" spans="1:8" ht="15">
      <c r="A36" s="38"/>
      <c r="B36" s="39" t="s">
        <v>22</v>
      </c>
      <c r="C36" s="159">
        <v>1915000</v>
      </c>
      <c r="D36" s="159">
        <v>1080000</v>
      </c>
      <c r="E36" s="159">
        <f t="shared" si="7"/>
        <v>2995000</v>
      </c>
      <c r="F36" s="159">
        <v>2911031</v>
      </c>
      <c r="G36" s="159">
        <v>2911031</v>
      </c>
      <c r="H36" s="159">
        <f t="shared" si="8"/>
        <v>83969</v>
      </c>
    </row>
    <row r="37" spans="1:8" ht="24">
      <c r="A37" s="38"/>
      <c r="B37" s="39" t="s">
        <v>23</v>
      </c>
      <c r="C37" s="159">
        <v>12425000</v>
      </c>
      <c r="D37" s="159">
        <v>14688495</v>
      </c>
      <c r="E37" s="159">
        <f t="shared" si="7"/>
        <v>27113495</v>
      </c>
      <c r="F37" s="159">
        <v>24656182</v>
      </c>
      <c r="G37" s="159">
        <v>24656182</v>
      </c>
      <c r="H37" s="159">
        <f t="shared" si="8"/>
        <v>2457313</v>
      </c>
    </row>
    <row r="38" spans="1:8" ht="15">
      <c r="A38" s="38"/>
      <c r="B38" s="39" t="s">
        <v>107</v>
      </c>
      <c r="C38" s="159">
        <v>115000</v>
      </c>
      <c r="D38" s="159">
        <v>-100000</v>
      </c>
      <c r="E38" s="159">
        <f t="shared" si="7"/>
        <v>15000</v>
      </c>
      <c r="F38" s="159">
        <v>0</v>
      </c>
      <c r="G38" s="159">
        <v>0</v>
      </c>
      <c r="H38" s="159">
        <f t="shared" si="8"/>
        <v>15000</v>
      </c>
    </row>
    <row r="39" spans="1:8" ht="15">
      <c r="A39" s="38"/>
      <c r="B39" s="39" t="s">
        <v>24</v>
      </c>
      <c r="C39" s="159">
        <v>7435000</v>
      </c>
      <c r="D39" s="159">
        <v>2335538</v>
      </c>
      <c r="E39" s="159">
        <f t="shared" si="7"/>
        <v>9770538</v>
      </c>
      <c r="F39" s="159">
        <v>9169034</v>
      </c>
      <c r="G39" s="159">
        <v>8860455</v>
      </c>
      <c r="H39" s="159">
        <f t="shared" si="8"/>
        <v>601504</v>
      </c>
    </row>
    <row r="40" spans="1:8" ht="15">
      <c r="A40" s="38"/>
      <c r="B40" s="39" t="s">
        <v>25</v>
      </c>
      <c r="C40" s="159">
        <v>1080000</v>
      </c>
      <c r="D40" s="159">
        <v>321000</v>
      </c>
      <c r="E40" s="159">
        <f t="shared" si="7"/>
        <v>1401000</v>
      </c>
      <c r="F40" s="159">
        <v>1092811</v>
      </c>
      <c r="G40" s="159">
        <v>1092812</v>
      </c>
      <c r="H40" s="159">
        <f t="shared" si="8"/>
        <v>308189</v>
      </c>
    </row>
    <row r="41" spans="1:8" ht="15">
      <c r="A41" s="38"/>
      <c r="B41" s="39" t="s">
        <v>26</v>
      </c>
      <c r="C41" s="159">
        <v>811627360</v>
      </c>
      <c r="D41" s="159">
        <v>69771340</v>
      </c>
      <c r="E41" s="159">
        <f t="shared" si="7"/>
        <v>881398700</v>
      </c>
      <c r="F41" s="159">
        <v>839176657</v>
      </c>
      <c r="G41" s="159">
        <v>835650928</v>
      </c>
      <c r="H41" s="159">
        <f t="shared" si="8"/>
        <v>42222043</v>
      </c>
    </row>
    <row r="42" spans="1:8" ht="10.5" customHeight="1">
      <c r="A42" s="38"/>
      <c r="B42" s="39"/>
      <c r="C42" s="159"/>
      <c r="D42" s="159"/>
      <c r="E42" s="159"/>
      <c r="F42" s="159"/>
      <c r="G42" s="159" t="s">
        <v>154</v>
      </c>
      <c r="H42" s="159"/>
    </row>
    <row r="43" spans="1:8" ht="33" customHeight="1">
      <c r="A43" s="280" t="s">
        <v>77</v>
      </c>
      <c r="B43" s="281"/>
      <c r="C43" s="160">
        <f aca="true" t="shared" si="9" ref="C43:H43">SUM(C44:C52)</f>
        <v>88000000</v>
      </c>
      <c r="D43" s="160">
        <f t="shared" si="9"/>
        <v>52300000</v>
      </c>
      <c r="E43" s="160">
        <f t="shared" si="9"/>
        <v>140300000</v>
      </c>
      <c r="F43" s="160">
        <f t="shared" si="9"/>
        <v>139360160</v>
      </c>
      <c r="G43" s="160">
        <f t="shared" si="9"/>
        <v>139360160</v>
      </c>
      <c r="H43" s="160">
        <f t="shared" si="9"/>
        <v>939840</v>
      </c>
    </row>
    <row r="44" spans="1:8" ht="15">
      <c r="A44" s="38"/>
      <c r="B44" s="39" t="s">
        <v>27</v>
      </c>
      <c r="C44" s="159">
        <v>88000000</v>
      </c>
      <c r="D44" s="159">
        <v>47800000</v>
      </c>
      <c r="E44" s="159">
        <f>C44+D44</f>
        <v>135800000</v>
      </c>
      <c r="F44" s="159">
        <v>135363160</v>
      </c>
      <c r="G44" s="159">
        <v>135363160</v>
      </c>
      <c r="H44" s="159">
        <f>E44-F44</f>
        <v>436840</v>
      </c>
    </row>
    <row r="45" spans="1:8" ht="15" customHeight="1">
      <c r="A45" s="38"/>
      <c r="B45" s="39" t="s">
        <v>28</v>
      </c>
      <c r="C45" s="159">
        <v>0</v>
      </c>
      <c r="D45" s="166">
        <v>0</v>
      </c>
      <c r="E45" s="167">
        <f aca="true" t="shared" si="10" ref="E45:E52">C45+D45</f>
        <v>0</v>
      </c>
      <c r="F45" s="159">
        <v>0</v>
      </c>
      <c r="G45" s="159">
        <v>0</v>
      </c>
      <c r="H45" s="215">
        <f aca="true" t="shared" si="11" ref="H45:H52">E45-F45</f>
        <v>0</v>
      </c>
    </row>
    <row r="46" spans="1:8" ht="15" customHeight="1">
      <c r="A46" s="38"/>
      <c r="B46" s="39" t="s">
        <v>29</v>
      </c>
      <c r="C46" s="159">
        <v>0</v>
      </c>
      <c r="D46" s="166">
        <v>0</v>
      </c>
      <c r="E46" s="167">
        <f t="shared" si="10"/>
        <v>0</v>
      </c>
      <c r="F46" s="159">
        <v>0</v>
      </c>
      <c r="G46" s="159">
        <v>0</v>
      </c>
      <c r="H46" s="215">
        <f t="shared" si="11"/>
        <v>0</v>
      </c>
    </row>
    <row r="47" spans="1:8" ht="15" customHeight="1">
      <c r="A47" s="38"/>
      <c r="B47" s="39" t="s">
        <v>30</v>
      </c>
      <c r="C47" s="159">
        <v>0</v>
      </c>
      <c r="D47" s="166">
        <v>4500000</v>
      </c>
      <c r="E47" s="167">
        <f t="shared" si="10"/>
        <v>4500000</v>
      </c>
      <c r="F47" s="159">
        <v>3997000</v>
      </c>
      <c r="G47" s="159">
        <v>3997000</v>
      </c>
      <c r="H47" s="215">
        <f t="shared" si="11"/>
        <v>503000</v>
      </c>
    </row>
    <row r="48" spans="1:8" ht="15" customHeight="1">
      <c r="A48" s="38"/>
      <c r="B48" s="39" t="s">
        <v>31</v>
      </c>
      <c r="C48" s="159">
        <v>0</v>
      </c>
      <c r="D48" s="166">
        <v>0</v>
      </c>
      <c r="E48" s="167">
        <f t="shared" si="10"/>
        <v>0</v>
      </c>
      <c r="F48" s="159">
        <v>0</v>
      </c>
      <c r="G48" s="159">
        <v>0</v>
      </c>
      <c r="H48" s="215">
        <f t="shared" si="11"/>
        <v>0</v>
      </c>
    </row>
    <row r="49" spans="1:8" ht="15" customHeight="1">
      <c r="A49" s="38"/>
      <c r="B49" s="39" t="s">
        <v>32</v>
      </c>
      <c r="C49" s="159">
        <v>0</v>
      </c>
      <c r="D49" s="166">
        <v>0</v>
      </c>
      <c r="E49" s="167">
        <f t="shared" si="10"/>
        <v>0</v>
      </c>
      <c r="F49" s="159">
        <v>0</v>
      </c>
      <c r="G49" s="159">
        <v>0</v>
      </c>
      <c r="H49" s="215">
        <f t="shared" si="11"/>
        <v>0</v>
      </c>
    </row>
    <row r="50" spans="1:8" ht="15" customHeight="1">
      <c r="A50" s="38"/>
      <c r="B50" s="39" t="s">
        <v>108</v>
      </c>
      <c r="C50" s="159">
        <v>0</v>
      </c>
      <c r="D50" s="166">
        <v>0</v>
      </c>
      <c r="E50" s="167">
        <f t="shared" si="10"/>
        <v>0</v>
      </c>
      <c r="F50" s="159">
        <v>0</v>
      </c>
      <c r="G50" s="159">
        <v>0</v>
      </c>
      <c r="H50" s="215">
        <f t="shared" si="11"/>
        <v>0</v>
      </c>
    </row>
    <row r="51" spans="1:8" ht="15" customHeight="1">
      <c r="A51" s="38"/>
      <c r="B51" s="39" t="s">
        <v>109</v>
      </c>
      <c r="C51" s="159">
        <v>0</v>
      </c>
      <c r="D51" s="159">
        <v>0</v>
      </c>
      <c r="E51" s="159">
        <f t="shared" si="10"/>
        <v>0</v>
      </c>
      <c r="F51" s="159">
        <v>0</v>
      </c>
      <c r="G51" s="159">
        <v>0</v>
      </c>
      <c r="H51" s="159">
        <f t="shared" si="11"/>
        <v>0</v>
      </c>
    </row>
    <row r="52" spans="1:8" ht="15" customHeight="1">
      <c r="A52" s="38"/>
      <c r="B52" s="39" t="s">
        <v>33</v>
      </c>
      <c r="C52" s="159">
        <v>0</v>
      </c>
      <c r="D52" s="159">
        <v>0</v>
      </c>
      <c r="E52" s="159">
        <f t="shared" si="10"/>
        <v>0</v>
      </c>
      <c r="F52" s="159">
        <v>0</v>
      </c>
      <c r="G52" s="159">
        <v>0</v>
      </c>
      <c r="H52" s="159">
        <f t="shared" si="11"/>
        <v>0</v>
      </c>
    </row>
    <row r="53" spans="1:8" ht="15">
      <c r="A53" s="38"/>
      <c r="B53" s="39"/>
      <c r="C53" s="159"/>
      <c r="D53" s="159"/>
      <c r="E53" s="159"/>
      <c r="F53" s="159"/>
      <c r="G53" s="159"/>
      <c r="H53" s="159"/>
    </row>
    <row r="54" spans="1:8" ht="15">
      <c r="A54" s="280" t="s">
        <v>110</v>
      </c>
      <c r="B54" s="281"/>
      <c r="C54" s="160">
        <f aca="true" t="shared" si="12" ref="C54:H54">SUM(C55:C63)</f>
        <v>8288000</v>
      </c>
      <c r="D54" s="160">
        <f t="shared" si="12"/>
        <v>8048778</v>
      </c>
      <c r="E54" s="160">
        <f t="shared" si="12"/>
        <v>16336778</v>
      </c>
      <c r="F54" s="160">
        <f t="shared" si="12"/>
        <v>7072339</v>
      </c>
      <c r="G54" s="160">
        <f t="shared" si="12"/>
        <v>3973340</v>
      </c>
      <c r="H54" s="160">
        <f t="shared" si="12"/>
        <v>9264439</v>
      </c>
    </row>
    <row r="55" spans="1:8" ht="15">
      <c r="A55" s="38"/>
      <c r="B55" s="39" t="s">
        <v>34</v>
      </c>
      <c r="C55" s="159">
        <v>658000</v>
      </c>
      <c r="D55" s="159">
        <v>477865</v>
      </c>
      <c r="E55" s="159">
        <f aca="true" t="shared" si="13" ref="E55:E63">C55+D55</f>
        <v>1135865</v>
      </c>
      <c r="F55" s="159">
        <v>701022</v>
      </c>
      <c r="G55" s="159">
        <v>701022</v>
      </c>
      <c r="H55" s="159">
        <f aca="true" t="shared" si="14" ref="H55:H63">E55-F55</f>
        <v>434843</v>
      </c>
    </row>
    <row r="56" spans="1:8" ht="15">
      <c r="A56" s="38"/>
      <c r="B56" s="39" t="s">
        <v>35</v>
      </c>
      <c r="C56" s="159">
        <v>30000</v>
      </c>
      <c r="D56" s="159">
        <v>0</v>
      </c>
      <c r="E56" s="159">
        <f t="shared" si="13"/>
        <v>30000</v>
      </c>
      <c r="F56" s="159">
        <v>0</v>
      </c>
      <c r="G56" s="159">
        <v>0</v>
      </c>
      <c r="H56" s="159">
        <f t="shared" si="14"/>
        <v>30000</v>
      </c>
    </row>
    <row r="57" spans="1:8" ht="15">
      <c r="A57" s="38"/>
      <c r="B57" s="39" t="s">
        <v>36</v>
      </c>
      <c r="C57" s="159">
        <v>260000</v>
      </c>
      <c r="D57" s="159">
        <v>1271285</v>
      </c>
      <c r="E57" s="159">
        <f t="shared" si="13"/>
        <v>1531285</v>
      </c>
      <c r="F57" s="159">
        <v>180060</v>
      </c>
      <c r="G57" s="159">
        <v>180060</v>
      </c>
      <c r="H57" s="159">
        <f t="shared" si="14"/>
        <v>1351225</v>
      </c>
    </row>
    <row r="58" spans="1:8" ht="15">
      <c r="A58" s="38"/>
      <c r="B58" s="39" t="s">
        <v>37</v>
      </c>
      <c r="C58" s="159">
        <v>3200000</v>
      </c>
      <c r="D58" s="159">
        <v>3257280</v>
      </c>
      <c r="E58" s="159">
        <f t="shared" si="13"/>
        <v>6457280</v>
      </c>
      <c r="F58" s="159">
        <v>3098999</v>
      </c>
      <c r="G58" s="159">
        <v>0</v>
      </c>
      <c r="H58" s="159">
        <f t="shared" si="14"/>
        <v>3358281</v>
      </c>
    </row>
    <row r="59" spans="1:8" ht="15">
      <c r="A59" s="38"/>
      <c r="B59" s="39" t="s">
        <v>38</v>
      </c>
      <c r="C59" s="159">
        <v>0</v>
      </c>
      <c r="D59" s="159">
        <v>0</v>
      </c>
      <c r="E59" s="159">
        <f t="shared" si="13"/>
        <v>0</v>
      </c>
      <c r="F59" s="159">
        <v>0</v>
      </c>
      <c r="G59" s="159">
        <v>0</v>
      </c>
      <c r="H59" s="159">
        <f t="shared" si="14"/>
        <v>0</v>
      </c>
    </row>
    <row r="60" spans="1:8" ht="15">
      <c r="A60" s="38"/>
      <c r="B60" s="39" t="s">
        <v>39</v>
      </c>
      <c r="C60" s="159">
        <v>3090000</v>
      </c>
      <c r="D60" s="159">
        <v>2225214</v>
      </c>
      <c r="E60" s="159">
        <f t="shared" si="13"/>
        <v>5315214</v>
      </c>
      <c r="F60" s="159">
        <v>1301685</v>
      </c>
      <c r="G60" s="159">
        <v>1301685</v>
      </c>
      <c r="H60" s="159">
        <f t="shared" si="14"/>
        <v>4013529</v>
      </c>
    </row>
    <row r="61" spans="1:8" ht="15">
      <c r="A61" s="38"/>
      <c r="B61" s="39" t="s">
        <v>40</v>
      </c>
      <c r="C61" s="159">
        <v>0</v>
      </c>
      <c r="D61" s="159">
        <v>0</v>
      </c>
      <c r="E61" s="159">
        <f t="shared" si="13"/>
        <v>0</v>
      </c>
      <c r="F61" s="159">
        <v>0</v>
      </c>
      <c r="G61" s="159">
        <v>0</v>
      </c>
      <c r="H61" s="159">
        <f t="shared" si="14"/>
        <v>0</v>
      </c>
    </row>
    <row r="62" spans="1:8" ht="15">
      <c r="A62" s="38"/>
      <c r="B62" s="39" t="s">
        <v>41</v>
      </c>
      <c r="C62" s="159">
        <v>700000</v>
      </c>
      <c r="D62" s="159">
        <v>945186</v>
      </c>
      <c r="E62" s="159">
        <f t="shared" si="13"/>
        <v>1645186</v>
      </c>
      <c r="F62" s="159">
        <v>1637638</v>
      </c>
      <c r="G62" s="159">
        <v>1637638</v>
      </c>
      <c r="H62" s="159">
        <f t="shared" si="14"/>
        <v>7548</v>
      </c>
    </row>
    <row r="63" spans="1:8" ht="15">
      <c r="A63" s="111"/>
      <c r="B63" s="112" t="s">
        <v>42</v>
      </c>
      <c r="C63" s="161">
        <v>350000</v>
      </c>
      <c r="D63" s="159">
        <v>-128052</v>
      </c>
      <c r="E63" s="159">
        <f t="shared" si="13"/>
        <v>221948</v>
      </c>
      <c r="F63" s="159">
        <v>152935</v>
      </c>
      <c r="G63" s="159">
        <v>152935</v>
      </c>
      <c r="H63" s="159">
        <f t="shared" si="14"/>
        <v>69013</v>
      </c>
    </row>
    <row r="64" spans="1:8" ht="15">
      <c r="A64" s="111"/>
      <c r="B64" s="112"/>
      <c r="C64" s="161"/>
      <c r="D64" s="159"/>
      <c r="E64" s="159"/>
      <c r="F64" s="159"/>
      <c r="G64" s="159"/>
      <c r="H64" s="159"/>
    </row>
    <row r="65" spans="1:8" ht="15">
      <c r="A65" s="281" t="s">
        <v>111</v>
      </c>
      <c r="B65" s="292"/>
      <c r="C65" s="162">
        <f aca="true" t="shared" si="15" ref="C65:H65">SUM(C66:C68)</f>
        <v>188000000</v>
      </c>
      <c r="D65" s="160">
        <f t="shared" si="15"/>
        <v>962905419</v>
      </c>
      <c r="E65" s="160">
        <f t="shared" si="15"/>
        <v>1150905419</v>
      </c>
      <c r="F65" s="160">
        <f t="shared" si="15"/>
        <v>705871636</v>
      </c>
      <c r="G65" s="160">
        <f t="shared" si="15"/>
        <v>703636001</v>
      </c>
      <c r="H65" s="160">
        <f t="shared" si="15"/>
        <v>445033783</v>
      </c>
    </row>
    <row r="66" spans="1:8" ht="15">
      <c r="A66" s="38"/>
      <c r="B66" s="39" t="s">
        <v>43</v>
      </c>
      <c r="C66" s="159">
        <v>188000000</v>
      </c>
      <c r="D66" s="159">
        <v>962905419</v>
      </c>
      <c r="E66" s="159">
        <f>C66+D66</f>
        <v>1150905419</v>
      </c>
      <c r="F66" s="159">
        <v>705871636</v>
      </c>
      <c r="G66" s="159">
        <v>703636001</v>
      </c>
      <c r="H66" s="159">
        <f>E66-F66</f>
        <v>445033783</v>
      </c>
    </row>
    <row r="67" spans="1:8" ht="15" customHeight="1">
      <c r="A67" s="38"/>
      <c r="B67" s="39" t="s">
        <v>44</v>
      </c>
      <c r="C67" s="159">
        <v>0</v>
      </c>
      <c r="D67" s="159">
        <v>0</v>
      </c>
      <c r="E67" s="159">
        <f>C67+D67</f>
        <v>0</v>
      </c>
      <c r="F67" s="159">
        <v>0</v>
      </c>
      <c r="G67" s="159">
        <v>0</v>
      </c>
      <c r="H67" s="159">
        <f aca="true" t="shared" si="16" ref="H67:H88">E67-F67</f>
        <v>0</v>
      </c>
    </row>
    <row r="68" spans="1:8" ht="15" customHeight="1">
      <c r="A68" s="38"/>
      <c r="B68" s="39" t="s">
        <v>45</v>
      </c>
      <c r="C68" s="159"/>
      <c r="D68" s="159"/>
      <c r="E68" s="159">
        <f>C68+D68</f>
        <v>0</v>
      </c>
      <c r="F68" s="159"/>
      <c r="G68" s="159"/>
      <c r="H68" s="159">
        <f t="shared" si="16"/>
        <v>0</v>
      </c>
    </row>
    <row r="69" spans="1:8" ht="15" customHeight="1">
      <c r="A69" s="280" t="s">
        <v>112</v>
      </c>
      <c r="B69" s="281"/>
      <c r="C69" s="159">
        <f>SUM(C70:C76)</f>
        <v>0</v>
      </c>
      <c r="D69" s="159">
        <f>SUM(D70:D76)</f>
        <v>0</v>
      </c>
      <c r="E69" s="159">
        <f>SUM(E70:E76)</f>
        <v>0</v>
      </c>
      <c r="F69" s="159">
        <f>SUM(F70:F76)</f>
        <v>0</v>
      </c>
      <c r="G69" s="159">
        <f>SUM(G70:G76)</f>
        <v>0</v>
      </c>
      <c r="H69" s="159">
        <f t="shared" si="16"/>
        <v>0</v>
      </c>
    </row>
    <row r="70" spans="1:8" ht="15" customHeight="1">
      <c r="A70" s="38"/>
      <c r="B70" s="39" t="s">
        <v>113</v>
      </c>
      <c r="C70" s="159">
        <v>0</v>
      </c>
      <c r="D70" s="159">
        <v>0</v>
      </c>
      <c r="E70" s="159">
        <f aca="true" t="shared" si="17" ref="E70:E76">C70+D70</f>
        <v>0</v>
      </c>
      <c r="F70" s="159">
        <v>0</v>
      </c>
      <c r="G70" s="159">
        <v>0</v>
      </c>
      <c r="H70" s="159">
        <f t="shared" si="16"/>
        <v>0</v>
      </c>
    </row>
    <row r="71" spans="1:8" ht="15" customHeight="1">
      <c r="A71" s="38"/>
      <c r="B71" s="39" t="s">
        <v>46</v>
      </c>
      <c r="C71" s="159">
        <v>0</v>
      </c>
      <c r="D71" s="159">
        <v>0</v>
      </c>
      <c r="E71" s="159">
        <f t="shared" si="17"/>
        <v>0</v>
      </c>
      <c r="F71" s="159">
        <v>0</v>
      </c>
      <c r="G71" s="159">
        <v>0</v>
      </c>
      <c r="H71" s="159">
        <f t="shared" si="16"/>
        <v>0</v>
      </c>
    </row>
    <row r="72" spans="1:8" ht="15" customHeight="1">
      <c r="A72" s="38"/>
      <c r="B72" s="39" t="s">
        <v>47</v>
      </c>
      <c r="C72" s="159">
        <v>0</v>
      </c>
      <c r="D72" s="159">
        <v>0</v>
      </c>
      <c r="E72" s="159">
        <f t="shared" si="17"/>
        <v>0</v>
      </c>
      <c r="F72" s="159">
        <v>0</v>
      </c>
      <c r="G72" s="159">
        <v>0</v>
      </c>
      <c r="H72" s="159">
        <f t="shared" si="16"/>
        <v>0</v>
      </c>
    </row>
    <row r="73" spans="1:8" ht="15" customHeight="1">
      <c r="A73" s="38"/>
      <c r="B73" s="39" t="s">
        <v>48</v>
      </c>
      <c r="C73" s="159">
        <v>0</v>
      </c>
      <c r="D73" s="159">
        <v>0</v>
      </c>
      <c r="E73" s="159">
        <f t="shared" si="17"/>
        <v>0</v>
      </c>
      <c r="F73" s="159">
        <v>0</v>
      </c>
      <c r="G73" s="159">
        <v>0</v>
      </c>
      <c r="H73" s="159">
        <f t="shared" si="16"/>
        <v>0</v>
      </c>
    </row>
    <row r="74" spans="1:8" ht="15" customHeight="1">
      <c r="A74" s="38"/>
      <c r="B74" s="39" t="s">
        <v>114</v>
      </c>
      <c r="C74" s="159">
        <v>0</v>
      </c>
      <c r="D74" s="159">
        <v>0</v>
      </c>
      <c r="E74" s="159">
        <f t="shared" si="17"/>
        <v>0</v>
      </c>
      <c r="F74" s="159">
        <v>0</v>
      </c>
      <c r="G74" s="159">
        <v>0</v>
      </c>
      <c r="H74" s="159">
        <f t="shared" si="16"/>
        <v>0</v>
      </c>
    </row>
    <row r="75" spans="1:8" ht="15" customHeight="1">
      <c r="A75" s="38"/>
      <c r="B75" s="39" t="s">
        <v>49</v>
      </c>
      <c r="C75" s="159">
        <v>0</v>
      </c>
      <c r="D75" s="159">
        <v>0</v>
      </c>
      <c r="E75" s="159">
        <f t="shared" si="17"/>
        <v>0</v>
      </c>
      <c r="F75" s="159">
        <v>0</v>
      </c>
      <c r="G75" s="159">
        <v>0</v>
      </c>
      <c r="H75" s="159">
        <f t="shared" si="16"/>
        <v>0</v>
      </c>
    </row>
    <row r="76" spans="1:8" ht="15" customHeight="1">
      <c r="A76" s="38"/>
      <c r="B76" s="39" t="s">
        <v>50</v>
      </c>
      <c r="C76" s="159">
        <v>0</v>
      </c>
      <c r="D76" s="159">
        <v>0</v>
      </c>
      <c r="E76" s="159">
        <f t="shared" si="17"/>
        <v>0</v>
      </c>
      <c r="F76" s="159">
        <v>0</v>
      </c>
      <c r="G76" s="159">
        <v>0</v>
      </c>
      <c r="H76" s="159">
        <f t="shared" si="16"/>
        <v>0</v>
      </c>
    </row>
    <row r="77" spans="1:8" ht="15" customHeight="1">
      <c r="A77" s="280" t="s">
        <v>3</v>
      </c>
      <c r="B77" s="281"/>
      <c r="C77" s="159">
        <f>SUM(C78:C80)</f>
        <v>0</v>
      </c>
      <c r="D77" s="159">
        <f>SUM(D78:D80)</f>
        <v>0</v>
      </c>
      <c r="E77" s="159">
        <f>SUM(E78:E80)</f>
        <v>0</v>
      </c>
      <c r="F77" s="159">
        <f>SUM(F78:F80)</f>
        <v>0</v>
      </c>
      <c r="G77" s="159">
        <f>SUM(G78:G80)</f>
        <v>0</v>
      </c>
      <c r="H77" s="159">
        <f t="shared" si="16"/>
        <v>0</v>
      </c>
    </row>
    <row r="78" spans="1:8" ht="15" customHeight="1">
      <c r="A78" s="38"/>
      <c r="B78" s="39" t="s">
        <v>51</v>
      </c>
      <c r="C78" s="159">
        <v>0</v>
      </c>
      <c r="D78" s="159">
        <v>0</v>
      </c>
      <c r="E78" s="159">
        <f>C78+D78</f>
        <v>0</v>
      </c>
      <c r="F78" s="159">
        <v>0</v>
      </c>
      <c r="G78" s="159">
        <v>0</v>
      </c>
      <c r="H78" s="159">
        <f t="shared" si="16"/>
        <v>0</v>
      </c>
    </row>
    <row r="79" spans="1:8" ht="15" customHeight="1">
      <c r="A79" s="38"/>
      <c r="B79" s="39" t="s">
        <v>4</v>
      </c>
      <c r="C79" s="159">
        <v>0</v>
      </c>
      <c r="D79" s="159">
        <v>0</v>
      </c>
      <c r="E79" s="159">
        <f>C79+D79</f>
        <v>0</v>
      </c>
      <c r="F79" s="159">
        <v>0</v>
      </c>
      <c r="G79" s="159">
        <v>0</v>
      </c>
      <c r="H79" s="159">
        <f t="shared" si="16"/>
        <v>0</v>
      </c>
    </row>
    <row r="80" spans="1:8" ht="15" customHeight="1">
      <c r="A80" s="38"/>
      <c r="B80" s="39" t="s">
        <v>52</v>
      </c>
      <c r="C80" s="159">
        <v>0</v>
      </c>
      <c r="D80" s="159">
        <v>0</v>
      </c>
      <c r="E80" s="159">
        <f>C80+D80</f>
        <v>0</v>
      </c>
      <c r="F80" s="159">
        <v>0</v>
      </c>
      <c r="G80" s="159">
        <v>0</v>
      </c>
      <c r="H80" s="159">
        <f t="shared" si="16"/>
        <v>0</v>
      </c>
    </row>
    <row r="81" spans="1:8" ht="15" customHeight="1">
      <c r="A81" s="280" t="s">
        <v>115</v>
      </c>
      <c r="B81" s="281"/>
      <c r="C81" s="159">
        <f>SUM(C82:C88)</f>
        <v>0</v>
      </c>
      <c r="D81" s="159">
        <f>SUM(D82:D88)</f>
        <v>0</v>
      </c>
      <c r="E81" s="159">
        <f>SUM(E82:E88)</f>
        <v>0</v>
      </c>
      <c r="F81" s="159">
        <f>SUM(F82:F88)</f>
        <v>0</v>
      </c>
      <c r="G81" s="159">
        <f>SUM(G82:G88)</f>
        <v>0</v>
      </c>
      <c r="H81" s="159">
        <f t="shared" si="16"/>
        <v>0</v>
      </c>
    </row>
    <row r="82" spans="1:8" ht="15" customHeight="1">
      <c r="A82" s="38"/>
      <c r="B82" s="39" t="s">
        <v>53</v>
      </c>
      <c r="C82" s="159">
        <v>0</v>
      </c>
      <c r="D82" s="159">
        <v>0</v>
      </c>
      <c r="E82" s="159">
        <f aca="true" t="shared" si="18" ref="E82:E88">C82+D82</f>
        <v>0</v>
      </c>
      <c r="F82" s="159">
        <v>0</v>
      </c>
      <c r="G82" s="159">
        <v>0</v>
      </c>
      <c r="H82" s="159">
        <f t="shared" si="16"/>
        <v>0</v>
      </c>
    </row>
    <row r="83" spans="1:8" ht="15" customHeight="1">
      <c r="A83" s="38"/>
      <c r="B83" s="39" t="s">
        <v>54</v>
      </c>
      <c r="C83" s="159">
        <v>0</v>
      </c>
      <c r="D83" s="159">
        <v>0</v>
      </c>
      <c r="E83" s="159">
        <f t="shared" si="18"/>
        <v>0</v>
      </c>
      <c r="F83" s="159">
        <v>0</v>
      </c>
      <c r="G83" s="159">
        <v>0</v>
      </c>
      <c r="H83" s="159">
        <f t="shared" si="16"/>
        <v>0</v>
      </c>
    </row>
    <row r="84" spans="1:8" ht="15" customHeight="1">
      <c r="A84" s="38"/>
      <c r="B84" s="39" t="s">
        <v>55</v>
      </c>
      <c r="C84" s="159">
        <v>0</v>
      </c>
      <c r="D84" s="159">
        <v>0</v>
      </c>
      <c r="E84" s="159">
        <f t="shared" si="18"/>
        <v>0</v>
      </c>
      <c r="F84" s="159">
        <v>0</v>
      </c>
      <c r="G84" s="159">
        <v>0</v>
      </c>
      <c r="H84" s="159">
        <f t="shared" si="16"/>
        <v>0</v>
      </c>
    </row>
    <row r="85" spans="1:8" ht="15" customHeight="1">
      <c r="A85" s="38"/>
      <c r="B85" s="39" t="s">
        <v>56</v>
      </c>
      <c r="C85" s="159">
        <v>0</v>
      </c>
      <c r="D85" s="159">
        <v>0</v>
      </c>
      <c r="E85" s="159">
        <f t="shared" si="18"/>
        <v>0</v>
      </c>
      <c r="F85" s="159">
        <v>0</v>
      </c>
      <c r="G85" s="159">
        <v>0</v>
      </c>
      <c r="H85" s="159">
        <f t="shared" si="16"/>
        <v>0</v>
      </c>
    </row>
    <row r="86" spans="1:8" ht="15" customHeight="1">
      <c r="A86" s="38"/>
      <c r="B86" s="39" t="s">
        <v>58</v>
      </c>
      <c r="C86" s="159">
        <v>0</v>
      </c>
      <c r="D86" s="159">
        <v>0</v>
      </c>
      <c r="E86" s="159">
        <f t="shared" si="18"/>
        <v>0</v>
      </c>
      <c r="F86" s="159">
        <v>0</v>
      </c>
      <c r="G86" s="159">
        <v>0</v>
      </c>
      <c r="H86" s="159">
        <f t="shared" si="16"/>
        <v>0</v>
      </c>
    </row>
    <row r="87" spans="1:8" ht="15" customHeight="1">
      <c r="A87" s="38"/>
      <c r="B87" s="39" t="s">
        <v>57</v>
      </c>
      <c r="C87" s="159">
        <v>0</v>
      </c>
      <c r="D87" s="159">
        <v>0</v>
      </c>
      <c r="E87" s="159">
        <f t="shared" si="18"/>
        <v>0</v>
      </c>
      <c r="F87" s="159">
        <v>0</v>
      </c>
      <c r="G87" s="159">
        <v>0</v>
      </c>
      <c r="H87" s="159">
        <f t="shared" si="16"/>
        <v>0</v>
      </c>
    </row>
    <row r="88" spans="1:8" ht="15" customHeight="1">
      <c r="A88" s="38"/>
      <c r="B88" s="39" t="s">
        <v>59</v>
      </c>
      <c r="C88" s="163">
        <v>0</v>
      </c>
      <c r="D88" s="163">
        <v>0</v>
      </c>
      <c r="E88" s="168">
        <f t="shared" si="18"/>
        <v>0</v>
      </c>
      <c r="F88" s="163">
        <v>0</v>
      </c>
      <c r="G88" s="163">
        <v>0</v>
      </c>
      <c r="H88" s="168">
        <f t="shared" si="16"/>
        <v>0</v>
      </c>
    </row>
    <row r="89" spans="1:8" ht="15">
      <c r="A89" s="38"/>
      <c r="B89" s="39"/>
      <c r="C89" s="163"/>
      <c r="D89" s="163"/>
      <c r="E89" s="168"/>
      <c r="F89" s="163"/>
      <c r="G89" s="163"/>
      <c r="H89" s="216"/>
    </row>
    <row r="90" spans="1:8" ht="18" customHeight="1">
      <c r="A90" s="288" t="s">
        <v>94</v>
      </c>
      <c r="B90" s="289"/>
      <c r="C90" s="164">
        <f aca="true" t="shared" si="19" ref="C90:H90">C11+C21+C32+C43+C54+C65+C69+C77+C81</f>
        <v>1387554392</v>
      </c>
      <c r="D90" s="164">
        <f t="shared" si="19"/>
        <v>1162708314</v>
      </c>
      <c r="E90" s="164">
        <f t="shared" si="19"/>
        <v>2550262706</v>
      </c>
      <c r="F90" s="164">
        <f t="shared" si="19"/>
        <v>2031844384</v>
      </c>
      <c r="G90" s="164">
        <f t="shared" si="19"/>
        <v>2020143155</v>
      </c>
      <c r="H90" s="164">
        <f t="shared" si="19"/>
        <v>518418322</v>
      </c>
    </row>
    <row r="91" spans="6:7" ht="15">
      <c r="F91" s="169"/>
      <c r="G91" s="169"/>
    </row>
  </sheetData>
  <sheetProtection/>
  <mergeCells count="18">
    <mergeCell ref="A6:G6"/>
    <mergeCell ref="A5:H5"/>
    <mergeCell ref="A90:B90"/>
    <mergeCell ref="A2:H2"/>
    <mergeCell ref="A3:H3"/>
    <mergeCell ref="A4:H4"/>
    <mergeCell ref="A43:B43"/>
    <mergeCell ref="A54:B54"/>
    <mergeCell ref="H7:H8"/>
    <mergeCell ref="A65:B65"/>
    <mergeCell ref="A69:B69"/>
    <mergeCell ref="A77:B77"/>
    <mergeCell ref="A81:B81"/>
    <mergeCell ref="A7:B9"/>
    <mergeCell ref="C7:G7"/>
    <mergeCell ref="A11:B11"/>
    <mergeCell ref="A21:B21"/>
    <mergeCell ref="A32:B3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70" r:id="rId2"/>
  <ignoredErrors>
    <ignoredError sqref="C11 F11:G11 D11:E11 E69:E77 E81" formulaRange="1" unlockedFormula="1"/>
    <ignoredError sqref="E69:E77 E81" formula="1" unlockedFormula="1"/>
    <ignoredError sqref="C78:H80 C69:D77 F69:H77 C82:H90 C81:D81 F81:H81 C68:H68 E66 E22 C31:D31 C43:D43 C65:H65 E58 E59 C45:H46 E44 E60 E61 E62 E63 C64 E64:H64 H12 C20:H21 C67:E67 H67 H19 E17 E16 E12 E13 E14 E15 E18 E55 E56 E57 H11 E19 C32:D32 G32:H32 C42:D42 H42 C48:H54 C47 E47 H47 F31:H31 F43:H43 F32 F42 E42 E32 E33 E29 E28 E43 E30 E31 E27 E26 E23:E25 H22:H30 H13:H18 H33:H41 H44 H55:H63 E34:E4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O4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7.8515625" style="0" customWidth="1"/>
    <col min="2" max="2" width="38.57421875" style="0" customWidth="1"/>
    <col min="3" max="8" width="16.28125" style="158" customWidth="1"/>
  </cols>
  <sheetData>
    <row r="1" ht="9" customHeight="1"/>
    <row r="2" spans="1:8" ht="15.75">
      <c r="A2" s="250" t="s">
        <v>85</v>
      </c>
      <c r="B2" s="250"/>
      <c r="C2" s="250"/>
      <c r="D2" s="250"/>
      <c r="E2" s="250"/>
      <c r="F2" s="250"/>
      <c r="G2" s="250"/>
      <c r="H2" s="250"/>
    </row>
    <row r="3" spans="1:8" ht="15">
      <c r="A3" s="251" t="s">
        <v>95</v>
      </c>
      <c r="B3" s="251"/>
      <c r="C3" s="251"/>
      <c r="D3" s="251"/>
      <c r="E3" s="251"/>
      <c r="F3" s="251"/>
      <c r="G3" s="251"/>
      <c r="H3" s="251"/>
    </row>
    <row r="4" spans="1:8" ht="15">
      <c r="A4" s="272" t="s">
        <v>148</v>
      </c>
      <c r="B4" s="272"/>
      <c r="C4" s="272"/>
      <c r="D4" s="272"/>
      <c r="E4" s="272"/>
      <c r="F4" s="272"/>
      <c r="G4" s="272"/>
      <c r="H4" s="272"/>
    </row>
    <row r="5" spans="1:15" ht="15">
      <c r="A5" s="256" t="str">
        <f>'Pptaria - Clasificación Económ.'!A4:G4</f>
        <v>AL 31 de diciembre 2021</v>
      </c>
      <c r="B5" s="256"/>
      <c r="C5" s="256"/>
      <c r="D5" s="256"/>
      <c r="E5" s="256"/>
      <c r="F5" s="256"/>
      <c r="G5" s="256"/>
      <c r="H5" s="256"/>
      <c r="I5" s="25"/>
      <c r="J5" s="25"/>
      <c r="K5" s="25"/>
      <c r="L5" s="25"/>
      <c r="M5" s="25"/>
      <c r="N5" s="25"/>
      <c r="O5" s="25"/>
    </row>
    <row r="6" ht="15.75" customHeight="1"/>
    <row r="7" spans="1:8" ht="20.25" customHeight="1">
      <c r="A7" s="242" t="s">
        <v>60</v>
      </c>
      <c r="B7" s="243"/>
      <c r="C7" s="283" t="s">
        <v>87</v>
      </c>
      <c r="D7" s="283"/>
      <c r="E7" s="283"/>
      <c r="F7" s="283"/>
      <c r="G7" s="283"/>
      <c r="H7" s="294" t="s">
        <v>88</v>
      </c>
    </row>
    <row r="8" spans="1:8" ht="26.25" customHeight="1">
      <c r="A8" s="244"/>
      <c r="B8" s="245"/>
      <c r="C8" s="126" t="s">
        <v>89</v>
      </c>
      <c r="D8" s="165" t="s">
        <v>90</v>
      </c>
      <c r="E8" s="126" t="s">
        <v>67</v>
      </c>
      <c r="F8" s="126" t="s">
        <v>68</v>
      </c>
      <c r="G8" s="126" t="s">
        <v>91</v>
      </c>
      <c r="H8" s="295"/>
    </row>
    <row r="9" spans="1:8" ht="15" hidden="1">
      <c r="A9" s="277"/>
      <c r="B9" s="282"/>
      <c r="C9" s="127">
        <v>1</v>
      </c>
      <c r="D9" s="127">
        <v>2</v>
      </c>
      <c r="E9" s="127" t="s">
        <v>92</v>
      </c>
      <c r="F9" s="127">
        <v>4</v>
      </c>
      <c r="G9" s="127">
        <v>5</v>
      </c>
      <c r="H9" s="128" t="s">
        <v>93</v>
      </c>
    </row>
    <row r="10" spans="1:8" ht="10.5" customHeight="1">
      <c r="A10" s="99"/>
      <c r="B10" s="42"/>
      <c r="C10" s="217"/>
      <c r="D10" s="217"/>
      <c r="E10" s="217"/>
      <c r="F10" s="217"/>
      <c r="G10" s="217"/>
      <c r="H10" s="217"/>
    </row>
    <row r="11" spans="1:8" ht="15">
      <c r="A11" s="298" t="s">
        <v>117</v>
      </c>
      <c r="B11" s="299"/>
      <c r="C11" s="218">
        <f aca="true" t="shared" si="0" ref="C11:H11">SUM(C12:C19)</f>
        <v>0</v>
      </c>
      <c r="D11" s="218">
        <f t="shared" si="0"/>
        <v>0</v>
      </c>
      <c r="E11" s="219">
        <f t="shared" si="0"/>
        <v>0</v>
      </c>
      <c r="F11" s="218">
        <f t="shared" si="0"/>
        <v>0</v>
      </c>
      <c r="G11" s="218">
        <f t="shared" si="0"/>
        <v>0</v>
      </c>
      <c r="H11" s="219">
        <f t="shared" si="0"/>
        <v>0</v>
      </c>
    </row>
    <row r="12" spans="1:8" ht="15">
      <c r="A12" s="296" t="s">
        <v>118</v>
      </c>
      <c r="B12" s="297"/>
      <c r="C12" s="220"/>
      <c r="D12" s="220"/>
      <c r="E12" s="221">
        <f aca="true" t="shared" si="1" ref="E12:E19">IF(AND(C12&gt;=0,D12&gt;=0),(C12+D12),"-")</f>
        <v>0</v>
      </c>
      <c r="F12" s="220"/>
      <c r="G12" s="220"/>
      <c r="H12" s="221">
        <f aca="true" t="shared" si="2" ref="H12:H19">IF(AND(E12&gt;=0,F12&gt;=0),(E12-F12),"-")</f>
        <v>0</v>
      </c>
    </row>
    <row r="13" spans="1:8" ht="15">
      <c r="A13" s="296" t="s">
        <v>119</v>
      </c>
      <c r="B13" s="297"/>
      <c r="C13" s="220"/>
      <c r="D13" s="220"/>
      <c r="E13" s="221">
        <f t="shared" si="1"/>
        <v>0</v>
      </c>
      <c r="F13" s="220"/>
      <c r="G13" s="220"/>
      <c r="H13" s="221">
        <f t="shared" si="2"/>
        <v>0</v>
      </c>
    </row>
    <row r="14" spans="1:8" ht="15">
      <c r="A14" s="296" t="s">
        <v>120</v>
      </c>
      <c r="B14" s="297"/>
      <c r="C14" s="220"/>
      <c r="D14" s="220"/>
      <c r="E14" s="221">
        <f t="shared" si="1"/>
        <v>0</v>
      </c>
      <c r="F14" s="220"/>
      <c r="G14" s="220"/>
      <c r="H14" s="221">
        <f t="shared" si="2"/>
        <v>0</v>
      </c>
    </row>
    <row r="15" spans="1:8" ht="15">
      <c r="A15" s="296" t="s">
        <v>121</v>
      </c>
      <c r="B15" s="297"/>
      <c r="C15" s="220"/>
      <c r="D15" s="220"/>
      <c r="E15" s="221">
        <f t="shared" si="1"/>
        <v>0</v>
      </c>
      <c r="F15" s="220"/>
      <c r="G15" s="220"/>
      <c r="H15" s="221">
        <f t="shared" si="2"/>
        <v>0</v>
      </c>
    </row>
    <row r="16" spans="1:8" ht="15">
      <c r="A16" s="296" t="s">
        <v>122</v>
      </c>
      <c r="B16" s="297"/>
      <c r="C16" s="220"/>
      <c r="D16" s="220"/>
      <c r="E16" s="221">
        <f t="shared" si="1"/>
        <v>0</v>
      </c>
      <c r="F16" s="220"/>
      <c r="G16" s="220"/>
      <c r="H16" s="221">
        <f t="shared" si="2"/>
        <v>0</v>
      </c>
    </row>
    <row r="17" spans="1:8" ht="15">
      <c r="A17" s="296" t="s">
        <v>123</v>
      </c>
      <c r="B17" s="297"/>
      <c r="C17" s="220"/>
      <c r="D17" s="220"/>
      <c r="E17" s="221">
        <f t="shared" si="1"/>
        <v>0</v>
      </c>
      <c r="F17" s="220"/>
      <c r="G17" s="220"/>
      <c r="H17" s="221">
        <f t="shared" si="2"/>
        <v>0</v>
      </c>
    </row>
    <row r="18" spans="1:8" ht="15">
      <c r="A18" s="296" t="s">
        <v>124</v>
      </c>
      <c r="B18" s="297"/>
      <c r="C18" s="220"/>
      <c r="D18" s="220"/>
      <c r="E18" s="221">
        <f t="shared" si="1"/>
        <v>0</v>
      </c>
      <c r="F18" s="220"/>
      <c r="G18" s="220"/>
      <c r="H18" s="221">
        <f t="shared" si="2"/>
        <v>0</v>
      </c>
    </row>
    <row r="19" spans="1:8" ht="15">
      <c r="A19" s="296" t="s">
        <v>125</v>
      </c>
      <c r="B19" s="297"/>
      <c r="C19" s="220"/>
      <c r="D19" s="220"/>
      <c r="E19" s="221">
        <f t="shared" si="1"/>
        <v>0</v>
      </c>
      <c r="F19" s="220"/>
      <c r="G19" s="220"/>
      <c r="H19" s="221">
        <f t="shared" si="2"/>
        <v>0</v>
      </c>
    </row>
    <row r="20" spans="1:8" ht="15">
      <c r="A20" s="98"/>
      <c r="B20" s="79"/>
      <c r="C20" s="222"/>
      <c r="D20" s="222"/>
      <c r="E20" s="222"/>
      <c r="F20" s="222"/>
      <c r="G20" s="222"/>
      <c r="H20" s="222"/>
    </row>
    <row r="21" spans="1:8" ht="15">
      <c r="A21" s="298" t="s">
        <v>126</v>
      </c>
      <c r="B21" s="299"/>
      <c r="C21" s="218">
        <f aca="true" t="shared" si="3" ref="C21:H21">SUM(C22:C28)</f>
        <v>1387554392</v>
      </c>
      <c r="D21" s="218">
        <f t="shared" si="3"/>
        <v>1162708314</v>
      </c>
      <c r="E21" s="219">
        <f t="shared" si="3"/>
        <v>2550262706</v>
      </c>
      <c r="F21" s="218">
        <f t="shared" si="3"/>
        <v>2031844385</v>
      </c>
      <c r="G21" s="218">
        <f t="shared" si="3"/>
        <v>2020143155</v>
      </c>
      <c r="H21" s="219">
        <f t="shared" si="3"/>
        <v>518418321</v>
      </c>
    </row>
    <row r="22" spans="1:8" ht="15">
      <c r="A22" s="296" t="s">
        <v>127</v>
      </c>
      <c r="B22" s="297"/>
      <c r="C22" s="223">
        <v>1387554392</v>
      </c>
      <c r="D22" s="223">
        <v>1162708314</v>
      </c>
      <c r="E22" s="221">
        <f>+C22+D22</f>
        <v>2550262706</v>
      </c>
      <c r="F22" s="223">
        <v>2031844385</v>
      </c>
      <c r="G22" s="223">
        <v>2020143155</v>
      </c>
      <c r="H22" s="221">
        <f aca="true" t="shared" si="4" ref="H22:H28">IF(AND(E22&gt;=0,F22&gt;=0),(E22-F22),"-")</f>
        <v>518418321</v>
      </c>
    </row>
    <row r="23" spans="1:8" ht="15">
      <c r="A23" s="296" t="s">
        <v>128</v>
      </c>
      <c r="B23" s="297"/>
      <c r="C23" s="223"/>
      <c r="D23" s="223"/>
      <c r="E23" s="221">
        <f aca="true" t="shared" si="5" ref="E23:E28">IF(AND(C23&gt;=0,D23&gt;=0),(C23+D23),"-")</f>
        <v>0</v>
      </c>
      <c r="F23" s="223"/>
      <c r="G23" s="223"/>
      <c r="H23" s="221">
        <f t="shared" si="4"/>
        <v>0</v>
      </c>
    </row>
    <row r="24" spans="1:8" ht="15">
      <c r="A24" s="296" t="s">
        <v>129</v>
      </c>
      <c r="B24" s="297"/>
      <c r="C24" s="223"/>
      <c r="D24" s="223"/>
      <c r="E24" s="221">
        <f t="shared" si="5"/>
        <v>0</v>
      </c>
      <c r="F24" s="223"/>
      <c r="G24" s="223"/>
      <c r="H24" s="221">
        <f t="shared" si="4"/>
        <v>0</v>
      </c>
    </row>
    <row r="25" spans="1:8" ht="15">
      <c r="A25" s="296" t="s">
        <v>130</v>
      </c>
      <c r="B25" s="297"/>
      <c r="C25" s="223"/>
      <c r="D25" s="223"/>
      <c r="E25" s="221">
        <f t="shared" si="5"/>
        <v>0</v>
      </c>
      <c r="F25" s="223"/>
      <c r="G25" s="223"/>
      <c r="H25" s="221">
        <f t="shared" si="4"/>
        <v>0</v>
      </c>
    </row>
    <row r="26" spans="1:8" ht="15">
      <c r="A26" s="296" t="s">
        <v>131</v>
      </c>
      <c r="B26" s="297"/>
      <c r="C26" s="223"/>
      <c r="D26" s="223"/>
      <c r="E26" s="221">
        <f t="shared" si="5"/>
        <v>0</v>
      </c>
      <c r="F26" s="223"/>
      <c r="G26" s="223"/>
      <c r="H26" s="221">
        <f t="shared" si="4"/>
        <v>0</v>
      </c>
    </row>
    <row r="27" spans="1:8" ht="15">
      <c r="A27" s="296" t="s">
        <v>132</v>
      </c>
      <c r="B27" s="297"/>
      <c r="C27" s="223"/>
      <c r="D27" s="223"/>
      <c r="E27" s="221">
        <f t="shared" si="5"/>
        <v>0</v>
      </c>
      <c r="F27" s="223"/>
      <c r="G27" s="223"/>
      <c r="H27" s="221">
        <f t="shared" si="4"/>
        <v>0</v>
      </c>
    </row>
    <row r="28" spans="1:8" ht="15">
      <c r="A28" s="296" t="s">
        <v>133</v>
      </c>
      <c r="B28" s="297"/>
      <c r="C28" s="223"/>
      <c r="D28" s="223"/>
      <c r="E28" s="221">
        <f t="shared" si="5"/>
        <v>0</v>
      </c>
      <c r="F28" s="223"/>
      <c r="G28" s="223"/>
      <c r="H28" s="221">
        <f t="shared" si="4"/>
        <v>0</v>
      </c>
    </row>
    <row r="29" spans="1:8" ht="15">
      <c r="A29" s="98"/>
      <c r="B29" s="79"/>
      <c r="C29" s="224"/>
      <c r="D29" s="224"/>
      <c r="E29" s="222"/>
      <c r="F29" s="224"/>
      <c r="G29" s="224"/>
      <c r="H29" s="224"/>
    </row>
    <row r="30" spans="1:8" ht="15" customHeight="1">
      <c r="A30" s="298" t="s">
        <v>134</v>
      </c>
      <c r="B30" s="299"/>
      <c r="C30" s="218">
        <f aca="true" t="shared" si="6" ref="C30:H30">SUM(C31:C39)</f>
        <v>0</v>
      </c>
      <c r="D30" s="218">
        <f t="shared" si="6"/>
        <v>0</v>
      </c>
      <c r="E30" s="219">
        <f t="shared" si="6"/>
        <v>0</v>
      </c>
      <c r="F30" s="218">
        <f t="shared" si="6"/>
        <v>0</v>
      </c>
      <c r="G30" s="218">
        <f t="shared" si="6"/>
        <v>0</v>
      </c>
      <c r="H30" s="219">
        <f t="shared" si="6"/>
        <v>0</v>
      </c>
    </row>
    <row r="31" spans="1:8" ht="15">
      <c r="A31" s="296" t="s">
        <v>135</v>
      </c>
      <c r="B31" s="297"/>
      <c r="C31" s="223"/>
      <c r="D31" s="223"/>
      <c r="E31" s="221">
        <f aca="true" t="shared" si="7" ref="E31:E39">IF(AND(C31&gt;=0,D31&gt;=0),(C31+D31),"-")</f>
        <v>0</v>
      </c>
      <c r="F31" s="223"/>
      <c r="G31" s="223"/>
      <c r="H31" s="221">
        <f aca="true" t="shared" si="8" ref="H31:H39">IF(AND(E31&gt;=0,F31&gt;=0),(E31-F31),"-")</f>
        <v>0</v>
      </c>
    </row>
    <row r="32" spans="1:8" ht="15">
      <c r="A32" s="296" t="s">
        <v>136</v>
      </c>
      <c r="B32" s="297"/>
      <c r="C32" s="223"/>
      <c r="D32" s="223"/>
      <c r="E32" s="221">
        <f t="shared" si="7"/>
        <v>0</v>
      </c>
      <c r="F32" s="223"/>
      <c r="G32" s="223"/>
      <c r="H32" s="221">
        <f t="shared" si="8"/>
        <v>0</v>
      </c>
    </row>
    <row r="33" spans="1:8" ht="15">
      <c r="A33" s="296" t="s">
        <v>137</v>
      </c>
      <c r="B33" s="297"/>
      <c r="C33" s="223"/>
      <c r="D33" s="223"/>
      <c r="E33" s="221">
        <f t="shared" si="7"/>
        <v>0</v>
      </c>
      <c r="F33" s="223"/>
      <c r="G33" s="223"/>
      <c r="H33" s="221">
        <f t="shared" si="8"/>
        <v>0</v>
      </c>
    </row>
    <row r="34" spans="1:8" ht="15">
      <c r="A34" s="296" t="s">
        <v>138</v>
      </c>
      <c r="B34" s="297"/>
      <c r="C34" s="223"/>
      <c r="D34" s="223"/>
      <c r="E34" s="221">
        <f t="shared" si="7"/>
        <v>0</v>
      </c>
      <c r="F34" s="223"/>
      <c r="G34" s="223"/>
      <c r="H34" s="221">
        <f t="shared" si="8"/>
        <v>0</v>
      </c>
    </row>
    <row r="35" spans="1:8" ht="15">
      <c r="A35" s="296" t="s">
        <v>139</v>
      </c>
      <c r="B35" s="297"/>
      <c r="C35" s="223"/>
      <c r="D35" s="223"/>
      <c r="E35" s="221">
        <f t="shared" si="7"/>
        <v>0</v>
      </c>
      <c r="F35" s="223"/>
      <c r="G35" s="223"/>
      <c r="H35" s="221">
        <f t="shared" si="8"/>
        <v>0</v>
      </c>
    </row>
    <row r="36" spans="1:8" ht="15">
      <c r="A36" s="296" t="s">
        <v>140</v>
      </c>
      <c r="B36" s="297"/>
      <c r="C36" s="223"/>
      <c r="D36" s="223"/>
      <c r="E36" s="221">
        <f t="shared" si="7"/>
        <v>0</v>
      </c>
      <c r="F36" s="223"/>
      <c r="G36" s="223"/>
      <c r="H36" s="221">
        <f t="shared" si="8"/>
        <v>0</v>
      </c>
    </row>
    <row r="37" spans="1:8" ht="15">
      <c r="A37" s="296" t="s">
        <v>141</v>
      </c>
      <c r="B37" s="297"/>
      <c r="C37" s="223"/>
      <c r="D37" s="223"/>
      <c r="E37" s="221">
        <f t="shared" si="7"/>
        <v>0</v>
      </c>
      <c r="F37" s="223"/>
      <c r="G37" s="223"/>
      <c r="H37" s="221">
        <f t="shared" si="8"/>
        <v>0</v>
      </c>
    </row>
    <row r="38" spans="1:8" ht="15">
      <c r="A38" s="296" t="s">
        <v>142</v>
      </c>
      <c r="B38" s="297"/>
      <c r="C38" s="223"/>
      <c r="D38" s="223"/>
      <c r="E38" s="221">
        <f t="shared" si="7"/>
        <v>0</v>
      </c>
      <c r="F38" s="223"/>
      <c r="G38" s="223"/>
      <c r="H38" s="221">
        <f t="shared" si="8"/>
        <v>0</v>
      </c>
    </row>
    <row r="39" spans="1:8" ht="15">
      <c r="A39" s="296" t="s">
        <v>143</v>
      </c>
      <c r="B39" s="297"/>
      <c r="C39" s="223"/>
      <c r="D39" s="223"/>
      <c r="E39" s="221">
        <f t="shared" si="7"/>
        <v>0</v>
      </c>
      <c r="F39" s="223"/>
      <c r="G39" s="223"/>
      <c r="H39" s="221">
        <f t="shared" si="8"/>
        <v>0</v>
      </c>
    </row>
    <row r="40" spans="1:8" ht="15">
      <c r="A40" s="98"/>
      <c r="B40" s="79"/>
      <c r="C40" s="224"/>
      <c r="D40" s="224"/>
      <c r="E40" s="224"/>
      <c r="F40" s="224"/>
      <c r="G40" s="224"/>
      <c r="H40" s="224"/>
    </row>
    <row r="41" spans="1:8" ht="15" customHeight="1">
      <c r="A41" s="298" t="s">
        <v>144</v>
      </c>
      <c r="B41" s="299"/>
      <c r="C41" s="218">
        <f aca="true" t="shared" si="9" ref="C41:H41">SUM(C42:C45)</f>
        <v>0</v>
      </c>
      <c r="D41" s="218">
        <f t="shared" si="9"/>
        <v>0</v>
      </c>
      <c r="E41" s="219">
        <f t="shared" si="9"/>
        <v>0</v>
      </c>
      <c r="F41" s="218">
        <f t="shared" si="9"/>
        <v>0</v>
      </c>
      <c r="G41" s="218">
        <f t="shared" si="9"/>
        <v>0</v>
      </c>
      <c r="H41" s="219">
        <f t="shared" si="9"/>
        <v>0</v>
      </c>
    </row>
    <row r="42" spans="1:8" ht="15">
      <c r="A42" s="296" t="s">
        <v>145</v>
      </c>
      <c r="B42" s="297"/>
      <c r="C42" s="223"/>
      <c r="D42" s="223"/>
      <c r="E42" s="221">
        <f>IF(AND(C42&gt;=0,D42&gt;=0),(C42+D42),"-")</f>
        <v>0</v>
      </c>
      <c r="F42" s="223"/>
      <c r="G42" s="223"/>
      <c r="H42" s="221">
        <f>IF(AND(E42&gt;=0,F42&gt;=0),(E42-F42),"-")</f>
        <v>0</v>
      </c>
    </row>
    <row r="43" spans="1:8" ht="24.75" customHeight="1">
      <c r="A43" s="300" t="s">
        <v>200</v>
      </c>
      <c r="B43" s="301"/>
      <c r="C43" s="223"/>
      <c r="D43" s="223"/>
      <c r="E43" s="221">
        <f>IF(AND(C43&gt;=0,D43&gt;=0),(C43+D43),"-")</f>
        <v>0</v>
      </c>
      <c r="F43" s="223"/>
      <c r="G43" s="223"/>
      <c r="H43" s="221">
        <f>IF(AND(E43&gt;=0,F43&gt;=0),(E43-F43),"-")</f>
        <v>0</v>
      </c>
    </row>
    <row r="44" spans="1:8" ht="15">
      <c r="A44" s="296" t="s">
        <v>146</v>
      </c>
      <c r="B44" s="297"/>
      <c r="C44" s="223"/>
      <c r="D44" s="223"/>
      <c r="E44" s="221">
        <f>IF(AND(C44&gt;=0,D44&gt;=0),(C44+D44),"-")</f>
        <v>0</v>
      </c>
      <c r="F44" s="223"/>
      <c r="G44" s="223"/>
      <c r="H44" s="221">
        <f>IF(AND(E44&gt;=0,F44&gt;=0),(E44-F44),"-")</f>
        <v>0</v>
      </c>
    </row>
    <row r="45" spans="1:8" ht="15">
      <c r="A45" s="296" t="s">
        <v>147</v>
      </c>
      <c r="B45" s="297"/>
      <c r="C45" s="223"/>
      <c r="D45" s="223"/>
      <c r="E45" s="221">
        <f>IF(AND(C45&gt;=0,D45&gt;=0),(C45+D45),"-")</f>
        <v>0</v>
      </c>
      <c r="F45" s="223"/>
      <c r="G45" s="223"/>
      <c r="H45" s="221">
        <f>IF(AND(E45&gt;=0,F45&gt;=0),(E45-F45),"-")</f>
        <v>0</v>
      </c>
    </row>
    <row r="46" spans="1:8" ht="9.75" customHeight="1">
      <c r="A46" s="80"/>
      <c r="B46" s="81"/>
      <c r="C46" s="225"/>
      <c r="D46" s="225"/>
      <c r="E46" s="225"/>
      <c r="F46" s="225"/>
      <c r="G46" s="225"/>
      <c r="H46" s="225"/>
    </row>
    <row r="47" spans="1:8" ht="21" customHeight="1">
      <c r="A47" s="293" t="s">
        <v>94</v>
      </c>
      <c r="B47" s="293"/>
      <c r="C47" s="226">
        <f aca="true" t="shared" si="10" ref="C47:H47">SUM(C11,C21,C30,C41)</f>
        <v>1387554392</v>
      </c>
      <c r="D47" s="226">
        <f t="shared" si="10"/>
        <v>1162708314</v>
      </c>
      <c r="E47" s="226">
        <f t="shared" si="10"/>
        <v>2550262706</v>
      </c>
      <c r="F47" s="226">
        <f t="shared" si="10"/>
        <v>2031844385</v>
      </c>
      <c r="G47" s="226">
        <f t="shared" si="10"/>
        <v>2020143155</v>
      </c>
      <c r="H47" s="226">
        <f t="shared" si="10"/>
        <v>518418321</v>
      </c>
    </row>
  </sheetData>
  <sheetProtection/>
  <mergeCells count="40">
    <mergeCell ref="A41:B41"/>
    <mergeCell ref="A42:B42"/>
    <mergeCell ref="A43:B43"/>
    <mergeCell ref="A44:B44"/>
    <mergeCell ref="A45:B45"/>
    <mergeCell ref="A2:H2"/>
    <mergeCell ref="A3:H3"/>
    <mergeCell ref="A4:H4"/>
    <mergeCell ref="A5:H5"/>
    <mergeCell ref="A35:B35"/>
    <mergeCell ref="A36:B36"/>
    <mergeCell ref="A37:B37"/>
    <mergeCell ref="A38:B38"/>
    <mergeCell ref="A39:B39"/>
    <mergeCell ref="A7:B9"/>
    <mergeCell ref="A14:B14"/>
    <mergeCell ref="A23:B23"/>
    <mergeCell ref="A34:B34"/>
    <mergeCell ref="A28:B28"/>
    <mergeCell ref="A30:B30"/>
    <mergeCell ref="A13:B13"/>
    <mergeCell ref="A31:B31"/>
    <mergeCell ref="A32:B32"/>
    <mergeCell ref="A33:B33"/>
    <mergeCell ref="A21:B21"/>
    <mergeCell ref="A22:B22"/>
    <mergeCell ref="A24:B24"/>
    <mergeCell ref="A25:B25"/>
    <mergeCell ref="A26:B26"/>
    <mergeCell ref="A27:B27"/>
    <mergeCell ref="A47:B47"/>
    <mergeCell ref="C7:G7"/>
    <mergeCell ref="H7:H8"/>
    <mergeCell ref="A15:B15"/>
    <mergeCell ref="A16:B16"/>
    <mergeCell ref="A17:B17"/>
    <mergeCell ref="A18:B18"/>
    <mergeCell ref="A19:B19"/>
    <mergeCell ref="A11:B11"/>
    <mergeCell ref="A12:B1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5" r:id="rId2"/>
  <ignoredErrors>
    <ignoredError sqref="C30:H30 C41:H41 C21:H21 C11:H1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4:K68"/>
  <sheetViews>
    <sheetView zoomScalePageLayoutView="0" workbookViewId="0" topLeftCell="A1">
      <selection activeCell="I18" sqref="I18"/>
    </sheetView>
  </sheetViews>
  <sheetFormatPr defaultColWidth="11.421875" defaultRowHeight="15"/>
  <cols>
    <col min="1" max="1" width="43.00390625" style="0" customWidth="1"/>
    <col min="2" max="2" width="28.57421875" style="0" customWidth="1"/>
    <col min="3" max="4" width="15.7109375" style="0" customWidth="1"/>
    <col min="5" max="5" width="28.57421875" style="0" customWidth="1"/>
    <col min="8" max="8" width="13.8515625" style="0" customWidth="1"/>
    <col min="9" max="9" width="28.7109375" style="0" customWidth="1"/>
    <col min="10" max="10" width="23.00390625" style="0" customWidth="1"/>
    <col min="11" max="11" width="21.28125" style="0" customWidth="1"/>
  </cols>
  <sheetData>
    <row r="4" spans="1:5" ht="15.75">
      <c r="A4" s="250" t="s">
        <v>85</v>
      </c>
      <c r="B4" s="250"/>
      <c r="C4" s="250"/>
      <c r="D4" s="250"/>
      <c r="E4" s="250"/>
    </row>
    <row r="5" spans="1:5" ht="15">
      <c r="A5" s="251" t="s">
        <v>61</v>
      </c>
      <c r="B5" s="251"/>
      <c r="C5" s="251"/>
      <c r="D5" s="251"/>
      <c r="E5" s="251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.75">
      <c r="A8" s="3"/>
      <c r="B8" s="3"/>
      <c r="C8" s="3"/>
      <c r="D8" s="3"/>
      <c r="E8" s="3"/>
    </row>
    <row r="9" spans="1:5" ht="15">
      <c r="A9" s="251" t="s">
        <v>162</v>
      </c>
      <c r="B9" s="251"/>
      <c r="C9" s="251"/>
      <c r="D9" s="251"/>
      <c r="E9" s="251"/>
    </row>
    <row r="10" spans="1:8" ht="15">
      <c r="A10" s="256" t="str">
        <f>'Pptaria - Clasificación Adva'!A4:G4</f>
        <v>AL 31 de diciembre 2021</v>
      </c>
      <c r="B10" s="256"/>
      <c r="C10" s="256"/>
      <c r="D10" s="256"/>
      <c r="E10" s="256"/>
      <c r="F10" s="25"/>
      <c r="G10" s="25"/>
      <c r="H10" s="25"/>
    </row>
    <row r="12" spans="1:5" ht="28.5" customHeight="1">
      <c r="A12" s="133" t="s">
        <v>160</v>
      </c>
      <c r="B12" s="134" t="s">
        <v>163</v>
      </c>
      <c r="C12" s="310" t="s">
        <v>149</v>
      </c>
      <c r="D12" s="311"/>
      <c r="E12" s="134" t="s">
        <v>150</v>
      </c>
    </row>
    <row r="13" spans="1:5" ht="15">
      <c r="A13" s="135"/>
      <c r="B13" s="136" t="s">
        <v>151</v>
      </c>
      <c r="C13" s="312" t="s">
        <v>152</v>
      </c>
      <c r="D13" s="313"/>
      <c r="E13" s="136" t="s">
        <v>153</v>
      </c>
    </row>
    <row r="14" spans="1:5" ht="21.75" customHeight="1">
      <c r="A14" s="316" t="s">
        <v>159</v>
      </c>
      <c r="B14" s="317"/>
      <c r="C14" s="317"/>
      <c r="D14" s="317"/>
      <c r="E14" s="319"/>
    </row>
    <row r="15" spans="1:5" ht="15">
      <c r="A15" s="50" t="s">
        <v>154</v>
      </c>
      <c r="B15" s="51"/>
      <c r="C15" s="52"/>
      <c r="D15" s="66"/>
      <c r="E15" s="53"/>
    </row>
    <row r="16" spans="1:5" ht="15">
      <c r="A16" s="44"/>
      <c r="B16" s="54"/>
      <c r="C16" s="55"/>
      <c r="D16" s="66"/>
      <c r="E16" s="56">
        <f>IF(AND(B16&gt;=0,D16&gt;=0),(B16-D16),"-")</f>
        <v>0</v>
      </c>
    </row>
    <row r="17" spans="1:5" ht="15">
      <c r="A17" s="44"/>
      <c r="B17" s="54"/>
      <c r="C17" s="55"/>
      <c r="D17" s="66"/>
      <c r="E17" s="56">
        <f>IF(AND(B17&gt;=0,D17&gt;=0),(B17-D17),"-")</f>
        <v>0</v>
      </c>
    </row>
    <row r="18" spans="1:5" ht="15">
      <c r="A18" s="43"/>
      <c r="B18" s="54"/>
      <c r="C18" s="55"/>
      <c r="D18" s="66"/>
      <c r="E18" s="56">
        <f>IF(AND(B18&gt;=0,D18&gt;=0),(B18-D18),"-")</f>
        <v>0</v>
      </c>
    </row>
    <row r="19" spans="1:5" ht="15">
      <c r="A19" s="44"/>
      <c r="B19" s="54"/>
      <c r="C19" s="55"/>
      <c r="D19" s="66"/>
      <c r="E19" s="56">
        <f>IF(AND(B19&gt;=0,D19&gt;=0),(B19-D19),"-")</f>
        <v>0</v>
      </c>
    </row>
    <row r="20" spans="1:5" ht="15">
      <c r="A20" s="44"/>
      <c r="B20" s="54"/>
      <c r="C20" s="55"/>
      <c r="D20" s="66"/>
      <c r="E20" s="56">
        <f>IF(AND(B20&gt;=0,D20&gt;=0),(B20-D20),"-")</f>
        <v>0</v>
      </c>
    </row>
    <row r="21" spans="1:5" ht="15">
      <c r="A21" s="46" t="s">
        <v>155</v>
      </c>
      <c r="B21" s="57">
        <f>SUM(B15:B20)</f>
        <v>0</v>
      </c>
      <c r="C21" s="58"/>
      <c r="D21" s="67">
        <f>SUM(D15:D20)</f>
        <v>0</v>
      </c>
      <c r="E21" s="57">
        <f>SUM(E15:E20)</f>
        <v>0</v>
      </c>
    </row>
    <row r="22" spans="1:5" ht="15">
      <c r="A22" s="49"/>
      <c r="B22" s="59"/>
      <c r="C22" s="64"/>
      <c r="D22" s="65"/>
      <c r="E22" s="59"/>
    </row>
    <row r="23" spans="1:5" ht="22.5" customHeight="1">
      <c r="A23" s="316" t="s">
        <v>156</v>
      </c>
      <c r="B23" s="317"/>
      <c r="C23" s="317"/>
      <c r="D23" s="317"/>
      <c r="E23" s="319"/>
    </row>
    <row r="24" spans="1:5" ht="15">
      <c r="A24" s="44"/>
      <c r="B24" s="54"/>
      <c r="C24" s="55"/>
      <c r="D24" s="66"/>
      <c r="E24" s="56"/>
    </row>
    <row r="25" spans="1:5" ht="15">
      <c r="A25" s="44"/>
      <c r="B25" s="54"/>
      <c r="C25" s="55"/>
      <c r="D25" s="66"/>
      <c r="E25" s="56">
        <f>IF(AND(B25&gt;=0,D25&gt;=0),(B25-D25),"-")</f>
        <v>0</v>
      </c>
    </row>
    <row r="26" spans="1:5" ht="15">
      <c r="A26" s="44"/>
      <c r="B26" s="54"/>
      <c r="C26" s="55"/>
      <c r="D26" s="66"/>
      <c r="E26" s="56">
        <f>IF(AND(B26&gt;=0,D26&gt;=0),(B26-D26),"-")</f>
        <v>0</v>
      </c>
    </row>
    <row r="27" spans="1:5" ht="15">
      <c r="A27" s="44"/>
      <c r="B27" s="54"/>
      <c r="C27" s="55"/>
      <c r="D27" s="66"/>
      <c r="E27" s="56">
        <f>IF(AND(B27&gt;=0,D27&gt;=0),(B27-D27),"-")</f>
        <v>0</v>
      </c>
    </row>
    <row r="28" spans="1:5" ht="15">
      <c r="A28" s="44"/>
      <c r="B28" s="54"/>
      <c r="C28" s="55"/>
      <c r="D28" s="66"/>
      <c r="E28" s="56">
        <f>IF(AND(B28&gt;=0,D28&gt;=0),(B28-D28),"-")</f>
        <v>0</v>
      </c>
    </row>
    <row r="29" spans="1:5" ht="15">
      <c r="A29" s="44"/>
      <c r="B29" s="54"/>
      <c r="C29" s="55"/>
      <c r="D29" s="66"/>
      <c r="E29" s="56">
        <f>IF(AND(B29&gt;=0,D29&gt;=0),(B29-D29),"-")</f>
        <v>0</v>
      </c>
    </row>
    <row r="30" spans="1:5" ht="15">
      <c r="A30" s="46" t="s">
        <v>157</v>
      </c>
      <c r="B30" s="57">
        <f>SUM(B24:B29)</f>
        <v>0</v>
      </c>
      <c r="C30" s="58"/>
      <c r="D30" s="67">
        <f>SUM(D24:D29)</f>
        <v>0</v>
      </c>
      <c r="E30" s="60">
        <f>SUM(E24:E29)</f>
        <v>0</v>
      </c>
    </row>
    <row r="31" spans="1:5" ht="15">
      <c r="A31" s="45"/>
      <c r="B31" s="61"/>
      <c r="C31" s="61"/>
      <c r="D31" s="62"/>
      <c r="E31" s="61"/>
    </row>
    <row r="32" spans="1:5" ht="15">
      <c r="A32" s="46" t="s">
        <v>158</v>
      </c>
      <c r="B32" s="57">
        <f>SUM(B21,B30)</f>
        <v>0</v>
      </c>
      <c r="C32" s="58"/>
      <c r="D32" s="67">
        <f>SUM(D21,D30)</f>
        <v>0</v>
      </c>
      <c r="E32" s="57">
        <f>SUM(E21,E30)</f>
        <v>0</v>
      </c>
    </row>
    <row r="33" spans="1:5" ht="15">
      <c r="A33" s="47"/>
      <c r="B33" s="48"/>
      <c r="C33" s="48"/>
      <c r="D33" s="48"/>
      <c r="E33" s="48"/>
    </row>
    <row r="34" spans="1:5" ht="15">
      <c r="A34" s="47"/>
      <c r="B34" s="48"/>
      <c r="C34" s="48"/>
      <c r="D34" s="48"/>
      <c r="E34" s="48"/>
    </row>
    <row r="35" spans="1:5" ht="18">
      <c r="A35" s="154" t="s">
        <v>167</v>
      </c>
      <c r="B35" s="155"/>
      <c r="C35" s="155"/>
      <c r="D35" s="155"/>
      <c r="E35" s="155"/>
    </row>
    <row r="36" spans="1:5" ht="15">
      <c r="A36" s="47"/>
      <c r="B36" s="48"/>
      <c r="C36" s="48"/>
      <c r="D36" s="48"/>
      <c r="E36" s="48"/>
    </row>
    <row r="37" spans="1:5" ht="15">
      <c r="A37" s="47"/>
      <c r="B37" s="48"/>
      <c r="C37" s="48"/>
      <c r="D37" s="48"/>
      <c r="E37" s="48"/>
    </row>
    <row r="38" spans="1:5" ht="15">
      <c r="A38" s="47"/>
      <c r="B38" s="48"/>
      <c r="C38" s="48"/>
      <c r="D38" s="48"/>
      <c r="E38" s="48"/>
    </row>
    <row r="39" spans="1:5" ht="15">
      <c r="A39" s="47"/>
      <c r="B39" s="48"/>
      <c r="C39" s="48"/>
      <c r="D39" s="48"/>
      <c r="E39" s="48"/>
    </row>
    <row r="40" spans="1:5" ht="15">
      <c r="A40" s="47"/>
      <c r="B40" s="48"/>
      <c r="C40" s="48"/>
      <c r="D40" s="48"/>
      <c r="E40" s="48"/>
    </row>
    <row r="41" ht="15">
      <c r="E41" s="26"/>
    </row>
    <row r="42" ht="15">
      <c r="E42" s="25"/>
    </row>
    <row r="43" spans="1:11" ht="15">
      <c r="A43" s="251" t="s">
        <v>164</v>
      </c>
      <c r="B43" s="251"/>
      <c r="C43" s="251"/>
      <c r="D43" s="251"/>
      <c r="E43" s="251"/>
      <c r="J43" s="26"/>
      <c r="K43" s="26"/>
    </row>
    <row r="44" spans="1:11" ht="15">
      <c r="A44" s="256" t="str">
        <f>A10</f>
        <v>AL 31 de diciembre 2021</v>
      </c>
      <c r="B44" s="256"/>
      <c r="C44" s="256"/>
      <c r="D44" s="256"/>
      <c r="E44" s="256"/>
      <c r="J44" s="25"/>
      <c r="K44" s="25"/>
    </row>
    <row r="45" spans="9:11" ht="15">
      <c r="I45" s="4"/>
      <c r="J45" s="4"/>
      <c r="K45" s="4"/>
    </row>
    <row r="46" spans="1:5" ht="28.5" customHeight="1">
      <c r="A46" s="133" t="s">
        <v>161</v>
      </c>
      <c r="B46" s="310" t="s">
        <v>68</v>
      </c>
      <c r="C46" s="311"/>
      <c r="D46" s="314" t="s">
        <v>91</v>
      </c>
      <c r="E46" s="315"/>
    </row>
    <row r="47" spans="1:5" ht="18" customHeight="1">
      <c r="A47" s="316" t="s">
        <v>159</v>
      </c>
      <c r="B47" s="317"/>
      <c r="C47" s="317"/>
      <c r="D47" s="317"/>
      <c r="E47" s="317"/>
    </row>
    <row r="48" spans="1:5" ht="15">
      <c r="A48" s="63"/>
      <c r="B48" s="302"/>
      <c r="C48" s="318"/>
      <c r="D48" s="302"/>
      <c r="E48" s="303"/>
    </row>
    <row r="49" spans="1:5" ht="15">
      <c r="A49" s="63"/>
      <c r="B49" s="302"/>
      <c r="C49" s="303"/>
      <c r="D49" s="302"/>
      <c r="E49" s="303"/>
    </row>
    <row r="50" spans="1:5" ht="15">
      <c r="A50" s="63"/>
      <c r="B50" s="302"/>
      <c r="C50" s="303"/>
      <c r="D50" s="302"/>
      <c r="E50" s="303"/>
    </row>
    <row r="51" spans="1:5" ht="15">
      <c r="A51" s="63"/>
      <c r="B51" s="302"/>
      <c r="C51" s="303"/>
      <c r="D51" s="302"/>
      <c r="E51" s="303"/>
    </row>
    <row r="52" spans="1:5" ht="15">
      <c r="A52" s="63"/>
      <c r="B52" s="302"/>
      <c r="C52" s="303"/>
      <c r="D52" s="302"/>
      <c r="E52" s="303"/>
    </row>
    <row r="53" spans="1:5" ht="15">
      <c r="A53" s="63"/>
      <c r="B53" s="302"/>
      <c r="C53" s="303"/>
      <c r="D53" s="302"/>
      <c r="E53" s="303"/>
    </row>
    <row r="54" spans="1:5" ht="15">
      <c r="A54" s="76" t="s">
        <v>165</v>
      </c>
      <c r="B54" s="306">
        <f>SUM(B48:B53)</f>
        <v>0</v>
      </c>
      <c r="C54" s="307"/>
      <c r="D54" s="306">
        <f>SUM(D48:D53)</f>
        <v>0</v>
      </c>
      <c r="E54" s="307"/>
    </row>
    <row r="55" spans="1:5" ht="15">
      <c r="A55" s="64"/>
      <c r="B55" s="304"/>
      <c r="C55" s="305"/>
      <c r="D55" s="304"/>
      <c r="E55" s="305"/>
    </row>
    <row r="56" spans="1:5" ht="21" customHeight="1">
      <c r="A56" s="308" t="s">
        <v>156</v>
      </c>
      <c r="B56" s="309"/>
      <c r="C56" s="309"/>
      <c r="D56" s="309"/>
      <c r="E56" s="309"/>
    </row>
    <row r="57" spans="1:5" ht="15">
      <c r="A57" s="63"/>
      <c r="B57" s="302"/>
      <c r="C57" s="303"/>
      <c r="D57" s="302"/>
      <c r="E57" s="303"/>
    </row>
    <row r="58" spans="1:5" ht="15">
      <c r="A58" s="63"/>
      <c r="B58" s="302"/>
      <c r="C58" s="303"/>
      <c r="D58" s="302"/>
      <c r="E58" s="303"/>
    </row>
    <row r="59" spans="1:5" ht="15">
      <c r="A59" s="63"/>
      <c r="B59" s="302"/>
      <c r="C59" s="303"/>
      <c r="D59" s="302"/>
      <c r="E59" s="303"/>
    </row>
    <row r="60" spans="1:5" ht="15">
      <c r="A60" s="63"/>
      <c r="B60" s="302"/>
      <c r="C60" s="303"/>
      <c r="D60" s="302"/>
      <c r="E60" s="303"/>
    </row>
    <row r="61" spans="1:5" ht="15">
      <c r="A61" s="63"/>
      <c r="B61" s="302"/>
      <c r="C61" s="303"/>
      <c r="D61" s="302"/>
      <c r="E61" s="303"/>
    </row>
    <row r="62" spans="1:5" ht="15">
      <c r="A62" s="63"/>
      <c r="B62" s="302"/>
      <c r="C62" s="303"/>
      <c r="D62" s="302"/>
      <c r="E62" s="303"/>
    </row>
    <row r="63" spans="1:5" ht="15">
      <c r="A63" s="76" t="s">
        <v>166</v>
      </c>
      <c r="B63" s="306">
        <f>SUM(B57:B62)</f>
        <v>0</v>
      </c>
      <c r="C63" s="307"/>
      <c r="D63" s="306">
        <f>SUM(D57:D62)</f>
        <v>0</v>
      </c>
      <c r="E63" s="307"/>
    </row>
    <row r="64" spans="1:5" ht="15">
      <c r="A64" s="64"/>
      <c r="B64" s="304"/>
      <c r="C64" s="305"/>
      <c r="D64" s="304"/>
      <c r="E64" s="305"/>
    </row>
    <row r="65" spans="1:5" ht="15">
      <c r="A65" s="76" t="s">
        <v>158</v>
      </c>
      <c r="B65" s="306">
        <f>SUM(B59:B64)</f>
        <v>0</v>
      </c>
      <c r="C65" s="307"/>
      <c r="D65" s="306">
        <f>SUM(D59:D64)</f>
        <v>0</v>
      </c>
      <c r="E65" s="307"/>
    </row>
    <row r="68" spans="1:5" ht="18">
      <c r="A68" s="154" t="s">
        <v>167</v>
      </c>
      <c r="B68" s="153"/>
      <c r="C68" s="153"/>
      <c r="D68" s="153"/>
      <c r="E68" s="153"/>
    </row>
  </sheetData>
  <sheetProtection/>
  <mergeCells count="48">
    <mergeCell ref="C12:D12"/>
    <mergeCell ref="C13:D13"/>
    <mergeCell ref="D46:E46"/>
    <mergeCell ref="A47:E47"/>
    <mergeCell ref="D48:E48"/>
    <mergeCell ref="B48:C48"/>
    <mergeCell ref="B46:C46"/>
    <mergeCell ref="A23:E23"/>
    <mergeCell ref="A14:E14"/>
    <mergeCell ref="A43:E43"/>
    <mergeCell ref="D49:E49"/>
    <mergeCell ref="D50:E50"/>
    <mergeCell ref="D51:E51"/>
    <mergeCell ref="D52:E52"/>
    <mergeCell ref="D53:E53"/>
    <mergeCell ref="D54:E54"/>
    <mergeCell ref="D58:E58"/>
    <mergeCell ref="D59:E59"/>
    <mergeCell ref="D60:E60"/>
    <mergeCell ref="D61:E61"/>
    <mergeCell ref="B57:C57"/>
    <mergeCell ref="B58:C58"/>
    <mergeCell ref="B59:C59"/>
    <mergeCell ref="B60:C60"/>
    <mergeCell ref="B50:C50"/>
    <mergeCell ref="B51:C51"/>
    <mergeCell ref="B52:C52"/>
    <mergeCell ref="B53:C53"/>
    <mergeCell ref="A56:E56"/>
    <mergeCell ref="D57:E57"/>
    <mergeCell ref="B62:C62"/>
    <mergeCell ref="B63:C63"/>
    <mergeCell ref="B64:C64"/>
    <mergeCell ref="D64:E64"/>
    <mergeCell ref="B65:C65"/>
    <mergeCell ref="D65:E65"/>
    <mergeCell ref="D62:E62"/>
    <mergeCell ref="D63:E63"/>
    <mergeCell ref="A4:E4"/>
    <mergeCell ref="A5:E5"/>
    <mergeCell ref="A9:E9"/>
    <mergeCell ref="A10:E10"/>
    <mergeCell ref="A44:E44"/>
    <mergeCell ref="B61:C61"/>
    <mergeCell ref="D55:E55"/>
    <mergeCell ref="B55:C55"/>
    <mergeCell ref="B54:C54"/>
    <mergeCell ref="B49:C4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37"/>
  <sheetViews>
    <sheetView zoomScalePageLayoutView="0" workbookViewId="0" topLeftCell="A1">
      <selection activeCell="G15" sqref="G15"/>
    </sheetView>
  </sheetViews>
  <sheetFormatPr defaultColWidth="11.421875" defaultRowHeight="15"/>
  <cols>
    <col min="1" max="1" width="5.57421875" style="0" customWidth="1"/>
    <col min="2" max="2" width="53.28125" style="0" customWidth="1"/>
    <col min="3" max="5" width="23.57421875" style="158" customWidth="1"/>
    <col min="6" max="6" width="35.140625" style="0" customWidth="1"/>
    <col min="7" max="7" width="17.00390625" style="0" customWidth="1"/>
    <col min="8" max="9" width="16.8515625" style="0" bestFit="1" customWidth="1"/>
  </cols>
  <sheetData>
    <row r="1" spans="1:8" ht="15.75">
      <c r="A1" s="250" t="s">
        <v>85</v>
      </c>
      <c r="B1" s="250"/>
      <c r="C1" s="250"/>
      <c r="D1" s="250"/>
      <c r="E1" s="250"/>
      <c r="F1" s="24"/>
      <c r="G1" s="24"/>
      <c r="H1" s="24"/>
    </row>
    <row r="2" spans="1:8" ht="15">
      <c r="A2" s="251" t="s">
        <v>218</v>
      </c>
      <c r="B2" s="251"/>
      <c r="C2" s="251"/>
      <c r="D2" s="251"/>
      <c r="E2" s="251"/>
      <c r="F2" s="26"/>
      <c r="G2" s="26"/>
      <c r="H2" s="26"/>
    </row>
    <row r="3" spans="1:8" ht="15">
      <c r="A3" s="256" t="str">
        <f>'Pptaria - Deuda Pública'!A10:E10</f>
        <v>AL 31 de diciembre 2021</v>
      </c>
      <c r="B3" s="256"/>
      <c r="C3" s="256"/>
      <c r="D3" s="256"/>
      <c r="E3" s="256"/>
      <c r="F3" s="25"/>
      <c r="G3" s="25"/>
      <c r="H3" s="25"/>
    </row>
    <row r="4" spans="1:8" ht="15">
      <c r="A4" s="4"/>
      <c r="B4" s="4"/>
      <c r="C4" s="171"/>
      <c r="D4" s="171"/>
      <c r="E4" s="171"/>
      <c r="F4" s="25"/>
      <c r="G4" s="25"/>
      <c r="H4" s="25"/>
    </row>
    <row r="6" spans="1:5" ht="18.75" customHeight="1">
      <c r="A6" s="323" t="s">
        <v>60</v>
      </c>
      <c r="B6" s="324"/>
      <c r="C6" s="227" t="s">
        <v>65</v>
      </c>
      <c r="D6" s="227" t="s">
        <v>68</v>
      </c>
      <c r="E6" s="228" t="s">
        <v>211</v>
      </c>
    </row>
    <row r="7" spans="1:5" ht="15.75" thickBot="1">
      <c r="A7" s="82"/>
      <c r="B7" s="83"/>
      <c r="C7" s="229"/>
      <c r="D7" s="229"/>
      <c r="E7" s="229"/>
    </row>
    <row r="8" spans="1:9" ht="15.75" thickBot="1">
      <c r="A8" s="325" t="s">
        <v>201</v>
      </c>
      <c r="B8" s="326"/>
      <c r="C8" s="230">
        <f>C9+C10</f>
        <v>2550262706</v>
      </c>
      <c r="D8" s="230">
        <f>D9+D10</f>
        <v>2548067353</v>
      </c>
      <c r="E8" s="230">
        <f>E9+E10</f>
        <v>2533887556</v>
      </c>
      <c r="G8" s="146"/>
      <c r="H8" s="146"/>
      <c r="I8" s="146"/>
    </row>
    <row r="9" spans="1:5" ht="15">
      <c r="A9" s="94"/>
      <c r="B9" s="84" t="s">
        <v>212</v>
      </c>
      <c r="C9" s="231"/>
      <c r="D9" s="231"/>
      <c r="E9" s="231"/>
    </row>
    <row r="10" spans="1:6" ht="15">
      <c r="A10" s="95"/>
      <c r="B10" s="85" t="s">
        <v>213</v>
      </c>
      <c r="C10" s="231">
        <v>2550262706</v>
      </c>
      <c r="D10" s="231">
        <v>2548067353</v>
      </c>
      <c r="E10" s="231">
        <v>2533887556</v>
      </c>
      <c r="F10" s="138"/>
    </row>
    <row r="11" spans="1:5" ht="15.75" thickBot="1">
      <c r="A11" s="86"/>
      <c r="B11" s="87"/>
      <c r="C11" s="232"/>
      <c r="D11" s="232"/>
      <c r="E11" s="232"/>
    </row>
    <row r="12" spans="1:5" ht="15.75" thickBot="1">
      <c r="A12" s="321" t="s">
        <v>202</v>
      </c>
      <c r="B12" s="322"/>
      <c r="C12" s="233">
        <f>C13+C14</f>
        <v>2550262706</v>
      </c>
      <c r="D12" s="233">
        <f>D13+D14</f>
        <v>2031844385</v>
      </c>
      <c r="E12" s="233">
        <f>E13+E14</f>
        <v>2020143155</v>
      </c>
    </row>
    <row r="13" spans="1:5" ht="15">
      <c r="A13" s="94"/>
      <c r="B13" s="84" t="s">
        <v>214</v>
      </c>
      <c r="C13" s="231"/>
      <c r="D13" s="231"/>
      <c r="E13" s="231"/>
    </row>
    <row r="14" spans="1:9" ht="15">
      <c r="A14" s="95"/>
      <c r="B14" s="85" t="s">
        <v>215</v>
      </c>
      <c r="C14" s="234">
        <v>2550262706</v>
      </c>
      <c r="D14" s="234">
        <v>2031844385</v>
      </c>
      <c r="E14" s="231">
        <v>2020143155</v>
      </c>
      <c r="G14" s="146"/>
      <c r="H14" s="146"/>
      <c r="I14" s="146"/>
    </row>
    <row r="15" spans="1:5" ht="15.75" thickBot="1">
      <c r="A15" s="88"/>
      <c r="B15" s="89"/>
      <c r="C15" s="235"/>
      <c r="D15" s="235"/>
      <c r="E15" s="235"/>
    </row>
    <row r="16" spans="1:5" ht="15.75" thickBot="1">
      <c r="A16" s="321" t="s">
        <v>203</v>
      </c>
      <c r="B16" s="322"/>
      <c r="C16" s="233">
        <f>C8-C12</f>
        <v>0</v>
      </c>
      <c r="D16" s="233">
        <f>D8-D12</f>
        <v>516222968</v>
      </c>
      <c r="E16" s="233">
        <f>E8-E12</f>
        <v>513744401</v>
      </c>
    </row>
    <row r="17" spans="1:5" ht="15">
      <c r="A17" s="96"/>
      <c r="B17" s="96"/>
      <c r="C17" s="236"/>
      <c r="D17" s="236"/>
      <c r="E17" s="236"/>
    </row>
    <row r="18" spans="1:5" ht="18.75" customHeight="1">
      <c r="A18" s="323" t="s">
        <v>60</v>
      </c>
      <c r="B18" s="324"/>
      <c r="C18" s="227" t="s">
        <v>65</v>
      </c>
      <c r="D18" s="227" t="s">
        <v>68</v>
      </c>
      <c r="E18" s="228" t="s">
        <v>211</v>
      </c>
    </row>
    <row r="19" spans="1:5" ht="15.75" thickBot="1">
      <c r="A19" s="86"/>
      <c r="B19" s="87"/>
      <c r="C19" s="232"/>
      <c r="D19" s="232"/>
      <c r="E19" s="232"/>
    </row>
    <row r="20" spans="1:5" ht="15.75" thickBot="1">
      <c r="A20" s="321" t="s">
        <v>204</v>
      </c>
      <c r="B20" s="322"/>
      <c r="C20" s="233">
        <f>C16</f>
        <v>0</v>
      </c>
      <c r="D20" s="233">
        <f>D16</f>
        <v>516222968</v>
      </c>
      <c r="E20" s="233">
        <f>E16</f>
        <v>513744401</v>
      </c>
    </row>
    <row r="21" spans="1:5" ht="15.75" thickBot="1">
      <c r="A21" s="90"/>
      <c r="B21" s="42"/>
      <c r="C21" s="221"/>
      <c r="D21" s="221"/>
      <c r="E21" s="221"/>
    </row>
    <row r="22" spans="1:5" ht="15.75" thickBot="1">
      <c r="A22" s="321" t="s">
        <v>205</v>
      </c>
      <c r="B22" s="322"/>
      <c r="C22" s="237"/>
      <c r="D22" s="237"/>
      <c r="E22" s="238"/>
    </row>
    <row r="23" spans="1:5" ht="15.75" thickBot="1">
      <c r="A23" s="91"/>
      <c r="B23" s="92"/>
      <c r="C23" s="221"/>
      <c r="D23" s="221"/>
      <c r="E23" s="221"/>
    </row>
    <row r="24" spans="1:5" ht="15.75" thickBot="1">
      <c r="A24" s="321" t="s">
        <v>206</v>
      </c>
      <c r="B24" s="322"/>
      <c r="C24" s="239">
        <f>C20-C22</f>
        <v>0</v>
      </c>
      <c r="D24" s="239">
        <f>D20-D22</f>
        <v>516222968</v>
      </c>
      <c r="E24" s="239">
        <f>E20-E22</f>
        <v>513744401</v>
      </c>
    </row>
    <row r="25" spans="1:5" ht="15">
      <c r="A25" s="96"/>
      <c r="B25" s="96"/>
      <c r="C25" s="236"/>
      <c r="D25" s="236"/>
      <c r="E25" s="236"/>
    </row>
    <row r="26" spans="1:5" ht="18.75" customHeight="1">
      <c r="A26" s="323" t="s">
        <v>60</v>
      </c>
      <c r="B26" s="324"/>
      <c r="C26" s="227" t="s">
        <v>65</v>
      </c>
      <c r="D26" s="227" t="s">
        <v>68</v>
      </c>
      <c r="E26" s="228" t="s">
        <v>211</v>
      </c>
    </row>
    <row r="27" spans="1:5" ht="15.75" thickBot="1">
      <c r="A27" s="86"/>
      <c r="B27" s="87"/>
      <c r="C27" s="240"/>
      <c r="D27" s="240"/>
      <c r="E27" s="240"/>
    </row>
    <row r="28" spans="1:5" ht="15.75" thickBot="1">
      <c r="A28" s="321" t="s">
        <v>207</v>
      </c>
      <c r="B28" s="322"/>
      <c r="C28" s="237"/>
      <c r="D28" s="237"/>
      <c r="E28" s="238"/>
    </row>
    <row r="29" spans="1:5" ht="15.75" thickBot="1">
      <c r="A29" s="90"/>
      <c r="B29" s="42"/>
      <c r="C29" s="220"/>
      <c r="D29" s="220"/>
      <c r="E29" s="220"/>
    </row>
    <row r="30" spans="1:5" ht="15.75" thickBot="1">
      <c r="A30" s="321" t="s">
        <v>208</v>
      </c>
      <c r="B30" s="322"/>
      <c r="C30" s="237"/>
      <c r="D30" s="237"/>
      <c r="E30" s="238"/>
    </row>
    <row r="31" spans="1:5" ht="15.75" thickBot="1">
      <c r="A31" s="91"/>
      <c r="B31" s="92"/>
      <c r="C31" s="221"/>
      <c r="D31" s="221"/>
      <c r="E31" s="221"/>
    </row>
    <row r="32" spans="1:5" ht="15.75" thickBot="1">
      <c r="A32" s="321" t="s">
        <v>209</v>
      </c>
      <c r="B32" s="322"/>
      <c r="C32" s="239">
        <f>C28-C30</f>
        <v>0</v>
      </c>
      <c r="D32" s="239">
        <f>D28-D30</f>
        <v>0</v>
      </c>
      <c r="E32" s="239">
        <f>E28-E30</f>
        <v>0</v>
      </c>
    </row>
    <row r="33" spans="1:5" ht="15">
      <c r="A33" s="93"/>
      <c r="B33" s="93"/>
      <c r="C33" s="241"/>
      <c r="D33" s="241"/>
      <c r="E33" s="241"/>
    </row>
    <row r="34" spans="1:5" ht="15">
      <c r="A34" s="93"/>
      <c r="B34" s="93"/>
      <c r="C34" s="241"/>
      <c r="D34" s="241"/>
      <c r="E34" s="241"/>
    </row>
    <row r="35" spans="1:5" ht="24.75" customHeight="1">
      <c r="A35" s="320" t="s">
        <v>217</v>
      </c>
      <c r="B35" s="320"/>
      <c r="C35" s="320"/>
      <c r="D35" s="320"/>
      <c r="E35" s="320"/>
    </row>
    <row r="36" spans="1:5" ht="24" customHeight="1">
      <c r="A36" s="320" t="s">
        <v>216</v>
      </c>
      <c r="B36" s="320"/>
      <c r="C36" s="320"/>
      <c r="D36" s="320"/>
      <c r="E36" s="320"/>
    </row>
    <row r="37" spans="1:5" ht="15">
      <c r="A37" s="327" t="s">
        <v>210</v>
      </c>
      <c r="B37" s="327"/>
      <c r="C37" s="327"/>
      <c r="D37" s="327"/>
      <c r="E37" s="327"/>
    </row>
  </sheetData>
  <sheetProtection/>
  <mergeCells count="18">
    <mergeCell ref="A36:E36"/>
    <mergeCell ref="A37:E37"/>
    <mergeCell ref="A1:E1"/>
    <mergeCell ref="A2:E2"/>
    <mergeCell ref="A3:E3"/>
    <mergeCell ref="A22:B22"/>
    <mergeCell ref="A24:B24"/>
    <mergeCell ref="A26:B26"/>
    <mergeCell ref="A28:B28"/>
    <mergeCell ref="A30:B30"/>
    <mergeCell ref="A35:E35"/>
    <mergeCell ref="A32:B32"/>
    <mergeCell ref="A6:B6"/>
    <mergeCell ref="A8:B8"/>
    <mergeCell ref="A12:B12"/>
    <mergeCell ref="A16:B16"/>
    <mergeCell ref="A18:B18"/>
    <mergeCell ref="A20:B2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I44"/>
  <sheetViews>
    <sheetView tabSelected="1" zoomScalePageLayoutView="0" workbookViewId="0" topLeftCell="A1">
      <pane xSplit="2" ySplit="9" topLeftCell="E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8" sqref="H38"/>
    </sheetView>
  </sheetViews>
  <sheetFormatPr defaultColWidth="11.421875" defaultRowHeight="15"/>
  <cols>
    <col min="1" max="1" width="6.28125" style="0" customWidth="1"/>
    <col min="2" max="2" width="19.8515625" style="0" customWidth="1"/>
    <col min="3" max="3" width="45.00390625" style="0" customWidth="1"/>
    <col min="4" max="4" width="20.28125" style="0" customWidth="1"/>
    <col min="5" max="5" width="19.421875" style="0" customWidth="1"/>
    <col min="6" max="6" width="22.421875" style="0" customWidth="1"/>
    <col min="7" max="7" width="19.421875" style="0" customWidth="1"/>
    <col min="8" max="8" width="20.421875" style="0" customWidth="1"/>
    <col min="9" max="9" width="19.7109375" style="0" customWidth="1"/>
    <col min="11" max="11" width="19.421875" style="145" customWidth="1"/>
  </cols>
  <sheetData>
    <row r="1" spans="1:9" ht="15.75">
      <c r="A1" s="250" t="s">
        <v>85</v>
      </c>
      <c r="B1" s="250"/>
      <c r="C1" s="250"/>
      <c r="D1" s="250"/>
      <c r="E1" s="250"/>
      <c r="F1" s="250"/>
      <c r="G1" s="250"/>
      <c r="H1" s="250"/>
      <c r="I1" s="250"/>
    </row>
    <row r="2" spans="1:9" ht="15">
      <c r="A2" s="251" t="s">
        <v>95</v>
      </c>
      <c r="B2" s="251"/>
      <c r="C2" s="251"/>
      <c r="D2" s="251"/>
      <c r="E2" s="251"/>
      <c r="F2" s="251"/>
      <c r="G2" s="251"/>
      <c r="H2" s="251"/>
      <c r="I2" s="251"/>
    </row>
    <row r="3" spans="1:9" ht="18.75" customHeight="1">
      <c r="A3" s="272" t="s">
        <v>199</v>
      </c>
      <c r="B3" s="272"/>
      <c r="C3" s="272"/>
      <c r="D3" s="272"/>
      <c r="E3" s="272"/>
      <c r="F3" s="272"/>
      <c r="G3" s="272"/>
      <c r="H3" s="272"/>
      <c r="I3" s="272"/>
    </row>
    <row r="4" spans="1:9" ht="15">
      <c r="A4" s="256" t="str">
        <f>'Pptaria - Indic. Postura Fiscal'!A3:E3</f>
        <v>AL 31 de diciembre 2021</v>
      </c>
      <c r="B4" s="256"/>
      <c r="C4" s="256"/>
      <c r="D4" s="256"/>
      <c r="E4" s="256"/>
      <c r="F4" s="256"/>
      <c r="G4" s="256"/>
      <c r="H4" s="256"/>
      <c r="I4" s="256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7" spans="1:9" ht="21.75" customHeight="1">
      <c r="A7" s="340" t="s">
        <v>60</v>
      </c>
      <c r="B7" s="341"/>
      <c r="C7" s="342"/>
      <c r="D7" s="337" t="s">
        <v>97</v>
      </c>
      <c r="E7" s="338"/>
      <c r="F7" s="338"/>
      <c r="G7" s="338"/>
      <c r="H7" s="339"/>
      <c r="I7" s="335" t="s">
        <v>88</v>
      </c>
    </row>
    <row r="8" spans="1:9" ht="32.25" customHeight="1">
      <c r="A8" s="308"/>
      <c r="B8" s="309"/>
      <c r="C8" s="343"/>
      <c r="D8" s="129" t="s">
        <v>89</v>
      </c>
      <c r="E8" s="130" t="s">
        <v>90</v>
      </c>
      <c r="F8" s="129" t="s">
        <v>67</v>
      </c>
      <c r="G8" s="129" t="s">
        <v>68</v>
      </c>
      <c r="H8" s="129" t="s">
        <v>91</v>
      </c>
      <c r="I8" s="336"/>
    </row>
    <row r="9" spans="1:9" ht="15" customHeight="1" hidden="1">
      <c r="A9" s="344"/>
      <c r="B9" s="345"/>
      <c r="C9" s="346"/>
      <c r="D9" s="131">
        <v>1</v>
      </c>
      <c r="E9" s="131">
        <v>2</v>
      </c>
      <c r="F9" s="131" t="s">
        <v>92</v>
      </c>
      <c r="G9" s="131">
        <v>4</v>
      </c>
      <c r="H9" s="131">
        <v>5</v>
      </c>
      <c r="I9" s="132" t="s">
        <v>93</v>
      </c>
    </row>
    <row r="10" spans="1:9" ht="15" customHeight="1">
      <c r="A10" s="73"/>
      <c r="B10" s="74"/>
      <c r="C10" s="75"/>
      <c r="D10" s="75"/>
      <c r="E10" s="75"/>
      <c r="F10" s="75"/>
      <c r="G10" s="75"/>
      <c r="H10" s="74"/>
      <c r="I10" s="75"/>
    </row>
    <row r="11" spans="1:9" ht="15" customHeight="1">
      <c r="A11" s="328" t="s">
        <v>168</v>
      </c>
      <c r="B11" s="329"/>
      <c r="C11" s="330"/>
      <c r="D11" s="100">
        <f aca="true" t="shared" si="0" ref="D11:I11">SUM(D12,D15,D24,D28,D31,D36)</f>
        <v>1387554392</v>
      </c>
      <c r="E11" s="100">
        <f t="shared" si="0"/>
        <v>1162708314</v>
      </c>
      <c r="F11" s="100">
        <f t="shared" si="0"/>
        <v>2550262706</v>
      </c>
      <c r="G11" s="100">
        <f t="shared" si="0"/>
        <v>2031844385</v>
      </c>
      <c r="H11" s="100">
        <f t="shared" si="0"/>
        <v>2020143155</v>
      </c>
      <c r="I11" s="100">
        <f t="shared" si="0"/>
        <v>518418321</v>
      </c>
    </row>
    <row r="12" spans="1:9" ht="24.75" customHeight="1">
      <c r="A12" s="68"/>
      <c r="B12" s="333" t="s">
        <v>169</v>
      </c>
      <c r="C12" s="334"/>
      <c r="D12" s="101">
        <f>SUM(D13:D14)</f>
        <v>1145487092</v>
      </c>
      <c r="E12" s="101">
        <f>SUM(E13:E14)</f>
        <v>1083080126</v>
      </c>
      <c r="F12" s="101">
        <f>SUM(F13:F14)</f>
        <v>2228567218</v>
      </c>
      <c r="G12" s="101">
        <f>SUM(G13:G14)</f>
        <v>1740961191</v>
      </c>
      <c r="H12" s="101">
        <f>SUM(H13:H14)</f>
        <v>1743439757</v>
      </c>
      <c r="I12" s="142">
        <f>IF(AND(G12&gt;=0,F12&gt;=0),(F12-G12),"-")</f>
        <v>487606027</v>
      </c>
    </row>
    <row r="13" spans="1:9" ht="15" customHeight="1">
      <c r="A13" s="68"/>
      <c r="B13" s="151"/>
      <c r="C13" s="152" t="s">
        <v>170</v>
      </c>
      <c r="D13" s="103">
        <v>1145487092</v>
      </c>
      <c r="E13" s="102">
        <v>1083080126</v>
      </c>
      <c r="F13" s="104">
        <f>D13+E13</f>
        <v>2228567218</v>
      </c>
      <c r="G13" s="103">
        <v>1740961191</v>
      </c>
      <c r="H13" s="103">
        <v>1743439757</v>
      </c>
      <c r="I13" s="105">
        <f>IF(AND(G13&gt;=0,F13&gt;=0),(F13-G13),"-")</f>
        <v>487606027</v>
      </c>
    </row>
    <row r="14" spans="1:9" ht="15" customHeight="1">
      <c r="A14" s="68"/>
      <c r="B14" s="151"/>
      <c r="C14" s="152" t="s">
        <v>171</v>
      </c>
      <c r="D14" s="141"/>
      <c r="E14" s="141"/>
      <c r="F14" s="104">
        <f aca="true" t="shared" si="1" ref="F14:F40">IF(AND(E14&gt;=0,D14&gt;=0),SUM(D14:E14),"-")</f>
        <v>0</v>
      </c>
      <c r="G14" s="141"/>
      <c r="H14" s="141"/>
      <c r="I14" s="140">
        <f>IF(AND(G14&gt;=0,F14&gt;=0),(F14-G14),"-")</f>
        <v>0</v>
      </c>
    </row>
    <row r="15" spans="1:9" ht="15" customHeight="1">
      <c r="A15" s="68"/>
      <c r="B15" s="333" t="s">
        <v>172</v>
      </c>
      <c r="C15" s="334"/>
      <c r="D15" s="142">
        <f aca="true" t="shared" si="2" ref="D15:I15">SUM(D16:D23)</f>
        <v>18067300</v>
      </c>
      <c r="E15" s="142">
        <f t="shared" si="2"/>
        <v>61214538</v>
      </c>
      <c r="F15" s="142">
        <f t="shared" si="2"/>
        <v>79281838</v>
      </c>
      <c r="G15" s="142">
        <f t="shared" si="2"/>
        <v>78971163</v>
      </c>
      <c r="H15" s="142">
        <f t="shared" si="2"/>
        <v>64791367</v>
      </c>
      <c r="I15" s="101">
        <f t="shared" si="2"/>
        <v>310675</v>
      </c>
    </row>
    <row r="16" spans="1:9" ht="15">
      <c r="A16" s="68"/>
      <c r="B16" s="151"/>
      <c r="C16" s="152" t="s">
        <v>173</v>
      </c>
      <c r="D16" s="141">
        <v>18067300</v>
      </c>
      <c r="E16" s="141">
        <v>61214538</v>
      </c>
      <c r="F16" s="104">
        <f>D16+E16</f>
        <v>79281838</v>
      </c>
      <c r="G16" s="141">
        <v>78971163</v>
      </c>
      <c r="H16" s="141">
        <v>64791367</v>
      </c>
      <c r="I16" s="140">
        <f aca="true" t="shared" si="3" ref="I16:I40">IF(AND(G16&gt;=0,F16&gt;=0),(F16-G16),"-")</f>
        <v>310675</v>
      </c>
    </row>
    <row r="17" spans="1:9" ht="28.5" customHeight="1">
      <c r="A17" s="68"/>
      <c r="B17" s="151"/>
      <c r="C17" s="152" t="s">
        <v>174</v>
      </c>
      <c r="D17" s="102"/>
      <c r="E17" s="103"/>
      <c r="F17" s="104">
        <f t="shared" si="1"/>
        <v>0</v>
      </c>
      <c r="G17" s="102"/>
      <c r="H17" s="103"/>
      <c r="I17" s="105">
        <f t="shared" si="3"/>
        <v>0</v>
      </c>
    </row>
    <row r="18" spans="1:9" ht="24">
      <c r="A18" s="68"/>
      <c r="B18" s="151"/>
      <c r="C18" s="152" t="s">
        <v>175</v>
      </c>
      <c r="D18" s="102"/>
      <c r="E18" s="103"/>
      <c r="F18" s="104">
        <f t="shared" si="1"/>
        <v>0</v>
      </c>
      <c r="G18" s="103"/>
      <c r="H18" s="103"/>
      <c r="I18" s="105">
        <f t="shared" si="3"/>
        <v>0</v>
      </c>
    </row>
    <row r="19" spans="1:9" ht="15" customHeight="1">
      <c r="A19" s="68"/>
      <c r="B19" s="151"/>
      <c r="C19" s="152" t="s">
        <v>176</v>
      </c>
      <c r="D19" s="102"/>
      <c r="E19" s="103"/>
      <c r="F19" s="104">
        <f t="shared" si="1"/>
        <v>0</v>
      </c>
      <c r="G19" s="103"/>
      <c r="H19" s="103"/>
      <c r="I19" s="105">
        <f t="shared" si="3"/>
        <v>0</v>
      </c>
    </row>
    <row r="20" spans="1:9" ht="15" customHeight="1">
      <c r="A20" s="68"/>
      <c r="B20" s="151"/>
      <c r="C20" s="152" t="s">
        <v>177</v>
      </c>
      <c r="D20" s="102"/>
      <c r="E20" s="103"/>
      <c r="F20" s="104">
        <f t="shared" si="1"/>
        <v>0</v>
      </c>
      <c r="G20" s="103"/>
      <c r="H20" s="103"/>
      <c r="I20" s="105">
        <f t="shared" si="3"/>
        <v>0</v>
      </c>
    </row>
    <row r="21" spans="1:9" ht="24">
      <c r="A21" s="68"/>
      <c r="B21" s="151"/>
      <c r="C21" s="152" t="s">
        <v>178</v>
      </c>
      <c r="D21" s="102"/>
      <c r="E21" s="103"/>
      <c r="F21" s="104">
        <f t="shared" si="1"/>
        <v>0</v>
      </c>
      <c r="G21" s="103"/>
      <c r="H21" s="103"/>
      <c r="I21" s="105">
        <f t="shared" si="3"/>
        <v>0</v>
      </c>
    </row>
    <row r="22" spans="1:9" ht="15" customHeight="1">
      <c r="A22" s="68"/>
      <c r="B22" s="151"/>
      <c r="C22" s="152" t="s">
        <v>179</v>
      </c>
      <c r="D22" s="102"/>
      <c r="E22" s="103"/>
      <c r="F22" s="104">
        <f t="shared" si="1"/>
        <v>0</v>
      </c>
      <c r="G22" s="103"/>
      <c r="H22" s="103"/>
      <c r="I22" s="105">
        <f t="shared" si="3"/>
        <v>0</v>
      </c>
    </row>
    <row r="23" spans="1:9" ht="15" customHeight="1">
      <c r="A23" s="68"/>
      <c r="B23" s="151"/>
      <c r="C23" s="152" t="s">
        <v>180</v>
      </c>
      <c r="D23" s="102"/>
      <c r="E23" s="103"/>
      <c r="F23" s="104">
        <f>D23+E23</f>
        <v>0</v>
      </c>
      <c r="G23" s="103"/>
      <c r="H23" s="103"/>
      <c r="I23" s="105">
        <f t="shared" si="3"/>
        <v>0</v>
      </c>
    </row>
    <row r="24" spans="1:9" ht="15" customHeight="1">
      <c r="A24" s="68"/>
      <c r="B24" s="333" t="s">
        <v>181</v>
      </c>
      <c r="C24" s="334"/>
      <c r="D24" s="101">
        <f aca="true" t="shared" si="4" ref="D24:I24">SUM(D25:D27)</f>
        <v>0</v>
      </c>
      <c r="E24" s="101">
        <f t="shared" si="4"/>
        <v>0</v>
      </c>
      <c r="F24" s="101">
        <f t="shared" si="4"/>
        <v>0</v>
      </c>
      <c r="G24" s="101">
        <f t="shared" si="4"/>
        <v>0</v>
      </c>
      <c r="H24" s="101">
        <f t="shared" si="4"/>
        <v>0</v>
      </c>
      <c r="I24" s="101">
        <f t="shared" si="4"/>
        <v>0</v>
      </c>
    </row>
    <row r="25" spans="1:9" ht="24">
      <c r="A25" s="68"/>
      <c r="B25" s="151"/>
      <c r="C25" s="152" t="s">
        <v>182</v>
      </c>
      <c r="D25" s="102"/>
      <c r="E25" s="103"/>
      <c r="F25" s="104">
        <f t="shared" si="1"/>
        <v>0</v>
      </c>
      <c r="G25" s="103"/>
      <c r="H25" s="103"/>
      <c r="I25" s="105">
        <f t="shared" si="3"/>
        <v>0</v>
      </c>
    </row>
    <row r="26" spans="1:9" ht="24">
      <c r="A26" s="68"/>
      <c r="B26" s="151"/>
      <c r="C26" s="152" t="s">
        <v>183</v>
      </c>
      <c r="D26" s="102"/>
      <c r="E26" s="103"/>
      <c r="F26" s="104">
        <f t="shared" si="1"/>
        <v>0</v>
      </c>
      <c r="G26" s="103"/>
      <c r="H26" s="103"/>
      <c r="I26" s="105">
        <f t="shared" si="3"/>
        <v>0</v>
      </c>
    </row>
    <row r="27" spans="1:9" ht="15">
      <c r="A27" s="68"/>
      <c r="B27" s="151"/>
      <c r="C27" s="152" t="s">
        <v>184</v>
      </c>
      <c r="D27" s="102"/>
      <c r="E27" s="103"/>
      <c r="F27" s="104">
        <f t="shared" si="1"/>
        <v>0</v>
      </c>
      <c r="G27" s="103"/>
      <c r="H27" s="103"/>
      <c r="I27" s="105">
        <f t="shared" si="3"/>
        <v>0</v>
      </c>
    </row>
    <row r="28" spans="1:9" ht="15" customHeight="1">
      <c r="A28" s="68"/>
      <c r="B28" s="333" t="s">
        <v>185</v>
      </c>
      <c r="C28" s="334"/>
      <c r="D28" s="101">
        <f aca="true" t="shared" si="5" ref="D28:I28">SUM(D29:D30)</f>
        <v>0</v>
      </c>
      <c r="E28" s="101">
        <f t="shared" si="5"/>
        <v>0</v>
      </c>
      <c r="F28" s="101">
        <f t="shared" si="5"/>
        <v>0</v>
      </c>
      <c r="G28" s="101">
        <f t="shared" si="5"/>
        <v>0</v>
      </c>
      <c r="H28" s="101">
        <f t="shared" si="5"/>
        <v>0</v>
      </c>
      <c r="I28" s="101">
        <f t="shared" si="5"/>
        <v>0</v>
      </c>
    </row>
    <row r="29" spans="1:9" ht="24">
      <c r="A29" s="68"/>
      <c r="B29" s="109"/>
      <c r="C29" s="110" t="s">
        <v>186</v>
      </c>
      <c r="D29" s="102"/>
      <c r="E29" s="103"/>
      <c r="F29" s="104">
        <f t="shared" si="1"/>
        <v>0</v>
      </c>
      <c r="G29" s="103"/>
      <c r="H29" s="103"/>
      <c r="I29" s="105">
        <f t="shared" si="3"/>
        <v>0</v>
      </c>
    </row>
    <row r="30" spans="1:9" ht="36.75" customHeight="1">
      <c r="A30" s="68"/>
      <c r="B30" s="109"/>
      <c r="C30" s="110" t="s">
        <v>187</v>
      </c>
      <c r="D30" s="102"/>
      <c r="E30" s="103"/>
      <c r="F30" s="104">
        <f t="shared" si="1"/>
        <v>0</v>
      </c>
      <c r="G30" s="103" t="s">
        <v>188</v>
      </c>
      <c r="H30" s="103"/>
      <c r="I30" s="105">
        <v>0</v>
      </c>
    </row>
    <row r="31" spans="1:9" ht="15" customHeight="1">
      <c r="A31" s="68"/>
      <c r="B31" s="333" t="s">
        <v>189</v>
      </c>
      <c r="C31" s="334"/>
      <c r="D31" s="101">
        <f aca="true" t="shared" si="6" ref="D31:I31">SUM(D32:D35)</f>
        <v>0</v>
      </c>
      <c r="E31" s="101">
        <f t="shared" si="6"/>
        <v>0</v>
      </c>
      <c r="F31" s="101">
        <f t="shared" si="6"/>
        <v>0</v>
      </c>
      <c r="G31" s="101">
        <f t="shared" si="6"/>
        <v>0</v>
      </c>
      <c r="H31" s="101">
        <f t="shared" si="6"/>
        <v>0</v>
      </c>
      <c r="I31" s="101">
        <f t="shared" si="6"/>
        <v>0</v>
      </c>
    </row>
    <row r="32" spans="1:9" ht="15" customHeight="1">
      <c r="A32" s="68"/>
      <c r="B32" s="109"/>
      <c r="C32" s="110" t="s">
        <v>190</v>
      </c>
      <c r="D32" s="102"/>
      <c r="E32" s="103"/>
      <c r="F32" s="104">
        <f t="shared" si="1"/>
        <v>0</v>
      </c>
      <c r="G32" s="103"/>
      <c r="H32" s="103"/>
      <c r="I32" s="105">
        <f t="shared" si="3"/>
        <v>0</v>
      </c>
    </row>
    <row r="33" spans="1:9" ht="15">
      <c r="A33" s="68"/>
      <c r="B33" s="109"/>
      <c r="C33" s="110" t="s">
        <v>191</v>
      </c>
      <c r="D33" s="102"/>
      <c r="E33" s="103"/>
      <c r="F33" s="104">
        <f t="shared" si="1"/>
        <v>0</v>
      </c>
      <c r="G33" s="103"/>
      <c r="H33" s="103"/>
      <c r="I33" s="105">
        <f t="shared" si="3"/>
        <v>0</v>
      </c>
    </row>
    <row r="34" spans="1:9" ht="37.5" customHeight="1">
      <c r="A34" s="68"/>
      <c r="B34" s="109"/>
      <c r="C34" s="110" t="s">
        <v>192</v>
      </c>
      <c r="D34" s="102"/>
      <c r="E34" s="103"/>
      <c r="F34" s="104">
        <f t="shared" si="1"/>
        <v>0</v>
      </c>
      <c r="G34" s="103"/>
      <c r="H34" s="103"/>
      <c r="I34" s="105">
        <f t="shared" si="3"/>
        <v>0</v>
      </c>
    </row>
    <row r="35" spans="1:9" ht="24">
      <c r="A35" s="68"/>
      <c r="B35" s="109"/>
      <c r="C35" s="110" t="s">
        <v>193</v>
      </c>
      <c r="D35" s="102"/>
      <c r="E35" s="103"/>
      <c r="F35" s="104">
        <f>IF(AND(E35&gt;=0,D35&gt;=0),SUM(D35:E35),"-")</f>
        <v>0</v>
      </c>
      <c r="G35" s="103"/>
      <c r="H35" s="103"/>
      <c r="I35" s="105">
        <f t="shared" si="3"/>
        <v>0</v>
      </c>
    </row>
    <row r="36" spans="1:9" ht="15" customHeight="1">
      <c r="A36" s="68"/>
      <c r="B36" s="333" t="s">
        <v>194</v>
      </c>
      <c r="C36" s="334"/>
      <c r="D36" s="101">
        <f aca="true" t="shared" si="7" ref="D36:I36">SUM(D37)</f>
        <v>224000000</v>
      </c>
      <c r="E36" s="101">
        <f t="shared" si="7"/>
        <v>18413650</v>
      </c>
      <c r="F36" s="101">
        <f t="shared" si="7"/>
        <v>242413650</v>
      </c>
      <c r="G36" s="101">
        <f t="shared" si="7"/>
        <v>211912031</v>
      </c>
      <c r="H36" s="101">
        <f t="shared" si="7"/>
        <v>211912031</v>
      </c>
      <c r="I36" s="101">
        <f t="shared" si="7"/>
        <v>30501619</v>
      </c>
    </row>
    <row r="37" spans="1:9" ht="15">
      <c r="A37" s="68"/>
      <c r="B37" s="109"/>
      <c r="C37" s="139" t="s">
        <v>195</v>
      </c>
      <c r="D37" s="144">
        <v>224000000</v>
      </c>
      <c r="E37" s="141">
        <v>18413650</v>
      </c>
      <c r="F37" s="143">
        <f>D37+E37</f>
        <v>242413650</v>
      </c>
      <c r="G37" s="103">
        <v>211912031</v>
      </c>
      <c r="H37" s="103">
        <v>211912031</v>
      </c>
      <c r="I37" s="105">
        <f t="shared" si="3"/>
        <v>30501619</v>
      </c>
    </row>
    <row r="38" spans="1:9" ht="15" customHeight="1">
      <c r="A38" s="328" t="s">
        <v>196</v>
      </c>
      <c r="B38" s="329"/>
      <c r="C38" s="330"/>
      <c r="D38" s="102"/>
      <c r="E38" s="103"/>
      <c r="F38" s="104">
        <f t="shared" si="1"/>
        <v>0</v>
      </c>
      <c r="G38" s="103"/>
      <c r="H38" s="103"/>
      <c r="I38" s="105">
        <f t="shared" si="3"/>
        <v>0</v>
      </c>
    </row>
    <row r="39" spans="1:9" ht="15" customHeight="1">
      <c r="A39" s="328" t="s">
        <v>197</v>
      </c>
      <c r="B39" s="329"/>
      <c r="C39" s="330"/>
      <c r="D39" s="102"/>
      <c r="E39" s="103"/>
      <c r="F39" s="104">
        <f t="shared" si="1"/>
        <v>0</v>
      </c>
      <c r="G39" s="103"/>
      <c r="H39" s="103"/>
      <c r="I39" s="105">
        <f t="shared" si="3"/>
        <v>0</v>
      </c>
    </row>
    <row r="40" spans="1:9" ht="15" customHeight="1">
      <c r="A40" s="328" t="s">
        <v>198</v>
      </c>
      <c r="B40" s="329"/>
      <c r="C40" s="330"/>
      <c r="D40" s="102"/>
      <c r="E40" s="103"/>
      <c r="F40" s="104">
        <f t="shared" si="1"/>
        <v>0</v>
      </c>
      <c r="G40" s="103"/>
      <c r="H40" s="103"/>
      <c r="I40" s="105">
        <f t="shared" si="3"/>
        <v>0</v>
      </c>
    </row>
    <row r="41" spans="1:9" ht="15">
      <c r="A41" s="69"/>
      <c r="B41" s="70"/>
      <c r="C41" s="71"/>
      <c r="D41" s="106"/>
      <c r="E41" s="107"/>
      <c r="F41" s="107"/>
      <c r="G41" s="107"/>
      <c r="H41" s="107"/>
      <c r="I41" s="107"/>
    </row>
    <row r="42" spans="1:9" ht="15" customHeight="1">
      <c r="A42" s="72"/>
      <c r="B42" s="331" t="s">
        <v>94</v>
      </c>
      <c r="C42" s="332"/>
      <c r="D42" s="108">
        <f aca="true" t="shared" si="8" ref="D42:I42">SUM(D11,D38,D39,D40)</f>
        <v>1387554392</v>
      </c>
      <c r="E42" s="108">
        <f t="shared" si="8"/>
        <v>1162708314</v>
      </c>
      <c r="F42" s="108">
        <f t="shared" si="8"/>
        <v>2550262706</v>
      </c>
      <c r="G42" s="108">
        <f t="shared" si="8"/>
        <v>2031844385</v>
      </c>
      <c r="H42" s="108">
        <f t="shared" si="8"/>
        <v>2020143155</v>
      </c>
      <c r="I42" s="108">
        <f t="shared" si="8"/>
        <v>518418321</v>
      </c>
    </row>
    <row r="43" spans="4:8" ht="15" customHeight="1">
      <c r="D43" s="113"/>
      <c r="E43" s="123"/>
      <c r="G43" s="118"/>
      <c r="H43" s="118"/>
    </row>
    <row r="44" spans="7:8" ht="15" customHeight="1">
      <c r="G44" s="145"/>
      <c r="H44" s="149"/>
    </row>
    <row r="45" ht="15" customHeight="1"/>
    <row r="46" ht="15" customHeight="1"/>
  </sheetData>
  <sheetProtection/>
  <mergeCells count="18">
    <mergeCell ref="A3:I3"/>
    <mergeCell ref="B15:C15"/>
    <mergeCell ref="B12:C12"/>
    <mergeCell ref="A2:I2"/>
    <mergeCell ref="A1:I1"/>
    <mergeCell ref="I7:I8"/>
    <mergeCell ref="D7:H7"/>
    <mergeCell ref="A7:C9"/>
    <mergeCell ref="A38:C38"/>
    <mergeCell ref="B42:C42"/>
    <mergeCell ref="A40:C40"/>
    <mergeCell ref="A11:C11"/>
    <mergeCell ref="A39:C39"/>
    <mergeCell ref="A4:I4"/>
    <mergeCell ref="B36:C36"/>
    <mergeCell ref="B31:C31"/>
    <mergeCell ref="B28:C28"/>
    <mergeCell ref="B24:C2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69" r:id="rId2"/>
  <ignoredErrors>
    <ignoredError sqref="E24:I36 F15:I15 E38:I39 F37 I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Gustavo Cruz Rodriguez Pérez</cp:lastModifiedBy>
  <cp:lastPrinted>2020-02-11T19:55:18Z</cp:lastPrinted>
  <dcterms:created xsi:type="dcterms:W3CDTF">2013-04-18T20:56:07Z</dcterms:created>
  <dcterms:modified xsi:type="dcterms:W3CDTF">2022-03-16T17:42:33Z</dcterms:modified>
  <cp:category/>
  <cp:version/>
  <cp:contentType/>
  <cp:contentStatus/>
</cp:coreProperties>
</file>