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PlaneacionxX\Desktop\2018\PRESUPUESTO\"/>
    </mc:Choice>
  </mc:AlternateContent>
  <bookViews>
    <workbookView xWindow="0" yWindow="0" windowWidth="20490" windowHeight="7755" tabRatio="801" firstSheet="1" activeTab="3"/>
  </bookViews>
  <sheets>
    <sheet name="PFTPG concentrado" sheetId="3" state="hidden" r:id="rId1"/>
    <sheet name="cuadro " sheetId="5" r:id="rId2"/>
    <sheet name="PFTPG concentrado " sheetId="6" r:id="rId3"/>
    <sheet name="PRESUPUESTO POR META" sheetId="4" r:id="rId4"/>
  </sheets>
  <definedNames>
    <definedName name="__xlnm._FilterDatabase">"$#REF!.$A$10:$B$103"</definedName>
    <definedName name="__xlnm._FilterDatabase_1">"$#REF!.$A$10:$B$103"</definedName>
    <definedName name="__xlnm._FilterDatabase_1_1">#N/A</definedName>
    <definedName name="__xlnm._FilterDatabase_10">"$#REF!.$A$10:$B$103"</definedName>
    <definedName name="__xlnm._FilterDatabase_10_1">#N/A</definedName>
    <definedName name="__xlnm._FilterDatabase_11">"$#REF!.$A$10:$B$103"</definedName>
    <definedName name="__xlnm._FilterDatabase_11_1">#N/A</definedName>
    <definedName name="__xlnm._FilterDatabase_12">"$#REF!.$A$10:$J$104"</definedName>
    <definedName name="__xlnm._FilterDatabase_12_1">#N/A</definedName>
    <definedName name="__xlnm._FilterDatabase_13">"$#REF!.$A$10:$B$103"</definedName>
    <definedName name="__xlnm._FilterDatabase_13_1">#N/A</definedName>
    <definedName name="__xlnm._FilterDatabase_14">"$#REF!.$A$10:$B$103"</definedName>
    <definedName name="__xlnm._FilterDatabase_14_1">#N/A</definedName>
    <definedName name="__xlnm._FilterDatabase_15">"$#REF!.$A$10:$B$103"</definedName>
    <definedName name="__xlnm._FilterDatabase_15_1">#N/A</definedName>
    <definedName name="__xlnm._FilterDatabase_16">"$#REF!.$A$10:$B$103"</definedName>
    <definedName name="__xlnm._FilterDatabase_16_1">#N/A</definedName>
    <definedName name="__xlnm._FilterDatabase_17">"$#REF!.$A$10:$B$103"</definedName>
    <definedName name="__xlnm._FilterDatabase_17_1">#N/A</definedName>
    <definedName name="__xlnm._FilterDatabase_18">"$#REF!.$A$8:$P$49"</definedName>
    <definedName name="__xlnm._FilterDatabase_18_1">#N/A</definedName>
    <definedName name="__xlnm._FilterDatabase_19">#N/A</definedName>
    <definedName name="__xlnm._FilterDatabase_19_1">#N/A</definedName>
    <definedName name="__xlnm._FilterDatabase_2">"$#REF!.$A$10:$B$103"</definedName>
    <definedName name="__xlnm._FilterDatabase_2_1">#N/A</definedName>
    <definedName name="__xlnm._FilterDatabase_20">#N/A</definedName>
    <definedName name="__xlnm._FilterDatabase_3">"$#REF!.$A$10:$B$103"</definedName>
    <definedName name="__xlnm._FilterDatabase_3_1">#N/A</definedName>
    <definedName name="__xlnm._FilterDatabase_4">"$#REF!.$B$10:$C$103"</definedName>
    <definedName name="__xlnm._FilterDatabase_4_1">#N/A</definedName>
    <definedName name="__xlnm._FilterDatabase_5" localSheetId="2">'PFTPG concentrado '!$A$9:$B$46</definedName>
    <definedName name="__xlnm._FilterDatabase_5">'PFTPG concentrado'!$A$10:$B$112</definedName>
    <definedName name="__xlnm._FilterDatabase_5_1">#N/A</definedName>
    <definedName name="__xlnm._FilterDatabase_5_2" localSheetId="2">'PFTPG concentrado '!$A$9:$B$46</definedName>
    <definedName name="__xlnm._FilterDatabase_5_2">'PFTPG concentrado'!$A$10:$B$112</definedName>
    <definedName name="__xlnm._FilterDatabase_6">"$#REF!.$A$10:$B$103"</definedName>
    <definedName name="__xlnm._FilterDatabase_6_1">#REF!</definedName>
    <definedName name="__xlnm._FilterDatabase_7">"$#REF!.$A$10:$B$103"</definedName>
    <definedName name="__xlnm._FilterDatabase_7_1">#N/A</definedName>
    <definedName name="__xlnm._FilterDatabase_8">"$#REF!.$A$10:$B$103"</definedName>
    <definedName name="__xlnm._FilterDatabase_8_1">#N/A</definedName>
    <definedName name="__xlnm._FilterDatabase_9">"$#REF!.$A$10:$B$103"</definedName>
    <definedName name="__xlnm._FilterDatabase_9_1">#N/A</definedName>
    <definedName name="__xlnm.Print_Area">"$#REF!.$A$1:$W$103"</definedName>
    <definedName name="__xlnm.Print_Area_1">"$#REF!.$A$1:$W$104"</definedName>
    <definedName name="__xlnm.Print_Area_10">"$#REF!.$A$1:$W$104"</definedName>
    <definedName name="__xlnm.Print_Area_11">"$#REF!.$A$1:$W$104"</definedName>
    <definedName name="__xlnm.Print_Area_12">"$#REF!.$A$1:$W$104"</definedName>
    <definedName name="__xlnm.Print_Area_13">"$#REF!.$A$1:$W$104"</definedName>
    <definedName name="__xlnm.Print_Area_14">"$#REF!.$A$1:$J$105"</definedName>
    <definedName name="__xlnm.Print_Area_15">"$#REF!.$A$1:$Y$104"</definedName>
    <definedName name="__xlnm.Print_Area_16">"$#REF!.$A$1:$Y$104"</definedName>
    <definedName name="__xlnm.Print_Area_17">"$#REF!.$A$1:$Y$104"</definedName>
    <definedName name="__xlnm.Print_Area_18">"$#REF!.$A$1:$Y$104"</definedName>
    <definedName name="__xlnm.Print_Area_19">"$#REF!.$A$1:$F$47"</definedName>
    <definedName name="__xlnm.Print_Area_2">"$#REF!.$A$1:$W$104"</definedName>
    <definedName name="__xlnm.Print_Area_20">"$#REF!.$A$1:$W$103"</definedName>
    <definedName name="__xlnm.Print_Area_21">"$#REF!.$D$7:$R$48"</definedName>
    <definedName name="__xlnm.Print_Area_3">"$#REF!.$A$1:$W$103"</definedName>
    <definedName name="__xlnm.Print_Area_4">"$#REF!.$B$1:$X$104"</definedName>
    <definedName name="__xlnm.Print_Area_5" localSheetId="2">'PFTPG concentrado '!$A$1:$C$47</definedName>
    <definedName name="__xlnm.Print_Area_5">'PFTPG concentrado'!$A$1:$G$113</definedName>
    <definedName name="__xlnm.Print_Area_6" localSheetId="1">'cuadro '!$A$3:$C$41</definedName>
    <definedName name="__xlnm.Print_Area_6" localSheetId="2">'cuadro '!$A$3:$C$41</definedName>
    <definedName name="__xlnm.Print_Area_6">#REF!</definedName>
    <definedName name="__xlnm.Print_Area_7">"$#REF!.$A$1:$E$116"</definedName>
    <definedName name="__xlnm.Print_Area_8">"$#REF!.$A$1:$W$104"</definedName>
    <definedName name="__xlnm.Print_Area_9">"$#REF!.$A$1:$W$103"</definedName>
    <definedName name="__xlnm.Print_Titles">"$#REF!.$A$3:$AMF$11"</definedName>
    <definedName name="__xlnm.Print_Titles_1">"$#REF!.$A$3:$AMF$11"</definedName>
    <definedName name="__xlnm.Print_Titles_10">"$#REF!.$A$3:$AMF$11"</definedName>
    <definedName name="__xlnm.Print_Titles_11">"$#REF!.$A$3:$AMF$11"</definedName>
    <definedName name="__xlnm.Print_Titles_12">"$#REF!.$A$3:$AMF$11"</definedName>
    <definedName name="__xlnm.Print_Titles_13">"$#REF!.$A$1:$AMF$11"</definedName>
    <definedName name="__xlnm.Print_Titles_14">"$#REF!.$A$3:$AMF$11"</definedName>
    <definedName name="__xlnm.Print_Titles_15">"$#REF!.$A$7:$AMF$8"</definedName>
    <definedName name="__xlnm.Print_Titles_2">"$#REF!.$A$3:$AMF$11"</definedName>
    <definedName name="__xlnm.Print_Titles_3">"$#REF!.$A$3:$AMF$11"</definedName>
    <definedName name="__xlnm.Print_Titles_4">"$#REF!.$A$3:$AMF$11"</definedName>
    <definedName name="__xlnm.Print_Titles_5" localSheetId="2">'PFTPG concentrado '!$A$2:$GT$9</definedName>
    <definedName name="__xlnm.Print_Titles_5">'PFTPG concentrado'!$A$3:$IB$10</definedName>
    <definedName name="__xlnm.Print_Titles_6">"$#REF!.$A$1:$AMH$4"</definedName>
    <definedName name="__xlnm.Print_Titles_7">"$#REF!.$A$3:$AMF$11"</definedName>
    <definedName name="__xlnm.Print_Titles_8">"$#REF!.$A$3:$AMF$11"</definedName>
    <definedName name="__xlnm.Print_Titles_9">"$#REF!.$A$3:$AMF$11"</definedName>
    <definedName name="_xlnm._FilterDatabase" localSheetId="0" hidden="1">'PFTPG concentrado'!$A$10:$B$112</definedName>
    <definedName name="_xlnm._FilterDatabase" localSheetId="2" hidden="1">'PFTPG concentrado '!$A$9:$B$46</definedName>
    <definedName name="_xlnm._FilterDatabase" localSheetId="3" hidden="1">'PRESUPUESTO POR META'!$A$10:$AJ$213</definedName>
    <definedName name="_xlnm.Print_Area" localSheetId="1">'cuadro '!$A$1:$C$21</definedName>
    <definedName name="_xlnm.Print_Area" localSheetId="0">'PFTPG concentrado'!$A$1:$T$114</definedName>
    <definedName name="_xlnm.Print_Area" localSheetId="2">'PFTPG concentrado '!$A$1:$C$48</definedName>
    <definedName name="Excel_BuiltIn__FilterDatabase">#REF!</definedName>
    <definedName name="Excel_BuiltIn_Print_Area">#REF!</definedName>
    <definedName name="Excel_BuiltIn_Print_Titles" localSheetId="1">(#REF!,#REF!)</definedName>
    <definedName name="Excel_BuiltIn_Print_Titles" localSheetId="2">(#REF!,#REF!)</definedName>
    <definedName name="Excel_BuiltIn_Print_Titles">(#REF!,#REF!)</definedName>
    <definedName name="Payment_Needed">"Pago necesario"</definedName>
    <definedName name="Reimbursement">"Reembolso"</definedName>
    <definedName name="_xlnm.Print_Titles" localSheetId="0">('PFTPG concentrado'!$A:$I,'PFTPG concentrado'!$2:$11)</definedName>
    <definedName name="_xlnm.Print_Titles" localSheetId="2">('PFTPG concentrado '!$A:$C,'PFTPG concentrado '!$1:$9)</definedName>
  </definedNames>
  <calcPr calcId="152511"/>
</workbook>
</file>

<file path=xl/calcChain.xml><?xml version="1.0" encoding="utf-8"?>
<calcChain xmlns="http://schemas.openxmlformats.org/spreadsheetml/2006/main">
  <c r="C42" i="6" l="1"/>
  <c r="C36" i="6"/>
  <c r="C37" i="6"/>
  <c r="D64" i="4"/>
  <c r="D240" i="4" l="1"/>
  <c r="D224" i="4"/>
  <c r="G149" i="4"/>
  <c r="F149" i="4"/>
  <c r="G148" i="4"/>
  <c r="F148" i="4"/>
  <c r="G147" i="4"/>
  <c r="F147" i="4"/>
  <c r="G146" i="4"/>
  <c r="F146" i="4"/>
  <c r="G145" i="4"/>
  <c r="F145" i="4"/>
  <c r="C35" i="6" l="1"/>
  <c r="B35" i="6"/>
  <c r="C43" i="6" l="1"/>
  <c r="C14" i="5" s="1"/>
  <c r="C32" i="6"/>
  <c r="C13" i="5" s="1"/>
  <c r="C46" i="6"/>
  <c r="C16" i="5"/>
  <c r="C47" i="6" l="1"/>
  <c r="C18" i="5"/>
  <c r="H145" i="4"/>
  <c r="I145" i="4"/>
  <c r="J145" i="4"/>
  <c r="K145" i="4"/>
  <c r="L145" i="4"/>
  <c r="M145" i="4"/>
  <c r="N145" i="4"/>
  <c r="O145" i="4"/>
  <c r="H146" i="4"/>
  <c r="I146" i="4"/>
  <c r="J146" i="4"/>
  <c r="K146" i="4"/>
  <c r="L146" i="4"/>
  <c r="M146" i="4"/>
  <c r="N146" i="4"/>
  <c r="O146" i="4"/>
  <c r="H147" i="4"/>
  <c r="I147" i="4"/>
  <c r="J147" i="4"/>
  <c r="K147" i="4"/>
  <c r="L147" i="4"/>
  <c r="M147" i="4"/>
  <c r="N147" i="4"/>
  <c r="O147" i="4"/>
  <c r="H148" i="4"/>
  <c r="I148" i="4"/>
  <c r="J148" i="4"/>
  <c r="K148" i="4"/>
  <c r="L148" i="4"/>
  <c r="M148" i="4"/>
  <c r="N148" i="4"/>
  <c r="O148" i="4"/>
  <c r="H149" i="4"/>
  <c r="I149" i="4"/>
  <c r="J149" i="4"/>
  <c r="K149" i="4"/>
  <c r="L149" i="4"/>
  <c r="M149" i="4"/>
  <c r="N149" i="4"/>
  <c r="O149" i="4"/>
  <c r="H150" i="4"/>
  <c r="I150" i="4"/>
  <c r="J150" i="4"/>
  <c r="K150" i="4"/>
  <c r="L150" i="4"/>
  <c r="M150" i="4"/>
  <c r="N150" i="4"/>
  <c r="O150" i="4"/>
  <c r="Q145" i="4"/>
  <c r="R145" i="4"/>
  <c r="S145" i="4"/>
  <c r="T145" i="4"/>
  <c r="U145" i="4"/>
  <c r="V145" i="4"/>
  <c r="W145" i="4"/>
  <c r="X145" i="4"/>
  <c r="Q146" i="4"/>
  <c r="R146" i="4"/>
  <c r="S146" i="4"/>
  <c r="T146" i="4"/>
  <c r="U146" i="4"/>
  <c r="V146" i="4"/>
  <c r="W146" i="4"/>
  <c r="X146" i="4"/>
  <c r="Q147" i="4"/>
  <c r="R147" i="4"/>
  <c r="S147" i="4"/>
  <c r="T147" i="4"/>
  <c r="U147" i="4"/>
  <c r="V147" i="4"/>
  <c r="W147" i="4"/>
  <c r="X147" i="4"/>
  <c r="Q148" i="4"/>
  <c r="R148" i="4"/>
  <c r="S148" i="4"/>
  <c r="T148" i="4"/>
  <c r="U148" i="4"/>
  <c r="V148" i="4"/>
  <c r="W148" i="4"/>
  <c r="X148" i="4"/>
  <c r="Q149" i="4"/>
  <c r="R149" i="4"/>
  <c r="S149" i="4"/>
  <c r="T149" i="4"/>
  <c r="U149" i="4"/>
  <c r="V149" i="4"/>
  <c r="W149" i="4"/>
  <c r="X149" i="4"/>
  <c r="Q150" i="4"/>
  <c r="R150" i="4"/>
  <c r="S150" i="4"/>
  <c r="T150" i="4"/>
  <c r="U150" i="4"/>
  <c r="V150" i="4"/>
  <c r="W150" i="4"/>
  <c r="X150" i="4"/>
  <c r="P145" i="4"/>
  <c r="P146" i="4"/>
  <c r="P147" i="4"/>
  <c r="P148" i="4"/>
  <c r="P149" i="4"/>
  <c r="P150" i="4"/>
  <c r="E10" i="4"/>
  <c r="E11" i="4"/>
  <c r="E12" i="4"/>
  <c r="E13" i="4"/>
  <c r="E14" i="4"/>
  <c r="E15" i="4"/>
  <c r="E16" i="4"/>
  <c r="E18" i="4"/>
  <c r="E19" i="4"/>
  <c r="E20" i="4"/>
  <c r="E21" i="4"/>
  <c r="E22" i="4"/>
  <c r="E24" i="4"/>
  <c r="E25" i="4"/>
  <c r="E26" i="4"/>
  <c r="E27" i="4"/>
  <c r="E29" i="4"/>
  <c r="E30" i="4"/>
  <c r="E31" i="4"/>
  <c r="E32" i="4"/>
  <c r="E33" i="4"/>
  <c r="E34" i="4"/>
  <c r="E35" i="4"/>
  <c r="E36" i="4"/>
  <c r="E37" i="4"/>
  <c r="E39" i="4"/>
  <c r="E40" i="4"/>
  <c r="E41" i="4"/>
  <c r="E42" i="4"/>
  <c r="E43" i="4"/>
  <c r="E44" i="4"/>
  <c r="E45" i="4"/>
  <c r="E46" i="4"/>
  <c r="E47" i="4"/>
  <c r="E49" i="4"/>
  <c r="E50" i="4"/>
  <c r="E51" i="4"/>
  <c r="E52" i="4"/>
  <c r="E53" i="4"/>
  <c r="E54" i="4"/>
  <c r="E55" i="4"/>
  <c r="E56" i="4"/>
  <c r="E57" i="4"/>
  <c r="E58" i="4"/>
  <c r="E60" i="4"/>
  <c r="E61" i="4"/>
  <c r="E62" i="4"/>
  <c r="E63" i="4"/>
  <c r="E64" i="4"/>
  <c r="E65" i="4"/>
  <c r="E66" i="4"/>
  <c r="E67" i="4"/>
  <c r="E69" i="4"/>
  <c r="E70" i="4"/>
  <c r="E71" i="4"/>
  <c r="E72" i="4"/>
  <c r="E73" i="4"/>
  <c r="E74" i="4"/>
  <c r="E75" i="4"/>
  <c r="E76" i="4"/>
  <c r="E77" i="4"/>
  <c r="E78" i="4"/>
  <c r="E80" i="4"/>
  <c r="E81" i="4"/>
  <c r="E82" i="4"/>
  <c r="E83" i="4"/>
  <c r="E84" i="4"/>
  <c r="E85" i="4"/>
  <c r="E86" i="4"/>
  <c r="E87" i="4"/>
  <c r="E88" i="4"/>
  <c r="E89" i="4"/>
  <c r="E91" i="4"/>
  <c r="E92" i="4"/>
  <c r="E93" i="4"/>
  <c r="E94" i="4"/>
  <c r="E95" i="4"/>
  <c r="E96" i="4"/>
  <c r="E97" i="4"/>
  <c r="E98" i="4"/>
  <c r="E99" i="4"/>
  <c r="E100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20" i="4"/>
  <c r="E121" i="4"/>
  <c r="E122" i="4"/>
  <c r="E123" i="4"/>
  <c r="E124" i="4"/>
  <c r="E125" i="4"/>
  <c r="E126" i="4"/>
  <c r="E127" i="4"/>
  <c r="E128" i="4"/>
  <c r="E129" i="4"/>
  <c r="E131" i="4"/>
  <c r="E132" i="4"/>
  <c r="E133" i="4"/>
  <c r="E134" i="4"/>
  <c r="E135" i="4"/>
  <c r="E136" i="4"/>
  <c r="E137" i="4"/>
  <c r="E138" i="4"/>
  <c r="E151" i="4"/>
  <c r="E152" i="4"/>
  <c r="E153" i="4"/>
  <c r="E154" i="4"/>
  <c r="E155" i="4"/>
  <c r="E156" i="4"/>
  <c r="E157" i="4"/>
  <c r="E158" i="4"/>
  <c r="E159" i="4"/>
  <c r="E160" i="4"/>
  <c r="E162" i="4"/>
  <c r="E163" i="4"/>
  <c r="E164" i="4"/>
  <c r="E165" i="4"/>
  <c r="E166" i="4"/>
  <c r="E167" i="4"/>
  <c r="E168" i="4"/>
  <c r="E169" i="4"/>
  <c r="E170" i="4"/>
  <c r="E171" i="4"/>
  <c r="E173" i="4"/>
  <c r="E174" i="4"/>
  <c r="E175" i="4"/>
  <c r="E176" i="4"/>
  <c r="E177" i="4"/>
  <c r="E178" i="4"/>
  <c r="E179" i="4"/>
  <c r="E180" i="4"/>
  <c r="E182" i="4"/>
  <c r="E183" i="4"/>
  <c r="E184" i="4"/>
  <c r="E185" i="4"/>
  <c r="E186" i="4"/>
  <c r="E187" i="4"/>
  <c r="E188" i="4"/>
  <c r="E189" i="4"/>
  <c r="E191" i="4"/>
  <c r="E192" i="4"/>
  <c r="E193" i="4"/>
  <c r="E194" i="4"/>
  <c r="E195" i="4"/>
  <c r="E196" i="4"/>
  <c r="E197" i="4"/>
  <c r="E198" i="4"/>
  <c r="E199" i="4"/>
  <c r="E201" i="4"/>
  <c r="E202" i="4"/>
  <c r="E203" i="4"/>
  <c r="E204" i="4"/>
  <c r="E205" i="4"/>
  <c r="E206" i="4"/>
  <c r="E207" i="4"/>
  <c r="E208" i="4"/>
  <c r="E210" i="4"/>
  <c r="E211" i="4"/>
  <c r="E212" i="4"/>
  <c r="E213" i="4"/>
  <c r="E214" i="4"/>
  <c r="E215" i="4"/>
  <c r="E216" i="4"/>
  <c r="E217" i="4"/>
  <c r="E219" i="4"/>
  <c r="E220" i="4"/>
  <c r="E221" i="4"/>
  <c r="E222" i="4"/>
  <c r="E223" i="4"/>
  <c r="E224" i="4"/>
  <c r="E225" i="4"/>
  <c r="E226" i="4"/>
  <c r="E227" i="4"/>
  <c r="E228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9" i="4"/>
  <c r="G243" i="4"/>
  <c r="H243" i="4"/>
  <c r="I243" i="4"/>
  <c r="J243" i="4"/>
  <c r="K243" i="4"/>
  <c r="L243" i="4"/>
  <c r="M243" i="4"/>
  <c r="N243" i="4"/>
  <c r="O243" i="4"/>
  <c r="P243" i="4"/>
  <c r="Q243" i="4"/>
  <c r="R243" i="4"/>
  <c r="S243" i="4"/>
  <c r="T243" i="4"/>
  <c r="U243" i="4"/>
  <c r="V243" i="4"/>
  <c r="W243" i="4"/>
  <c r="X243" i="4"/>
  <c r="G229" i="4"/>
  <c r="H229" i="4"/>
  <c r="I229" i="4"/>
  <c r="J229" i="4"/>
  <c r="K229" i="4"/>
  <c r="L229" i="4"/>
  <c r="M229" i="4"/>
  <c r="N229" i="4"/>
  <c r="O229" i="4"/>
  <c r="P229" i="4"/>
  <c r="Q229" i="4"/>
  <c r="R229" i="4"/>
  <c r="S229" i="4"/>
  <c r="T229" i="4"/>
  <c r="U229" i="4"/>
  <c r="V229" i="4"/>
  <c r="W229" i="4"/>
  <c r="X229" i="4"/>
  <c r="F229" i="4"/>
  <c r="G209" i="4"/>
  <c r="G218" i="4" s="1"/>
  <c r="H209" i="4"/>
  <c r="I209" i="4"/>
  <c r="I218" i="4" s="1"/>
  <c r="J209" i="4"/>
  <c r="J218" i="4" s="1"/>
  <c r="K209" i="4"/>
  <c r="K218" i="4" s="1"/>
  <c r="L209" i="4"/>
  <c r="L218" i="4" s="1"/>
  <c r="M209" i="4"/>
  <c r="M218" i="4" s="1"/>
  <c r="N209" i="4"/>
  <c r="N218" i="4" s="1"/>
  <c r="O209" i="4"/>
  <c r="O218" i="4" s="1"/>
  <c r="P209" i="4"/>
  <c r="P218" i="4" s="1"/>
  <c r="Q209" i="4"/>
  <c r="Q218" i="4" s="1"/>
  <c r="R209" i="4"/>
  <c r="R218" i="4" s="1"/>
  <c r="S209" i="4"/>
  <c r="S218" i="4" s="1"/>
  <c r="T209" i="4"/>
  <c r="T218" i="4" s="1"/>
  <c r="U209" i="4"/>
  <c r="U218" i="4" s="1"/>
  <c r="V209" i="4"/>
  <c r="V218" i="4" s="1"/>
  <c r="W209" i="4"/>
  <c r="W218" i="4" s="1"/>
  <c r="X209" i="4"/>
  <c r="X218" i="4" s="1"/>
  <c r="F209" i="4"/>
  <c r="G200" i="4"/>
  <c r="H200" i="4"/>
  <c r="I200" i="4"/>
  <c r="J200" i="4"/>
  <c r="K200" i="4"/>
  <c r="L200" i="4"/>
  <c r="M200" i="4"/>
  <c r="N200" i="4"/>
  <c r="O200" i="4"/>
  <c r="P200" i="4"/>
  <c r="Q200" i="4"/>
  <c r="R200" i="4"/>
  <c r="S200" i="4"/>
  <c r="T200" i="4"/>
  <c r="U200" i="4"/>
  <c r="V200" i="4"/>
  <c r="W200" i="4"/>
  <c r="X200" i="4"/>
  <c r="F200" i="4"/>
  <c r="G190" i="4"/>
  <c r="H190" i="4"/>
  <c r="I190" i="4"/>
  <c r="J190" i="4"/>
  <c r="K190" i="4"/>
  <c r="L190" i="4"/>
  <c r="M190" i="4"/>
  <c r="N190" i="4"/>
  <c r="O190" i="4"/>
  <c r="P190" i="4"/>
  <c r="Q190" i="4"/>
  <c r="R190" i="4"/>
  <c r="S190" i="4"/>
  <c r="T190" i="4"/>
  <c r="U190" i="4"/>
  <c r="V190" i="4"/>
  <c r="W190" i="4"/>
  <c r="X190" i="4"/>
  <c r="F190" i="4"/>
  <c r="G181" i="4"/>
  <c r="H181" i="4"/>
  <c r="I181" i="4"/>
  <c r="J181" i="4"/>
  <c r="K181" i="4"/>
  <c r="L181" i="4"/>
  <c r="M181" i="4"/>
  <c r="N181" i="4"/>
  <c r="O181" i="4"/>
  <c r="P181" i="4"/>
  <c r="Q181" i="4"/>
  <c r="R181" i="4"/>
  <c r="S181" i="4"/>
  <c r="T181" i="4"/>
  <c r="U181" i="4"/>
  <c r="V181" i="4"/>
  <c r="W181" i="4"/>
  <c r="X181" i="4"/>
  <c r="F181" i="4"/>
  <c r="D181" i="4"/>
  <c r="G172" i="4"/>
  <c r="H172" i="4"/>
  <c r="I172" i="4"/>
  <c r="J172" i="4"/>
  <c r="K172" i="4"/>
  <c r="L172" i="4"/>
  <c r="M172" i="4"/>
  <c r="N172" i="4"/>
  <c r="O172" i="4"/>
  <c r="P172" i="4"/>
  <c r="Q172" i="4"/>
  <c r="R172" i="4"/>
  <c r="S172" i="4"/>
  <c r="T172" i="4"/>
  <c r="U172" i="4"/>
  <c r="V172" i="4"/>
  <c r="W172" i="4"/>
  <c r="X172" i="4"/>
  <c r="F172" i="4"/>
  <c r="D172" i="4"/>
  <c r="G161" i="4"/>
  <c r="H161" i="4"/>
  <c r="I161" i="4"/>
  <c r="J161" i="4"/>
  <c r="K161" i="4"/>
  <c r="L161" i="4"/>
  <c r="M161" i="4"/>
  <c r="N161" i="4"/>
  <c r="O161" i="4"/>
  <c r="P161" i="4"/>
  <c r="Q161" i="4"/>
  <c r="R161" i="4"/>
  <c r="S161" i="4"/>
  <c r="T161" i="4"/>
  <c r="U161" i="4"/>
  <c r="V161" i="4"/>
  <c r="W161" i="4"/>
  <c r="X161" i="4"/>
  <c r="F161" i="4"/>
  <c r="D161" i="4"/>
  <c r="E181" i="4" l="1"/>
  <c r="E149" i="4"/>
  <c r="E148" i="4"/>
  <c r="E147" i="4"/>
  <c r="E146" i="4"/>
  <c r="E145" i="4"/>
  <c r="E229" i="4"/>
  <c r="E161" i="4"/>
  <c r="E209" i="4"/>
  <c r="E172" i="4"/>
  <c r="E200" i="4"/>
  <c r="E190" i="4"/>
  <c r="E243" i="4"/>
  <c r="H218" i="4"/>
  <c r="E218" i="4" s="1"/>
  <c r="E150" i="4"/>
  <c r="G28" i="4" l="1"/>
  <c r="H28" i="4"/>
  <c r="I28" i="4"/>
  <c r="J28" i="4"/>
  <c r="K28" i="4"/>
  <c r="L28" i="4"/>
  <c r="M28" i="4"/>
  <c r="N28" i="4"/>
  <c r="O28" i="4"/>
  <c r="P28" i="4"/>
  <c r="Q28" i="4"/>
  <c r="R28" i="4"/>
  <c r="S28" i="4"/>
  <c r="T28" i="4"/>
  <c r="U28" i="4"/>
  <c r="V28" i="4"/>
  <c r="W28" i="4"/>
  <c r="X28" i="4"/>
  <c r="G38" i="4"/>
  <c r="H38" i="4"/>
  <c r="I38" i="4"/>
  <c r="J38" i="4"/>
  <c r="K38" i="4"/>
  <c r="L38" i="4"/>
  <c r="M38" i="4"/>
  <c r="N38" i="4"/>
  <c r="O38" i="4"/>
  <c r="P38" i="4"/>
  <c r="Q38" i="4"/>
  <c r="R38" i="4"/>
  <c r="S38" i="4"/>
  <c r="T38" i="4"/>
  <c r="U38" i="4"/>
  <c r="V38" i="4"/>
  <c r="W38" i="4"/>
  <c r="X38" i="4"/>
  <c r="G48" i="4"/>
  <c r="H48" i="4"/>
  <c r="I48" i="4"/>
  <c r="J48" i="4"/>
  <c r="K48" i="4"/>
  <c r="L48" i="4"/>
  <c r="M48" i="4"/>
  <c r="N48" i="4"/>
  <c r="O48" i="4"/>
  <c r="P48" i="4"/>
  <c r="Q48" i="4"/>
  <c r="R48" i="4"/>
  <c r="S48" i="4"/>
  <c r="T48" i="4"/>
  <c r="U48" i="4"/>
  <c r="V48" i="4"/>
  <c r="W48" i="4"/>
  <c r="X48" i="4"/>
  <c r="G59" i="4"/>
  <c r="G68" i="4" s="1"/>
  <c r="H59" i="4"/>
  <c r="I59" i="4"/>
  <c r="J59" i="4"/>
  <c r="J68" i="4" s="1"/>
  <c r="K59" i="4"/>
  <c r="K68" i="4" s="1"/>
  <c r="L59" i="4"/>
  <c r="L68" i="4" s="1"/>
  <c r="M59" i="4"/>
  <c r="M68" i="4" s="1"/>
  <c r="N59" i="4"/>
  <c r="N68" i="4" s="1"/>
  <c r="O59" i="4"/>
  <c r="O68" i="4" s="1"/>
  <c r="P59" i="4"/>
  <c r="P68" i="4" s="1"/>
  <c r="Q59" i="4"/>
  <c r="Q68" i="4" s="1"/>
  <c r="R59" i="4"/>
  <c r="R68" i="4" s="1"/>
  <c r="S59" i="4"/>
  <c r="S68" i="4" s="1"/>
  <c r="T59" i="4"/>
  <c r="T68" i="4" s="1"/>
  <c r="U59" i="4"/>
  <c r="U68" i="4" s="1"/>
  <c r="V59" i="4"/>
  <c r="V68" i="4" s="1"/>
  <c r="W59" i="4"/>
  <c r="W68" i="4" s="1"/>
  <c r="X59" i="4"/>
  <c r="X68" i="4" s="1"/>
  <c r="I68" i="4"/>
  <c r="G79" i="4"/>
  <c r="H79" i="4"/>
  <c r="I79" i="4"/>
  <c r="J79" i="4"/>
  <c r="K79" i="4"/>
  <c r="L79" i="4"/>
  <c r="M79" i="4"/>
  <c r="N79" i="4"/>
  <c r="O79" i="4"/>
  <c r="P79" i="4"/>
  <c r="Q79" i="4"/>
  <c r="R79" i="4"/>
  <c r="S79" i="4"/>
  <c r="T79" i="4"/>
  <c r="U79" i="4"/>
  <c r="V79" i="4"/>
  <c r="W79" i="4"/>
  <c r="X79" i="4"/>
  <c r="G90" i="4"/>
  <c r="H90" i="4"/>
  <c r="I90" i="4"/>
  <c r="J90" i="4"/>
  <c r="K90" i="4"/>
  <c r="L90" i="4"/>
  <c r="M90" i="4"/>
  <c r="N90" i="4"/>
  <c r="O90" i="4"/>
  <c r="P90" i="4"/>
  <c r="Q90" i="4"/>
  <c r="R90" i="4"/>
  <c r="S90" i="4"/>
  <c r="T90" i="4"/>
  <c r="U90" i="4"/>
  <c r="V90" i="4"/>
  <c r="W90" i="4"/>
  <c r="X90" i="4"/>
  <c r="G101" i="4"/>
  <c r="H101" i="4"/>
  <c r="I101" i="4"/>
  <c r="J101" i="4"/>
  <c r="K101" i="4"/>
  <c r="L101" i="4"/>
  <c r="M101" i="4"/>
  <c r="N101" i="4"/>
  <c r="O101" i="4"/>
  <c r="P101" i="4"/>
  <c r="Q101" i="4"/>
  <c r="R101" i="4"/>
  <c r="S101" i="4"/>
  <c r="T101" i="4"/>
  <c r="U101" i="4"/>
  <c r="V101" i="4"/>
  <c r="W101" i="4"/>
  <c r="X101" i="4"/>
  <c r="G119" i="4"/>
  <c r="H119" i="4"/>
  <c r="I119" i="4"/>
  <c r="J119" i="4"/>
  <c r="K119" i="4"/>
  <c r="L119" i="4"/>
  <c r="M119" i="4"/>
  <c r="N119" i="4"/>
  <c r="O119" i="4"/>
  <c r="P119" i="4"/>
  <c r="Q119" i="4"/>
  <c r="R119" i="4"/>
  <c r="S119" i="4"/>
  <c r="T119" i="4"/>
  <c r="U119" i="4"/>
  <c r="V119" i="4"/>
  <c r="W119" i="4"/>
  <c r="X119" i="4"/>
  <c r="G130" i="4"/>
  <c r="H130" i="4"/>
  <c r="I130" i="4"/>
  <c r="J130" i="4"/>
  <c r="K130" i="4"/>
  <c r="L130" i="4"/>
  <c r="M130" i="4"/>
  <c r="N130" i="4"/>
  <c r="O130" i="4"/>
  <c r="P130" i="4"/>
  <c r="Q130" i="4"/>
  <c r="R130" i="4"/>
  <c r="S130" i="4"/>
  <c r="T130" i="4"/>
  <c r="U130" i="4"/>
  <c r="V130" i="4"/>
  <c r="W130" i="4"/>
  <c r="X130" i="4"/>
  <c r="G139" i="4"/>
  <c r="H139" i="4"/>
  <c r="I139" i="4"/>
  <c r="J139" i="4"/>
  <c r="K139" i="4"/>
  <c r="L139" i="4"/>
  <c r="M139" i="4"/>
  <c r="N139" i="4"/>
  <c r="O139" i="4"/>
  <c r="P139" i="4"/>
  <c r="Q139" i="4"/>
  <c r="R139" i="4"/>
  <c r="S139" i="4"/>
  <c r="T139" i="4"/>
  <c r="U139" i="4"/>
  <c r="V139" i="4"/>
  <c r="W139" i="4"/>
  <c r="X139" i="4"/>
  <c r="G140" i="4"/>
  <c r="H140" i="4"/>
  <c r="I140" i="4"/>
  <c r="J140" i="4"/>
  <c r="K140" i="4"/>
  <c r="L140" i="4"/>
  <c r="M140" i="4"/>
  <c r="N140" i="4"/>
  <c r="O140" i="4"/>
  <c r="P140" i="4"/>
  <c r="Q140" i="4"/>
  <c r="R140" i="4"/>
  <c r="S140" i="4"/>
  <c r="T140" i="4"/>
  <c r="U140" i="4"/>
  <c r="V140" i="4"/>
  <c r="W140" i="4"/>
  <c r="X140" i="4"/>
  <c r="G141" i="4"/>
  <c r="H141" i="4"/>
  <c r="I141" i="4"/>
  <c r="J141" i="4"/>
  <c r="K141" i="4"/>
  <c r="L141" i="4"/>
  <c r="M141" i="4"/>
  <c r="N141" i="4"/>
  <c r="O141" i="4"/>
  <c r="P141" i="4"/>
  <c r="Q141" i="4"/>
  <c r="R141" i="4"/>
  <c r="S141" i="4"/>
  <c r="T141" i="4"/>
  <c r="U141" i="4"/>
  <c r="V141" i="4"/>
  <c r="W141" i="4"/>
  <c r="X141" i="4"/>
  <c r="G142" i="4"/>
  <c r="H142" i="4"/>
  <c r="I142" i="4"/>
  <c r="J142" i="4"/>
  <c r="K142" i="4"/>
  <c r="L142" i="4"/>
  <c r="M142" i="4"/>
  <c r="N142" i="4"/>
  <c r="O142" i="4"/>
  <c r="P142" i="4"/>
  <c r="Q142" i="4"/>
  <c r="R142" i="4"/>
  <c r="S142" i="4"/>
  <c r="T142" i="4"/>
  <c r="U142" i="4"/>
  <c r="V142" i="4"/>
  <c r="W142" i="4"/>
  <c r="X142" i="4"/>
  <c r="G143" i="4"/>
  <c r="H143" i="4"/>
  <c r="I143" i="4"/>
  <c r="J143" i="4"/>
  <c r="K143" i="4"/>
  <c r="L143" i="4"/>
  <c r="M143" i="4"/>
  <c r="N143" i="4"/>
  <c r="O143" i="4"/>
  <c r="P143" i="4"/>
  <c r="Q143" i="4"/>
  <c r="R143" i="4"/>
  <c r="S143" i="4"/>
  <c r="T143" i="4"/>
  <c r="U143" i="4"/>
  <c r="V143" i="4"/>
  <c r="W143" i="4"/>
  <c r="X143" i="4"/>
  <c r="G144" i="4"/>
  <c r="H144" i="4"/>
  <c r="I144" i="4"/>
  <c r="J144" i="4"/>
  <c r="K144" i="4"/>
  <c r="L144" i="4"/>
  <c r="M144" i="4"/>
  <c r="N144" i="4"/>
  <c r="O144" i="4"/>
  <c r="P144" i="4"/>
  <c r="Q144" i="4"/>
  <c r="R144" i="4"/>
  <c r="S144" i="4"/>
  <c r="T144" i="4"/>
  <c r="U144" i="4"/>
  <c r="V144" i="4"/>
  <c r="W144" i="4"/>
  <c r="X144" i="4"/>
  <c r="F140" i="4"/>
  <c r="F141" i="4"/>
  <c r="F142" i="4"/>
  <c r="F143" i="4"/>
  <c r="F144" i="4"/>
  <c r="F48" i="4"/>
  <c r="G17" i="4"/>
  <c r="F28" i="4"/>
  <c r="D28" i="4"/>
  <c r="H68" i="4" l="1"/>
  <c r="E68" i="4" s="1"/>
  <c r="E59" i="4"/>
  <c r="E143" i="4"/>
  <c r="E141" i="4"/>
  <c r="E139" i="4"/>
  <c r="E119" i="4"/>
  <c r="E90" i="4"/>
  <c r="E38" i="4"/>
  <c r="E48" i="4"/>
  <c r="E28" i="4"/>
  <c r="E144" i="4"/>
  <c r="E142" i="4"/>
  <c r="E140" i="4"/>
  <c r="E130" i="4"/>
  <c r="E101" i="4"/>
  <c r="E79" i="4"/>
  <c r="D110" i="4"/>
  <c r="D38" i="4"/>
  <c r="D48" i="4"/>
  <c r="X17" i="4" l="1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E17" i="4" l="1"/>
  <c r="D68" i="4"/>
  <c r="D218" i="4"/>
  <c r="D190" i="4"/>
  <c r="D209" i="4"/>
  <c r="D200" i="4"/>
  <c r="D150" i="4"/>
  <c r="D17" i="4"/>
  <c r="D101" i="4"/>
  <c r="D119" i="4"/>
  <c r="D139" i="4"/>
  <c r="D59" i="4"/>
  <c r="D130" i="4"/>
  <c r="D79" i="4"/>
  <c r="D229" i="4"/>
  <c r="D90" i="4"/>
  <c r="D243" i="4"/>
  <c r="F17" i="4"/>
  <c r="F38" i="4"/>
  <c r="F101" i="4"/>
  <c r="F119" i="4"/>
  <c r="F139" i="4"/>
  <c r="F130" i="4"/>
  <c r="F79" i="4"/>
  <c r="F218" i="4"/>
  <c r="F59" i="4"/>
  <c r="F68" i="4" s="1"/>
  <c r="F90" i="4"/>
  <c r="F243" i="4"/>
  <c r="D245" i="4" l="1"/>
  <c r="F150" i="4"/>
  <c r="C70" i="3"/>
  <c r="G150" i="4" l="1"/>
  <c r="C94" i="3"/>
  <c r="C105" i="3"/>
  <c r="C103" i="3"/>
  <c r="C31" i="3" l="1"/>
  <c r="C76" i="3" l="1"/>
  <c r="C71" i="3"/>
  <c r="C91" i="3"/>
  <c r="C89" i="3"/>
  <c r="C64" i="3"/>
  <c r="C46" i="3"/>
  <c r="C45" i="3"/>
  <c r="C32" i="3"/>
  <c r="C93" i="3" l="1"/>
  <c r="C56" i="3" l="1"/>
  <c r="E102" i="3" l="1"/>
  <c r="D74" i="3"/>
  <c r="D103" i="3"/>
  <c r="D104" i="3"/>
  <c r="G104" i="3" s="1"/>
  <c r="D105" i="3"/>
  <c r="G105" i="3" s="1"/>
  <c r="D106" i="3"/>
  <c r="G106" i="3" s="1"/>
  <c r="D107" i="3"/>
  <c r="G107" i="3" s="1"/>
  <c r="D108" i="3"/>
  <c r="G108" i="3" s="1"/>
  <c r="D109" i="3"/>
  <c r="G109" i="3" s="1"/>
  <c r="D110" i="3"/>
  <c r="G110" i="3" s="1"/>
  <c r="D111" i="3"/>
  <c r="G111" i="3" s="1"/>
  <c r="D102" i="3"/>
  <c r="G102" i="3" s="1"/>
  <c r="D99" i="3"/>
  <c r="D100" i="3" s="1"/>
  <c r="D59" i="3"/>
  <c r="G59" i="3" s="1"/>
  <c r="D60" i="3"/>
  <c r="G60" i="3" s="1"/>
  <c r="D61" i="3"/>
  <c r="D62" i="3"/>
  <c r="G62" i="3" s="1"/>
  <c r="D63" i="3"/>
  <c r="G63" i="3" s="1"/>
  <c r="D64" i="3"/>
  <c r="D65" i="3"/>
  <c r="D66" i="3"/>
  <c r="G66" i="3" s="1"/>
  <c r="D67" i="3"/>
  <c r="G67" i="3" s="1"/>
  <c r="D68" i="3"/>
  <c r="G68" i="3" s="1"/>
  <c r="D69" i="3"/>
  <c r="G69" i="3" s="1"/>
  <c r="D70" i="3"/>
  <c r="D71" i="3"/>
  <c r="D72" i="3"/>
  <c r="G72" i="3" s="1"/>
  <c r="D73" i="3"/>
  <c r="G73" i="3" s="1"/>
  <c r="D75" i="3"/>
  <c r="G75" i="3" s="1"/>
  <c r="D76" i="3"/>
  <c r="D77" i="3"/>
  <c r="G77" i="3" s="1"/>
  <c r="D78" i="3"/>
  <c r="G78" i="3" s="1"/>
  <c r="D79" i="3"/>
  <c r="G79" i="3" s="1"/>
  <c r="D80" i="3"/>
  <c r="G80" i="3" s="1"/>
  <c r="D81" i="3"/>
  <c r="G81" i="3" s="1"/>
  <c r="D82" i="3"/>
  <c r="G82" i="3" s="1"/>
  <c r="D83" i="3"/>
  <c r="G83" i="3" s="1"/>
  <c r="D84" i="3"/>
  <c r="G84" i="3" s="1"/>
  <c r="D85" i="3"/>
  <c r="G85" i="3" s="1"/>
  <c r="D86" i="3"/>
  <c r="D87" i="3"/>
  <c r="G87" i="3" s="1"/>
  <c r="D88" i="3"/>
  <c r="G88" i="3" s="1"/>
  <c r="D89" i="3"/>
  <c r="G89" i="3" s="1"/>
  <c r="D90" i="3"/>
  <c r="G90" i="3" s="1"/>
  <c r="D91" i="3"/>
  <c r="D92" i="3"/>
  <c r="G92" i="3" s="1"/>
  <c r="D93" i="3"/>
  <c r="G93" i="3" s="1"/>
  <c r="D94" i="3"/>
  <c r="D95" i="3"/>
  <c r="G95" i="3" s="1"/>
  <c r="D96" i="3"/>
  <c r="G96" i="3" s="1"/>
  <c r="D58" i="3"/>
  <c r="G58" i="3" s="1"/>
  <c r="D32" i="3"/>
  <c r="G32" i="3" s="1"/>
  <c r="D33" i="3"/>
  <c r="G33" i="3" s="1"/>
  <c r="D34" i="3"/>
  <c r="G34" i="3" s="1"/>
  <c r="D35" i="3"/>
  <c r="G35" i="3" s="1"/>
  <c r="D36" i="3"/>
  <c r="G36" i="3" s="1"/>
  <c r="D37" i="3"/>
  <c r="G37" i="3" s="1"/>
  <c r="D38" i="3"/>
  <c r="G38" i="3" s="1"/>
  <c r="D39" i="3"/>
  <c r="G39" i="3" s="1"/>
  <c r="D41" i="3"/>
  <c r="G41" i="3" s="1"/>
  <c r="D42" i="3"/>
  <c r="G42" i="3" s="1"/>
  <c r="D43" i="3"/>
  <c r="G43" i="3" s="1"/>
  <c r="D44" i="3"/>
  <c r="G44" i="3" s="1"/>
  <c r="D45" i="3"/>
  <c r="D46" i="3"/>
  <c r="G46" i="3" s="1"/>
  <c r="D47" i="3"/>
  <c r="G47" i="3" s="1"/>
  <c r="D48" i="3"/>
  <c r="G48" i="3" s="1"/>
  <c r="D49" i="3"/>
  <c r="G49" i="3" s="1"/>
  <c r="D50" i="3"/>
  <c r="G50" i="3" s="1"/>
  <c r="D51" i="3"/>
  <c r="G51" i="3" s="1"/>
  <c r="D52" i="3"/>
  <c r="G52" i="3" s="1"/>
  <c r="D53" i="3"/>
  <c r="G53" i="3" s="1"/>
  <c r="D54" i="3"/>
  <c r="G54" i="3" s="1"/>
  <c r="D55" i="3"/>
  <c r="G55" i="3" s="1"/>
  <c r="D31" i="3"/>
  <c r="G31" i="3" s="1"/>
  <c r="D13" i="3"/>
  <c r="D14" i="3"/>
  <c r="G14" i="3" s="1"/>
  <c r="D15" i="3"/>
  <c r="G15" i="3" s="1"/>
  <c r="D16" i="3"/>
  <c r="G16" i="3" s="1"/>
  <c r="D17" i="3"/>
  <c r="G17" i="3" s="1"/>
  <c r="D18" i="3"/>
  <c r="G18" i="3" s="1"/>
  <c r="D19" i="3"/>
  <c r="G19" i="3" s="1"/>
  <c r="D20" i="3"/>
  <c r="G20" i="3" s="1"/>
  <c r="D21" i="3"/>
  <c r="G21" i="3" s="1"/>
  <c r="D22" i="3"/>
  <c r="G22" i="3" s="1"/>
  <c r="D23" i="3"/>
  <c r="G23" i="3" s="1"/>
  <c r="D24" i="3"/>
  <c r="G24" i="3" s="1"/>
  <c r="D25" i="3"/>
  <c r="G25" i="3" s="1"/>
  <c r="D26" i="3"/>
  <c r="G26" i="3" s="1"/>
  <c r="D27" i="3"/>
  <c r="G27" i="3" s="1"/>
  <c r="D28" i="3"/>
  <c r="G28" i="3" s="1"/>
  <c r="D12" i="3"/>
  <c r="E112" i="3"/>
  <c r="F112" i="3"/>
  <c r="H112" i="3"/>
  <c r="I112" i="3"/>
  <c r="J112" i="3"/>
  <c r="K112" i="3"/>
  <c r="L112" i="3"/>
  <c r="M112" i="3"/>
  <c r="E100" i="3"/>
  <c r="F100" i="3"/>
  <c r="H100" i="3"/>
  <c r="I100" i="3"/>
  <c r="J100" i="3"/>
  <c r="K100" i="3"/>
  <c r="L100" i="3"/>
  <c r="M100" i="3"/>
  <c r="E97" i="3"/>
  <c r="F97" i="3"/>
  <c r="H97" i="3"/>
  <c r="I97" i="3"/>
  <c r="J97" i="3"/>
  <c r="K97" i="3"/>
  <c r="L97" i="3"/>
  <c r="M97" i="3"/>
  <c r="E56" i="3"/>
  <c r="F56" i="3"/>
  <c r="H56" i="3"/>
  <c r="I56" i="3"/>
  <c r="J56" i="3"/>
  <c r="K56" i="3"/>
  <c r="L56" i="3"/>
  <c r="M56" i="3"/>
  <c r="E29" i="3"/>
  <c r="E113" i="3" s="1"/>
  <c r="F29" i="3"/>
  <c r="F113" i="3" s="1"/>
  <c r="H29" i="3"/>
  <c r="I29" i="3"/>
  <c r="J29" i="3"/>
  <c r="J113" i="3" s="1"/>
  <c r="K29" i="3"/>
  <c r="K113" i="3" s="1"/>
  <c r="L29" i="3"/>
  <c r="M29" i="3"/>
  <c r="N29" i="3"/>
  <c r="O29" i="3"/>
  <c r="P29" i="3"/>
  <c r="Q29" i="3"/>
  <c r="R29" i="3"/>
  <c r="S29" i="3"/>
  <c r="T29" i="3"/>
  <c r="U29" i="3"/>
  <c r="V29" i="3"/>
  <c r="W29" i="3"/>
  <c r="C65" i="3"/>
  <c r="G65" i="3" s="1"/>
  <c r="G103" i="3"/>
  <c r="C61" i="3"/>
  <c r="G64" i="3"/>
  <c r="D112" i="3" l="1"/>
  <c r="G61" i="3"/>
  <c r="C97" i="3"/>
  <c r="D56" i="3"/>
  <c r="L113" i="3"/>
  <c r="H113" i="3"/>
  <c r="M113" i="3"/>
  <c r="I113" i="3"/>
  <c r="G91" i="3"/>
  <c r="G45" i="3"/>
  <c r="D97" i="3"/>
  <c r="D29" i="3"/>
  <c r="G94" i="3"/>
  <c r="G86" i="3"/>
  <c r="G76" i="3"/>
  <c r="G71" i="3"/>
  <c r="G70" i="3"/>
  <c r="G12" i="3"/>
  <c r="G30" i="3"/>
  <c r="G57" i="3"/>
  <c r="G98" i="3"/>
  <c r="G99" i="3"/>
  <c r="G100" i="3" s="1"/>
  <c r="G101" i="3"/>
  <c r="D113" i="3" l="1"/>
  <c r="G112" i="3"/>
  <c r="G13" i="3"/>
  <c r="G29" i="3" s="1"/>
  <c r="C112" i="3" l="1"/>
  <c r="C100" i="3"/>
  <c r="C29" i="3"/>
  <c r="C113" i="3" l="1"/>
  <c r="G56" i="3"/>
  <c r="G97" i="3"/>
  <c r="G113" i="3" l="1"/>
</calcChain>
</file>

<file path=xl/sharedStrings.xml><?xml version="1.0" encoding="utf-8"?>
<sst xmlns="http://schemas.openxmlformats.org/spreadsheetml/2006/main" count="514" uniqueCount="223">
  <si>
    <t>INSTITUTO JALISCIENSE DE LAS MUJERES</t>
  </si>
  <si>
    <t xml:space="preserve">CAPITULO </t>
  </si>
  <si>
    <t>SERVICIOS GENERALES</t>
  </si>
  <si>
    <t>PRESUPUESTO</t>
  </si>
  <si>
    <t>PARTIDA</t>
  </si>
  <si>
    <t xml:space="preserve"> PARTIDADESCRIPCION</t>
  </si>
  <si>
    <t xml:space="preserve">ENERO </t>
  </si>
  <si>
    <t xml:space="preserve">FEBRERO </t>
  </si>
  <si>
    <t xml:space="preserve">MARZO </t>
  </si>
  <si>
    <t xml:space="preserve">ABRIL </t>
  </si>
  <si>
    <t xml:space="preserve">MAYO </t>
  </si>
  <si>
    <t xml:space="preserve">junio </t>
  </si>
  <si>
    <t>CONTABLE ACUMULADO</t>
  </si>
  <si>
    <t>EJERCIDO CONTABLE</t>
  </si>
  <si>
    <t xml:space="preserve">Sueldo Base </t>
  </si>
  <si>
    <t>Honorarios por servicios personales</t>
  </si>
  <si>
    <t>Salarios al personal eventual</t>
  </si>
  <si>
    <t>Retribuciones por servicios de carácter social</t>
  </si>
  <si>
    <t>Prima vacacional y dominical</t>
  </si>
  <si>
    <t>Aguinaldo</t>
  </si>
  <si>
    <t>Cuotas al IMSS por enfermedades y maternidad</t>
  </si>
  <si>
    <t>Cuotas para la vivienda</t>
  </si>
  <si>
    <t>Cuotas a pensiones</t>
  </si>
  <si>
    <t>Cuotas para el Sistema de Ahorro para el Retiro (SAR)</t>
  </si>
  <si>
    <t>Cuotas para el seguro de gastos médicos</t>
  </si>
  <si>
    <t>Indemnizaciones por separación</t>
  </si>
  <si>
    <t>Laudos,liquidaciones,indemnizaciones por sueldos y salarios</t>
  </si>
  <si>
    <t>Impacto al salario en el transcurso del año</t>
  </si>
  <si>
    <t>Ayuda para despensa</t>
  </si>
  <si>
    <t>Ayuda para pasajes</t>
  </si>
  <si>
    <t>Estímulo por el día del servidor público</t>
  </si>
  <si>
    <t>total capitulo 1000</t>
  </si>
  <si>
    <t xml:space="preserve">CAPITULO 2000 </t>
  </si>
  <si>
    <t>MATERIALES Y SUMINISTROS</t>
  </si>
  <si>
    <t>Materiales, útiles y equipos menores de oficina</t>
  </si>
  <si>
    <t>Materiales y útiles de impresión y reproducción</t>
  </si>
  <si>
    <t>Materiales,útiles y equipos menores de tec. De la información y comunicación</t>
  </si>
  <si>
    <t>Material impreso e información digital</t>
  </si>
  <si>
    <t>Material de limpieza</t>
  </si>
  <si>
    <t>Material didáctico</t>
  </si>
  <si>
    <t>Alimentación para servidores públicos estatales</t>
  </si>
  <si>
    <t xml:space="preserve">Alimentos para eventos autorizados </t>
  </si>
  <si>
    <t>Utensilios para el servicio de alimentación</t>
  </si>
  <si>
    <t xml:space="preserve">Material eléctrico y electrónico </t>
  </si>
  <si>
    <t>Materiales complementarios</t>
  </si>
  <si>
    <t>Medicinas y productos farmacéuticos</t>
  </si>
  <si>
    <t>Vestuario y uniformes</t>
  </si>
  <si>
    <t>Herramientas menores</t>
  </si>
  <si>
    <t>Refacciones y accesorios menores de mobiliario y equipo de administración</t>
  </si>
  <si>
    <t>Refacciones y accesorios menores de equipo de computo y tecnologías de la información</t>
  </si>
  <si>
    <t>Refacciones y accesorios menores de equipo de Transporte</t>
  </si>
  <si>
    <t>TOTAL CAPITULO 2000</t>
  </si>
  <si>
    <t xml:space="preserve">CAPITULO 3000 </t>
  </si>
  <si>
    <t xml:space="preserve">Servicio de Energía eléctrica </t>
  </si>
  <si>
    <t>Gas</t>
  </si>
  <si>
    <t>Servicio de agua potable</t>
  </si>
  <si>
    <t xml:space="preserve">Telefonía tradicional </t>
  </si>
  <si>
    <t>Telefonía celular</t>
  </si>
  <si>
    <t>Servicios de acceso de internet,redes y procesamiento de información</t>
  </si>
  <si>
    <t>  Servicio postal</t>
  </si>
  <si>
    <t>Arrendamiento de mobiliario y equipo</t>
  </si>
  <si>
    <t>Arrendamiento de Equipo de cómputo</t>
  </si>
  <si>
    <t xml:space="preserve">Servicios legales, de contabilidad, auditoría y relacionados </t>
  </si>
  <si>
    <t xml:space="preserve">Servicios de consultoría administrativa, procesos, técnica y en tecnologías de la información </t>
  </si>
  <si>
    <t>Capacitación Institucional</t>
  </si>
  <si>
    <t xml:space="preserve"> Capacitación especializada</t>
  </si>
  <si>
    <t>Servicios d apoyo administrativo,fotocopiado</t>
  </si>
  <si>
    <t xml:space="preserve">Impresiones de papeleria oficial </t>
  </si>
  <si>
    <t xml:space="preserve">Servicios de vigilancia </t>
  </si>
  <si>
    <t xml:space="preserve">Servicios profesionales, científicos y técnicos integrales </t>
  </si>
  <si>
    <t>Servicios financieros y bancarios</t>
  </si>
  <si>
    <t>Seguros de bienes patrimoniales</t>
  </si>
  <si>
    <t>Almacenaje, embalaje y envase</t>
  </si>
  <si>
    <t xml:space="preserve">Conservación y mantenimiento menor de inmuebles </t>
  </si>
  <si>
    <t>Instalación, reparación y mantenimiento de mobiliario y equipo de administración</t>
  </si>
  <si>
    <t xml:space="preserve">Instalación, reparación y mantenimiento de equipo de computo y tecnologías de la información </t>
  </si>
  <si>
    <t>Reparación y Mantenimiento de equipo de transporte</t>
  </si>
  <si>
    <t xml:space="preserve">Servicios de limpieza y manejo de desechos </t>
  </si>
  <si>
    <t>Servicios de jardinería y fumigación</t>
  </si>
  <si>
    <t xml:space="preserve">Difusión por radio, televisión y otros medios de mensajes, sobre programas y actividades gubernamentales </t>
  </si>
  <si>
    <t>Servc de creatividad,preproducción y produiciión de publicidad, excepto internet</t>
  </si>
  <si>
    <t>Servicio de revelado de Fotografias</t>
  </si>
  <si>
    <t xml:space="preserve">Pasajes aéreos </t>
  </si>
  <si>
    <t>Pasajes terrestres</t>
  </si>
  <si>
    <t xml:space="preserve">Viáticos en el país </t>
  </si>
  <si>
    <t>Traslado de personal</t>
  </si>
  <si>
    <t>Otros servicios de traslado y hospedaje</t>
  </si>
  <si>
    <t xml:space="preserve">Congresos y convenciones </t>
  </si>
  <si>
    <t xml:space="preserve">Gastos de representación </t>
  </si>
  <si>
    <t>Impuestos y derechos</t>
  </si>
  <si>
    <t>TOTAL CAPITULO 3000</t>
  </si>
  <si>
    <t>capitulo 4000</t>
  </si>
  <si>
    <t>TRANSFERENCIAS, ASIGNACIONES, SUBSIDIOS Y OTRAS AYUDAS</t>
  </si>
  <si>
    <t>Aportación a los Organismos de la Sociedad Civil</t>
  </si>
  <si>
    <t>TOTAL CAPITULO 4000</t>
  </si>
  <si>
    <t xml:space="preserve">CAPITULO 5000 </t>
  </si>
  <si>
    <t>BIENES MUEBLES, INMUEBLES E INTANGIBLES</t>
  </si>
  <si>
    <t>Muebles de oficina y estantería</t>
  </si>
  <si>
    <t>Equipo de computo y de tecnología de la información</t>
  </si>
  <si>
    <t xml:space="preserve">Otros mobiliarios y equipos de administración </t>
  </si>
  <si>
    <t>Equipo de comunicación y telecomunicación</t>
  </si>
  <si>
    <t>Equipo de generacion electrica,aparatos y accesorios electricos</t>
  </si>
  <si>
    <t>Sofware</t>
  </si>
  <si>
    <t>Licencia Informaticas e Intelectuales</t>
  </si>
  <si>
    <t>TOTAL CAPITULO 5000</t>
  </si>
  <si>
    <t>SUMAS</t>
  </si>
  <si>
    <t>POR EJERCER</t>
  </si>
  <si>
    <t>julio</t>
  </si>
  <si>
    <t>agosto</t>
  </si>
  <si>
    <t>Productos textiles</t>
  </si>
  <si>
    <t xml:space="preserve">Refacciones y accesorios menores  de edificios </t>
  </si>
  <si>
    <t xml:space="preserve">Camaras fotograficas y video </t>
  </si>
  <si>
    <t xml:space="preserve">sistemas de aire acondicionado, calefaccion y refrigeracion </t>
  </si>
  <si>
    <t>septiembre</t>
  </si>
  <si>
    <t xml:space="preserve">CALENDARIZACION DE RECURSOS POR PROCESO </t>
  </si>
  <si>
    <t>INSTITUTO JALISCIENSE DE  LAS MUJERES</t>
  </si>
  <si>
    <t xml:space="preserve">AUTORIZADO </t>
  </si>
  <si>
    <t xml:space="preserve">DESCRIPCION </t>
  </si>
  <si>
    <t xml:space="preserve">CALENDARIZACION </t>
  </si>
  <si>
    <t>META</t>
  </si>
  <si>
    <t>CLASIFICACION POR OBJETO DEL GASTO</t>
  </si>
  <si>
    <t xml:space="preserve">POR COMPROMETER </t>
  </si>
  <si>
    <t xml:space="preserve">JULIO  AUTORIZADO </t>
  </si>
  <si>
    <t>COMPROMETIDO   JULIO</t>
  </si>
  <si>
    <t xml:space="preserve">AGOSTO AUTORIZADO </t>
  </si>
  <si>
    <t>COMPROMETIDO   AGOSTO</t>
  </si>
  <si>
    <t>SEPTIEMBRE                                    AUTORIZADO</t>
  </si>
  <si>
    <t>COMPROMETIDO SEPTIEMBRE</t>
  </si>
  <si>
    <t>OCTUBRE                                   AUTORIZADO</t>
  </si>
  <si>
    <t>COMPROMETIDO OCTUBRE</t>
  </si>
  <si>
    <t>NOVIEMBRE                                 AUTORIZADO</t>
  </si>
  <si>
    <t>COMPROMETIDO NOVIEMBRE</t>
  </si>
  <si>
    <t>DICIEMBRE                                AUTORIZADO</t>
  </si>
  <si>
    <t>COMPROMETIDO DICIEMBRE</t>
  </si>
  <si>
    <t>Materiales utiles y equipos menores de oficina</t>
  </si>
  <si>
    <t>Servicio postal</t>
  </si>
  <si>
    <t>Capacitación especializada</t>
  </si>
  <si>
    <t>Servicios de investigacion cientìfica y desarrollo</t>
  </si>
  <si>
    <t>Viaticos en el pais</t>
  </si>
  <si>
    <t>Equipo de computo y de tecnologia de la información</t>
  </si>
  <si>
    <t>Equipos y aparatos audiovisuales</t>
  </si>
  <si>
    <t xml:space="preserve">Combustibles </t>
  </si>
  <si>
    <t>Alimentación para internos</t>
  </si>
  <si>
    <t>Blancos</t>
  </si>
  <si>
    <t>Telefonia tradicional</t>
  </si>
  <si>
    <t>GRAN TOTAL DE METAS</t>
  </si>
  <si>
    <t>Servicios de investigacion cientifica y desarrollo</t>
  </si>
  <si>
    <t>octubre</t>
  </si>
  <si>
    <t>noviembre</t>
  </si>
  <si>
    <t>diciembre</t>
  </si>
  <si>
    <t>Gastos de órden cultural</t>
  </si>
  <si>
    <t>Servicios profesionales, técnicos e integrales</t>
  </si>
  <si>
    <t>Marzo</t>
  </si>
  <si>
    <t>Abril</t>
  </si>
  <si>
    <t>Mayo</t>
  </si>
  <si>
    <t>Junio</t>
  </si>
  <si>
    <t>Combustibles, lubricantes y aditivos para vehículos terrestres, aéreos, marítimos, lacustres y fluviales destinados a servicios administrativos</t>
  </si>
  <si>
    <t xml:space="preserve">JUNIO AUTORIZADO </t>
  </si>
  <si>
    <t xml:space="preserve">COMPROMETIDO   JUNIO </t>
  </si>
  <si>
    <t xml:space="preserve">EJERCIDO  ACUMULADO </t>
  </si>
  <si>
    <t>SUMA DE LA META</t>
  </si>
  <si>
    <t>Combustibles, lubricantes y aditivos para vehículos terrestres, aéreos, marítimos, lacustres y fluviales destinados a servicios publicos y la operación de programas publicos</t>
  </si>
  <si>
    <t>Productos alimenticios p/personal en las instalaciones</t>
  </si>
  <si>
    <t>Servicios de impresión material informativo</t>
  </si>
  <si>
    <t xml:space="preserve"> PRESUPUESTO 2015</t>
  </si>
  <si>
    <t>Combustibles , lubricantes y aditivos</t>
  </si>
  <si>
    <t>GASTOS TRANSVERSALES</t>
  </si>
  <si>
    <t>DIFERENCIA</t>
  </si>
  <si>
    <t>SEGÚN BALANZA</t>
  </si>
  <si>
    <t>PRESUPUESTO AUTORIZADO 2015</t>
  </si>
  <si>
    <t xml:space="preserve">MAYO
AUTORIZADO </t>
  </si>
  <si>
    <t xml:space="preserve">COMPROMETIDO   MAYO </t>
  </si>
  <si>
    <t xml:space="preserve">ABRIL
AUTORIZADO </t>
  </si>
  <si>
    <t xml:space="preserve">COMPROMETIDO   ABRIL </t>
  </si>
  <si>
    <t>27.MT</t>
  </si>
  <si>
    <t>53.MT</t>
  </si>
  <si>
    <t>Servicios de creatividad, preproducción y producci</t>
  </si>
  <si>
    <t>Combustibles , lubricantes y aditivos Transv</t>
  </si>
  <si>
    <t>.</t>
  </si>
  <si>
    <t>52.MT</t>
  </si>
  <si>
    <t>50.MT</t>
  </si>
  <si>
    <t>49.MT</t>
  </si>
  <si>
    <t>6.RI</t>
  </si>
  <si>
    <t>17.RI</t>
  </si>
  <si>
    <t>18.RI</t>
  </si>
  <si>
    <t>45.MT</t>
  </si>
  <si>
    <t>54.MT</t>
  </si>
  <si>
    <t>543.MI</t>
  </si>
  <si>
    <t>48.MT</t>
  </si>
  <si>
    <t>187.MI</t>
  </si>
  <si>
    <t>196.MI</t>
  </si>
  <si>
    <t>67. MT</t>
  </si>
  <si>
    <t>522. MI</t>
  </si>
  <si>
    <t>523.MI</t>
  </si>
  <si>
    <t>482. MI</t>
  </si>
  <si>
    <t>520. MI</t>
  </si>
  <si>
    <t>524. MI</t>
  </si>
  <si>
    <t>32.MT</t>
  </si>
  <si>
    <t>9. MT</t>
  </si>
  <si>
    <t>PRESUPUESTO FEDERAL PFTPG 2018</t>
  </si>
  <si>
    <t>Información en medios masivos</t>
  </si>
  <si>
    <t>Información en medios masivos derivada de la operación y administración de las dependencias  y entidades</t>
  </si>
  <si>
    <t>TOTAL GENERAL</t>
  </si>
  <si>
    <t>BIENES MUEBLES E INMUEBLES</t>
  </si>
  <si>
    <t>AYUDAS SOCIALES Y SUBVENCIONES</t>
  </si>
  <si>
    <t>4000</t>
  </si>
  <si>
    <t>MATERIALES Y SUMNISTROS</t>
  </si>
  <si>
    <t>SERVICIOS PERSONALES</t>
  </si>
  <si>
    <t xml:space="preserve">PRESUPUESTO AUTORIZADO </t>
  </si>
  <si>
    <t>DESCRIPCIÒN</t>
  </si>
  <si>
    <t>R E S U M E N</t>
  </si>
  <si>
    <t xml:space="preserve"> PRESUPUESTO AUTORIZADO 2018</t>
  </si>
  <si>
    <t>PROGRAMA CENTRO DE DESARROLLO PARA LAS MUJERES 2018</t>
  </si>
  <si>
    <t>Servicios profesionales, cientificos y técnicos integrales.</t>
  </si>
  <si>
    <t>Viaticos en el país</t>
  </si>
  <si>
    <t>Pasajes aéreos</t>
  </si>
  <si>
    <t>Servicios de investigación cientifica  y desarrollo</t>
  </si>
  <si>
    <t xml:space="preserve"> Combustibles, lubricantes y aditivos para vehículos destinados a servicios públicos y la operación de programas públicos</t>
  </si>
  <si>
    <t>PRESUPUESTO AUTORIZADO 2018</t>
  </si>
  <si>
    <t>PRESUPUESTO 2018</t>
  </si>
  <si>
    <t>PROGRAMA DE FORTALECIMIENTO A LA TRASVERSALIDAD DE LA PRESPECTIVA DE GENERO</t>
  </si>
  <si>
    <t>Servicios de consultoría administrativa e informática (Para el caso de la meta 27MT para la EMISIÓN DE CERTIFICADOS)</t>
  </si>
  <si>
    <t>Servcios de consultoría administrativa e informática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</si>
</sst>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€]#,##0.00\ ;\-[$€]#,##0.00\ ;[$€]\-#\ "/>
    <numFmt numFmtId="165" formatCode="#,##0.00\ ;&quot; (&quot;#,##0.00\);&quot; -&quot;#\ ;@\ "/>
    <numFmt numFmtId="166" formatCode="#,##0.00\ ;\-#,##0.00\ ;&quot; -&quot;#\ ;@\ "/>
    <numFmt numFmtId="167" formatCode="&quot; $&quot;#,##0.00\ ;&quot;-$&quot;#,##0.00\ ;&quot; $-&quot;#\ ;@\ "/>
    <numFmt numFmtId="168" formatCode="#,##0&quot; pta &quot;;&quot; (&quot;#,##0&quot; pta)&quot;;&quot; -&quot;#&quot; pta &quot;;@\ "/>
    <numFmt numFmtId="169" formatCode="#,##0.00\ ;[Red]\-#,##0.00\ "/>
    <numFmt numFmtId="170" formatCode="#,##0.00_ ;\-#,##0.00\ "/>
    <numFmt numFmtId="171" formatCode="#,##0.0000000000_ ;\-#,##0.0000000000\ "/>
    <numFmt numFmtId="172" formatCode="_(* #,##0.00_);_(* \(#,##0.00\);_(* &quot;-&quot;??_);_(@_)"/>
    <numFmt numFmtId="173" formatCode="[$$-80A]#,##0;\-[$$-80A]#,##0"/>
  </numFmts>
  <fonts count="43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DejaVu Sans Condensed"/>
      <family val="2"/>
    </font>
    <font>
      <b/>
      <sz val="12"/>
      <name val="DejaVu Sans Condensed"/>
      <family val="2"/>
    </font>
    <font>
      <b/>
      <sz val="12"/>
      <color indexed="9"/>
      <name val="DejaVu Sans Condensed"/>
      <family val="2"/>
    </font>
    <font>
      <b/>
      <sz val="12"/>
      <color indexed="8"/>
      <name val="DejaVu Sans Condensed"/>
      <family val="2"/>
    </font>
    <font>
      <b/>
      <sz val="12"/>
      <name val="Arial"/>
      <family val="2"/>
    </font>
    <font>
      <b/>
      <i/>
      <u/>
      <sz val="12"/>
      <name val="Arial"/>
      <family val="2"/>
    </font>
    <font>
      <b/>
      <i/>
      <u/>
      <sz val="12"/>
      <name val="DejaVu Sans Condensed"/>
      <family val="2"/>
    </font>
    <font>
      <b/>
      <sz val="10"/>
      <name val="DejaVu Sans Condensed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color rgb="FFFF0000"/>
      <name val="DejaVu Sans Condensed"/>
      <family val="2"/>
    </font>
    <font>
      <sz val="16"/>
      <name val="Arial"/>
      <family val="2"/>
    </font>
    <font>
      <sz val="20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2"/>
      <color indexed="8"/>
      <name val="DejaVu Sans Condensed"/>
      <family val="2"/>
    </font>
    <font>
      <b/>
      <sz val="11"/>
      <color theme="0"/>
      <name val="Calibri"/>
      <family val="2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b/>
      <sz val="10"/>
      <color theme="0"/>
      <name val="Calibri"/>
      <family val="2"/>
    </font>
    <font>
      <sz val="10"/>
      <name val="Comic Sans MS"/>
      <family val="4"/>
    </font>
    <font>
      <b/>
      <sz val="10"/>
      <name val="Comic Sans MS"/>
      <family val="4"/>
    </font>
    <font>
      <b/>
      <sz val="18"/>
      <name val="Comic Sans MS"/>
      <family val="4"/>
    </font>
    <font>
      <b/>
      <sz val="16"/>
      <name val="Comic Sans MS"/>
      <family val="4"/>
    </font>
    <font>
      <sz val="10"/>
      <name val="MS Sans Serif"/>
      <family val="2"/>
    </font>
    <font>
      <b/>
      <i/>
      <sz val="12"/>
      <name val="Arial"/>
      <family val="2"/>
    </font>
    <font>
      <b/>
      <sz val="13.5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DejaVu Sans Condensed"/>
    </font>
    <font>
      <sz val="12"/>
      <name val="DejaVu Sans Condensed"/>
    </font>
  </fonts>
  <fills count="39">
    <fill>
      <patternFill patternType="none"/>
    </fill>
    <fill>
      <patternFill patternType="gray125"/>
    </fill>
    <fill>
      <patternFill patternType="solid">
        <fgColor indexed="27"/>
        <bgColor indexed="31"/>
      </patternFill>
    </fill>
    <fill>
      <patternFill patternType="solid">
        <fgColor indexed="42"/>
        <bgColor indexed="31"/>
      </patternFill>
    </fill>
    <fill>
      <patternFill patternType="solid">
        <fgColor indexed="54"/>
        <bgColor indexed="25"/>
      </patternFill>
    </fill>
    <fill>
      <patternFill patternType="solid">
        <fgColor indexed="52"/>
        <bgColor indexed="29"/>
      </patternFill>
    </fill>
    <fill>
      <patternFill patternType="solid">
        <fgColor indexed="51"/>
        <bgColor indexed="13"/>
      </patternFill>
    </fill>
    <fill>
      <patternFill patternType="solid">
        <fgColor indexed="43"/>
        <bgColor indexed="47"/>
      </patternFill>
    </fill>
    <fill>
      <patternFill patternType="solid">
        <fgColor indexed="50"/>
        <bgColor indexed="55"/>
      </patternFill>
    </fill>
    <fill>
      <patternFill patternType="solid">
        <fgColor indexed="18"/>
        <bgColor indexed="32"/>
      </patternFill>
    </fill>
    <fill>
      <patternFill patternType="solid">
        <fgColor indexed="47"/>
        <bgColor indexed="43"/>
      </patternFill>
    </fill>
    <fill>
      <patternFill patternType="solid">
        <fgColor indexed="25"/>
        <bgColor indexed="54"/>
      </patternFill>
    </fill>
    <fill>
      <patternFill patternType="solid">
        <fgColor indexed="55"/>
        <bgColor indexed="46"/>
      </patternFill>
    </fill>
    <fill>
      <patternFill patternType="solid">
        <fgColor indexed="8"/>
        <bgColor indexed="58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55"/>
        <bgColor indexed="38"/>
      </patternFill>
    </fill>
    <fill>
      <patternFill patternType="solid">
        <fgColor indexed="48"/>
        <bgColor indexed="57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theme="0" tint="-0.34998626667073579"/>
        <bgColor indexed="51"/>
      </patternFill>
    </fill>
    <fill>
      <patternFill patternType="solid">
        <fgColor theme="0" tint="-0.34998626667073579"/>
        <bgColor indexed="38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51"/>
      </patternFill>
    </fill>
    <fill>
      <patternFill patternType="solid">
        <fgColor theme="9" tint="0.79998168889431442"/>
        <bgColor indexed="57"/>
      </patternFill>
    </fill>
    <fill>
      <patternFill patternType="solid">
        <fgColor theme="9" tint="0.79998168889431442"/>
        <bgColor indexed="38"/>
      </patternFill>
    </fill>
    <fill>
      <patternFill patternType="solid">
        <fgColor theme="9" tint="0.79998168889431442"/>
        <bgColor indexed="42"/>
      </patternFill>
    </fill>
    <fill>
      <patternFill patternType="solid">
        <fgColor theme="9" tint="0.79998168889431442"/>
        <bgColor indexed="2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27"/>
      </patternFill>
    </fill>
    <fill>
      <patternFill patternType="solid">
        <fgColor indexed="9"/>
        <bgColor indexed="41"/>
      </patternFill>
    </fill>
    <fill>
      <patternFill patternType="solid">
        <fgColor theme="7" tint="0.39997558519241921"/>
        <bgColor indexed="33"/>
      </patternFill>
    </fill>
    <fill>
      <patternFill patternType="solid">
        <fgColor theme="7" tint="0.39997558519241921"/>
        <bgColor indexed="13"/>
      </patternFill>
    </fill>
    <fill>
      <patternFill patternType="solid">
        <fgColor theme="7" tint="0.39997558519241921"/>
        <bgColor indexed="58"/>
      </patternFill>
    </fill>
    <fill>
      <patternFill patternType="solid">
        <fgColor theme="7" tint="0.39997558519241921"/>
        <bgColor indexed="46"/>
      </patternFill>
    </fill>
    <fill>
      <patternFill patternType="solid">
        <fgColor theme="0"/>
        <bgColor indexed="46"/>
      </patternFill>
    </fill>
    <fill>
      <patternFill patternType="solid">
        <fgColor theme="7" tint="0.39997558519241921"/>
        <bgColor indexed="32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/>
      <diagonal/>
    </border>
    <border>
      <left/>
      <right style="double">
        <color indexed="6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150">
    <xf numFmtId="0" fontId="0" fillId="0" borderId="0"/>
    <xf numFmtId="164" fontId="13" fillId="0" borderId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166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6" fontId="13" fillId="0" borderId="0" applyFill="0" applyBorder="0" applyAlignment="0" applyProtection="0"/>
    <xf numFmtId="166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6" fontId="13" fillId="0" borderId="0" applyFill="0" applyBorder="0" applyAlignment="0" applyProtection="0"/>
    <xf numFmtId="166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6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5" fontId="13" fillId="0" borderId="0" applyFill="0" applyBorder="0" applyAlignment="0" applyProtection="0"/>
    <xf numFmtId="167" fontId="13" fillId="0" borderId="0" applyFill="0" applyBorder="0" applyAlignment="0" applyProtection="0"/>
    <xf numFmtId="167" fontId="13" fillId="0" borderId="0" applyFill="0" applyBorder="0" applyAlignment="0" applyProtection="0"/>
    <xf numFmtId="167" fontId="13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ill="0" applyBorder="0" applyAlignment="0" applyProtection="0"/>
    <xf numFmtId="9" fontId="13" fillId="0" borderId="0" applyFill="0" applyBorder="0" applyAlignment="0" applyProtection="0"/>
    <xf numFmtId="9" fontId="13" fillId="0" borderId="0" applyFill="0" applyBorder="0" applyAlignment="0" applyProtection="0"/>
    <xf numFmtId="9" fontId="13" fillId="0" borderId="0" applyFill="0" applyBorder="0" applyAlignment="0" applyProtection="0"/>
    <xf numFmtId="168" fontId="13" fillId="0" borderId="0" applyFill="0" applyBorder="0" applyAlignment="0" applyProtection="0"/>
    <xf numFmtId="0" fontId="19" fillId="16" borderId="9" applyNumberFormat="0" applyAlignment="0" applyProtection="0"/>
    <xf numFmtId="0" fontId="3" fillId="17" borderId="0" applyNumberFormat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" fillId="0" borderId="0"/>
    <xf numFmtId="164" fontId="2" fillId="0" borderId="0" applyFill="0" applyBorder="0" applyAlignment="0" applyProtection="0"/>
    <xf numFmtId="166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6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168" fontId="2" fillId="0" borderId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35" fillId="0" borderId="0"/>
  </cellStyleXfs>
  <cellXfs count="253">
    <xf numFmtId="0" fontId="0" fillId="0" borderId="0" xfId="0"/>
    <xf numFmtId="0" fontId="5" fillId="0" borderId="0" xfId="64" applyFont="1" applyAlignment="1">
      <alignment horizontal="center"/>
    </xf>
    <xf numFmtId="0" fontId="5" fillId="0" borderId="0" xfId="64" applyFont="1"/>
    <xf numFmtId="0" fontId="5" fillId="7" borderId="0" xfId="64" applyFont="1" applyFill="1"/>
    <xf numFmtId="0" fontId="5" fillId="8" borderId="0" xfId="64" applyFont="1" applyFill="1"/>
    <xf numFmtId="0" fontId="5" fillId="0" borderId="0" xfId="64" applyFont="1" applyFill="1"/>
    <xf numFmtId="0" fontId="6" fillId="0" borderId="0" xfId="64" applyFont="1" applyFill="1" applyAlignment="1"/>
    <xf numFmtId="0" fontId="6" fillId="0" borderId="0" xfId="64" applyFont="1" applyFill="1" applyAlignment="1">
      <alignment horizontal="center"/>
    </xf>
    <xf numFmtId="0" fontId="6" fillId="6" borderId="0" xfId="64" applyFont="1" applyFill="1" applyAlignment="1"/>
    <xf numFmtId="0" fontId="5" fillId="0" borderId="0" xfId="64" applyFont="1" applyAlignment="1">
      <alignment horizontal="right" vertical="center"/>
    </xf>
    <xf numFmtId="0" fontId="5" fillId="0" borderId="0" xfId="64" applyFont="1" applyFill="1" applyAlignment="1">
      <alignment horizontal="right" vertical="center"/>
    </xf>
    <xf numFmtId="0" fontId="5" fillId="0" borderId="0" xfId="64" applyFont="1" applyAlignment="1">
      <alignment vertical="center"/>
    </xf>
    <xf numFmtId="0" fontId="5" fillId="0" borderId="0" xfId="64" applyFont="1" applyFill="1" applyAlignment="1">
      <alignment vertical="center"/>
    </xf>
    <xf numFmtId="0" fontId="5" fillId="0" borderId="2" xfId="64" applyFont="1" applyBorder="1" applyAlignment="1">
      <alignment horizontal="left" vertical="center"/>
    </xf>
    <xf numFmtId="0" fontId="5" fillId="0" borderId="2" xfId="64" applyFont="1" applyFill="1" applyBorder="1" applyAlignment="1">
      <alignment horizontal="left" vertical="center"/>
    </xf>
    <xf numFmtId="0" fontId="5" fillId="0" borderId="2" xfId="64" applyFont="1" applyBorder="1" applyAlignment="1">
      <alignment vertical="center"/>
    </xf>
    <xf numFmtId="0" fontId="5" fillId="0" borderId="2" xfId="64" applyFont="1" applyFill="1" applyBorder="1" applyAlignment="1">
      <alignment vertical="center"/>
    </xf>
    <xf numFmtId="0" fontId="7" fillId="9" borderId="1" xfId="64" applyFont="1" applyFill="1" applyBorder="1" applyAlignment="1">
      <alignment horizontal="center" vertical="center"/>
    </xf>
    <xf numFmtId="166" fontId="7" fillId="9" borderId="4" xfId="17" applyFont="1" applyFill="1" applyBorder="1" applyAlignment="1" applyProtection="1">
      <alignment horizontal="center" vertical="center" wrapText="1"/>
    </xf>
    <xf numFmtId="0" fontId="8" fillId="7" borderId="5" xfId="64" applyFont="1" applyFill="1" applyBorder="1" applyAlignment="1">
      <alignment horizontal="center" vertical="center"/>
    </xf>
    <xf numFmtId="0" fontId="6" fillId="8" borderId="4" xfId="64" applyFont="1" applyFill="1" applyBorder="1" applyAlignment="1">
      <alignment horizontal="center" vertical="center" wrapText="1"/>
    </xf>
    <xf numFmtId="166" fontId="7" fillId="9" borderId="6" xfId="17" applyFont="1" applyFill="1" applyBorder="1" applyAlignment="1" applyProtection="1">
      <alignment horizontal="center" vertical="center"/>
    </xf>
    <xf numFmtId="0" fontId="7" fillId="9" borderId="6" xfId="64" applyFont="1" applyFill="1" applyBorder="1" applyAlignment="1">
      <alignment horizontal="center" vertical="center"/>
    </xf>
    <xf numFmtId="0" fontId="6" fillId="0" borderId="0" xfId="64" applyFont="1" applyAlignment="1">
      <alignment horizontal="center" vertical="center"/>
    </xf>
    <xf numFmtId="166" fontId="8" fillId="10" borderId="4" xfId="17" applyFont="1" applyFill="1" applyBorder="1" applyAlignment="1" applyProtection="1">
      <alignment horizontal="center" vertical="center" wrapText="1"/>
    </xf>
    <xf numFmtId="0" fontId="6" fillId="8" borderId="1" xfId="64" applyFont="1" applyFill="1" applyBorder="1" applyAlignment="1">
      <alignment horizontal="center" vertical="center"/>
    </xf>
    <xf numFmtId="0" fontId="7" fillId="11" borderId="1" xfId="64" applyFont="1" applyFill="1" applyBorder="1" applyAlignment="1">
      <alignment horizontal="justify" vertical="center"/>
    </xf>
    <xf numFmtId="0" fontId="5" fillId="0" borderId="1" xfId="64" applyFont="1" applyBorder="1" applyAlignment="1">
      <alignment horizontal="center" vertical="center"/>
    </xf>
    <xf numFmtId="0" fontId="5" fillId="0" borderId="1" xfId="64" applyFont="1" applyBorder="1" applyAlignment="1">
      <alignment vertical="center" wrapText="1"/>
    </xf>
    <xf numFmtId="166" fontId="5" fillId="7" borderId="1" xfId="64" applyNumberFormat="1" applyFont="1" applyFill="1" applyBorder="1" applyAlignment="1">
      <alignment vertical="center" wrapText="1"/>
    </xf>
    <xf numFmtId="166" fontId="5" fillId="8" borderId="1" xfId="64" applyNumberFormat="1" applyFont="1" applyFill="1" applyBorder="1" applyAlignment="1">
      <alignment vertical="center" wrapText="1"/>
    </xf>
    <xf numFmtId="166" fontId="5" fillId="0" borderId="1" xfId="17" applyFont="1" applyFill="1" applyBorder="1" applyAlignment="1" applyProtection="1">
      <alignment horizontal="right" vertical="center"/>
    </xf>
    <xf numFmtId="0" fontId="9" fillId="12" borderId="1" xfId="64" applyFont="1" applyFill="1" applyBorder="1" applyAlignment="1">
      <alignment horizontal="center" vertical="center"/>
    </xf>
    <xf numFmtId="0" fontId="10" fillId="12" borderId="1" xfId="64" applyFont="1" applyFill="1" applyBorder="1" applyAlignment="1">
      <alignment vertical="center" wrapText="1"/>
    </xf>
    <xf numFmtId="169" fontId="9" fillId="12" borderId="7" xfId="17" applyNumberFormat="1" applyFont="1" applyFill="1" applyBorder="1" applyAlignment="1" applyProtection="1">
      <alignment vertical="center" wrapText="1"/>
    </xf>
    <xf numFmtId="169" fontId="6" fillId="12" borderId="1" xfId="17" applyNumberFormat="1" applyFont="1" applyFill="1" applyBorder="1" applyAlignment="1" applyProtection="1">
      <alignment vertical="center" wrapText="1"/>
    </xf>
    <xf numFmtId="0" fontId="9" fillId="12" borderId="0" xfId="64" applyFont="1" applyFill="1"/>
    <xf numFmtId="0" fontId="9" fillId="12" borderId="1" xfId="64" applyFont="1" applyFill="1" applyBorder="1" applyAlignment="1">
      <alignment vertical="center" wrapText="1"/>
    </xf>
    <xf numFmtId="0" fontId="6" fillId="0" borderId="0" xfId="64" applyFont="1" applyFill="1"/>
    <xf numFmtId="0" fontId="6" fillId="12" borderId="1" xfId="64" applyFont="1" applyFill="1" applyBorder="1" applyAlignment="1">
      <alignment horizontal="center" vertical="center"/>
    </xf>
    <xf numFmtId="0" fontId="11" fillId="12" borderId="1" xfId="64" applyFont="1" applyFill="1" applyBorder="1" applyAlignment="1">
      <alignment vertical="center" wrapText="1"/>
    </xf>
    <xf numFmtId="169" fontId="6" fillId="12" borderId="7" xfId="17" applyNumberFormat="1" applyFont="1" applyFill="1" applyBorder="1" applyAlignment="1" applyProtection="1">
      <alignment vertical="center" wrapText="1"/>
    </xf>
    <xf numFmtId="0" fontId="6" fillId="12" borderId="0" xfId="64" applyFont="1" applyFill="1"/>
    <xf numFmtId="0" fontId="6" fillId="12" borderId="1" xfId="64" applyFont="1" applyFill="1" applyBorder="1" applyAlignment="1">
      <alignment vertical="center" wrapText="1"/>
    </xf>
    <xf numFmtId="0" fontId="12" fillId="12" borderId="1" xfId="64" applyFont="1" applyFill="1" applyBorder="1" applyAlignment="1">
      <alignment vertical="center" wrapText="1"/>
    </xf>
    <xf numFmtId="1" fontId="6" fillId="12" borderId="1" xfId="64" applyNumberFormat="1" applyFont="1" applyFill="1" applyBorder="1"/>
    <xf numFmtId="0" fontId="6" fillId="12" borderId="1" xfId="64" applyFont="1" applyFill="1" applyBorder="1" applyAlignment="1">
      <alignment horizontal="right"/>
    </xf>
    <xf numFmtId="166" fontId="6" fillId="12" borderId="1" xfId="64" applyNumberFormat="1" applyFont="1" applyFill="1" applyBorder="1" applyAlignment="1">
      <alignment vertical="center" wrapText="1"/>
    </xf>
    <xf numFmtId="0" fontId="6" fillId="0" borderId="0" xfId="64" applyFont="1" applyAlignment="1">
      <alignment vertical="center"/>
    </xf>
    <xf numFmtId="0" fontId="7" fillId="13" borderId="1" xfId="64" applyFont="1" applyFill="1" applyBorder="1" applyAlignment="1">
      <alignment horizontal="right" vertical="center"/>
    </xf>
    <xf numFmtId="166" fontId="7" fillId="13" borderId="1" xfId="17" applyFont="1" applyFill="1" applyBorder="1" applyAlignment="1" applyProtection="1">
      <alignment vertical="center"/>
    </xf>
    <xf numFmtId="166" fontId="5" fillId="7" borderId="0" xfId="64" applyNumberFormat="1" applyFont="1" applyFill="1"/>
    <xf numFmtId="166" fontId="5" fillId="0" borderId="0" xfId="17" applyFont="1" applyFill="1" applyBorder="1" applyAlignment="1" applyProtection="1"/>
    <xf numFmtId="166" fontId="5" fillId="8" borderId="0" xfId="64" applyNumberFormat="1" applyFont="1" applyFill="1"/>
    <xf numFmtId="166" fontId="5" fillId="0" borderId="0" xfId="64" applyNumberFormat="1" applyFont="1"/>
    <xf numFmtId="166" fontId="5" fillId="0" borderId="0" xfId="64" applyNumberFormat="1" applyFont="1" applyFill="1"/>
    <xf numFmtId="166" fontId="5" fillId="8" borderId="0" xfId="6" applyFont="1" applyFill="1" applyBorder="1" applyAlignment="1" applyProtection="1"/>
    <xf numFmtId="0" fontId="5" fillId="15" borderId="3" xfId="64" applyFont="1" applyFill="1" applyBorder="1" applyAlignment="1">
      <alignment horizontal="center" vertical="center"/>
    </xf>
    <xf numFmtId="0" fontId="5" fillId="15" borderId="3" xfId="64" applyFont="1" applyFill="1" applyBorder="1" applyAlignment="1">
      <alignment vertical="center" wrapText="1"/>
    </xf>
    <xf numFmtId="0" fontId="14" fillId="14" borderId="3" xfId="64" applyFont="1" applyFill="1" applyBorder="1" applyAlignment="1">
      <alignment horizontal="center" vertical="center"/>
    </xf>
    <xf numFmtId="0" fontId="15" fillId="14" borderId="3" xfId="64" applyFont="1" applyFill="1" applyBorder="1" applyAlignment="1">
      <alignment vertical="center" wrapText="1"/>
    </xf>
    <xf numFmtId="166" fontId="16" fillId="0" borderId="1" xfId="17" applyFont="1" applyFill="1" applyBorder="1" applyAlignment="1" applyProtection="1">
      <alignment horizontal="right" vertical="center"/>
    </xf>
    <xf numFmtId="0" fontId="7" fillId="9" borderId="1" xfId="64" applyFont="1" applyFill="1" applyBorder="1" applyAlignment="1">
      <alignment horizontal="center" vertical="center" wrapText="1"/>
    </xf>
    <xf numFmtId="166" fontId="2" fillId="0" borderId="0" xfId="6" applyFont="1"/>
    <xf numFmtId="43" fontId="17" fillId="0" borderId="0" xfId="6" applyNumberFormat="1" applyFont="1" applyAlignment="1">
      <alignment vertical="center"/>
    </xf>
    <xf numFmtId="43" fontId="5" fillId="0" borderId="0" xfId="64" applyNumberFormat="1" applyFont="1"/>
    <xf numFmtId="0" fontId="0" fillId="0" borderId="0" xfId="0" applyFill="1"/>
    <xf numFmtId="0" fontId="15" fillId="0" borderId="0" xfId="0" applyFont="1" applyFill="1" applyBorder="1" applyAlignment="1">
      <alignment vertical="center" wrapText="1"/>
    </xf>
    <xf numFmtId="171" fontId="5" fillId="0" borderId="0" xfId="64" applyNumberFormat="1" applyFont="1"/>
    <xf numFmtId="170" fontId="5" fillId="7" borderId="0" xfId="64" applyNumberFormat="1" applyFont="1" applyFill="1"/>
    <xf numFmtId="0" fontId="8" fillId="7" borderId="4" xfId="64" applyFont="1" applyFill="1" applyBorder="1" applyAlignment="1">
      <alignment horizontal="center" vertical="center"/>
    </xf>
    <xf numFmtId="172" fontId="21" fillId="18" borderId="10" xfId="6" applyNumberFormat="1" applyFont="1" applyFill="1" applyBorder="1" applyAlignment="1">
      <alignment horizontal="right" vertical="top"/>
    </xf>
    <xf numFmtId="0" fontId="22" fillId="0" borderId="0" xfId="0" applyFont="1"/>
    <xf numFmtId="0" fontId="7" fillId="11" borderId="1" xfId="64" applyFont="1" applyFill="1" applyBorder="1" applyAlignment="1">
      <alignment horizontal="center" vertical="center" wrapText="1"/>
    </xf>
    <xf numFmtId="172" fontId="21" fillId="20" borderId="10" xfId="6" applyNumberFormat="1" applyFont="1" applyFill="1" applyBorder="1" applyAlignment="1">
      <alignment horizontal="right" vertical="top"/>
    </xf>
    <xf numFmtId="0" fontId="5" fillId="0" borderId="0" xfId="64" applyFont="1" applyBorder="1" applyAlignment="1">
      <alignment horizontal="center" vertical="center"/>
    </xf>
    <xf numFmtId="166" fontId="5" fillId="0" borderId="8" xfId="17" applyFont="1" applyFill="1" applyBorder="1" applyAlignment="1" applyProtection="1">
      <alignment horizontal="right" vertical="center"/>
    </xf>
    <xf numFmtId="166" fontId="5" fillId="0" borderId="12" xfId="17" applyFont="1" applyFill="1" applyBorder="1" applyAlignment="1" applyProtection="1">
      <alignment horizontal="right" vertical="center"/>
    </xf>
    <xf numFmtId="172" fontId="24" fillId="19" borderId="10" xfId="6" applyNumberFormat="1" applyFont="1" applyFill="1" applyBorder="1" applyAlignment="1">
      <alignment horizontal="right"/>
    </xf>
    <xf numFmtId="166" fontId="5" fillId="0" borderId="1" xfId="17" applyFont="1" applyFill="1" applyBorder="1" applyAlignment="1" applyProtection="1">
      <alignment horizontal="right"/>
    </xf>
    <xf numFmtId="0" fontId="23" fillId="19" borderId="11" xfId="0" applyFont="1" applyFill="1" applyBorder="1" applyAlignment="1">
      <alignment horizontal="justify" vertical="center"/>
    </xf>
    <xf numFmtId="0" fontId="23" fillId="19" borderId="11" xfId="0" applyFont="1" applyFill="1" applyBorder="1" applyAlignment="1">
      <alignment horizontal="center" vertical="center"/>
    </xf>
    <xf numFmtId="166" fontId="5" fillId="0" borderId="5" xfId="17" applyFont="1" applyFill="1" applyBorder="1" applyAlignment="1" applyProtection="1">
      <alignment horizontal="right" vertical="center"/>
    </xf>
    <xf numFmtId="166" fontId="5" fillId="0" borderId="11" xfId="17" applyFont="1" applyFill="1" applyBorder="1" applyAlignment="1" applyProtection="1">
      <alignment horizontal="right" vertical="center"/>
    </xf>
    <xf numFmtId="0" fontId="19" fillId="16" borderId="0" xfId="73" applyFont="1" applyBorder="1" applyAlignment="1" applyProtection="1">
      <alignment horizontal="center" vertical="center" wrapText="1"/>
    </xf>
    <xf numFmtId="0" fontId="19" fillId="16" borderId="0" xfId="73" applyFont="1" applyBorder="1" applyAlignment="1" applyProtection="1">
      <alignment horizontal="center" vertical="center"/>
    </xf>
    <xf numFmtId="44" fontId="0" fillId="0" borderId="0" xfId="75" applyFont="1"/>
    <xf numFmtId="0" fontId="14" fillId="23" borderId="4" xfId="0" applyFont="1" applyFill="1" applyBorder="1" applyAlignment="1">
      <alignment horizontal="center" vertical="center"/>
    </xf>
    <xf numFmtId="0" fontId="14" fillId="23" borderId="4" xfId="0" applyFont="1" applyFill="1" applyBorder="1" applyAlignment="1">
      <alignment vertical="center" wrapText="1"/>
    </xf>
    <xf numFmtId="0" fontId="0" fillId="23" borderId="0" xfId="0" applyFill="1"/>
    <xf numFmtId="0" fontId="14" fillId="23" borderId="4" xfId="0" applyFont="1" applyFill="1" applyBorder="1" applyAlignment="1">
      <alignment horizontal="justify" vertical="center" wrapText="1"/>
    </xf>
    <xf numFmtId="0" fontId="15" fillId="23" borderId="4" xfId="0" applyFont="1" applyFill="1" applyBorder="1" applyAlignment="1">
      <alignment vertical="center" wrapText="1"/>
    </xf>
    <xf numFmtId="0" fontId="15" fillId="23" borderId="3" xfId="0" applyFont="1" applyFill="1" applyBorder="1" applyAlignment="1">
      <alignment vertical="center" wrapText="1"/>
    </xf>
    <xf numFmtId="0" fontId="14" fillId="23" borderId="3" xfId="0" applyFont="1" applyFill="1" applyBorder="1" applyAlignment="1">
      <alignment horizontal="center" vertical="center"/>
    </xf>
    <xf numFmtId="44" fontId="4" fillId="0" borderId="0" xfId="75" applyFont="1" applyFill="1" applyBorder="1" applyAlignment="1" applyProtection="1"/>
    <xf numFmtId="44" fontId="25" fillId="21" borderId="0" xfId="75" applyFont="1" applyFill="1" applyBorder="1" applyAlignment="1" applyProtection="1">
      <alignment horizontal="center" vertical="center" wrapText="1"/>
    </xf>
    <xf numFmtId="44" fontId="9" fillId="24" borderId="11" xfId="75" applyFont="1" applyFill="1" applyBorder="1" applyAlignment="1">
      <alignment horizontal="left" vertical="center"/>
    </xf>
    <xf numFmtId="44" fontId="14" fillId="23" borderId="11" xfId="75" applyFont="1" applyFill="1" applyBorder="1" applyAlignment="1">
      <alignment vertical="center" wrapText="1"/>
    </xf>
    <xf numFmtId="44" fontId="15" fillId="23" borderId="5" xfId="75" applyFont="1" applyFill="1" applyBorder="1" applyAlignment="1" applyProtection="1">
      <alignment vertical="center" wrapText="1"/>
    </xf>
    <xf numFmtId="44" fontId="15" fillId="23" borderId="11" xfId="75" applyFont="1" applyFill="1" applyBorder="1" applyAlignment="1">
      <alignment vertical="center" wrapText="1"/>
    </xf>
    <xf numFmtId="44" fontId="14" fillId="23" borderId="11" xfId="75" applyFont="1" applyFill="1" applyBorder="1" applyAlignment="1">
      <alignment horizontal="justify" vertical="center" wrapText="1"/>
    </xf>
    <xf numFmtId="44" fontId="15" fillId="0" borderId="0" xfId="75" applyFont="1" applyFill="1" applyBorder="1" applyAlignment="1" applyProtection="1">
      <alignment vertical="center" wrapText="1"/>
    </xf>
    <xf numFmtId="44" fontId="15" fillId="0" borderId="0" xfId="75" applyFont="1" applyFill="1" applyBorder="1" applyAlignment="1" applyProtection="1"/>
    <xf numFmtId="0" fontId="9" fillId="30" borderId="0" xfId="0" applyFont="1" applyFill="1"/>
    <xf numFmtId="0" fontId="9" fillId="30" borderId="0" xfId="0" applyFont="1" applyFill="1" applyBorder="1" applyAlignment="1">
      <alignment vertical="center" wrapText="1"/>
    </xf>
    <xf numFmtId="44" fontId="15" fillId="30" borderId="0" xfId="75" applyFont="1" applyFill="1" applyBorder="1" applyAlignment="1" applyProtection="1"/>
    <xf numFmtId="44" fontId="15" fillId="23" borderId="11" xfId="75" applyFont="1" applyFill="1" applyBorder="1" applyAlignment="1">
      <alignment horizontal="left" vertical="center" wrapText="1"/>
    </xf>
    <xf numFmtId="44" fontId="15" fillId="0" borderId="0" xfId="75" applyFont="1"/>
    <xf numFmtId="44" fontId="26" fillId="16" borderId="14" xfId="75" applyFont="1" applyFill="1" applyBorder="1" applyAlignment="1" applyProtection="1">
      <alignment horizontal="center" vertical="center" wrapText="1"/>
    </xf>
    <xf numFmtId="44" fontId="15" fillId="23" borderId="11" xfId="75" applyFont="1" applyFill="1" applyBorder="1" applyAlignment="1">
      <alignment horizontal="left"/>
    </xf>
    <xf numFmtId="44" fontId="15" fillId="0" borderId="0" xfId="75" applyFont="1" applyFill="1"/>
    <xf numFmtId="44" fontId="27" fillId="0" borderId="0" xfId="75" applyFont="1" applyFill="1" applyBorder="1" applyAlignment="1" applyProtection="1"/>
    <xf numFmtId="44" fontId="28" fillId="26" borderId="11" xfId="75" applyFont="1" applyFill="1" applyBorder="1" applyAlignment="1" applyProtection="1">
      <alignment horizontal="center" vertical="center" wrapText="1"/>
    </xf>
    <xf numFmtId="44" fontId="29" fillId="0" borderId="0" xfId="75" applyFont="1" applyFill="1" applyBorder="1" applyAlignment="1" applyProtection="1"/>
    <xf numFmtId="44" fontId="30" fillId="21" borderId="0" xfId="75" applyFont="1" applyFill="1" applyBorder="1" applyAlignment="1" applyProtection="1">
      <alignment horizontal="center" vertical="center" wrapText="1"/>
    </xf>
    <xf numFmtId="44" fontId="0" fillId="0" borderId="0" xfId="75" applyFont="1" applyFill="1" applyBorder="1" applyAlignment="1" applyProtection="1"/>
    <xf numFmtId="44" fontId="0" fillId="0" borderId="0" xfId="75" applyFont="1" applyFill="1" applyBorder="1" applyAlignment="1">
      <alignment horizontal="center" wrapText="1"/>
    </xf>
    <xf numFmtId="0" fontId="15" fillId="0" borderId="0" xfId="0" applyFont="1"/>
    <xf numFmtId="0" fontId="15" fillId="0" borderId="0" xfId="0" applyFont="1" applyFill="1"/>
    <xf numFmtId="0" fontId="15" fillId="30" borderId="0" xfId="0" applyFont="1" applyFill="1"/>
    <xf numFmtId="0" fontId="9" fillId="0" borderId="4" xfId="0" applyFont="1" applyFill="1" applyBorder="1" applyAlignment="1">
      <alignment horizontal="right" vertical="center" wrapText="1"/>
    </xf>
    <xf numFmtId="44" fontId="9" fillId="0" borderId="11" xfId="75" applyFont="1" applyFill="1" applyBorder="1" applyAlignment="1">
      <alignment vertical="center" wrapText="1"/>
    </xf>
    <xf numFmtId="0" fontId="9" fillId="24" borderId="11" xfId="0" applyFont="1" applyFill="1" applyBorder="1" applyAlignment="1">
      <alignment horizontal="center" vertical="center"/>
    </xf>
    <xf numFmtId="0" fontId="9" fillId="24" borderId="11" xfId="0" applyFont="1" applyFill="1" applyBorder="1" applyAlignment="1">
      <alignment horizontal="center" vertical="center" wrapText="1"/>
    </xf>
    <xf numFmtId="44" fontId="28" fillId="25" borderId="11" xfId="75" applyFont="1" applyFill="1" applyBorder="1" applyAlignment="1" applyProtection="1">
      <alignment horizontal="center" vertical="center" wrapText="1"/>
    </xf>
    <xf numFmtId="44" fontId="28" fillId="27" borderId="11" xfId="75" applyFont="1" applyFill="1" applyBorder="1" applyAlignment="1" applyProtection="1">
      <alignment horizontal="center" vertical="center" wrapText="1"/>
    </xf>
    <xf numFmtId="44" fontId="28" fillId="28" borderId="11" xfId="75" applyFont="1" applyFill="1" applyBorder="1" applyAlignment="1" applyProtection="1">
      <alignment horizontal="center" vertical="center" wrapText="1"/>
    </xf>
    <xf numFmtId="0" fontId="9" fillId="29" borderId="11" xfId="0" applyFont="1" applyFill="1" applyBorder="1"/>
    <xf numFmtId="0" fontId="9" fillId="0" borderId="0" xfId="0" applyFont="1" applyFill="1"/>
    <xf numFmtId="0" fontId="9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14" fillId="23" borderId="11" xfId="0" applyFont="1" applyFill="1" applyBorder="1" applyAlignment="1">
      <alignment horizontal="center" vertical="center"/>
    </xf>
    <xf numFmtId="44" fontId="15" fillId="23" borderId="11" xfId="75" applyFont="1" applyFill="1" applyBorder="1" applyAlignment="1" applyProtection="1">
      <alignment vertical="center" wrapText="1"/>
    </xf>
    <xf numFmtId="0" fontId="14" fillId="0" borderId="4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right" vertical="center" wrapText="1"/>
    </xf>
    <xf numFmtId="0" fontId="15" fillId="23" borderId="17" xfId="0" applyFont="1" applyFill="1" applyBorder="1" applyAlignment="1">
      <alignment vertical="center" wrapText="1"/>
    </xf>
    <xf numFmtId="0" fontId="15" fillId="23" borderId="18" xfId="0" applyFont="1" applyFill="1" applyBorder="1" applyAlignment="1">
      <alignment vertical="center" wrapText="1"/>
    </xf>
    <xf numFmtId="0" fontId="20" fillId="23" borderId="11" xfId="0" applyFont="1" applyFill="1" applyBorder="1" applyAlignment="1">
      <alignment vertical="center" wrapText="1"/>
    </xf>
    <xf numFmtId="0" fontId="9" fillId="0" borderId="4" xfId="0" applyFont="1" applyFill="1" applyBorder="1"/>
    <xf numFmtId="0" fontId="14" fillId="23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15" fillId="23" borderId="4" xfId="0" applyNumberFormat="1" applyFont="1" applyFill="1" applyBorder="1" applyAlignment="1">
      <alignment horizontal="left" vertical="top"/>
    </xf>
    <xf numFmtId="0" fontId="14" fillId="23" borderId="17" xfId="0" applyFont="1" applyFill="1" applyBorder="1" applyAlignment="1">
      <alignment vertical="center" wrapText="1"/>
    </xf>
    <xf numFmtId="0" fontId="14" fillId="23" borderId="17" xfId="0" applyFont="1" applyFill="1" applyBorder="1" applyAlignment="1">
      <alignment horizontal="justify" vertical="center" wrapText="1"/>
    </xf>
    <xf numFmtId="0" fontId="14" fillId="23" borderId="3" xfId="0" applyFont="1" applyFill="1" applyBorder="1" applyAlignment="1">
      <alignment vertical="center" wrapText="1"/>
    </xf>
    <xf numFmtId="44" fontId="9" fillId="0" borderId="5" xfId="75" applyFont="1" applyFill="1" applyBorder="1" applyAlignment="1">
      <alignment vertical="center" wrapText="1"/>
    </xf>
    <xf numFmtId="0" fontId="15" fillId="0" borderId="0" xfId="0" applyFont="1" applyBorder="1"/>
    <xf numFmtId="0" fontId="20" fillId="0" borderId="11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vertical="center"/>
    </xf>
    <xf numFmtId="44" fontId="15" fillId="19" borderId="5" xfId="75" applyFont="1" applyFill="1" applyBorder="1" applyAlignment="1" applyProtection="1">
      <alignment vertical="center" wrapText="1"/>
    </xf>
    <xf numFmtId="170" fontId="15" fillId="19" borderId="5" xfId="75" applyNumberFormat="1" applyFont="1" applyFill="1" applyBorder="1" applyAlignment="1" applyProtection="1">
      <alignment vertical="center" wrapText="1"/>
    </xf>
    <xf numFmtId="170" fontId="9" fillId="0" borderId="5" xfId="75" applyNumberFormat="1" applyFont="1" applyFill="1" applyBorder="1" applyAlignment="1">
      <alignment vertical="center" wrapText="1"/>
    </xf>
    <xf numFmtId="44" fontId="15" fillId="23" borderId="4" xfId="75" applyFont="1" applyFill="1" applyBorder="1" applyAlignment="1" applyProtection="1">
      <alignment vertical="center" wrapText="1"/>
    </xf>
    <xf numFmtId="44" fontId="15" fillId="23" borderId="11" xfId="75" applyFont="1" applyFill="1" applyBorder="1"/>
    <xf numFmtId="0" fontId="0" fillId="23" borderId="11" xfId="0" applyFill="1" applyBorder="1"/>
    <xf numFmtId="0" fontId="15" fillId="23" borderId="4" xfId="0" applyFont="1" applyFill="1" applyBorder="1" applyAlignment="1">
      <alignment vertical="justify" wrapText="1"/>
    </xf>
    <xf numFmtId="44" fontId="14" fillId="23" borderId="23" xfId="75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right" vertical="center" wrapText="1"/>
    </xf>
    <xf numFmtId="0" fontId="14" fillId="23" borderId="2" xfId="0" applyFont="1" applyFill="1" applyBorder="1" applyAlignment="1">
      <alignment vertical="center" wrapText="1"/>
    </xf>
    <xf numFmtId="0" fontId="15" fillId="23" borderId="23" xfId="138" applyFont="1" applyFill="1" applyBorder="1" applyAlignment="1">
      <alignment vertical="center" wrapText="1"/>
    </xf>
    <xf numFmtId="0" fontId="14" fillId="23" borderId="2" xfId="0" applyFont="1" applyFill="1" applyBorder="1" applyAlignment="1">
      <alignment horizontal="center" vertical="center"/>
    </xf>
    <xf numFmtId="0" fontId="14" fillId="23" borderId="24" xfId="0" applyFont="1" applyFill="1" applyBorder="1" applyAlignment="1">
      <alignment horizontal="center" vertical="center"/>
    </xf>
    <xf numFmtId="0" fontId="31" fillId="0" borderId="0" xfId="138" applyFont="1"/>
    <xf numFmtId="0" fontId="32" fillId="0" borderId="0" xfId="138" applyFont="1"/>
    <xf numFmtId="3" fontId="33" fillId="31" borderId="1" xfId="148" applyNumberFormat="1" applyFont="1" applyFill="1" applyBorder="1" applyAlignment="1">
      <alignment horizontal="right" vertical="center" wrapText="1"/>
    </xf>
    <xf numFmtId="40" fontId="34" fillId="31" borderId="1" xfId="148" applyNumberFormat="1" applyFont="1" applyFill="1" applyBorder="1" applyAlignment="1">
      <alignment horizontal="right" vertical="center" wrapText="1"/>
    </xf>
    <xf numFmtId="40" fontId="31" fillId="0" borderId="1" xfId="148" applyNumberFormat="1" applyFont="1" applyFill="1" applyBorder="1" applyAlignment="1">
      <alignment horizontal="center" vertical="center"/>
    </xf>
    <xf numFmtId="0" fontId="31" fillId="32" borderId="0" xfId="149" applyFont="1" applyFill="1"/>
    <xf numFmtId="173" fontId="9" fillId="32" borderId="25" xfId="92" applyNumberFormat="1" applyFont="1" applyFill="1" applyBorder="1" applyAlignment="1" applyProtection="1">
      <alignment horizontal="right" vertical="center" wrapText="1"/>
    </xf>
    <xf numFmtId="40" fontId="36" fillId="0" borderId="26" xfId="148" applyNumberFormat="1" applyFont="1" applyFill="1" applyBorder="1" applyAlignment="1">
      <alignment horizontal="left" vertical="center" wrapText="1"/>
    </xf>
    <xf numFmtId="49" fontId="9" fillId="0" borderId="26" xfId="148" applyNumberFormat="1" applyFont="1" applyFill="1" applyBorder="1" applyAlignment="1">
      <alignment horizontal="center" vertical="center" wrapText="1"/>
    </xf>
    <xf numFmtId="40" fontId="36" fillId="0" borderId="25" xfId="148" applyNumberFormat="1" applyFont="1" applyFill="1" applyBorder="1" applyAlignment="1">
      <alignment horizontal="left" vertical="center" wrapText="1"/>
    </xf>
    <xf numFmtId="49" fontId="9" fillId="0" borderId="25" xfId="148" applyNumberFormat="1" applyFont="1" applyFill="1" applyBorder="1" applyAlignment="1">
      <alignment horizontal="center" vertical="center" wrapText="1"/>
    </xf>
    <xf numFmtId="0" fontId="31" fillId="0" borderId="0" xfId="138" applyFont="1" applyAlignment="1">
      <alignment horizontal="left"/>
    </xf>
    <xf numFmtId="0" fontId="22" fillId="33" borderId="27" xfId="138" applyFont="1" applyFill="1" applyBorder="1" applyAlignment="1">
      <alignment horizontal="center" vertical="center" wrapText="1"/>
    </xf>
    <xf numFmtId="0" fontId="22" fillId="33" borderId="28" xfId="138" applyFont="1" applyFill="1" applyBorder="1" applyAlignment="1">
      <alignment horizontal="center" vertical="center"/>
    </xf>
    <xf numFmtId="0" fontId="22" fillId="33" borderId="29" xfId="138" applyFont="1" applyFill="1" applyBorder="1" applyAlignment="1">
      <alignment horizontal="center" vertical="center"/>
    </xf>
    <xf numFmtId="0" fontId="2" fillId="0" borderId="0" xfId="138" applyFont="1"/>
    <xf numFmtId="0" fontId="39" fillId="34" borderId="0" xfId="148" applyFont="1" applyFill="1" applyAlignment="1">
      <alignment horizontal="center" vertical="center"/>
    </xf>
    <xf numFmtId="0" fontId="5" fillId="0" borderId="0" xfId="138" applyFont="1"/>
    <xf numFmtId="0" fontId="5" fillId="0" borderId="0" xfId="138" applyFont="1" applyAlignment="1">
      <alignment horizontal="center"/>
    </xf>
    <xf numFmtId="0" fontId="5" fillId="0" borderId="0" xfId="138" applyFont="1" applyAlignment="1">
      <alignment horizontal="right"/>
    </xf>
    <xf numFmtId="166" fontId="9" fillId="0" borderId="0" xfId="92" applyFont="1" applyAlignment="1">
      <alignment horizontal="right"/>
    </xf>
    <xf numFmtId="0" fontId="6" fillId="0" borderId="0" xfId="138" applyFont="1" applyAlignment="1">
      <alignment vertical="center"/>
    </xf>
    <xf numFmtId="166" fontId="9" fillId="35" borderId="1" xfId="92" applyFont="1" applyFill="1" applyBorder="1" applyAlignment="1">
      <alignment horizontal="right" vertical="center"/>
    </xf>
    <xf numFmtId="0" fontId="41" fillId="35" borderId="1" xfId="138" applyFont="1" applyFill="1" applyBorder="1" applyAlignment="1">
      <alignment horizontal="right" vertical="center"/>
    </xf>
    <xf numFmtId="0" fontId="6" fillId="19" borderId="0" xfId="138" applyFont="1" applyFill="1" applyAlignment="1">
      <alignment vertical="center"/>
    </xf>
    <xf numFmtId="0" fontId="6" fillId="12" borderId="0" xfId="138" applyFont="1" applyFill="1"/>
    <xf numFmtId="166" fontId="9" fillId="36" borderId="1" xfId="92" applyFont="1" applyFill="1" applyBorder="1" applyAlignment="1">
      <alignment horizontal="right"/>
    </xf>
    <xf numFmtId="0" fontId="6" fillId="36" borderId="1" xfId="138" applyFont="1" applyFill="1" applyBorder="1" applyAlignment="1">
      <alignment horizontal="right"/>
    </xf>
    <xf numFmtId="1" fontId="6" fillId="36" borderId="1" xfId="138" applyNumberFormat="1" applyFont="1" applyFill="1" applyBorder="1"/>
    <xf numFmtId="166" fontId="15" fillId="0" borderId="1" xfId="92" applyFont="1" applyBorder="1" applyAlignment="1">
      <alignment horizontal="right" vertical="center" wrapText="1"/>
    </xf>
    <xf numFmtId="0" fontId="5" fillId="0" borderId="1" xfId="138" applyFont="1" applyBorder="1" applyAlignment="1">
      <alignment vertical="center" wrapText="1"/>
    </xf>
    <xf numFmtId="0" fontId="5" fillId="0" borderId="1" xfId="138" applyFont="1" applyBorder="1" applyAlignment="1">
      <alignment horizontal="center" vertical="center"/>
    </xf>
    <xf numFmtId="0" fontId="6" fillId="37" borderId="0" xfId="138" applyFont="1" applyFill="1"/>
    <xf numFmtId="166" fontId="9" fillId="36" borderId="1" xfId="92" applyFont="1" applyFill="1" applyBorder="1" applyAlignment="1">
      <alignment horizontal="right" vertical="center" wrapText="1"/>
    </xf>
    <xf numFmtId="0" fontId="12" fillId="36" borderId="1" xfId="138" applyFont="1" applyFill="1" applyBorder="1" applyAlignment="1">
      <alignment vertical="center" wrapText="1"/>
    </xf>
    <xf numFmtId="0" fontId="6" fillId="36" borderId="1" xfId="138" applyFont="1" applyFill="1" applyBorder="1" applyAlignment="1">
      <alignment horizontal="center" vertical="center"/>
    </xf>
    <xf numFmtId="166" fontId="9" fillId="36" borderId="4" xfId="92" applyFont="1" applyFill="1" applyBorder="1" applyAlignment="1">
      <alignment horizontal="right" vertical="center" wrapText="1"/>
    </xf>
    <xf numFmtId="0" fontId="11" fillId="36" borderId="1" xfId="138" applyFont="1" applyFill="1" applyBorder="1" applyAlignment="1">
      <alignment vertical="center" wrapText="1"/>
    </xf>
    <xf numFmtId="166" fontId="15" fillId="37" borderId="12" xfId="92" applyFont="1" applyFill="1" applyBorder="1" applyAlignment="1">
      <alignment horizontal="right" vertical="center" wrapText="1"/>
    </xf>
    <xf numFmtId="0" fontId="42" fillId="37" borderId="1" xfId="138" applyFont="1" applyFill="1" applyBorder="1" applyAlignment="1">
      <alignment vertical="center" wrapText="1"/>
    </xf>
    <xf numFmtId="0" fontId="42" fillId="37" borderId="1" xfId="138" applyFont="1" applyFill="1" applyBorder="1" applyAlignment="1">
      <alignment horizontal="center" vertical="center"/>
    </xf>
    <xf numFmtId="166" fontId="15" fillId="0" borderId="12" xfId="92" applyFont="1" applyFill="1" applyBorder="1" applyAlignment="1">
      <alignment horizontal="right" vertical="center" wrapText="1"/>
    </xf>
    <xf numFmtId="0" fontId="42" fillId="0" borderId="1" xfId="138" applyFont="1" applyFill="1" applyBorder="1" applyAlignment="1">
      <alignment vertical="center" wrapText="1"/>
    </xf>
    <xf numFmtId="0" fontId="42" fillId="0" borderId="1" xfId="138" applyFont="1" applyFill="1" applyBorder="1" applyAlignment="1">
      <alignment horizontal="center" vertical="center"/>
    </xf>
    <xf numFmtId="0" fontId="5" fillId="37" borderId="1" xfId="138" applyFont="1" applyFill="1" applyBorder="1" applyAlignment="1">
      <alignment vertical="center" wrapText="1"/>
    </xf>
    <xf numFmtId="0" fontId="5" fillId="37" borderId="1" xfId="138" applyFont="1" applyFill="1" applyBorder="1" applyAlignment="1">
      <alignment horizontal="center" vertical="center"/>
    </xf>
    <xf numFmtId="166" fontId="9" fillId="36" borderId="12" xfId="92" applyFont="1" applyFill="1" applyBorder="1" applyAlignment="1">
      <alignment horizontal="right" vertical="center" wrapText="1"/>
    </xf>
    <xf numFmtId="0" fontId="6" fillId="36" borderId="1" xfId="138" applyFont="1" applyFill="1" applyBorder="1" applyAlignment="1">
      <alignment vertical="center" wrapText="1"/>
    </xf>
    <xf numFmtId="166" fontId="9" fillId="36" borderId="11" xfId="92" applyFont="1" applyFill="1" applyBorder="1" applyAlignment="1">
      <alignment horizontal="right" vertical="center" wrapText="1"/>
    </xf>
    <xf numFmtId="0" fontId="11" fillId="36" borderId="30" xfId="138" applyFont="1" applyFill="1" applyBorder="1" applyAlignment="1">
      <alignment vertical="center" wrapText="1"/>
    </xf>
    <xf numFmtId="0" fontId="6" fillId="36" borderId="12" xfId="138" applyFont="1" applyFill="1" applyBorder="1" applyAlignment="1">
      <alignment horizontal="center" vertical="center"/>
    </xf>
    <xf numFmtId="0" fontId="9" fillId="12" borderId="0" xfId="138" applyFont="1" applyFill="1"/>
    <xf numFmtId="0" fontId="9" fillId="36" borderId="1" xfId="138" applyFont="1" applyFill="1" applyBorder="1" applyAlignment="1">
      <alignment horizontal="right" vertical="center" wrapText="1"/>
    </xf>
    <xf numFmtId="0" fontId="9" fillId="36" borderId="1" xfId="138" applyFont="1" applyFill="1" applyBorder="1" applyAlignment="1">
      <alignment vertical="center" wrapText="1"/>
    </xf>
    <xf numFmtId="0" fontId="9" fillId="36" borderId="1" xfId="138" applyFont="1" applyFill="1" applyBorder="1" applyAlignment="1">
      <alignment horizontal="center" vertical="center"/>
    </xf>
    <xf numFmtId="0" fontId="10" fillId="12" borderId="4" xfId="138" applyFont="1" applyFill="1" applyBorder="1" applyAlignment="1">
      <alignment vertical="center" wrapText="1"/>
    </xf>
    <xf numFmtId="0" fontId="10" fillId="12" borderId="1" xfId="138" applyFont="1" applyFill="1" applyBorder="1" applyAlignment="1">
      <alignment vertical="center" wrapText="1"/>
    </xf>
    <xf numFmtId="0" fontId="9" fillId="12" borderId="1" xfId="138" applyFont="1" applyFill="1" applyBorder="1" applyAlignment="1">
      <alignment horizontal="center" vertical="center"/>
    </xf>
    <xf numFmtId="0" fontId="5" fillId="0" borderId="0" xfId="138" applyFont="1" applyFill="1"/>
    <xf numFmtId="0" fontId="6" fillId="0" borderId="0" xfId="138" applyFont="1" applyAlignment="1">
      <alignment horizontal="center" vertical="center"/>
    </xf>
    <xf numFmtId="0" fontId="6" fillId="38" borderId="4" xfId="138" applyFont="1" applyFill="1" applyBorder="1" applyAlignment="1">
      <alignment horizontal="center" vertical="center"/>
    </xf>
    <xf numFmtId="0" fontId="6" fillId="38" borderId="1" xfId="138" applyFont="1" applyFill="1" applyBorder="1" applyAlignment="1">
      <alignment horizontal="center" vertical="center"/>
    </xf>
    <xf numFmtId="0" fontId="6" fillId="0" borderId="2" xfId="138" applyFont="1" applyBorder="1" applyAlignment="1">
      <alignment horizontal="left" vertical="center"/>
    </xf>
    <xf numFmtId="0" fontId="6" fillId="0" borderId="0" xfId="138" applyFont="1" applyBorder="1" applyAlignment="1">
      <alignment horizontal="right" vertical="center"/>
    </xf>
    <xf numFmtId="0" fontId="6" fillId="6" borderId="0" xfId="138" applyFont="1" applyFill="1" applyAlignment="1"/>
    <xf numFmtId="3" fontId="6" fillId="37" borderId="0" xfId="138" applyNumberFormat="1" applyFont="1" applyFill="1"/>
    <xf numFmtId="0" fontId="6" fillId="0" borderId="0" xfId="64" applyFont="1" applyBorder="1" applyAlignment="1">
      <alignment horizontal="right" vertical="center"/>
    </xf>
    <xf numFmtId="0" fontId="6" fillId="0" borderId="2" xfId="64" applyFont="1" applyBorder="1" applyAlignment="1">
      <alignment horizontal="left" vertical="center"/>
    </xf>
    <xf numFmtId="0" fontId="40" fillId="32" borderId="0" xfId="148" applyFont="1" applyFill="1" applyAlignment="1">
      <alignment horizontal="center" vertical="center"/>
    </xf>
    <xf numFmtId="0" fontId="9" fillId="32" borderId="0" xfId="148" applyFont="1" applyFill="1" applyAlignment="1">
      <alignment horizontal="center" vertical="center"/>
    </xf>
    <xf numFmtId="0" fontId="37" fillId="32" borderId="0" xfId="149" applyFont="1" applyFill="1" applyAlignment="1">
      <alignment horizontal="center"/>
    </xf>
    <xf numFmtId="0" fontId="38" fillId="32" borderId="0" xfId="148" applyFont="1" applyFill="1" applyAlignment="1">
      <alignment horizontal="center" vertical="center" wrapText="1"/>
    </xf>
    <xf numFmtId="0" fontId="6" fillId="0" borderId="0" xfId="138" applyFont="1" applyBorder="1" applyAlignment="1">
      <alignment horizontal="right" vertical="center"/>
    </xf>
    <xf numFmtId="0" fontId="6" fillId="0" borderId="2" xfId="138" applyFont="1" applyBorder="1" applyAlignment="1">
      <alignment horizontal="left" vertical="center"/>
    </xf>
    <xf numFmtId="0" fontId="40" fillId="0" borderId="0" xfId="138" applyFont="1" applyFill="1" applyAlignment="1">
      <alignment horizontal="center"/>
    </xf>
    <xf numFmtId="0" fontId="6" fillId="0" borderId="0" xfId="138" applyFont="1" applyFill="1" applyAlignment="1">
      <alignment horizontal="center"/>
    </xf>
    <xf numFmtId="0" fontId="6" fillId="0" borderId="0" xfId="138" applyFont="1" applyFill="1" applyAlignment="1">
      <alignment horizontal="center" wrapText="1"/>
    </xf>
    <xf numFmtId="0" fontId="20" fillId="23" borderId="16" xfId="0" applyFont="1" applyFill="1" applyBorder="1" applyAlignment="1">
      <alignment horizontal="center" vertical="center" wrapText="1"/>
    </xf>
    <xf numFmtId="0" fontId="20" fillId="23" borderId="19" xfId="0" applyFont="1" applyFill="1" applyBorder="1" applyAlignment="1">
      <alignment horizontal="center" vertical="center" wrapText="1"/>
    </xf>
    <xf numFmtId="0" fontId="20" fillId="23" borderId="13" xfId="0" applyFont="1" applyFill="1" applyBorder="1" applyAlignment="1">
      <alignment horizontal="center" vertical="center" wrapText="1"/>
    </xf>
    <xf numFmtId="0" fontId="20" fillId="23" borderId="16" xfId="0" applyFont="1" applyFill="1" applyBorder="1" applyAlignment="1">
      <alignment horizontal="center" vertical="center"/>
    </xf>
    <xf numFmtId="0" fontId="20" fillId="23" borderId="19" xfId="0" applyFont="1" applyFill="1" applyBorder="1" applyAlignment="1">
      <alignment horizontal="center" vertical="center"/>
    </xf>
    <xf numFmtId="0" fontId="20" fillId="23" borderId="13" xfId="0" applyFont="1" applyFill="1" applyBorder="1" applyAlignment="1">
      <alignment horizontal="center" vertical="center"/>
    </xf>
    <xf numFmtId="0" fontId="20" fillId="23" borderId="20" xfId="0" applyFont="1" applyFill="1" applyBorder="1" applyAlignment="1">
      <alignment horizontal="center" vertical="center"/>
    </xf>
    <xf numFmtId="0" fontId="20" fillId="23" borderId="21" xfId="0" applyFont="1" applyFill="1" applyBorder="1" applyAlignment="1">
      <alignment horizontal="center" vertical="center"/>
    </xf>
    <xf numFmtId="0" fontId="20" fillId="23" borderId="22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44" fontId="25" fillId="21" borderId="0" xfId="75" applyFont="1" applyFill="1" applyBorder="1" applyAlignment="1" applyProtection="1">
      <alignment horizontal="center" vertical="center" wrapText="1"/>
    </xf>
    <xf numFmtId="44" fontId="19" fillId="22" borderId="0" xfId="75" applyFont="1" applyFill="1" applyBorder="1" applyAlignment="1" applyProtection="1">
      <alignment horizontal="center" vertical="center"/>
    </xf>
    <xf numFmtId="44" fontId="19" fillId="22" borderId="15" xfId="75" applyFont="1" applyFill="1" applyBorder="1" applyAlignment="1" applyProtection="1">
      <alignment horizontal="center" vertical="center"/>
    </xf>
    <xf numFmtId="0" fontId="20" fillId="23" borderId="11" xfId="0" applyFont="1" applyFill="1" applyBorder="1" applyAlignment="1">
      <alignment horizontal="center" vertical="center" wrapText="1"/>
    </xf>
  </cellXfs>
  <cellStyles count="150">
    <cellStyle name="Euro" xfId="1"/>
    <cellStyle name="Euro 2" xfId="79"/>
    <cellStyle name="Excel Built-in 40% - Accent1" xfId="2"/>
    <cellStyle name="Excel Built-in 40% - Accent3" xfId="3"/>
    <cellStyle name="Excel Built-in Accent1" xfId="74"/>
    <cellStyle name="Excel Built-in Accent4" xfId="4"/>
    <cellStyle name="Excel Built-in Accent6" xfId="5"/>
    <cellStyle name="Excel Built-in Check Cell" xfId="73"/>
    <cellStyle name="Millares" xfId="6" builtinId="3"/>
    <cellStyle name="Millares 10" xfId="7"/>
    <cellStyle name="Millares 10 2" xfId="81"/>
    <cellStyle name="Millares 11" xfId="8"/>
    <cellStyle name="Millares 11 2" xfId="82"/>
    <cellStyle name="Millares 12" xfId="9"/>
    <cellStyle name="Millares 12 2" xfId="83"/>
    <cellStyle name="Millares 13" xfId="10"/>
    <cellStyle name="Millares 13 2" xfId="84"/>
    <cellStyle name="Millares 14" xfId="11"/>
    <cellStyle name="Millares 14 2" xfId="85"/>
    <cellStyle name="Millares 15" xfId="12"/>
    <cellStyle name="Millares 15 2" xfId="86"/>
    <cellStyle name="Millares 16" xfId="13"/>
    <cellStyle name="Millares 16 2" xfId="87"/>
    <cellStyle name="Millares 17" xfId="14"/>
    <cellStyle name="Millares 17 2" xfId="88"/>
    <cellStyle name="Millares 18" xfId="15"/>
    <cellStyle name="Millares 18 2" xfId="89"/>
    <cellStyle name="Millares 19" xfId="16"/>
    <cellStyle name="Millares 19 2" xfId="90"/>
    <cellStyle name="Millares 2" xfId="17"/>
    <cellStyle name="Millares 2 2" xfId="18"/>
    <cellStyle name="Millares 2 2 2" xfId="92"/>
    <cellStyle name="Millares 2 3" xfId="91"/>
    <cellStyle name="Millares 20" xfId="19"/>
    <cellStyle name="Millares 20 2" xfId="93"/>
    <cellStyle name="Millares 21" xfId="20"/>
    <cellStyle name="Millares 21 2" xfId="94"/>
    <cellStyle name="Millares 22" xfId="21"/>
    <cellStyle name="Millares 22 2" xfId="95"/>
    <cellStyle name="Millares 23" xfId="22"/>
    <cellStyle name="Millares 23 2" xfId="96"/>
    <cellStyle name="Millares 24" xfId="23"/>
    <cellStyle name="Millares 24 2" xfId="97"/>
    <cellStyle name="Millares 25" xfId="24"/>
    <cellStyle name="Millares 25 2" xfId="98"/>
    <cellStyle name="Millares 26" xfId="25"/>
    <cellStyle name="Millares 26 2" xfId="99"/>
    <cellStyle name="Millares 27" xfId="26"/>
    <cellStyle name="Millares 27 2" xfId="100"/>
    <cellStyle name="Millares 28" xfId="27"/>
    <cellStyle name="Millares 28 2" xfId="101"/>
    <cellStyle name="Millares 29" xfId="28"/>
    <cellStyle name="Millares 29 2" xfId="102"/>
    <cellStyle name="Millares 3" xfId="29"/>
    <cellStyle name="Millares 3 2" xfId="30"/>
    <cellStyle name="Millares 3 2 2" xfId="104"/>
    <cellStyle name="Millares 3 3" xfId="103"/>
    <cellStyle name="Millares 30" xfId="31"/>
    <cellStyle name="Millares 30 2" xfId="105"/>
    <cellStyle name="Millares 31" xfId="32"/>
    <cellStyle name="Millares 31 2" xfId="106"/>
    <cellStyle name="Millares 32" xfId="33"/>
    <cellStyle name="Millares 32 2" xfId="107"/>
    <cellStyle name="Millares 33" xfId="34"/>
    <cellStyle name="Millares 33 2" xfId="108"/>
    <cellStyle name="Millares 34" xfId="35"/>
    <cellStyle name="Millares 34 2" xfId="109"/>
    <cellStyle name="Millares 35" xfId="36"/>
    <cellStyle name="Millares 35 2" xfId="110"/>
    <cellStyle name="Millares 36" xfId="37"/>
    <cellStyle name="Millares 36 2" xfId="111"/>
    <cellStyle name="Millares 37" xfId="38"/>
    <cellStyle name="Millares 37 2" xfId="112"/>
    <cellStyle name="Millares 38" xfId="39"/>
    <cellStyle name="Millares 38 2" xfId="113"/>
    <cellStyle name="Millares 39" xfId="40"/>
    <cellStyle name="Millares 39 2" xfId="114"/>
    <cellStyle name="Millares 4" xfId="41"/>
    <cellStyle name="Millares 4 2" xfId="115"/>
    <cellStyle name="Millares 40" xfId="42"/>
    <cellStyle name="Millares 40 2" xfId="116"/>
    <cellStyle name="Millares 41" xfId="43"/>
    <cellStyle name="Millares 41 2" xfId="117"/>
    <cellStyle name="Millares 42" xfId="44"/>
    <cellStyle name="Millares 42 2" xfId="118"/>
    <cellStyle name="Millares 43" xfId="45"/>
    <cellStyle name="Millares 43 2" xfId="119"/>
    <cellStyle name="Millares 44" xfId="46"/>
    <cellStyle name="Millares 44 2" xfId="120"/>
    <cellStyle name="Millares 45" xfId="47"/>
    <cellStyle name="Millares 45 2" xfId="121"/>
    <cellStyle name="Millares 46" xfId="48"/>
    <cellStyle name="Millares 46 2" xfId="122"/>
    <cellStyle name="Millares 47" xfId="49"/>
    <cellStyle name="Millares 47 2" xfId="123"/>
    <cellStyle name="Millares 48" xfId="50"/>
    <cellStyle name="Millares 48 2" xfId="124"/>
    <cellStyle name="Millares 49" xfId="51"/>
    <cellStyle name="Millares 49 2" xfId="125"/>
    <cellStyle name="Millares 5" xfId="52"/>
    <cellStyle name="Millares 5 2" xfId="126"/>
    <cellStyle name="Millares 50" xfId="53"/>
    <cellStyle name="Millares 50 2" xfId="127"/>
    <cellStyle name="Millares 51" xfId="54"/>
    <cellStyle name="Millares 51 2" xfId="128"/>
    <cellStyle name="Millares 52" xfId="80"/>
    <cellStyle name="Millares 6" xfId="55"/>
    <cellStyle name="Millares 6 2" xfId="129"/>
    <cellStyle name="Millares 7" xfId="56"/>
    <cellStyle name="Millares 7 2" xfId="130"/>
    <cellStyle name="Millares 8" xfId="57"/>
    <cellStyle name="Millares 8 2" xfId="131"/>
    <cellStyle name="Millares 9" xfId="58"/>
    <cellStyle name="Millares 9 2" xfId="132"/>
    <cellStyle name="Moneda" xfId="75" builtinId="4"/>
    <cellStyle name="Moneda 2" xfId="59"/>
    <cellStyle name="Moneda 2 2" xfId="60"/>
    <cellStyle name="Moneda 2 2 2" xfId="134"/>
    <cellStyle name="Moneda 2 3" xfId="133"/>
    <cellStyle name="Moneda 3" xfId="61"/>
    <cellStyle name="Moneda 3 2" xfId="135"/>
    <cellStyle name="Moneda 4" xfId="147"/>
    <cellStyle name="Moneda 5" xfId="77"/>
    <cellStyle name="Normal" xfId="0" builtinId="0"/>
    <cellStyle name="Normal 2" xfId="62"/>
    <cellStyle name="Normal 2 2" xfId="63"/>
    <cellStyle name="Normal 2 2 2" xfId="137"/>
    <cellStyle name="Normal 2 3" xfId="136"/>
    <cellStyle name="Normal 3" xfId="64"/>
    <cellStyle name="Normal 3 2" xfId="138"/>
    <cellStyle name="Normal 4" xfId="65"/>
    <cellStyle name="Normal 4 2" xfId="66"/>
    <cellStyle name="Normal 4 2 2" xfId="140"/>
    <cellStyle name="Normal 4 3" xfId="139"/>
    <cellStyle name="Normal 5" xfId="78"/>
    <cellStyle name="Normal 6" xfId="76"/>
    <cellStyle name="Normal 7" xfId="67"/>
    <cellStyle name="Normal 7 2" xfId="141"/>
    <cellStyle name="Normal_avance a NOVIEMBRE 03" xfId="149"/>
    <cellStyle name="Normal_RENGLONES 8380" xfId="148"/>
    <cellStyle name="Porcentual 2" xfId="68"/>
    <cellStyle name="Porcentual 2 2" xfId="69"/>
    <cellStyle name="Porcentual 2 2 2" xfId="143"/>
    <cellStyle name="Porcentual 2 3" xfId="142"/>
    <cellStyle name="Porcentual 3" xfId="70"/>
    <cellStyle name="Porcentual 3 2" xfId="71"/>
    <cellStyle name="Porcentual 3 2 2" xfId="145"/>
    <cellStyle name="Porcentual 3 3" xfId="144"/>
    <cellStyle name="Währung" xfId="72"/>
    <cellStyle name="Währung 2" xfId="146"/>
  </cellStyles>
  <dxfs count="1">
    <dxf>
      <font>
        <b val="0"/>
        <condense val="0"/>
        <extend val="0"/>
        <color indexed="16"/>
      </font>
      <fill>
        <patternFill patternType="solid">
          <fgColor indexed="26"/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77933C"/>
      <rgbColor rgb="00800080"/>
      <rgbColor rgb="00008080"/>
      <rgbColor rgb="00CCC1DA"/>
      <rgbColor rgb="00558ED5"/>
      <rgbColor rgb="009999FF"/>
      <rgbColor rgb="00604A7B"/>
      <rgbColor rgb="00FCD5B5"/>
      <rgbColor rgb="00B9CDE5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AC090"/>
      <rgbColor rgb="0099CCFF"/>
      <rgbColor rgb="00FFC7CE"/>
      <rgbColor rgb="00B3A2C7"/>
      <rgbColor rgb="00FFCC99"/>
      <rgbColor rgb="003366FF"/>
      <rgbColor rgb="0033CCCC"/>
      <rgbColor rgb="0092D050"/>
      <rgbColor rgb="00FFCC00"/>
      <rgbColor rgb="00F79646"/>
      <rgbColor rgb="00E46C0A"/>
      <rgbColor rgb="008064A2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311213</xdr:colOff>
      <xdr:row>4</xdr:row>
      <xdr:rowOff>105624</xdr:rowOff>
    </xdr:from>
    <xdr:to>
      <xdr:col>1</xdr:col>
      <xdr:colOff>2282228</xdr:colOff>
      <xdr:row>8</xdr:row>
      <xdr:rowOff>105152</xdr:rowOff>
    </xdr:to>
    <xdr:pic>
      <xdr:nvPicPr>
        <xdr:cNvPr id="309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14431" y="746911"/>
          <a:ext cx="1971015" cy="791706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811040</xdr:colOff>
      <xdr:row>4</xdr:row>
      <xdr:rowOff>443242</xdr:rowOff>
    </xdr:from>
    <xdr:to>
      <xdr:col>2</xdr:col>
      <xdr:colOff>2169060</xdr:colOff>
      <xdr:row>7</xdr:row>
      <xdr:rowOff>160322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7415" y="805192"/>
          <a:ext cx="0" cy="48860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1424035</xdr:colOff>
      <xdr:row>0</xdr:row>
      <xdr:rowOff>77333</xdr:rowOff>
    </xdr:from>
    <xdr:to>
      <xdr:col>2</xdr:col>
      <xdr:colOff>2661720</xdr:colOff>
      <xdr:row>1</xdr:row>
      <xdr:rowOff>122599</xdr:rowOff>
    </xdr:to>
    <xdr:pic>
      <xdr:nvPicPr>
        <xdr:cNvPr id="2" name="Imagen 2">
          <a:extLst>
            <a:ext uri="{FF2B5EF4-FFF2-40B4-BE49-F238E27FC236}">
              <a16:creationId xmlns="" xmlns:a16="http://schemas.microsoft.com/office/drawing/2014/main" id="{00000000-0008-0000-0100-00001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1285" y="77333"/>
          <a:ext cx="8960" cy="207191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W122"/>
  <sheetViews>
    <sheetView showGridLines="0" zoomScale="101" zoomScaleNormal="101" workbookViewId="0">
      <pane xSplit="2" ySplit="11" topLeftCell="C39" activePane="bottomRight" state="frozen"/>
      <selection pane="topRight" activeCell="C1" sqref="C1"/>
      <selection pane="bottomLeft" activeCell="A12" sqref="A12"/>
      <selection pane="bottomRight" activeCell="B32" sqref="B32"/>
    </sheetView>
  </sheetViews>
  <sheetFormatPr baseColWidth="10" defaultColWidth="11.42578125" defaultRowHeight="15" outlineLevelCol="1"/>
  <cols>
    <col min="1" max="1" width="14.28515625" style="1" customWidth="1"/>
    <col min="2" max="2" width="40.85546875" style="2" customWidth="1"/>
    <col min="3" max="3" width="25.28515625" style="2" customWidth="1" outlineLevel="1"/>
    <col min="4" max="6" width="24" style="3" customWidth="1"/>
    <col min="7" max="7" width="24" style="4" customWidth="1"/>
    <col min="8" max="8" width="21" style="2" hidden="1" customWidth="1" outlineLevel="1"/>
    <col min="9" max="10" width="22.140625" style="2" hidden="1" customWidth="1" outlineLevel="1"/>
    <col min="11" max="11" width="22.140625" style="5" hidden="1" customWidth="1" outlineLevel="1"/>
    <col min="12" max="12" width="21.42578125" style="2" hidden="1" customWidth="1" outlineLevel="1"/>
    <col min="13" max="13" width="22" style="2" hidden="1" customWidth="1" outlineLevel="1"/>
    <col min="14" max="17" width="22" style="2" customWidth="1" outlineLevel="1"/>
    <col min="18" max="18" width="18.85546875" style="2" customWidth="1"/>
    <col min="19" max="19" width="18.28515625" style="2" customWidth="1"/>
    <col min="20" max="20" width="20.85546875" style="2" customWidth="1"/>
    <col min="21" max="21" width="17.140625" style="2" customWidth="1"/>
    <col min="22" max="22" width="19.7109375" style="2" customWidth="1"/>
    <col min="23" max="23" width="18" style="2" customWidth="1"/>
    <col min="24" max="16384" width="11.42578125" style="2"/>
  </cols>
  <sheetData>
    <row r="1" spans="1:23">
      <c r="D1" s="5"/>
      <c r="E1" s="5"/>
      <c r="F1" s="5"/>
      <c r="G1" s="5"/>
    </row>
    <row r="2" spans="1:23">
      <c r="D2" s="5"/>
      <c r="E2" s="5"/>
      <c r="F2" s="5"/>
      <c r="G2" s="5"/>
    </row>
    <row r="3" spans="1:23" ht="15.75">
      <c r="A3" s="6" t="s">
        <v>0</v>
      </c>
      <c r="B3" s="6"/>
      <c r="C3" s="6"/>
      <c r="D3" s="6"/>
      <c r="E3" s="6"/>
      <c r="F3" s="6"/>
      <c r="G3" s="6"/>
      <c r="H3" s="7"/>
      <c r="I3" s="6"/>
      <c r="J3" s="6"/>
      <c r="K3" s="6"/>
    </row>
    <row r="4" spans="1:23" ht="3.95" customHeight="1">
      <c r="A4" s="8"/>
      <c r="B4" s="8"/>
      <c r="C4" s="8"/>
      <c r="D4" s="6"/>
      <c r="E4" s="6"/>
      <c r="F4" s="6"/>
      <c r="G4" s="6"/>
      <c r="H4" s="6"/>
      <c r="I4" s="6"/>
      <c r="J4" s="6"/>
      <c r="K4" s="6"/>
    </row>
    <row r="5" spans="1:23" ht="15.75">
      <c r="A5" s="6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</row>
    <row r="6" spans="1:23">
      <c r="D6" s="5"/>
      <c r="E6" s="5"/>
      <c r="F6" s="5"/>
      <c r="G6" s="5"/>
    </row>
    <row r="7" spans="1:23" ht="15.75">
      <c r="A7" s="6"/>
      <c r="D7" s="5"/>
      <c r="E7" s="5"/>
      <c r="F7" s="5"/>
      <c r="G7" s="5"/>
      <c r="H7" s="6"/>
    </row>
    <row r="8" spans="1:23" ht="15.75">
      <c r="A8" s="228"/>
      <c r="B8" s="228"/>
      <c r="C8" s="9"/>
      <c r="D8" s="10"/>
      <c r="E8" s="10"/>
      <c r="F8" s="10"/>
      <c r="G8" s="10"/>
      <c r="H8" s="11"/>
      <c r="I8" s="11"/>
      <c r="J8" s="11"/>
      <c r="K8" s="12"/>
    </row>
    <row r="9" spans="1:23" ht="15.75">
      <c r="A9" s="229"/>
      <c r="B9" s="229"/>
      <c r="C9" s="13"/>
      <c r="D9" s="14"/>
      <c r="E9" s="14"/>
      <c r="F9" s="14"/>
      <c r="G9" s="14"/>
      <c r="H9" s="15"/>
      <c r="I9" s="15"/>
      <c r="J9" s="15"/>
      <c r="K9" s="16"/>
    </row>
    <row r="10" spans="1:23" s="23" customFormat="1" ht="39" customHeight="1">
      <c r="A10" s="17" t="s">
        <v>4</v>
      </c>
      <c r="B10" s="17" t="s">
        <v>5</v>
      </c>
      <c r="C10" s="18" t="s">
        <v>169</v>
      </c>
      <c r="D10" s="19" t="s">
        <v>3</v>
      </c>
      <c r="E10" s="70" t="s">
        <v>168</v>
      </c>
      <c r="F10" s="70"/>
      <c r="G10" s="20" t="s">
        <v>3</v>
      </c>
      <c r="H10" s="21" t="s">
        <v>6</v>
      </c>
      <c r="I10" s="22" t="s">
        <v>7</v>
      </c>
      <c r="J10" s="21" t="s">
        <v>8</v>
      </c>
      <c r="K10" s="22" t="s">
        <v>9</v>
      </c>
      <c r="L10" s="22" t="s">
        <v>10</v>
      </c>
      <c r="M10" s="22" t="s">
        <v>11</v>
      </c>
      <c r="N10" s="22" t="s">
        <v>152</v>
      </c>
      <c r="O10" s="22" t="s">
        <v>153</v>
      </c>
      <c r="P10" s="22" t="s">
        <v>154</v>
      </c>
      <c r="Q10" s="22" t="s">
        <v>155</v>
      </c>
      <c r="R10" s="22" t="s">
        <v>107</v>
      </c>
      <c r="S10" s="22" t="s">
        <v>108</v>
      </c>
      <c r="T10" s="22" t="s">
        <v>113</v>
      </c>
      <c r="U10" s="22" t="s">
        <v>147</v>
      </c>
      <c r="V10" s="22" t="s">
        <v>148</v>
      </c>
      <c r="W10" s="22" t="s">
        <v>149</v>
      </c>
    </row>
    <row r="11" spans="1:23" s="23" customFormat="1" ht="50.25" customHeight="1">
      <c r="A11" s="17"/>
      <c r="B11" s="17"/>
      <c r="C11" s="62"/>
      <c r="D11" s="24" t="s">
        <v>12</v>
      </c>
      <c r="E11" s="24"/>
      <c r="F11" s="24" t="s">
        <v>167</v>
      </c>
      <c r="G11" s="25" t="s">
        <v>106</v>
      </c>
      <c r="H11" s="26" t="s">
        <v>13</v>
      </c>
      <c r="I11" s="26" t="s">
        <v>13</v>
      </c>
      <c r="J11" s="26" t="s">
        <v>13</v>
      </c>
      <c r="K11" s="26" t="s">
        <v>13</v>
      </c>
      <c r="L11" s="26" t="s">
        <v>13</v>
      </c>
      <c r="M11" s="26" t="s">
        <v>13</v>
      </c>
      <c r="N11" s="73" t="s">
        <v>13</v>
      </c>
      <c r="O11" s="73" t="s">
        <v>13</v>
      </c>
      <c r="P11" s="73" t="s">
        <v>13</v>
      </c>
      <c r="Q11" s="73" t="s">
        <v>13</v>
      </c>
      <c r="R11" s="73" t="s">
        <v>13</v>
      </c>
      <c r="S11" s="73" t="s">
        <v>13</v>
      </c>
      <c r="T11" s="73" t="s">
        <v>13</v>
      </c>
      <c r="U11" s="73" t="s">
        <v>13</v>
      </c>
      <c r="V11" s="73" t="s">
        <v>13</v>
      </c>
      <c r="W11" s="73" t="s">
        <v>13</v>
      </c>
    </row>
    <row r="12" spans="1:23" ht="36" hidden="1" customHeight="1">
      <c r="A12" s="27">
        <v>1131</v>
      </c>
      <c r="B12" s="28" t="s">
        <v>14</v>
      </c>
      <c r="C12" s="29"/>
      <c r="D12" s="29">
        <f>SUM(N12:W12)</f>
        <v>0</v>
      </c>
      <c r="E12" s="29"/>
      <c r="F12" s="29"/>
      <c r="G12" s="30">
        <f>C12-D12</f>
        <v>0</v>
      </c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</row>
    <row r="13" spans="1:23" ht="45" hidden="1" customHeight="1">
      <c r="A13" s="27">
        <v>1211</v>
      </c>
      <c r="B13" s="28" t="s">
        <v>15</v>
      </c>
      <c r="C13" s="29"/>
      <c r="D13" s="29">
        <f t="shared" ref="D13:D28" si="0">SUM(N13:W13)</f>
        <v>0</v>
      </c>
      <c r="E13" s="29"/>
      <c r="F13" s="29"/>
      <c r="G13" s="30">
        <f t="shared" ref="G13:G82" si="1">C13-D13</f>
        <v>0</v>
      </c>
      <c r="H13" s="31"/>
      <c r="I13" s="31"/>
      <c r="J13" s="31"/>
      <c r="K13" s="31"/>
      <c r="L13" s="31"/>
      <c r="M13" s="31"/>
      <c r="N13" s="31"/>
      <c r="O13" s="74">
        <v>318000</v>
      </c>
      <c r="P13" s="74">
        <v>520000</v>
      </c>
      <c r="Q13" s="31">
        <v>-838000</v>
      </c>
      <c r="R13" s="31"/>
      <c r="S13" s="31"/>
      <c r="T13" s="31"/>
      <c r="U13" s="31"/>
      <c r="V13" s="31"/>
      <c r="W13" s="31"/>
    </row>
    <row r="14" spans="1:23" ht="33.75" hidden="1" customHeight="1">
      <c r="A14" s="27">
        <v>1221</v>
      </c>
      <c r="B14" s="28" t="s">
        <v>16</v>
      </c>
      <c r="C14" s="29"/>
      <c r="D14" s="29">
        <f t="shared" si="0"/>
        <v>0</v>
      </c>
      <c r="E14" s="29"/>
      <c r="F14" s="29"/>
      <c r="G14" s="30">
        <f t="shared" si="1"/>
        <v>0</v>
      </c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</row>
    <row r="15" spans="1:23" ht="30" hidden="1">
      <c r="A15" s="27">
        <v>1231</v>
      </c>
      <c r="B15" s="28" t="s">
        <v>17</v>
      </c>
      <c r="C15" s="29"/>
      <c r="D15" s="29">
        <f t="shared" si="0"/>
        <v>0</v>
      </c>
      <c r="E15" s="29"/>
      <c r="F15" s="29"/>
      <c r="G15" s="30">
        <f t="shared" si="1"/>
        <v>0</v>
      </c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</row>
    <row r="16" spans="1:23" ht="44.25" hidden="1" customHeight="1">
      <c r="A16" s="27">
        <v>1321</v>
      </c>
      <c r="B16" s="28" t="s">
        <v>18</v>
      </c>
      <c r="C16" s="29"/>
      <c r="D16" s="29">
        <f t="shared" si="0"/>
        <v>0</v>
      </c>
      <c r="E16" s="29"/>
      <c r="F16" s="29"/>
      <c r="G16" s="30">
        <f t="shared" si="1"/>
        <v>0</v>
      </c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</row>
    <row r="17" spans="1:23" ht="33.75" hidden="1" customHeight="1">
      <c r="A17" s="27">
        <v>1322</v>
      </c>
      <c r="B17" s="28" t="s">
        <v>19</v>
      </c>
      <c r="C17" s="29"/>
      <c r="D17" s="29">
        <f t="shared" si="0"/>
        <v>0</v>
      </c>
      <c r="E17" s="29"/>
      <c r="F17" s="29"/>
      <c r="G17" s="30">
        <f t="shared" si="1"/>
        <v>0</v>
      </c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</row>
    <row r="18" spans="1:23" ht="35.25" hidden="1" customHeight="1">
      <c r="A18" s="27">
        <v>1411</v>
      </c>
      <c r="B18" s="28" t="s">
        <v>20</v>
      </c>
      <c r="C18" s="29"/>
      <c r="D18" s="29">
        <f t="shared" si="0"/>
        <v>0</v>
      </c>
      <c r="E18" s="29"/>
      <c r="F18" s="29"/>
      <c r="G18" s="30">
        <f t="shared" si="1"/>
        <v>0</v>
      </c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</row>
    <row r="19" spans="1:23" ht="28.5" hidden="1" customHeight="1">
      <c r="A19" s="27">
        <v>1421</v>
      </c>
      <c r="B19" s="28" t="s">
        <v>21</v>
      </c>
      <c r="C19" s="29"/>
      <c r="D19" s="29">
        <f t="shared" si="0"/>
        <v>0</v>
      </c>
      <c r="E19" s="29"/>
      <c r="F19" s="29"/>
      <c r="G19" s="30">
        <f t="shared" si="1"/>
        <v>0</v>
      </c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</row>
    <row r="20" spans="1:23" ht="25.5" hidden="1" customHeight="1">
      <c r="A20" s="27">
        <v>1431</v>
      </c>
      <c r="B20" s="28" t="s">
        <v>22</v>
      </c>
      <c r="C20" s="29"/>
      <c r="D20" s="29">
        <f t="shared" si="0"/>
        <v>0</v>
      </c>
      <c r="E20" s="29"/>
      <c r="F20" s="29"/>
      <c r="G20" s="30">
        <f t="shared" si="1"/>
        <v>0</v>
      </c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</row>
    <row r="21" spans="1:23" s="5" customFormat="1" ht="39.75" hidden="1" customHeight="1">
      <c r="A21" s="27">
        <v>1432</v>
      </c>
      <c r="B21" s="28" t="s">
        <v>23</v>
      </c>
      <c r="C21" s="29"/>
      <c r="D21" s="29">
        <f t="shared" si="0"/>
        <v>0</v>
      </c>
      <c r="E21" s="29"/>
      <c r="F21" s="29"/>
      <c r="G21" s="30">
        <f t="shared" si="1"/>
        <v>0</v>
      </c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</row>
    <row r="22" spans="1:23" ht="30" hidden="1">
      <c r="A22" s="27">
        <v>1442</v>
      </c>
      <c r="B22" s="28" t="s">
        <v>24</v>
      </c>
      <c r="C22" s="29"/>
      <c r="D22" s="29">
        <f t="shared" si="0"/>
        <v>0</v>
      </c>
      <c r="E22" s="29"/>
      <c r="F22" s="29"/>
      <c r="G22" s="30">
        <f t="shared" si="1"/>
        <v>0</v>
      </c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</row>
    <row r="23" spans="1:23" ht="27.75" hidden="1" customHeight="1">
      <c r="A23" s="27">
        <v>1521</v>
      </c>
      <c r="B23" s="28" t="s">
        <v>25</v>
      </c>
      <c r="C23" s="29"/>
      <c r="D23" s="29">
        <f t="shared" si="0"/>
        <v>0</v>
      </c>
      <c r="E23" s="29"/>
      <c r="F23" s="29"/>
      <c r="G23" s="30">
        <f t="shared" si="1"/>
        <v>0</v>
      </c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</row>
    <row r="24" spans="1:23" ht="30" hidden="1">
      <c r="A24" s="27">
        <v>1523</v>
      </c>
      <c r="B24" s="28" t="s">
        <v>26</v>
      </c>
      <c r="C24" s="29"/>
      <c r="D24" s="29">
        <f t="shared" si="0"/>
        <v>0</v>
      </c>
      <c r="E24" s="29"/>
      <c r="F24" s="29"/>
      <c r="G24" s="30">
        <f t="shared" si="1"/>
        <v>0</v>
      </c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</row>
    <row r="25" spans="1:23" ht="33.75" hidden="1" customHeight="1">
      <c r="A25" s="27">
        <v>1611</v>
      </c>
      <c r="B25" s="28" t="s">
        <v>27</v>
      </c>
      <c r="C25" s="29"/>
      <c r="D25" s="29">
        <f t="shared" si="0"/>
        <v>0</v>
      </c>
      <c r="E25" s="29"/>
      <c r="F25" s="29"/>
      <c r="G25" s="30">
        <f t="shared" si="1"/>
        <v>0</v>
      </c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</row>
    <row r="26" spans="1:23" ht="30.75" hidden="1" customHeight="1">
      <c r="A26" s="27">
        <v>1712</v>
      </c>
      <c r="B26" s="28" t="s">
        <v>28</v>
      </c>
      <c r="C26" s="29"/>
      <c r="D26" s="29">
        <f t="shared" si="0"/>
        <v>0</v>
      </c>
      <c r="E26" s="29"/>
      <c r="F26" s="29"/>
      <c r="G26" s="30">
        <f t="shared" si="1"/>
        <v>0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</row>
    <row r="27" spans="1:23" ht="21.75" hidden="1" customHeight="1">
      <c r="A27" s="27">
        <v>1713</v>
      </c>
      <c r="B27" s="28" t="s">
        <v>29</v>
      </c>
      <c r="C27" s="29"/>
      <c r="D27" s="29">
        <f t="shared" si="0"/>
        <v>0</v>
      </c>
      <c r="E27" s="29"/>
      <c r="F27" s="29"/>
      <c r="G27" s="30">
        <f t="shared" si="1"/>
        <v>0</v>
      </c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</row>
    <row r="28" spans="1:23" ht="36.75" hidden="1" customHeight="1">
      <c r="A28" s="27">
        <v>1715</v>
      </c>
      <c r="B28" s="28" t="s">
        <v>30</v>
      </c>
      <c r="C28" s="29"/>
      <c r="D28" s="29">
        <f t="shared" si="0"/>
        <v>0</v>
      </c>
      <c r="E28" s="29"/>
      <c r="F28" s="29"/>
      <c r="G28" s="30">
        <f t="shared" si="1"/>
        <v>0</v>
      </c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</row>
    <row r="29" spans="1:23" s="36" customFormat="1" ht="15.75" hidden="1">
      <c r="A29" s="32"/>
      <c r="B29" s="33" t="s">
        <v>31</v>
      </c>
      <c r="C29" s="34">
        <f>SUM(C12:C28)</f>
        <v>0</v>
      </c>
      <c r="D29" s="34">
        <f t="shared" ref="D29:N29" si="2">SUM(D12:D28)</f>
        <v>0</v>
      </c>
      <c r="E29" s="34">
        <f t="shared" si="2"/>
        <v>0</v>
      </c>
      <c r="F29" s="34">
        <f t="shared" si="2"/>
        <v>0</v>
      </c>
      <c r="G29" s="34">
        <f t="shared" si="2"/>
        <v>0</v>
      </c>
      <c r="H29" s="34">
        <f t="shared" si="2"/>
        <v>0</v>
      </c>
      <c r="I29" s="34">
        <f t="shared" si="2"/>
        <v>0</v>
      </c>
      <c r="J29" s="34">
        <f t="shared" si="2"/>
        <v>0</v>
      </c>
      <c r="K29" s="34">
        <f t="shared" si="2"/>
        <v>0</v>
      </c>
      <c r="L29" s="34">
        <f t="shared" si="2"/>
        <v>0</v>
      </c>
      <c r="M29" s="34">
        <f t="shared" si="2"/>
        <v>0</v>
      </c>
      <c r="N29" s="34">
        <f t="shared" si="2"/>
        <v>0</v>
      </c>
      <c r="O29" s="35">
        <f t="shared" ref="O29:W29" si="3">SUM(O12:O28)</f>
        <v>318000</v>
      </c>
      <c r="P29" s="35">
        <f t="shared" si="3"/>
        <v>520000</v>
      </c>
      <c r="Q29" s="35">
        <f t="shared" si="3"/>
        <v>-838000</v>
      </c>
      <c r="R29" s="35">
        <f t="shared" si="3"/>
        <v>0</v>
      </c>
      <c r="S29" s="35">
        <f t="shared" si="3"/>
        <v>0</v>
      </c>
      <c r="T29" s="35">
        <f t="shared" si="3"/>
        <v>0</v>
      </c>
      <c r="U29" s="35">
        <f t="shared" si="3"/>
        <v>0</v>
      </c>
      <c r="V29" s="35">
        <f t="shared" si="3"/>
        <v>0</v>
      </c>
      <c r="W29" s="35">
        <f t="shared" si="3"/>
        <v>0</v>
      </c>
    </row>
    <row r="30" spans="1:23" s="36" customFormat="1" ht="15.75">
      <c r="A30" s="32" t="s">
        <v>32</v>
      </c>
      <c r="B30" s="37" t="s">
        <v>33</v>
      </c>
      <c r="C30" s="29"/>
      <c r="D30" s="29"/>
      <c r="E30" s="29"/>
      <c r="F30" s="29"/>
      <c r="G30" s="30">
        <f t="shared" si="1"/>
        <v>0</v>
      </c>
      <c r="H30" s="31">
        <v>0</v>
      </c>
      <c r="I30" s="31">
        <v>0</v>
      </c>
      <c r="J30" s="31"/>
      <c r="K30" s="31"/>
      <c r="R30" s="31"/>
      <c r="S30" s="31"/>
      <c r="T30" s="31"/>
      <c r="U30" s="76"/>
      <c r="V30" s="76"/>
      <c r="W30" s="76"/>
    </row>
    <row r="31" spans="1:23" ht="42.75" customHeight="1">
      <c r="A31" s="27">
        <v>2111</v>
      </c>
      <c r="B31" s="28" t="s">
        <v>34</v>
      </c>
      <c r="C31" s="29" t="e">
        <f>+'PRESUPUESTO POR META'!#REF!+'PRESUPUESTO POR META'!#REF!+'PRESUPUESTO POR META'!#REF!+'PRESUPUESTO POR META'!#REF!+'PRESUPUESTO POR META'!#REF!+'PRESUPUESTO POR META'!#REF!+'PRESUPUESTO POR META'!#REF!+'PRESUPUESTO POR META'!#REF!+'PRESUPUESTO POR META'!#REF!+'PRESUPUESTO POR META'!#REF!+'PRESUPUESTO POR META'!#REF!+'PRESUPUESTO POR META'!#REF!+'PRESUPUESTO POR META'!#REF!+'PRESUPUESTO POR META'!#REF!+'PRESUPUESTO POR META'!#REF!+'PRESUPUESTO POR META'!#REF!+'PRESUPUESTO POR META'!#REF!+'PRESUPUESTO POR META'!#REF!+'PRESUPUESTO POR META'!#REF!+'PRESUPUESTO POR META'!#REF!+'PRESUPUESTO POR META'!#REF!+'PRESUPUESTO POR META'!#REF!+'PRESUPUESTO POR META'!#REF!+'PRESUPUESTO POR META'!#REF!+'PRESUPUESTO POR META'!#REF!+'PRESUPUESTO POR META'!#REF!+'PRESUPUESTO POR META'!#REF!+'PRESUPUESTO POR META'!#REF!+'PRESUPUESTO POR META'!#REF!+'PRESUPUESTO POR META'!#REF!+'PRESUPUESTO POR META'!#REF!+'PRESUPUESTO POR META'!#REF!+'PRESUPUESTO POR META'!#REF!+'PRESUPUESTO POR META'!#REF!+'PRESUPUESTO POR META'!#REF!+'PRESUPUESTO POR META'!#REF!+'PRESUPUESTO POR META'!#REF!</f>
        <v>#REF!</v>
      </c>
      <c r="D31" s="29">
        <f t="shared" ref="D31:D55" si="4">SUM(N31:W31)</f>
        <v>0</v>
      </c>
      <c r="E31" s="29"/>
      <c r="F31" s="29"/>
      <c r="G31" s="30" t="e">
        <f>C31-D31</f>
        <v>#REF!</v>
      </c>
      <c r="H31" s="31"/>
      <c r="I31" s="31"/>
      <c r="J31" s="31"/>
      <c r="K31" s="31"/>
      <c r="L31" s="31"/>
      <c r="M31" s="31"/>
      <c r="N31" s="31"/>
      <c r="O31" s="31"/>
      <c r="P31" s="31"/>
      <c r="Q31" s="78"/>
      <c r="R31" s="31"/>
      <c r="S31" s="79"/>
      <c r="T31" s="79"/>
      <c r="U31" s="79"/>
      <c r="V31" s="79"/>
      <c r="W31" s="79"/>
    </row>
    <row r="32" spans="1:23" ht="43.5" customHeight="1">
      <c r="A32" s="27">
        <v>2121</v>
      </c>
      <c r="B32" s="28" t="s">
        <v>35</v>
      </c>
      <c r="C32" s="29" t="e">
        <f>+'PRESUPUESTO POR META'!#REF!</f>
        <v>#REF!</v>
      </c>
      <c r="D32" s="29">
        <f t="shared" si="4"/>
        <v>0</v>
      </c>
      <c r="E32" s="29"/>
      <c r="F32" s="29"/>
      <c r="G32" s="30" t="e">
        <f>C32-D32</f>
        <v>#REF!</v>
      </c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79"/>
      <c r="U32" s="79"/>
      <c r="V32" s="79"/>
      <c r="W32" s="79"/>
    </row>
    <row r="33" spans="1:23" ht="30">
      <c r="A33" s="27">
        <v>2141</v>
      </c>
      <c r="B33" s="28" t="s">
        <v>36</v>
      </c>
      <c r="C33" s="29">
        <v>0</v>
      </c>
      <c r="D33" s="29">
        <f t="shared" si="4"/>
        <v>0</v>
      </c>
      <c r="E33" s="29"/>
      <c r="F33" s="29"/>
      <c r="G33" s="30">
        <f>C33-D33</f>
        <v>0</v>
      </c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79"/>
      <c r="U33" s="79"/>
      <c r="V33" s="79"/>
      <c r="W33" s="79"/>
    </row>
    <row r="34" spans="1:23" ht="40.5" customHeight="1">
      <c r="A34" s="27">
        <v>2151</v>
      </c>
      <c r="B34" s="28" t="s">
        <v>37</v>
      </c>
      <c r="C34" s="29">
        <v>0</v>
      </c>
      <c r="D34" s="29">
        <f t="shared" si="4"/>
        <v>0</v>
      </c>
      <c r="E34" s="29"/>
      <c r="F34" s="29"/>
      <c r="G34" s="30">
        <f>C34-D34</f>
        <v>0</v>
      </c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79"/>
      <c r="U34" s="79"/>
      <c r="V34" s="79"/>
      <c r="W34" s="79"/>
    </row>
    <row r="35" spans="1:23" ht="23.25" customHeight="1">
      <c r="A35" s="27">
        <v>2161</v>
      </c>
      <c r="B35" s="28" t="s">
        <v>38</v>
      </c>
      <c r="C35" s="29">
        <v>0</v>
      </c>
      <c r="D35" s="29">
        <f t="shared" si="4"/>
        <v>0</v>
      </c>
      <c r="E35" s="29"/>
      <c r="F35" s="29"/>
      <c r="G35" s="30">
        <f>C35-D35</f>
        <v>0</v>
      </c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79"/>
      <c r="U35" s="79"/>
      <c r="V35" s="79"/>
      <c r="W35" s="79"/>
    </row>
    <row r="36" spans="1:23" ht="31.5" customHeight="1">
      <c r="A36" s="27">
        <v>2171</v>
      </c>
      <c r="B36" s="28" t="s">
        <v>39</v>
      </c>
      <c r="C36" s="29">
        <v>0</v>
      </c>
      <c r="D36" s="29">
        <f t="shared" si="4"/>
        <v>0</v>
      </c>
      <c r="E36" s="29"/>
      <c r="F36" s="29"/>
      <c r="G36" s="30">
        <f t="shared" si="1"/>
        <v>0</v>
      </c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79"/>
      <c r="U36" s="79"/>
      <c r="V36" s="79"/>
      <c r="W36" s="79"/>
    </row>
    <row r="37" spans="1:23" ht="30">
      <c r="A37" s="27">
        <v>2211</v>
      </c>
      <c r="B37" s="28" t="s">
        <v>40</v>
      </c>
      <c r="C37" s="29">
        <v>0</v>
      </c>
      <c r="D37" s="29">
        <f t="shared" si="4"/>
        <v>0</v>
      </c>
      <c r="E37" s="29"/>
      <c r="F37" s="29"/>
      <c r="G37" s="30">
        <f t="shared" si="1"/>
        <v>0</v>
      </c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79"/>
      <c r="U37" s="79"/>
      <c r="V37" s="79"/>
      <c r="W37" s="79"/>
    </row>
    <row r="38" spans="1:23">
      <c r="A38" s="27">
        <v>2212</v>
      </c>
      <c r="B38" s="28" t="s">
        <v>142</v>
      </c>
      <c r="C38" s="29">
        <v>0</v>
      </c>
      <c r="D38" s="29">
        <f t="shared" si="4"/>
        <v>0</v>
      </c>
      <c r="E38" s="29"/>
      <c r="F38" s="29"/>
      <c r="G38" s="30">
        <f t="shared" si="1"/>
        <v>0</v>
      </c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</row>
    <row r="39" spans="1:23" ht="41.25" customHeight="1">
      <c r="A39" s="27">
        <v>2213</v>
      </c>
      <c r="B39" s="28" t="s">
        <v>41</v>
      </c>
      <c r="C39" s="29"/>
      <c r="D39" s="29">
        <f t="shared" si="4"/>
        <v>0</v>
      </c>
      <c r="E39" s="29"/>
      <c r="F39" s="29"/>
      <c r="G39" s="30">
        <f t="shared" si="1"/>
        <v>0</v>
      </c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</row>
    <row r="40" spans="1:23" ht="41.25" customHeight="1">
      <c r="A40" s="27">
        <v>2214</v>
      </c>
      <c r="B40" s="28" t="s">
        <v>162</v>
      </c>
      <c r="C40" s="29"/>
      <c r="D40" s="29"/>
      <c r="E40" s="29"/>
      <c r="F40" s="29"/>
      <c r="G40" s="30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</row>
    <row r="41" spans="1:23" ht="30">
      <c r="A41" s="27">
        <v>2231</v>
      </c>
      <c r="B41" s="28" t="s">
        <v>42</v>
      </c>
      <c r="C41" s="29">
        <v>0</v>
      </c>
      <c r="D41" s="29">
        <f t="shared" si="4"/>
        <v>0</v>
      </c>
      <c r="E41" s="29"/>
      <c r="F41" s="29"/>
      <c r="G41" s="30">
        <f t="shared" si="1"/>
        <v>0</v>
      </c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</row>
    <row r="42" spans="1:23" ht="27.75" customHeight="1">
      <c r="A42" s="27">
        <v>2461</v>
      </c>
      <c r="B42" s="28" t="s">
        <v>43</v>
      </c>
      <c r="C42" s="29"/>
      <c r="D42" s="29">
        <f t="shared" si="4"/>
        <v>0</v>
      </c>
      <c r="E42" s="29"/>
      <c r="F42" s="29"/>
      <c r="G42" s="30">
        <f t="shared" si="1"/>
        <v>0</v>
      </c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</row>
    <row r="43" spans="1:23" ht="27.75" customHeight="1">
      <c r="A43" s="27">
        <v>2481</v>
      </c>
      <c r="B43" s="28" t="s">
        <v>44</v>
      </c>
      <c r="C43" s="29"/>
      <c r="D43" s="29">
        <f t="shared" si="4"/>
        <v>0</v>
      </c>
      <c r="E43" s="29"/>
      <c r="F43" s="29"/>
      <c r="G43" s="30">
        <f t="shared" si="1"/>
        <v>0</v>
      </c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</row>
    <row r="44" spans="1:23" ht="43.5" customHeight="1">
      <c r="A44" s="27">
        <v>2531</v>
      </c>
      <c r="B44" s="28" t="s">
        <v>45</v>
      </c>
      <c r="C44" s="29"/>
      <c r="D44" s="29">
        <f t="shared" si="4"/>
        <v>0</v>
      </c>
      <c r="E44" s="29"/>
      <c r="F44" s="29"/>
      <c r="G44" s="30">
        <f t="shared" si="1"/>
        <v>0</v>
      </c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76"/>
      <c r="V44" s="76"/>
      <c r="W44" s="76"/>
    </row>
    <row r="45" spans="1:23" ht="75.75" customHeight="1">
      <c r="A45" s="75">
        <v>2611</v>
      </c>
      <c r="B45" s="80" t="s">
        <v>161</v>
      </c>
      <c r="C45" s="29" t="e">
        <f>+'PRESUPUESTO POR META'!#REF!</f>
        <v>#REF!</v>
      </c>
      <c r="D45" s="29">
        <f t="shared" si="4"/>
        <v>0</v>
      </c>
      <c r="E45" s="29"/>
      <c r="F45" s="29"/>
      <c r="G45" s="30" t="e">
        <f t="shared" si="1"/>
        <v>#REF!</v>
      </c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82"/>
      <c r="U45" s="83"/>
      <c r="V45" s="83"/>
      <c r="W45" s="83"/>
    </row>
    <row r="46" spans="1:23" s="38" customFormat="1" ht="61.5" customHeight="1">
      <c r="A46" s="81">
        <v>2612</v>
      </c>
      <c r="B46" s="80" t="s">
        <v>156</v>
      </c>
      <c r="C46" s="29" t="e">
        <f>+'PRESUPUESTO POR META'!#REF!</f>
        <v>#REF!</v>
      </c>
      <c r="D46" s="29">
        <f t="shared" si="4"/>
        <v>0</v>
      </c>
      <c r="E46" s="29"/>
      <c r="F46" s="29"/>
      <c r="G46" s="30" t="e">
        <f t="shared" si="1"/>
        <v>#REF!</v>
      </c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77"/>
      <c r="V46" s="77"/>
      <c r="W46" s="77"/>
    </row>
    <row r="47" spans="1:23" ht="21" customHeight="1">
      <c r="A47" s="27"/>
      <c r="B47" s="28"/>
      <c r="C47" s="29"/>
      <c r="D47" s="29">
        <f t="shared" si="4"/>
        <v>0</v>
      </c>
      <c r="E47" s="29"/>
      <c r="F47" s="29"/>
      <c r="G47" s="30">
        <f t="shared" si="1"/>
        <v>0</v>
      </c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  <row r="48" spans="1:23" ht="22.35" customHeight="1">
      <c r="A48" s="27">
        <v>2711</v>
      </c>
      <c r="B48" s="28" t="s">
        <v>46</v>
      </c>
      <c r="C48" s="29"/>
      <c r="D48" s="29">
        <f t="shared" si="4"/>
        <v>0</v>
      </c>
      <c r="E48" s="29"/>
      <c r="F48" s="29"/>
      <c r="G48" s="30">
        <f t="shared" si="1"/>
        <v>0</v>
      </c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</row>
    <row r="49" spans="1:23" ht="22.35" customHeight="1">
      <c r="A49" s="57">
        <v>2741</v>
      </c>
      <c r="B49" s="58" t="s">
        <v>109</v>
      </c>
      <c r="C49" s="29"/>
      <c r="D49" s="29">
        <f t="shared" si="4"/>
        <v>0</v>
      </c>
      <c r="E49" s="29"/>
      <c r="F49" s="29"/>
      <c r="G49" s="30">
        <f t="shared" si="1"/>
        <v>0</v>
      </c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</row>
    <row r="50" spans="1:23" ht="22.35" customHeight="1">
      <c r="A50" s="57">
        <v>2751</v>
      </c>
      <c r="B50" s="58" t="s">
        <v>143</v>
      </c>
      <c r="C50" s="29"/>
      <c r="D50" s="29">
        <f t="shared" si="4"/>
        <v>0</v>
      </c>
      <c r="E50" s="29"/>
      <c r="F50" s="29"/>
      <c r="G50" s="30">
        <f t="shared" si="1"/>
        <v>0</v>
      </c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</row>
    <row r="51" spans="1:23" ht="25.5" customHeight="1">
      <c r="A51" s="27">
        <v>2911</v>
      </c>
      <c r="B51" s="27" t="s">
        <v>47</v>
      </c>
      <c r="C51" s="29"/>
      <c r="D51" s="29">
        <f t="shared" si="4"/>
        <v>0</v>
      </c>
      <c r="E51" s="29"/>
      <c r="F51" s="29"/>
      <c r="G51" s="30">
        <f t="shared" si="1"/>
        <v>0</v>
      </c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</row>
    <row r="52" spans="1:23" ht="32.25" customHeight="1">
      <c r="A52" s="59">
        <v>2921</v>
      </c>
      <c r="B52" s="60" t="s">
        <v>110</v>
      </c>
      <c r="C52" s="29"/>
      <c r="D52" s="29">
        <f t="shared" si="4"/>
        <v>0</v>
      </c>
      <c r="E52" s="29"/>
      <c r="F52" s="29"/>
      <c r="G52" s="30">
        <f t="shared" si="1"/>
        <v>0</v>
      </c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</row>
    <row r="53" spans="1:23" ht="30">
      <c r="A53" s="27">
        <v>2931</v>
      </c>
      <c r="B53" s="28" t="s">
        <v>48</v>
      </c>
      <c r="C53" s="29"/>
      <c r="D53" s="29">
        <f t="shared" si="4"/>
        <v>0</v>
      </c>
      <c r="E53" s="29"/>
      <c r="F53" s="29"/>
      <c r="G53" s="30">
        <f t="shared" si="1"/>
        <v>0</v>
      </c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</row>
    <row r="54" spans="1:23" ht="59.25" customHeight="1">
      <c r="A54" s="27">
        <v>2941</v>
      </c>
      <c r="B54" s="28" t="s">
        <v>49</v>
      </c>
      <c r="C54" s="29"/>
      <c r="D54" s="29">
        <f t="shared" si="4"/>
        <v>0</v>
      </c>
      <c r="E54" s="29"/>
      <c r="F54" s="29"/>
      <c r="G54" s="30">
        <f t="shared" si="1"/>
        <v>0</v>
      </c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</row>
    <row r="55" spans="1:23" ht="33.75" customHeight="1">
      <c r="A55" s="27">
        <v>2961</v>
      </c>
      <c r="B55" s="28" t="s">
        <v>50</v>
      </c>
      <c r="C55" s="29"/>
      <c r="D55" s="29">
        <f t="shared" si="4"/>
        <v>0</v>
      </c>
      <c r="E55" s="29"/>
      <c r="F55" s="29"/>
      <c r="G55" s="30">
        <f t="shared" si="1"/>
        <v>0</v>
      </c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</row>
    <row r="56" spans="1:23" s="42" customFormat="1" ht="35.25" customHeight="1">
      <c r="A56" s="39"/>
      <c r="B56" s="40" t="s">
        <v>51</v>
      </c>
      <c r="C56" s="41" t="e">
        <f>SUM(C31:C55)</f>
        <v>#REF!</v>
      </c>
      <c r="D56" s="41">
        <f>SUM(D31:D55)</f>
        <v>0</v>
      </c>
      <c r="E56" s="41">
        <f t="shared" ref="E56:M56" si="5">SUM(E31:E55)</f>
        <v>0</v>
      </c>
      <c r="F56" s="41">
        <f t="shared" si="5"/>
        <v>0</v>
      </c>
      <c r="G56" s="41" t="e">
        <f t="shared" si="5"/>
        <v>#REF!</v>
      </c>
      <c r="H56" s="41">
        <f t="shared" si="5"/>
        <v>0</v>
      </c>
      <c r="I56" s="41">
        <f t="shared" si="5"/>
        <v>0</v>
      </c>
      <c r="J56" s="41">
        <f t="shared" si="5"/>
        <v>0</v>
      </c>
      <c r="K56" s="41">
        <f t="shared" si="5"/>
        <v>0</v>
      </c>
      <c r="L56" s="41">
        <f t="shared" si="5"/>
        <v>0</v>
      </c>
      <c r="M56" s="41">
        <f t="shared" si="5"/>
        <v>0</v>
      </c>
      <c r="N56" s="41"/>
      <c r="O56" s="41"/>
      <c r="P56" s="41"/>
      <c r="Q56" s="41"/>
      <c r="R56" s="41"/>
      <c r="S56" s="41"/>
      <c r="T56" s="41"/>
      <c r="U56" s="41"/>
      <c r="V56" s="41"/>
      <c r="W56" s="41"/>
    </row>
    <row r="57" spans="1:23" s="42" customFormat="1" ht="15.75">
      <c r="A57" s="39" t="s">
        <v>52</v>
      </c>
      <c r="B57" s="43" t="s">
        <v>2</v>
      </c>
      <c r="C57" s="29"/>
      <c r="D57" s="29"/>
      <c r="E57" s="29"/>
      <c r="F57" s="29"/>
      <c r="G57" s="30">
        <f t="shared" si="1"/>
        <v>0</v>
      </c>
      <c r="H57" s="31"/>
      <c r="I57" s="31"/>
      <c r="J57" s="31"/>
      <c r="K57" s="31"/>
      <c r="R57" s="31"/>
      <c r="S57" s="31"/>
      <c r="T57" s="31"/>
      <c r="U57" s="31"/>
      <c r="V57" s="31"/>
      <c r="W57" s="31"/>
    </row>
    <row r="58" spans="1:23" ht="37.5" customHeight="1">
      <c r="A58" s="27">
        <v>3111</v>
      </c>
      <c r="B58" s="28" t="s">
        <v>53</v>
      </c>
      <c r="C58" s="29"/>
      <c r="D58" s="29">
        <f t="shared" ref="D58:D96" si="6">SUM(N58:W58)</f>
        <v>0</v>
      </c>
      <c r="E58" s="29"/>
      <c r="F58" s="29"/>
      <c r="G58" s="30">
        <f t="shared" si="1"/>
        <v>0</v>
      </c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</row>
    <row r="59" spans="1:23" ht="30" customHeight="1">
      <c r="A59" s="27">
        <v>3121</v>
      </c>
      <c r="B59" s="28" t="s">
        <v>54</v>
      </c>
      <c r="C59" s="29"/>
      <c r="D59" s="29">
        <f t="shared" si="6"/>
        <v>0</v>
      </c>
      <c r="E59" s="29"/>
      <c r="F59" s="29"/>
      <c r="G59" s="30">
        <f t="shared" si="1"/>
        <v>0</v>
      </c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</row>
    <row r="60" spans="1:23" ht="24.75" customHeight="1">
      <c r="A60" s="27">
        <v>3131</v>
      </c>
      <c r="B60" s="28" t="s">
        <v>55</v>
      </c>
      <c r="C60" s="29"/>
      <c r="D60" s="29">
        <f t="shared" si="6"/>
        <v>0</v>
      </c>
      <c r="E60" s="29"/>
      <c r="F60" s="29"/>
      <c r="G60" s="30">
        <f t="shared" si="1"/>
        <v>0</v>
      </c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</row>
    <row r="61" spans="1:23" ht="33" customHeight="1">
      <c r="A61" s="27">
        <v>3141</v>
      </c>
      <c r="B61" s="28" t="s">
        <v>56</v>
      </c>
      <c r="C61" s="29" t="e">
        <f>'PRESUPUESTO POR META'!#REF!</f>
        <v>#REF!</v>
      </c>
      <c r="D61" s="29">
        <f t="shared" si="6"/>
        <v>0</v>
      </c>
      <c r="E61" s="29"/>
      <c r="F61" s="29"/>
      <c r="G61" s="30" t="e">
        <f t="shared" si="1"/>
        <v>#REF!</v>
      </c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</row>
    <row r="62" spans="1:23" ht="40.5" customHeight="1">
      <c r="A62" s="27">
        <v>3151</v>
      </c>
      <c r="B62" s="28" t="s">
        <v>57</v>
      </c>
      <c r="C62" s="29"/>
      <c r="D62" s="29">
        <f t="shared" si="6"/>
        <v>0</v>
      </c>
      <c r="E62" s="29"/>
      <c r="F62" s="29"/>
      <c r="G62" s="30">
        <f t="shared" si="1"/>
        <v>0</v>
      </c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</row>
    <row r="63" spans="1:23" ht="30">
      <c r="A63" s="27">
        <v>3171</v>
      </c>
      <c r="B63" s="28" t="s">
        <v>58</v>
      </c>
      <c r="C63" s="29"/>
      <c r="D63" s="29">
        <f t="shared" si="6"/>
        <v>0</v>
      </c>
      <c r="E63" s="29"/>
      <c r="F63" s="29"/>
      <c r="G63" s="30">
        <f t="shared" si="1"/>
        <v>0</v>
      </c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</row>
    <row r="64" spans="1:23" ht="38.25" customHeight="1">
      <c r="A64" s="27">
        <v>3181</v>
      </c>
      <c r="B64" s="28" t="s">
        <v>59</v>
      </c>
      <c r="C64" s="29" t="e">
        <f>+'PRESUPUESTO POR META'!#REF!</f>
        <v>#REF!</v>
      </c>
      <c r="D64" s="29">
        <f t="shared" si="6"/>
        <v>0</v>
      </c>
      <c r="E64" s="29"/>
      <c r="F64" s="29"/>
      <c r="G64" s="30" t="e">
        <f t="shared" si="1"/>
        <v>#REF!</v>
      </c>
      <c r="H64" s="31"/>
      <c r="I64" s="31"/>
      <c r="J64" s="31"/>
      <c r="K64" s="31"/>
      <c r="L64" s="31"/>
      <c r="M64" s="31"/>
      <c r="N64" s="31"/>
      <c r="O64" s="74"/>
      <c r="P64" s="31"/>
      <c r="Q64" s="31"/>
      <c r="R64" s="31"/>
      <c r="S64" s="31"/>
      <c r="T64" s="31"/>
      <c r="U64" s="31"/>
      <c r="V64" s="31"/>
      <c r="W64" s="31"/>
    </row>
    <row r="65" spans="1:23" ht="40.5" customHeight="1">
      <c r="A65" s="27">
        <v>3231</v>
      </c>
      <c r="B65" s="28" t="s">
        <v>60</v>
      </c>
      <c r="C65" s="29" t="e">
        <f>'PRESUPUESTO POR META'!#REF!</f>
        <v>#REF!</v>
      </c>
      <c r="D65" s="29">
        <f t="shared" si="6"/>
        <v>0</v>
      </c>
      <c r="E65" s="29"/>
      <c r="F65" s="29"/>
      <c r="G65" s="30" t="e">
        <f t="shared" si="1"/>
        <v>#REF!</v>
      </c>
      <c r="H65" s="31"/>
      <c r="I65" s="31"/>
      <c r="J65" s="31"/>
      <c r="K65" s="31"/>
      <c r="L65" s="31"/>
      <c r="M65" s="31"/>
      <c r="N65" s="31"/>
      <c r="O65" s="31"/>
      <c r="P65" s="31"/>
      <c r="Q65" s="71"/>
      <c r="R65" s="31"/>
      <c r="S65" s="31"/>
      <c r="T65" s="31"/>
      <c r="U65" s="31"/>
      <c r="V65" s="31"/>
      <c r="W65" s="31"/>
    </row>
    <row r="66" spans="1:23" ht="48.75" customHeight="1">
      <c r="A66" s="27">
        <v>3232</v>
      </c>
      <c r="B66" s="28" t="s">
        <v>61</v>
      </c>
      <c r="C66" s="29"/>
      <c r="D66" s="29">
        <f t="shared" si="6"/>
        <v>0</v>
      </c>
      <c r="E66" s="29"/>
      <c r="F66" s="29"/>
      <c r="G66" s="30">
        <f t="shared" si="1"/>
        <v>0</v>
      </c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</row>
    <row r="67" spans="1:23" ht="60" customHeight="1">
      <c r="A67" s="27">
        <v>3311</v>
      </c>
      <c r="B67" s="28" t="s">
        <v>62</v>
      </c>
      <c r="C67" s="29"/>
      <c r="D67" s="29">
        <f t="shared" si="6"/>
        <v>0</v>
      </c>
      <c r="E67" s="29"/>
      <c r="F67" s="29"/>
      <c r="G67" s="30">
        <f t="shared" si="1"/>
        <v>0</v>
      </c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</row>
    <row r="68" spans="1:23" ht="60" customHeight="1">
      <c r="A68" s="27">
        <v>3331</v>
      </c>
      <c r="B68" s="28" t="s">
        <v>63</v>
      </c>
      <c r="C68" s="29"/>
      <c r="D68" s="29">
        <f t="shared" si="6"/>
        <v>0</v>
      </c>
      <c r="E68" s="29"/>
      <c r="F68" s="29"/>
      <c r="G68" s="30">
        <f t="shared" si="1"/>
        <v>0</v>
      </c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</row>
    <row r="69" spans="1:23" ht="34.5" customHeight="1">
      <c r="A69" s="27">
        <v>3341</v>
      </c>
      <c r="B69" s="28" t="s">
        <v>64</v>
      </c>
      <c r="C69" s="29"/>
      <c r="D69" s="29">
        <f t="shared" si="6"/>
        <v>0</v>
      </c>
      <c r="E69" s="29"/>
      <c r="F69" s="29"/>
      <c r="G69" s="30">
        <f t="shared" si="1"/>
        <v>0</v>
      </c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</row>
    <row r="70" spans="1:23" ht="35.25" customHeight="1">
      <c r="A70" s="27">
        <v>3342</v>
      </c>
      <c r="B70" s="28" t="s">
        <v>65</v>
      </c>
      <c r="C70" s="29" t="e">
        <f>+'PRESUPUESTO POR META'!#REF!+'PRESUPUESTO POR META'!#REF!+'PRESUPUESTO POR META'!#REF!+'PRESUPUESTO POR META'!#REF!+'PRESUPUESTO POR META'!#REF!+'PRESUPUESTO POR META'!#REF!+'PRESUPUESTO POR META'!#REF!+'PRESUPUESTO POR META'!#REF!+'PRESUPUESTO POR META'!#REF!+'PRESUPUESTO POR META'!#REF!+'PRESUPUESTO POR META'!#REF!+'PRESUPUESTO POR META'!#REF!+'PRESUPUESTO POR META'!#REF!+'PRESUPUESTO POR META'!#REF!+'PRESUPUESTO POR META'!#REF!+'PRESUPUESTO POR META'!#REF!+'PRESUPUESTO POR META'!#REF!+'PRESUPUESTO POR META'!#REF!+'PRESUPUESTO POR META'!#REF!+'PRESUPUESTO POR META'!#REF!+'PRESUPUESTO POR META'!#REF!+'PRESUPUESTO POR META'!#REF!+'PRESUPUESTO POR META'!#REF!+'PRESUPUESTO POR META'!#REF!+'PRESUPUESTO POR META'!#REF!+'PRESUPUESTO POR META'!#REF!+'PRESUPUESTO POR META'!#REF!+'PRESUPUESTO POR META'!#REF!+'PRESUPUESTO POR META'!#REF!+'PRESUPUESTO POR META'!#REF!+'PRESUPUESTO POR META'!#REF!+'PRESUPUESTO POR META'!#REF!+'PRESUPUESTO POR META'!#REF!+'PRESUPUESTO POR META'!#REF!+'PRESUPUESTO POR META'!#REF!</f>
        <v>#REF!</v>
      </c>
      <c r="D70" s="29">
        <f t="shared" si="6"/>
        <v>0</v>
      </c>
      <c r="E70" s="29"/>
      <c r="F70" s="29"/>
      <c r="G70" s="30" t="e">
        <f t="shared" si="1"/>
        <v>#REF!</v>
      </c>
      <c r="H70" s="31"/>
      <c r="I70" s="31"/>
      <c r="J70" s="31"/>
      <c r="K70" s="31"/>
      <c r="L70" s="31"/>
      <c r="M70" s="31"/>
      <c r="N70" s="31"/>
      <c r="O70" s="74"/>
      <c r="P70" s="31"/>
      <c r="Q70" s="31"/>
      <c r="R70" s="31"/>
      <c r="S70" s="31"/>
      <c r="T70" s="31"/>
      <c r="U70" s="31"/>
      <c r="V70" s="31"/>
      <c r="W70" s="31"/>
    </row>
    <row r="71" spans="1:23" ht="35.25" customHeight="1">
      <c r="A71" s="27">
        <v>3351</v>
      </c>
      <c r="B71" s="28" t="s">
        <v>146</v>
      </c>
      <c r="C71" s="29" t="e">
        <f>+'PRESUPUESTO POR META'!#REF!+'PRESUPUESTO POR META'!#REF!+'PRESUPUESTO POR META'!#REF!+'PRESUPUESTO POR META'!#REF!+'PRESUPUESTO POR META'!#REF!+'PRESUPUESTO POR META'!#REF!+'PRESUPUESTO POR META'!#REF!+'PRESUPUESTO POR META'!#REF!+'PRESUPUESTO POR META'!#REF!+'PRESUPUESTO POR META'!#REF!+'PRESUPUESTO POR META'!#REF!+'PRESUPUESTO POR META'!#REF!+'PRESUPUESTO POR META'!#REF!+'PRESUPUESTO POR META'!#REF!+'PRESUPUESTO POR META'!#REF!+'PRESUPUESTO POR META'!#REF!+'PRESUPUESTO POR META'!#REF!+'PRESUPUESTO POR META'!#REF!+'PRESUPUESTO POR META'!#REF!+'PRESUPUESTO POR META'!#REF!+'PRESUPUESTO POR META'!#REF!+'PRESUPUESTO POR META'!#REF!+'PRESUPUESTO POR META'!#REF!+'PRESUPUESTO POR META'!#REF!+'PRESUPUESTO POR META'!#REF!+'PRESUPUESTO POR META'!#REF!+'PRESUPUESTO POR META'!#REF!+'PRESUPUESTO POR META'!#REF!+'PRESUPUESTO POR META'!#REF!+'PRESUPUESTO POR META'!#REF!+'PRESUPUESTO POR META'!#REF!+'PRESUPUESTO POR META'!#REF!+'PRESUPUESTO POR META'!#REF!</f>
        <v>#REF!</v>
      </c>
      <c r="D71" s="29">
        <f t="shared" si="6"/>
        <v>0</v>
      </c>
      <c r="E71" s="29"/>
      <c r="F71" s="29"/>
      <c r="G71" s="30" t="e">
        <f t="shared" si="1"/>
        <v>#REF!</v>
      </c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</row>
    <row r="72" spans="1:23" ht="45" customHeight="1">
      <c r="A72" s="27">
        <v>3361</v>
      </c>
      <c r="B72" s="28" t="s">
        <v>66</v>
      </c>
      <c r="C72" s="29"/>
      <c r="D72" s="29">
        <f t="shared" si="6"/>
        <v>0</v>
      </c>
      <c r="E72" s="29"/>
      <c r="F72" s="29"/>
      <c r="G72" s="30">
        <f t="shared" si="1"/>
        <v>0</v>
      </c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</row>
    <row r="73" spans="1:23" ht="43.5" customHeight="1">
      <c r="A73" s="27">
        <v>3362</v>
      </c>
      <c r="B73" s="28" t="s">
        <v>67</v>
      </c>
      <c r="C73" s="29"/>
      <c r="D73" s="29">
        <f t="shared" si="6"/>
        <v>0</v>
      </c>
      <c r="E73" s="29"/>
      <c r="F73" s="29"/>
      <c r="G73" s="30">
        <f t="shared" si="1"/>
        <v>0</v>
      </c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</row>
    <row r="74" spans="1:23" ht="43.5" customHeight="1">
      <c r="A74" s="27">
        <v>3363</v>
      </c>
      <c r="B74" s="28" t="s">
        <v>163</v>
      </c>
      <c r="C74" s="29"/>
      <c r="D74" s="29">
        <f t="shared" si="6"/>
        <v>0</v>
      </c>
      <c r="E74" s="29"/>
      <c r="F74" s="29"/>
      <c r="G74" s="30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</row>
    <row r="75" spans="1:23" ht="29.25" customHeight="1">
      <c r="A75" s="27">
        <v>3381</v>
      </c>
      <c r="B75" s="28" t="s">
        <v>68</v>
      </c>
      <c r="C75" s="29"/>
      <c r="D75" s="29">
        <f t="shared" si="6"/>
        <v>0</v>
      </c>
      <c r="E75" s="29"/>
      <c r="F75" s="29"/>
      <c r="G75" s="30">
        <f t="shared" si="1"/>
        <v>0</v>
      </c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</row>
    <row r="76" spans="1:23" ht="33.75" customHeight="1">
      <c r="A76" s="27">
        <v>3391</v>
      </c>
      <c r="B76" s="28" t="s">
        <v>69</v>
      </c>
      <c r="C76" s="29" t="e">
        <f>+'PRESUPUESTO POR META'!#REF!+'PRESUPUESTO POR META'!#REF!+'PRESUPUESTO POR META'!#REF!+'PRESUPUESTO POR META'!#REF!+'PRESUPUESTO POR META'!#REF!+'PRESUPUESTO POR META'!#REF!+'PRESUPUESTO POR META'!#REF!+'PRESUPUESTO POR META'!#REF!+'PRESUPUESTO POR META'!#REF!+'PRESUPUESTO POR META'!#REF!+'PRESUPUESTO POR META'!#REF!+'PRESUPUESTO POR META'!#REF!+'PRESUPUESTO POR META'!#REF!+'PRESUPUESTO POR META'!#REF!+'PRESUPUESTO POR META'!#REF!+'PRESUPUESTO POR META'!#REF!+'PRESUPUESTO POR META'!#REF!+'PRESUPUESTO POR META'!#REF!+'PRESUPUESTO POR META'!#REF!+'PRESUPUESTO POR META'!#REF!+'PRESUPUESTO POR META'!#REF!+'PRESUPUESTO POR META'!#REF!</f>
        <v>#REF!</v>
      </c>
      <c r="D76" s="29">
        <f t="shared" si="6"/>
        <v>0</v>
      </c>
      <c r="E76" s="29"/>
      <c r="F76" s="29"/>
      <c r="G76" s="30" t="e">
        <f t="shared" si="1"/>
        <v>#REF!</v>
      </c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</row>
    <row r="77" spans="1:23" ht="38.25" customHeight="1">
      <c r="A77" s="27">
        <v>3411</v>
      </c>
      <c r="B77" s="28" t="s">
        <v>70</v>
      </c>
      <c r="C77" s="29"/>
      <c r="D77" s="29">
        <f t="shared" si="6"/>
        <v>0</v>
      </c>
      <c r="E77" s="29"/>
      <c r="F77" s="29"/>
      <c r="G77" s="30">
        <f t="shared" si="1"/>
        <v>0</v>
      </c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</row>
    <row r="78" spans="1:23" ht="36.75" customHeight="1">
      <c r="A78" s="27">
        <v>3451</v>
      </c>
      <c r="B78" s="28" t="s">
        <v>71</v>
      </c>
      <c r="C78" s="29"/>
      <c r="D78" s="29">
        <f t="shared" si="6"/>
        <v>0</v>
      </c>
      <c r="E78" s="29"/>
      <c r="F78" s="29"/>
      <c r="G78" s="30">
        <f t="shared" si="1"/>
        <v>0</v>
      </c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</row>
    <row r="79" spans="1:23" ht="30.75" customHeight="1">
      <c r="A79" s="27">
        <v>3461</v>
      </c>
      <c r="B79" s="28" t="s">
        <v>72</v>
      </c>
      <c r="C79" s="29"/>
      <c r="D79" s="29">
        <f t="shared" si="6"/>
        <v>0</v>
      </c>
      <c r="E79" s="29"/>
      <c r="F79" s="29"/>
      <c r="G79" s="30">
        <f t="shared" si="1"/>
        <v>0</v>
      </c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</row>
    <row r="80" spans="1:23" ht="38.25" customHeight="1">
      <c r="A80" s="27">
        <v>3511</v>
      </c>
      <c r="B80" s="28" t="s">
        <v>73</v>
      </c>
      <c r="C80" s="29"/>
      <c r="D80" s="29">
        <f t="shared" si="6"/>
        <v>0</v>
      </c>
      <c r="E80" s="29"/>
      <c r="F80" s="29"/>
      <c r="G80" s="30">
        <f t="shared" si="1"/>
        <v>0</v>
      </c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</row>
    <row r="81" spans="1:23" ht="56.25" customHeight="1">
      <c r="A81" s="27">
        <v>3521</v>
      </c>
      <c r="B81" s="28" t="s">
        <v>74</v>
      </c>
      <c r="C81" s="29"/>
      <c r="D81" s="29">
        <f t="shared" si="6"/>
        <v>0</v>
      </c>
      <c r="E81" s="29"/>
      <c r="F81" s="29"/>
      <c r="G81" s="30">
        <f t="shared" si="1"/>
        <v>0</v>
      </c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</row>
    <row r="82" spans="1:23" ht="45">
      <c r="A82" s="27">
        <v>3531</v>
      </c>
      <c r="B82" s="28" t="s">
        <v>75</v>
      </c>
      <c r="C82" s="29"/>
      <c r="D82" s="29">
        <f t="shared" si="6"/>
        <v>0</v>
      </c>
      <c r="E82" s="29"/>
      <c r="F82" s="29"/>
      <c r="G82" s="30">
        <f t="shared" si="1"/>
        <v>0</v>
      </c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</row>
    <row r="83" spans="1:23" ht="44.25" customHeight="1">
      <c r="A83" s="27">
        <v>3551</v>
      </c>
      <c r="B83" s="28" t="s">
        <v>76</v>
      </c>
      <c r="C83" s="29"/>
      <c r="D83" s="29">
        <f t="shared" si="6"/>
        <v>0</v>
      </c>
      <c r="E83" s="29"/>
      <c r="F83" s="29"/>
      <c r="G83" s="30">
        <f t="shared" ref="G83:G96" si="7">C83-D83</f>
        <v>0</v>
      </c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</row>
    <row r="84" spans="1:23" ht="44.25" customHeight="1">
      <c r="A84" s="27">
        <v>3581</v>
      </c>
      <c r="B84" s="28" t="s">
        <v>77</v>
      </c>
      <c r="C84" s="29"/>
      <c r="D84" s="29">
        <f t="shared" si="6"/>
        <v>0</v>
      </c>
      <c r="E84" s="29"/>
      <c r="F84" s="29"/>
      <c r="G84" s="30">
        <f t="shared" si="7"/>
        <v>0</v>
      </c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</row>
    <row r="85" spans="1:23" ht="52.5" customHeight="1">
      <c r="A85" s="27">
        <v>3591</v>
      </c>
      <c r="B85" s="28" t="s">
        <v>78</v>
      </c>
      <c r="C85" s="29"/>
      <c r="D85" s="29">
        <f t="shared" si="6"/>
        <v>0</v>
      </c>
      <c r="E85" s="29"/>
      <c r="F85" s="29"/>
      <c r="G85" s="30">
        <f t="shared" si="7"/>
        <v>0</v>
      </c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</row>
    <row r="86" spans="1:23" ht="74.25" customHeight="1">
      <c r="A86" s="27">
        <v>3611</v>
      </c>
      <c r="B86" s="28" t="s">
        <v>79</v>
      </c>
      <c r="C86" s="29">
        <v>0</v>
      </c>
      <c r="D86" s="29">
        <f t="shared" si="6"/>
        <v>0</v>
      </c>
      <c r="E86" s="29"/>
      <c r="F86" s="29"/>
      <c r="G86" s="30">
        <f t="shared" si="7"/>
        <v>0</v>
      </c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</row>
    <row r="87" spans="1:23" ht="69" customHeight="1">
      <c r="A87" s="27">
        <v>3631</v>
      </c>
      <c r="B87" s="28" t="s">
        <v>80</v>
      </c>
      <c r="C87" s="29"/>
      <c r="D87" s="29">
        <f t="shared" si="6"/>
        <v>0</v>
      </c>
      <c r="E87" s="29"/>
      <c r="F87" s="29"/>
      <c r="G87" s="30">
        <f t="shared" si="7"/>
        <v>0</v>
      </c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</row>
    <row r="88" spans="1:23" ht="36.75" customHeight="1">
      <c r="A88" s="27">
        <v>3641</v>
      </c>
      <c r="B88" s="28" t="s">
        <v>81</v>
      </c>
      <c r="C88" s="29"/>
      <c r="D88" s="29">
        <f t="shared" si="6"/>
        <v>0</v>
      </c>
      <c r="E88" s="29"/>
      <c r="F88" s="29"/>
      <c r="G88" s="30">
        <f t="shared" si="7"/>
        <v>0</v>
      </c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</row>
    <row r="89" spans="1:23" ht="26.25" customHeight="1">
      <c r="A89" s="27">
        <v>3711</v>
      </c>
      <c r="B89" s="28" t="s">
        <v>82</v>
      </c>
      <c r="C89" s="29" t="e">
        <f>+'PRESUPUESTO POR META'!#REF!</f>
        <v>#REF!</v>
      </c>
      <c r="D89" s="29">
        <f t="shared" si="6"/>
        <v>0</v>
      </c>
      <c r="E89" s="29"/>
      <c r="F89" s="29"/>
      <c r="G89" s="30" t="e">
        <f t="shared" si="7"/>
        <v>#REF!</v>
      </c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</row>
    <row r="90" spans="1:23" ht="27.75" customHeight="1">
      <c r="A90" s="27">
        <v>3721</v>
      </c>
      <c r="B90" s="28" t="s">
        <v>83</v>
      </c>
      <c r="C90" s="29"/>
      <c r="D90" s="29">
        <f t="shared" si="6"/>
        <v>0</v>
      </c>
      <c r="E90" s="29"/>
      <c r="F90" s="29"/>
      <c r="G90" s="30">
        <f t="shared" si="7"/>
        <v>0</v>
      </c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</row>
    <row r="91" spans="1:23" ht="23.25" customHeight="1">
      <c r="A91" s="27">
        <v>3751</v>
      </c>
      <c r="B91" s="28" t="s">
        <v>84</v>
      </c>
      <c r="C91" s="29" t="e">
        <f>+'PRESUPUESTO POR META'!#REF!</f>
        <v>#REF!</v>
      </c>
      <c r="D91" s="29">
        <f t="shared" si="6"/>
        <v>0</v>
      </c>
      <c r="E91" s="29"/>
      <c r="F91" s="29"/>
      <c r="G91" s="30" t="e">
        <f t="shared" si="7"/>
        <v>#REF!</v>
      </c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</row>
    <row r="92" spans="1:23" ht="27.75" customHeight="1">
      <c r="A92" s="27">
        <v>3791</v>
      </c>
      <c r="B92" s="28" t="s">
        <v>85</v>
      </c>
      <c r="C92" s="29"/>
      <c r="D92" s="29">
        <f t="shared" si="6"/>
        <v>0</v>
      </c>
      <c r="E92" s="29"/>
      <c r="F92" s="29"/>
      <c r="G92" s="30">
        <f t="shared" si="7"/>
        <v>0</v>
      </c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</row>
    <row r="93" spans="1:23" ht="43.5" customHeight="1">
      <c r="A93" s="27">
        <v>3792</v>
      </c>
      <c r="B93" s="28" t="s">
        <v>86</v>
      </c>
      <c r="C93" s="29" t="e">
        <f>+'PRESUPUESTO POR META'!#REF!+'PRESUPUESTO POR META'!#REF!+'PRESUPUESTO POR META'!#REF!+'PRESUPUESTO POR META'!#REF!+'PRESUPUESTO POR META'!#REF!+'PRESUPUESTO POR META'!#REF!+'PRESUPUESTO POR META'!#REF!+'PRESUPUESTO POR META'!#REF!</f>
        <v>#REF!</v>
      </c>
      <c r="D93" s="29">
        <f t="shared" si="6"/>
        <v>0</v>
      </c>
      <c r="E93" s="29"/>
      <c r="F93" s="29"/>
      <c r="G93" s="30" t="e">
        <f t="shared" si="7"/>
        <v>#REF!</v>
      </c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61"/>
      <c r="T93" s="61"/>
      <c r="U93" s="31"/>
      <c r="V93" s="31"/>
      <c r="W93" s="31"/>
    </row>
    <row r="94" spans="1:23" ht="34.5" customHeight="1">
      <c r="A94" s="27">
        <v>3831</v>
      </c>
      <c r="B94" s="28" t="s">
        <v>87</v>
      </c>
      <c r="C94" s="29" t="e">
        <f>+'PRESUPUESTO POR META'!#REF!+'PRESUPUESTO POR META'!#REF!+'PRESUPUESTO POR META'!#REF!+'PRESUPUESTO POR META'!#REF!+'PRESUPUESTO POR META'!#REF!+'PRESUPUESTO POR META'!#REF!+'PRESUPUESTO POR META'!#REF!+'PRESUPUESTO POR META'!#REF!+'PRESUPUESTO POR META'!#REF!+'PRESUPUESTO POR META'!#REF!+'PRESUPUESTO POR META'!#REF!+'PRESUPUESTO POR META'!#REF!+'PRESUPUESTO POR META'!#REF!+'PRESUPUESTO POR META'!#REF!+'PRESUPUESTO POR META'!#REF!+'PRESUPUESTO POR META'!#REF!+'PRESUPUESTO POR META'!#REF!+'PRESUPUESTO POR META'!#REF!+'PRESUPUESTO POR META'!#REF!+'PRESUPUESTO POR META'!#REF!+'PRESUPUESTO POR META'!#REF!+'PRESUPUESTO POR META'!#REF!+'PRESUPUESTO POR META'!#REF!+'PRESUPUESTO POR META'!#REF!+'PRESUPUESTO POR META'!#REF!+'PRESUPUESTO POR META'!#REF!</f>
        <v>#REF!</v>
      </c>
      <c r="D94" s="29">
        <f t="shared" si="6"/>
        <v>0</v>
      </c>
      <c r="E94" s="29"/>
      <c r="F94" s="29"/>
      <c r="G94" s="30" t="e">
        <f t="shared" si="7"/>
        <v>#REF!</v>
      </c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</row>
    <row r="95" spans="1:23" ht="30.75" customHeight="1">
      <c r="A95" s="27">
        <v>3851</v>
      </c>
      <c r="B95" s="28" t="s">
        <v>88</v>
      </c>
      <c r="C95" s="29"/>
      <c r="D95" s="29">
        <f t="shared" si="6"/>
        <v>0</v>
      </c>
      <c r="E95" s="29"/>
      <c r="F95" s="29"/>
      <c r="G95" s="30">
        <f t="shared" si="7"/>
        <v>0</v>
      </c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</row>
    <row r="96" spans="1:23" ht="31.5" customHeight="1">
      <c r="A96" s="27">
        <v>3921</v>
      </c>
      <c r="B96" s="28" t="s">
        <v>89</v>
      </c>
      <c r="C96" s="29"/>
      <c r="D96" s="29">
        <f t="shared" si="6"/>
        <v>0</v>
      </c>
      <c r="E96" s="29"/>
      <c r="F96" s="29"/>
      <c r="G96" s="30">
        <f t="shared" si="7"/>
        <v>0</v>
      </c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</row>
    <row r="97" spans="1:23" s="42" customFormat="1" ht="26.25" customHeight="1">
      <c r="A97" s="39"/>
      <c r="B97" s="40" t="s">
        <v>90</v>
      </c>
      <c r="C97" s="41" t="e">
        <f>SUM(C58:C96)</f>
        <v>#REF!</v>
      </c>
      <c r="D97" s="41">
        <f t="shared" ref="D97:M97" si="8">SUM(D58:D96)</f>
        <v>0</v>
      </c>
      <c r="E97" s="41">
        <f t="shared" si="8"/>
        <v>0</v>
      </c>
      <c r="F97" s="41">
        <f t="shared" si="8"/>
        <v>0</v>
      </c>
      <c r="G97" s="41" t="e">
        <f t="shared" si="8"/>
        <v>#REF!</v>
      </c>
      <c r="H97" s="41">
        <f t="shared" si="8"/>
        <v>0</v>
      </c>
      <c r="I97" s="41">
        <f t="shared" si="8"/>
        <v>0</v>
      </c>
      <c r="J97" s="41">
        <f t="shared" si="8"/>
        <v>0</v>
      </c>
      <c r="K97" s="41">
        <f t="shared" si="8"/>
        <v>0</v>
      </c>
      <c r="L97" s="41">
        <f t="shared" si="8"/>
        <v>0</v>
      </c>
      <c r="M97" s="41">
        <f t="shared" si="8"/>
        <v>0</v>
      </c>
      <c r="N97" s="41"/>
      <c r="O97" s="41"/>
      <c r="P97" s="41"/>
      <c r="Q97" s="41"/>
      <c r="R97" s="41"/>
      <c r="S97" s="41"/>
      <c r="T97" s="41"/>
      <c r="U97" s="41"/>
      <c r="V97" s="41"/>
      <c r="W97" s="41"/>
    </row>
    <row r="98" spans="1:23" s="42" customFormat="1" ht="34.5" customHeight="1">
      <c r="A98" s="39" t="s">
        <v>91</v>
      </c>
      <c r="B98" s="44" t="s">
        <v>92</v>
      </c>
      <c r="C98" s="29"/>
      <c r="D98" s="29"/>
      <c r="E98" s="29"/>
      <c r="F98" s="29"/>
      <c r="G98" s="30">
        <f t="shared" ref="G98:G111" si="9">C98-D98</f>
        <v>0</v>
      </c>
      <c r="H98" s="31">
        <v>0</v>
      </c>
      <c r="I98" s="31">
        <v>0</v>
      </c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</row>
    <row r="99" spans="1:23" ht="30">
      <c r="A99" s="27">
        <v>4454</v>
      </c>
      <c r="B99" s="28" t="s">
        <v>93</v>
      </c>
      <c r="C99" s="29"/>
      <c r="D99" s="29">
        <f t="shared" ref="D99" si="10">SUM(N99:W99)</f>
        <v>0</v>
      </c>
      <c r="E99" s="29"/>
      <c r="F99" s="29"/>
      <c r="G99" s="30">
        <f t="shared" si="9"/>
        <v>0</v>
      </c>
      <c r="H99" s="31">
        <v>0</v>
      </c>
      <c r="I99" s="31">
        <v>0</v>
      </c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</row>
    <row r="100" spans="1:23" s="42" customFormat="1" ht="18" customHeight="1">
      <c r="A100" s="39"/>
      <c r="B100" s="40" t="s">
        <v>94</v>
      </c>
      <c r="C100" s="41">
        <f>SUM(C99)</f>
        <v>0</v>
      </c>
      <c r="D100" s="41">
        <f t="shared" ref="D100:M100" si="11">SUM(D99)</f>
        <v>0</v>
      </c>
      <c r="E100" s="41">
        <f t="shared" si="11"/>
        <v>0</v>
      </c>
      <c r="F100" s="41">
        <f t="shared" si="11"/>
        <v>0</v>
      </c>
      <c r="G100" s="41">
        <f t="shared" si="11"/>
        <v>0</v>
      </c>
      <c r="H100" s="41">
        <f t="shared" si="11"/>
        <v>0</v>
      </c>
      <c r="I100" s="41">
        <f t="shared" si="11"/>
        <v>0</v>
      </c>
      <c r="J100" s="41">
        <f t="shared" si="11"/>
        <v>0</v>
      </c>
      <c r="K100" s="41">
        <f t="shared" si="11"/>
        <v>0</v>
      </c>
      <c r="L100" s="41">
        <f t="shared" si="11"/>
        <v>0</v>
      </c>
      <c r="M100" s="41">
        <f t="shared" si="11"/>
        <v>0</v>
      </c>
      <c r="N100" s="41"/>
      <c r="O100" s="41"/>
      <c r="P100" s="41"/>
      <c r="Q100" s="41"/>
      <c r="R100" s="41"/>
      <c r="S100" s="41"/>
      <c r="T100" s="41"/>
      <c r="U100" s="41"/>
      <c r="V100" s="41"/>
      <c r="W100" s="41"/>
    </row>
    <row r="101" spans="1:23" s="42" customFormat="1" ht="36" customHeight="1">
      <c r="A101" s="39" t="s">
        <v>95</v>
      </c>
      <c r="B101" s="44" t="s">
        <v>96</v>
      </c>
      <c r="C101" s="29"/>
      <c r="D101" s="29"/>
      <c r="E101" s="29"/>
      <c r="F101" s="29"/>
      <c r="G101" s="30">
        <f t="shared" si="9"/>
        <v>0</v>
      </c>
      <c r="H101" s="31">
        <v>0</v>
      </c>
      <c r="I101" s="31">
        <v>0</v>
      </c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</row>
    <row r="102" spans="1:23" ht="24.75" customHeight="1">
      <c r="A102" s="27">
        <v>5111</v>
      </c>
      <c r="B102" s="28" t="s">
        <v>97</v>
      </c>
      <c r="C102" s="29">
        <v>0</v>
      </c>
      <c r="D102" s="29">
        <f t="shared" ref="D102:E111" si="12">SUM(N102:W102)</f>
        <v>0</v>
      </c>
      <c r="E102" s="29">
        <f t="shared" si="12"/>
        <v>0</v>
      </c>
      <c r="F102" s="29"/>
      <c r="G102" s="30">
        <f t="shared" si="9"/>
        <v>0</v>
      </c>
      <c r="H102" s="31">
        <v>0</v>
      </c>
      <c r="I102" s="31">
        <v>0</v>
      </c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</row>
    <row r="103" spans="1:23" ht="36" customHeight="1">
      <c r="A103" s="27">
        <v>5151</v>
      </c>
      <c r="B103" s="28" t="s">
        <v>98</v>
      </c>
      <c r="C103" s="29" t="e">
        <f>+'PRESUPUESTO POR META'!#REF!</f>
        <v>#REF!</v>
      </c>
      <c r="D103" s="29">
        <f t="shared" si="12"/>
        <v>0</v>
      </c>
      <c r="E103" s="29"/>
      <c r="F103" s="29"/>
      <c r="G103" s="30" t="e">
        <f t="shared" si="9"/>
        <v>#REF!</v>
      </c>
      <c r="H103" s="31">
        <v>0</v>
      </c>
      <c r="I103" s="31">
        <v>0</v>
      </c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</row>
    <row r="104" spans="1:23" ht="34.5" customHeight="1">
      <c r="A104" s="27">
        <v>5191</v>
      </c>
      <c r="B104" s="28" t="s">
        <v>99</v>
      </c>
      <c r="C104" s="29"/>
      <c r="D104" s="29">
        <f t="shared" si="12"/>
        <v>0</v>
      </c>
      <c r="E104" s="29"/>
      <c r="F104" s="29"/>
      <c r="G104" s="30">
        <f t="shared" si="9"/>
        <v>0</v>
      </c>
      <c r="H104" s="31">
        <v>0</v>
      </c>
      <c r="I104" s="31">
        <v>0</v>
      </c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</row>
    <row r="105" spans="1:23" ht="27" customHeight="1">
      <c r="A105" s="27">
        <v>5211</v>
      </c>
      <c r="B105" s="28" t="s">
        <v>140</v>
      </c>
      <c r="C105" s="29" t="e">
        <f>+'PRESUPUESTO POR META'!#REF!</f>
        <v>#REF!</v>
      </c>
      <c r="D105" s="29">
        <f t="shared" si="12"/>
        <v>0</v>
      </c>
      <c r="E105" s="29"/>
      <c r="F105" s="29"/>
      <c r="G105" s="30" t="e">
        <f t="shared" si="9"/>
        <v>#REF!</v>
      </c>
      <c r="H105" s="31">
        <v>0</v>
      </c>
      <c r="I105" s="31">
        <v>0</v>
      </c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</row>
    <row r="106" spans="1:23" ht="27" customHeight="1">
      <c r="A106" s="27">
        <v>5231</v>
      </c>
      <c r="B106" s="28" t="s">
        <v>111</v>
      </c>
      <c r="C106" s="29"/>
      <c r="D106" s="29">
        <f t="shared" si="12"/>
        <v>0</v>
      </c>
      <c r="E106" s="29"/>
      <c r="F106" s="29"/>
      <c r="G106" s="30">
        <f t="shared" si="9"/>
        <v>0</v>
      </c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</row>
    <row r="107" spans="1:23" ht="34.5" customHeight="1">
      <c r="A107" s="27">
        <v>5641</v>
      </c>
      <c r="B107" s="28" t="s">
        <v>112</v>
      </c>
      <c r="C107" s="29"/>
      <c r="D107" s="29">
        <f t="shared" si="12"/>
        <v>0</v>
      </c>
      <c r="E107" s="29"/>
      <c r="F107" s="29"/>
      <c r="G107" s="30">
        <f t="shared" si="9"/>
        <v>0</v>
      </c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</row>
    <row r="108" spans="1:23" ht="45" customHeight="1">
      <c r="A108" s="27">
        <v>5651</v>
      </c>
      <c r="B108" s="28" t="s">
        <v>100</v>
      </c>
      <c r="C108" s="29"/>
      <c r="D108" s="29">
        <f t="shared" si="12"/>
        <v>0</v>
      </c>
      <c r="E108" s="29"/>
      <c r="F108" s="29"/>
      <c r="G108" s="30">
        <f t="shared" si="9"/>
        <v>0</v>
      </c>
      <c r="H108" s="31">
        <v>0</v>
      </c>
      <c r="I108" s="31">
        <v>0</v>
      </c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</row>
    <row r="109" spans="1:23" ht="66" customHeight="1">
      <c r="A109" s="27">
        <v>5661</v>
      </c>
      <c r="B109" s="28" t="s">
        <v>101</v>
      </c>
      <c r="C109" s="29"/>
      <c r="D109" s="29">
        <f t="shared" si="12"/>
        <v>0</v>
      </c>
      <c r="E109" s="29"/>
      <c r="F109" s="29"/>
      <c r="G109" s="30">
        <f t="shared" si="9"/>
        <v>0</v>
      </c>
      <c r="H109" s="31">
        <v>0</v>
      </c>
      <c r="I109" s="31">
        <v>0</v>
      </c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</row>
    <row r="110" spans="1:23" ht="40.5" customHeight="1">
      <c r="A110" s="27">
        <v>5911</v>
      </c>
      <c r="B110" s="28" t="s">
        <v>102</v>
      </c>
      <c r="C110" s="29"/>
      <c r="D110" s="29">
        <f t="shared" si="12"/>
        <v>0</v>
      </c>
      <c r="E110" s="29"/>
      <c r="F110" s="29"/>
      <c r="G110" s="30">
        <f t="shared" si="9"/>
        <v>0</v>
      </c>
      <c r="H110" s="31">
        <v>0</v>
      </c>
      <c r="I110" s="31">
        <v>0</v>
      </c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</row>
    <row r="111" spans="1:23" ht="42" customHeight="1">
      <c r="A111" s="27">
        <v>5971</v>
      </c>
      <c r="B111" s="28" t="s">
        <v>103</v>
      </c>
      <c r="C111" s="29"/>
      <c r="D111" s="29">
        <f t="shared" si="12"/>
        <v>0</v>
      </c>
      <c r="E111" s="29"/>
      <c r="F111" s="29"/>
      <c r="G111" s="30">
        <f t="shared" si="9"/>
        <v>0</v>
      </c>
      <c r="H111" s="31">
        <v>0</v>
      </c>
      <c r="I111" s="31">
        <v>0</v>
      </c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</row>
    <row r="112" spans="1:23" s="42" customFormat="1" ht="15.75">
      <c r="A112" s="45"/>
      <c r="B112" s="46" t="s">
        <v>104</v>
      </c>
      <c r="C112" s="47" t="e">
        <f>SUM(C102:C111)</f>
        <v>#REF!</v>
      </c>
      <c r="D112" s="47">
        <f t="shared" ref="D112:M112" si="13">SUM(D102:D111)</f>
        <v>0</v>
      </c>
      <c r="E112" s="47">
        <f t="shared" si="13"/>
        <v>0</v>
      </c>
      <c r="F112" s="47">
        <f t="shared" si="13"/>
        <v>0</v>
      </c>
      <c r="G112" s="47" t="e">
        <f t="shared" si="13"/>
        <v>#REF!</v>
      </c>
      <c r="H112" s="47">
        <f t="shared" si="13"/>
        <v>0</v>
      </c>
      <c r="I112" s="47">
        <f t="shared" si="13"/>
        <v>0</v>
      </c>
      <c r="J112" s="47">
        <f t="shared" si="13"/>
        <v>0</v>
      </c>
      <c r="K112" s="47">
        <f t="shared" si="13"/>
        <v>0</v>
      </c>
      <c r="L112" s="47">
        <f t="shared" si="13"/>
        <v>0</v>
      </c>
      <c r="M112" s="47">
        <f t="shared" si="13"/>
        <v>0</v>
      </c>
      <c r="N112" s="47"/>
      <c r="O112" s="47"/>
      <c r="P112" s="47"/>
      <c r="Q112" s="47"/>
      <c r="R112" s="47"/>
      <c r="S112" s="47"/>
      <c r="T112" s="47"/>
      <c r="U112" s="47"/>
      <c r="V112" s="47"/>
      <c r="W112" s="47"/>
    </row>
    <row r="113" spans="2:23" s="48" customFormat="1" ht="17.25" customHeight="1">
      <c r="B113" s="49" t="s">
        <v>105</v>
      </c>
      <c r="C113" s="50" t="e">
        <f>+C29+C56+C97+C100+C112</f>
        <v>#REF!</v>
      </c>
      <c r="D113" s="50">
        <f t="shared" ref="D113:M113" si="14">+D29+D56+D97+D100+D112</f>
        <v>0</v>
      </c>
      <c r="E113" s="50">
        <f t="shared" si="14"/>
        <v>0</v>
      </c>
      <c r="F113" s="50">
        <f t="shared" si="14"/>
        <v>0</v>
      </c>
      <c r="G113" s="50" t="e">
        <f t="shared" si="14"/>
        <v>#REF!</v>
      </c>
      <c r="H113" s="50">
        <f t="shared" si="14"/>
        <v>0</v>
      </c>
      <c r="I113" s="50">
        <f t="shared" si="14"/>
        <v>0</v>
      </c>
      <c r="J113" s="50">
        <f t="shared" si="14"/>
        <v>0</v>
      </c>
      <c r="K113" s="50">
        <f t="shared" si="14"/>
        <v>0</v>
      </c>
      <c r="L113" s="50">
        <f t="shared" si="14"/>
        <v>0</v>
      </c>
      <c r="M113" s="50">
        <f t="shared" si="14"/>
        <v>0</v>
      </c>
      <c r="N113" s="50"/>
      <c r="O113" s="50"/>
      <c r="P113" s="50"/>
      <c r="Q113" s="50"/>
      <c r="R113" s="50"/>
      <c r="S113" s="50"/>
      <c r="T113" s="50"/>
      <c r="U113" s="50"/>
      <c r="V113" s="50"/>
      <c r="W113" s="50"/>
    </row>
    <row r="115" spans="2:23">
      <c r="C115" s="63"/>
      <c r="D115" s="51"/>
      <c r="E115" s="51"/>
      <c r="F115" s="51"/>
      <c r="H115" s="52"/>
      <c r="I115" s="52"/>
      <c r="J115" s="52"/>
      <c r="K115" s="52"/>
    </row>
    <row r="116" spans="2:23">
      <c r="C116" s="54"/>
    </row>
    <row r="117" spans="2:23" ht="20.25">
      <c r="C117" s="64"/>
      <c r="D117" s="51"/>
      <c r="E117" s="51"/>
      <c r="F117" s="51"/>
      <c r="G117" s="53"/>
      <c r="H117" s="54"/>
      <c r="I117" s="54"/>
      <c r="J117" s="54"/>
      <c r="K117" s="55"/>
    </row>
    <row r="118" spans="2:23">
      <c r="C118" s="65"/>
      <c r="D118" s="51"/>
      <c r="E118" s="51"/>
      <c r="F118" s="51"/>
    </row>
    <row r="119" spans="2:23">
      <c r="G119" s="56"/>
    </row>
    <row r="120" spans="2:23">
      <c r="C120" s="63"/>
    </row>
    <row r="121" spans="2:23">
      <c r="C121" s="68"/>
    </row>
    <row r="122" spans="2:23">
      <c r="D122" s="69"/>
      <c r="E122" s="69"/>
      <c r="F122" s="69"/>
    </row>
  </sheetData>
  <sheetProtection selectLockedCells="1" selectUnlockedCells="1"/>
  <autoFilter ref="A10:B112"/>
  <mergeCells count="2">
    <mergeCell ref="A8:B8"/>
    <mergeCell ref="A9:B9"/>
  </mergeCells>
  <conditionalFormatting sqref="G98:G99 G12:G28 G30:G55 G57:G96 G101:G111">
    <cfRule type="cellIs" dxfId="0" priority="8" stopIfTrue="1" operator="lessThan">
      <formula>0</formula>
    </cfRule>
  </conditionalFormatting>
  <printOptions horizontalCentered="1"/>
  <pageMargins left="0.70866141732283472" right="0.31496062992125984" top="0.43307086614173229" bottom="0.23622047244094491" header="0.51181102362204722" footer="0"/>
  <pageSetup paperSize="5" scale="50" firstPageNumber="0" fitToHeight="10" orientation="landscape" horizontalDpi="300" verticalDpi="300" r:id="rId1"/>
  <headerFooter alignWithMargins="0">
    <oddFooter>&amp;L&amp;"Calibri,Predeterminado"&amp;11&amp;Z&amp;F</oddFooter>
  </headerFooter>
  <rowBreaks count="1" manualBreakCount="1">
    <brk id="6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E42"/>
  <sheetViews>
    <sheetView showGridLines="0" topLeftCell="A10" zoomScale="101" zoomScaleNormal="101" workbookViewId="0">
      <selection activeCell="E11" sqref="E11:F11"/>
    </sheetView>
  </sheetViews>
  <sheetFormatPr baseColWidth="10" defaultColWidth="11.42578125" defaultRowHeight="15.75" customHeight="1"/>
  <cols>
    <col min="1" max="1" width="14.85546875" style="162" customWidth="1"/>
    <col min="2" max="2" width="49.5703125" style="162" customWidth="1"/>
    <col min="3" max="3" width="34.42578125" style="162" customWidth="1"/>
    <col min="4" max="16384" width="11.42578125" style="162"/>
  </cols>
  <sheetData>
    <row r="1" spans="1:3" ht="15"/>
    <row r="2" spans="1:3" ht="15">
      <c r="A2" s="177"/>
      <c r="B2" s="177"/>
      <c r="C2" s="177"/>
    </row>
    <row r="3" spans="1:3" ht="20.25">
      <c r="A3" s="230" t="s">
        <v>0</v>
      </c>
      <c r="B3" s="230"/>
      <c r="C3" s="230"/>
    </row>
    <row r="4" spans="1:3" ht="5.0999999999999996" customHeight="1">
      <c r="A4" s="178"/>
      <c r="B4" s="178"/>
      <c r="C4" s="178"/>
    </row>
    <row r="5" spans="1:3" ht="36.75" customHeight="1">
      <c r="A5" s="233" t="s">
        <v>212</v>
      </c>
      <c r="B5" s="233"/>
      <c r="C5" s="233"/>
    </row>
    <row r="6" spans="1:3" ht="26.25" customHeight="1">
      <c r="A6" s="231" t="s">
        <v>211</v>
      </c>
      <c r="B6" s="231"/>
      <c r="C6" s="231"/>
    </row>
    <row r="7" spans="1:3" ht="18">
      <c r="A7" s="232" t="s">
        <v>210</v>
      </c>
      <c r="B7" s="232"/>
      <c r="C7" s="232"/>
    </row>
    <row r="8" spans="1:3" ht="15">
      <c r="A8" s="177"/>
      <c r="B8" s="177"/>
      <c r="C8" s="177"/>
    </row>
    <row r="9" spans="1:3" thickBot="1"/>
    <row r="10" spans="1:3" ht="51.75" customHeight="1" thickBot="1">
      <c r="A10" s="176" t="s">
        <v>1</v>
      </c>
      <c r="B10" s="175" t="s">
        <v>209</v>
      </c>
      <c r="C10" s="174" t="s">
        <v>208</v>
      </c>
    </row>
    <row r="11" spans="1:3" ht="15">
      <c r="B11" s="173"/>
    </row>
    <row r="12" spans="1:3" ht="32.25" customHeight="1" thickBot="1">
      <c r="A12" s="172">
        <v>1000</v>
      </c>
      <c r="B12" s="171" t="s">
        <v>207</v>
      </c>
      <c r="C12" s="168">
        <v>0</v>
      </c>
    </row>
    <row r="13" spans="1:3" ht="33" customHeight="1" thickBot="1">
      <c r="A13" s="170">
        <v>2000</v>
      </c>
      <c r="B13" s="169" t="s">
        <v>206</v>
      </c>
      <c r="C13" s="168">
        <f>'PFTPG concentrado '!C32</f>
        <v>210000</v>
      </c>
    </row>
    <row r="14" spans="1:3" ht="35.25" customHeight="1" thickBot="1">
      <c r="A14" s="170">
        <v>3000</v>
      </c>
      <c r="B14" s="169" t="s">
        <v>2</v>
      </c>
      <c r="C14" s="168">
        <f>'PFTPG concentrado '!C43</f>
        <v>4294200</v>
      </c>
    </row>
    <row r="15" spans="1:3" ht="35.25" customHeight="1" thickBot="1">
      <c r="A15" s="170" t="s">
        <v>205</v>
      </c>
      <c r="B15" s="169" t="s">
        <v>204</v>
      </c>
      <c r="C15" s="168">
        <v>0</v>
      </c>
    </row>
    <row r="16" spans="1:3" ht="31.5" customHeight="1" thickBot="1">
      <c r="A16" s="170">
        <v>5000</v>
      </c>
      <c r="B16" s="169" t="s">
        <v>203</v>
      </c>
      <c r="C16" s="168">
        <f>'PFTPG concentrado '!C46</f>
        <v>75000</v>
      </c>
    </row>
    <row r="17" spans="1:5" ht="15">
      <c r="A17" s="167"/>
      <c r="B17" s="167"/>
      <c r="C17" s="167"/>
    </row>
    <row r="18" spans="1:5" ht="37.5" customHeight="1">
      <c r="A18" s="166"/>
      <c r="B18" s="165" t="s">
        <v>202</v>
      </c>
      <c r="C18" s="164">
        <f>SUM(C12:C17)</f>
        <v>4579200</v>
      </c>
    </row>
    <row r="19" spans="1:5" ht="15"/>
    <row r="20" spans="1:5" ht="15">
      <c r="A20"/>
      <c r="B20"/>
      <c r="C20"/>
      <c r="D20"/>
      <c r="E20"/>
    </row>
    <row r="21" spans="1:5" ht="15">
      <c r="A21"/>
      <c r="B21"/>
      <c r="C21"/>
      <c r="D21"/>
      <c r="E21"/>
    </row>
    <row r="22" spans="1:5" ht="15">
      <c r="A22"/>
      <c r="B22"/>
      <c r="C22"/>
      <c r="D22"/>
      <c r="E22"/>
    </row>
    <row r="23" spans="1:5" ht="15">
      <c r="A23"/>
      <c r="B23"/>
      <c r="C23"/>
      <c r="D23"/>
      <c r="E23"/>
    </row>
    <row r="24" spans="1:5" ht="15">
      <c r="A24"/>
      <c r="B24"/>
      <c r="C24"/>
      <c r="D24"/>
      <c r="E24"/>
    </row>
    <row r="25" spans="1:5" ht="15" hidden="1">
      <c r="A25"/>
      <c r="B25"/>
      <c r="C25"/>
      <c r="D25"/>
      <c r="E25"/>
    </row>
    <row r="26" spans="1:5" s="163" customFormat="1" ht="16.5" hidden="1">
      <c r="A26"/>
      <c r="B26"/>
      <c r="C26"/>
      <c r="D26"/>
      <c r="E26"/>
    </row>
    <row r="27" spans="1:5" s="163" customFormat="1" ht="17.25" hidden="1" customHeight="1">
      <c r="A27"/>
      <c r="B27"/>
      <c r="C27"/>
      <c r="D27"/>
      <c r="E27"/>
    </row>
    <row r="28" spans="1:5" s="163" customFormat="1" ht="19.5" hidden="1" customHeight="1">
      <c r="A28"/>
      <c r="B28"/>
      <c r="C28"/>
      <c r="D28"/>
      <c r="E28"/>
    </row>
    <row r="29" spans="1:5" s="163" customFormat="1" ht="22.5" hidden="1" customHeight="1">
      <c r="A29"/>
      <c r="B29"/>
      <c r="C29"/>
      <c r="D29"/>
      <c r="E29"/>
    </row>
    <row r="30" spans="1:5" s="163" customFormat="1" ht="16.5" hidden="1">
      <c r="A30"/>
      <c r="B30"/>
      <c r="C30"/>
      <c r="D30"/>
      <c r="E30"/>
    </row>
    <row r="31" spans="1:5" s="163" customFormat="1" ht="19.5" hidden="1" customHeight="1">
      <c r="A31"/>
      <c r="B31"/>
      <c r="C31"/>
      <c r="D31"/>
      <c r="E31"/>
    </row>
    <row r="32" spans="1:5" s="163" customFormat="1" ht="15.75" customHeight="1">
      <c r="A32"/>
      <c r="B32"/>
      <c r="C32"/>
      <c r="D32"/>
      <c r="E32"/>
    </row>
    <row r="33" spans="1:5" s="163" customFormat="1" ht="16.5">
      <c r="A33"/>
      <c r="B33"/>
      <c r="C33"/>
      <c r="D33"/>
      <c r="E33"/>
    </row>
    <row r="34" spans="1:5" s="163" customFormat="1" ht="19.5" customHeight="1">
      <c r="A34"/>
      <c r="B34"/>
      <c r="C34"/>
      <c r="D34"/>
      <c r="E34"/>
    </row>
    <row r="35" spans="1:5" s="163" customFormat="1" ht="16.5">
      <c r="A35"/>
      <c r="B35"/>
      <c r="C35"/>
      <c r="D35"/>
      <c r="E35"/>
    </row>
    <row r="36" spans="1:5" s="163" customFormat="1" ht="16.5">
      <c r="A36"/>
      <c r="B36"/>
      <c r="C36"/>
      <c r="D36"/>
      <c r="E36"/>
    </row>
    <row r="37" spans="1:5" s="163" customFormat="1" ht="16.5">
      <c r="A37"/>
      <c r="B37"/>
      <c r="C37"/>
      <c r="D37"/>
      <c r="E37"/>
    </row>
    <row r="38" spans="1:5" s="163" customFormat="1" ht="15.75" customHeight="1">
      <c r="A38"/>
      <c r="B38"/>
      <c r="C38"/>
      <c r="D38"/>
      <c r="E38"/>
    </row>
    <row r="39" spans="1:5" s="163" customFormat="1" ht="15.75" customHeight="1">
      <c r="A39"/>
      <c r="B39"/>
      <c r="C39"/>
      <c r="D39"/>
      <c r="E39"/>
    </row>
    <row r="40" spans="1:5" ht="15.75" customHeight="1">
      <c r="A40"/>
      <c r="B40"/>
      <c r="C40"/>
      <c r="D40"/>
      <c r="E40"/>
    </row>
    <row r="41" spans="1:5" ht="15.75" customHeight="1">
      <c r="A41"/>
      <c r="B41"/>
      <c r="C41"/>
      <c r="D41"/>
      <c r="E41"/>
    </row>
    <row r="42" spans="1:5" ht="15.75" customHeight="1">
      <c r="A42"/>
      <c r="B42"/>
      <c r="C42"/>
      <c r="D42"/>
      <c r="E42"/>
    </row>
  </sheetData>
  <sheetProtection selectLockedCells="1" selectUnlockedCells="1"/>
  <mergeCells count="4">
    <mergeCell ref="A3:C3"/>
    <mergeCell ref="A6:C6"/>
    <mergeCell ref="A7:C7"/>
    <mergeCell ref="A5:C5"/>
  </mergeCells>
  <printOptions horizontalCentered="1"/>
  <pageMargins left="0.78740157480314965" right="0.78740157480314965" top="1.1811023622047245" bottom="0.98425196850393704" header="0.51181102362204722" footer="0.51181102362204722"/>
  <pageSetup scale="84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D60"/>
  <sheetViews>
    <sheetView showGridLines="0" topLeftCell="A37" zoomScale="101" zoomScaleNormal="101" workbookViewId="0">
      <selection activeCell="C43" sqref="C43"/>
    </sheetView>
  </sheetViews>
  <sheetFormatPr baseColWidth="10" defaultColWidth="11.42578125" defaultRowHeight="15"/>
  <cols>
    <col min="1" max="1" width="19.85546875" style="180" customWidth="1"/>
    <col min="2" max="3" width="40.85546875" style="179" customWidth="1"/>
    <col min="4" max="16384" width="11.42578125" style="179"/>
  </cols>
  <sheetData>
    <row r="1" spans="1:3" ht="37.5" customHeight="1"/>
    <row r="2" spans="1:3" ht="37.5" customHeight="1">
      <c r="A2" s="236" t="s">
        <v>0</v>
      </c>
      <c r="B2" s="236"/>
      <c r="C2" s="236"/>
    </row>
    <row r="3" spans="1:3" ht="3.95" customHeight="1">
      <c r="A3" s="226"/>
      <c r="B3" s="226"/>
      <c r="C3" s="226"/>
    </row>
    <row r="5" spans="1:3" ht="37.5" customHeight="1">
      <c r="A5" s="238" t="s">
        <v>220</v>
      </c>
      <c r="B5" s="238"/>
      <c r="C5" s="238"/>
    </row>
    <row r="6" spans="1:3" ht="15.75">
      <c r="A6" s="237" t="s">
        <v>219</v>
      </c>
      <c r="B6" s="237"/>
      <c r="C6" s="237"/>
    </row>
    <row r="7" spans="1:3" ht="15.75">
      <c r="A7" s="234"/>
      <c r="B7" s="234"/>
      <c r="C7" s="225"/>
    </row>
    <row r="8" spans="1:3" ht="15.75">
      <c r="A8" s="235"/>
      <c r="B8" s="235"/>
      <c r="C8" s="224"/>
    </row>
    <row r="9" spans="1:3" s="221" customFormat="1" ht="39" customHeight="1">
      <c r="A9" s="223" t="s">
        <v>4</v>
      </c>
      <c r="B9" s="223" t="s">
        <v>5</v>
      </c>
      <c r="C9" s="222" t="s">
        <v>218</v>
      </c>
    </row>
    <row r="10" spans="1:3" ht="36" hidden="1" customHeight="1">
      <c r="A10" s="193">
        <v>1131</v>
      </c>
      <c r="B10" s="192" t="s">
        <v>14</v>
      </c>
      <c r="C10" s="192"/>
    </row>
    <row r="11" spans="1:3" ht="45" hidden="1" customHeight="1">
      <c r="A11" s="193">
        <v>1211</v>
      </c>
      <c r="B11" s="192" t="s">
        <v>15</v>
      </c>
      <c r="C11" s="192"/>
    </row>
    <row r="12" spans="1:3" ht="33.75" hidden="1" customHeight="1">
      <c r="A12" s="193">
        <v>1221</v>
      </c>
      <c r="B12" s="192" t="s">
        <v>16</v>
      </c>
      <c r="C12" s="192"/>
    </row>
    <row r="13" spans="1:3" ht="30" hidden="1">
      <c r="A13" s="193">
        <v>1231</v>
      </c>
      <c r="B13" s="192" t="s">
        <v>17</v>
      </c>
      <c r="C13" s="192"/>
    </row>
    <row r="14" spans="1:3" ht="44.25" hidden="1" customHeight="1">
      <c r="A14" s="193">
        <v>1321</v>
      </c>
      <c r="B14" s="192" t="s">
        <v>18</v>
      </c>
      <c r="C14" s="192"/>
    </row>
    <row r="15" spans="1:3" ht="33.75" hidden="1" customHeight="1">
      <c r="A15" s="193">
        <v>1322</v>
      </c>
      <c r="B15" s="192" t="s">
        <v>19</v>
      </c>
      <c r="C15" s="192"/>
    </row>
    <row r="16" spans="1:3" ht="35.25" hidden="1" customHeight="1">
      <c r="A16" s="193">
        <v>1411</v>
      </c>
      <c r="B16" s="192" t="s">
        <v>20</v>
      </c>
      <c r="C16" s="192"/>
    </row>
    <row r="17" spans="1:3" ht="28.5" hidden="1" customHeight="1">
      <c r="A17" s="193">
        <v>1421</v>
      </c>
      <c r="B17" s="192" t="s">
        <v>21</v>
      </c>
      <c r="C17" s="192"/>
    </row>
    <row r="18" spans="1:3" ht="25.5" hidden="1" customHeight="1">
      <c r="A18" s="193">
        <v>1431</v>
      </c>
      <c r="B18" s="192" t="s">
        <v>22</v>
      </c>
      <c r="C18" s="192"/>
    </row>
    <row r="19" spans="1:3" s="220" customFormat="1" ht="39.75" hidden="1" customHeight="1">
      <c r="A19" s="193">
        <v>1432</v>
      </c>
      <c r="B19" s="192" t="s">
        <v>23</v>
      </c>
      <c r="C19" s="192"/>
    </row>
    <row r="20" spans="1:3" ht="30" hidden="1">
      <c r="A20" s="193">
        <v>1442</v>
      </c>
      <c r="B20" s="192" t="s">
        <v>24</v>
      </c>
      <c r="C20" s="192"/>
    </row>
    <row r="21" spans="1:3" ht="27.75" hidden="1" customHeight="1">
      <c r="A21" s="193">
        <v>1521</v>
      </c>
      <c r="B21" s="192" t="s">
        <v>25</v>
      </c>
      <c r="C21" s="192"/>
    </row>
    <row r="22" spans="1:3" ht="30" hidden="1">
      <c r="A22" s="193">
        <v>1523</v>
      </c>
      <c r="B22" s="192" t="s">
        <v>26</v>
      </c>
      <c r="C22" s="192"/>
    </row>
    <row r="23" spans="1:3" ht="33.75" hidden="1" customHeight="1">
      <c r="A23" s="193">
        <v>1611</v>
      </c>
      <c r="B23" s="192" t="s">
        <v>27</v>
      </c>
      <c r="C23" s="192"/>
    </row>
    <row r="24" spans="1:3" ht="30.75" hidden="1" customHeight="1">
      <c r="A24" s="193">
        <v>1712</v>
      </c>
      <c r="B24" s="192" t="s">
        <v>28</v>
      </c>
      <c r="C24" s="192"/>
    </row>
    <row r="25" spans="1:3" ht="21.75" hidden="1" customHeight="1">
      <c r="A25" s="193">
        <v>1713</v>
      </c>
      <c r="B25" s="192" t="s">
        <v>29</v>
      </c>
      <c r="C25" s="192"/>
    </row>
    <row r="26" spans="1:3" ht="36.75" hidden="1" customHeight="1">
      <c r="A26" s="193">
        <v>1715</v>
      </c>
      <c r="B26" s="192" t="s">
        <v>30</v>
      </c>
      <c r="C26" s="192"/>
    </row>
    <row r="27" spans="1:3" s="213" customFormat="1" ht="15.75" hidden="1">
      <c r="A27" s="219"/>
      <c r="B27" s="218" t="s">
        <v>31</v>
      </c>
      <c r="C27" s="217">
        <v>0</v>
      </c>
    </row>
    <row r="28" spans="1:3" s="213" customFormat="1" ht="15.75">
      <c r="A28" s="216" t="s">
        <v>32</v>
      </c>
      <c r="B28" s="215" t="s">
        <v>33</v>
      </c>
      <c r="C28" s="214"/>
    </row>
    <row r="29" spans="1:3" ht="42.75" customHeight="1">
      <c r="A29" s="193">
        <v>2111</v>
      </c>
      <c r="B29" s="192" t="s">
        <v>34</v>
      </c>
      <c r="C29" s="191">
        <v>80000</v>
      </c>
    </row>
    <row r="30" spans="1:3" ht="42.75" customHeight="1">
      <c r="A30" s="193">
        <v>2121</v>
      </c>
      <c r="B30" s="192" t="s">
        <v>35</v>
      </c>
      <c r="C30" s="191">
        <v>64000</v>
      </c>
    </row>
    <row r="31" spans="1:3" ht="43.5" customHeight="1">
      <c r="A31" s="193">
        <v>2611</v>
      </c>
      <c r="B31" s="192" t="s">
        <v>217</v>
      </c>
      <c r="C31" s="191">
        <v>66000</v>
      </c>
    </row>
    <row r="32" spans="1:3" s="194" customFormat="1" ht="35.25" customHeight="1">
      <c r="A32" s="212"/>
      <c r="B32" s="211" t="s">
        <v>51</v>
      </c>
      <c r="C32" s="210">
        <f>SUM(C29:C31)</f>
        <v>210000</v>
      </c>
    </row>
    <row r="33" spans="1:4" s="194" customFormat="1" ht="15.75">
      <c r="A33" s="197" t="s">
        <v>52</v>
      </c>
      <c r="B33" s="209" t="s">
        <v>2</v>
      </c>
      <c r="C33" s="208"/>
    </row>
    <row r="34" spans="1:4" s="194" customFormat="1" ht="15.75">
      <c r="A34" s="207">
        <v>3181</v>
      </c>
      <c r="B34" s="206" t="s">
        <v>135</v>
      </c>
      <c r="C34" s="200">
        <v>4000</v>
      </c>
    </row>
    <row r="35" spans="1:4" s="194" customFormat="1" ht="30.75" customHeight="1">
      <c r="A35" s="207">
        <v>3331</v>
      </c>
      <c r="B35" s="206" t="str">
        <f>+'PRESUPUESTO POR META'!C50</f>
        <v>Servcios de consultoría administrativa e informática</v>
      </c>
      <c r="C35" s="200">
        <f>+'PRESUPUESTO POR META'!D50</f>
        <v>50000</v>
      </c>
    </row>
    <row r="36" spans="1:4" s="194" customFormat="1" ht="15.75">
      <c r="A36" s="205">
        <v>3342</v>
      </c>
      <c r="B36" s="204" t="s">
        <v>136</v>
      </c>
      <c r="C36" s="203">
        <f>100000+21600+108000+160000+80000+160000+80000+972000+237600+237600+108000+129600</f>
        <v>2394400</v>
      </c>
      <c r="D36" s="227"/>
    </row>
    <row r="37" spans="1:4" s="194" customFormat="1" ht="30">
      <c r="A37" s="205">
        <v>3351</v>
      </c>
      <c r="B37" s="204" t="s">
        <v>216</v>
      </c>
      <c r="C37" s="203">
        <f>96000+96000+72000+150000</f>
        <v>414000</v>
      </c>
    </row>
    <row r="38" spans="1:4" s="194" customFormat="1" ht="15.75">
      <c r="A38" s="205">
        <v>3365</v>
      </c>
      <c r="B38" s="204" t="s">
        <v>200</v>
      </c>
      <c r="C38" s="203">
        <v>15000</v>
      </c>
    </row>
    <row r="39" spans="1:4" s="194" customFormat="1" ht="15.75">
      <c r="A39" s="205">
        <v>3711</v>
      </c>
      <c r="B39" s="204" t="s">
        <v>215</v>
      </c>
      <c r="C39" s="203">
        <v>8000</v>
      </c>
    </row>
    <row r="40" spans="1:4" s="194" customFormat="1" ht="15.75">
      <c r="A40" s="205">
        <v>3721</v>
      </c>
      <c r="B40" s="204" t="s">
        <v>83</v>
      </c>
      <c r="C40" s="203">
        <v>5000</v>
      </c>
    </row>
    <row r="41" spans="1:4" s="194" customFormat="1" ht="15.75">
      <c r="A41" s="202">
        <v>3751</v>
      </c>
      <c r="B41" s="201" t="s">
        <v>214</v>
      </c>
      <c r="C41" s="200">
        <v>70000</v>
      </c>
    </row>
    <row r="42" spans="1:4" ht="33.75" customHeight="1">
      <c r="A42" s="193">
        <v>3391</v>
      </c>
      <c r="B42" s="192" t="s">
        <v>213</v>
      </c>
      <c r="C42" s="191">
        <f>122400+189000+135000+135000+186000+108000+72000+288000+98400</f>
        <v>1333800</v>
      </c>
    </row>
    <row r="43" spans="1:4" s="194" customFormat="1" ht="26.25" customHeight="1">
      <c r="A43" s="197"/>
      <c r="B43" s="199" t="s">
        <v>90</v>
      </c>
      <c r="C43" s="198">
        <f>SUM(C34:C42)</f>
        <v>4294200</v>
      </c>
    </row>
    <row r="44" spans="1:4" s="194" customFormat="1" ht="36" customHeight="1">
      <c r="A44" s="197" t="s">
        <v>95</v>
      </c>
      <c r="B44" s="196" t="s">
        <v>96</v>
      </c>
      <c r="C44" s="195"/>
    </row>
    <row r="45" spans="1:4" ht="27" customHeight="1">
      <c r="A45" s="193">
        <v>5151</v>
      </c>
      <c r="B45" s="192" t="s">
        <v>98</v>
      </c>
      <c r="C45" s="191">
        <v>75000</v>
      </c>
    </row>
    <row r="46" spans="1:4" s="187" customFormat="1" ht="15.75">
      <c r="A46" s="190"/>
      <c r="B46" s="189" t="s">
        <v>104</v>
      </c>
      <c r="C46" s="188">
        <f>SUM(C45:C45)</f>
        <v>75000</v>
      </c>
    </row>
    <row r="47" spans="1:4" s="183" customFormat="1" ht="17.25" customHeight="1">
      <c r="A47" s="186"/>
      <c r="B47" s="185" t="s">
        <v>105</v>
      </c>
      <c r="C47" s="184">
        <f>+C32+C43+C46</f>
        <v>4579200</v>
      </c>
    </row>
    <row r="48" spans="1:4" ht="15.75">
      <c r="C48" s="182"/>
    </row>
    <row r="49" spans="1:3" ht="15.75">
      <c r="C49" s="182"/>
    </row>
    <row r="50" spans="1:3" ht="15.75">
      <c r="C50" s="182"/>
    </row>
    <row r="51" spans="1:3" ht="15.75">
      <c r="A51" s="180">
        <v>3331</v>
      </c>
      <c r="B51" s="179" t="s">
        <v>221</v>
      </c>
      <c r="C51" s="182"/>
    </row>
    <row r="52" spans="1:3">
      <c r="C52" s="181"/>
    </row>
    <row r="53" spans="1:3">
      <c r="C53" s="181"/>
    </row>
    <row r="54" spans="1:3">
      <c r="C54" s="181"/>
    </row>
    <row r="55" spans="1:3">
      <c r="C55" s="181"/>
    </row>
    <row r="56" spans="1:3">
      <c r="C56" s="181"/>
    </row>
    <row r="57" spans="1:3">
      <c r="C57" s="181"/>
    </row>
    <row r="58" spans="1:3">
      <c r="C58" s="181"/>
    </row>
    <row r="59" spans="1:3">
      <c r="C59" s="181"/>
    </row>
    <row r="60" spans="1:3">
      <c r="C60" s="181"/>
    </row>
  </sheetData>
  <sheetProtection selectLockedCells="1" selectUnlockedCells="1"/>
  <autoFilter ref="A9:B46"/>
  <mergeCells count="5">
    <mergeCell ref="A7:B7"/>
    <mergeCell ref="A8:B8"/>
    <mergeCell ref="A2:C2"/>
    <mergeCell ref="A6:C6"/>
    <mergeCell ref="A5:C5"/>
  </mergeCells>
  <printOptions horizontalCentered="1"/>
  <pageMargins left="0.70866141732283472" right="0.31496062992125984" top="0.43307086614173229" bottom="0.23622047244094491" header="0.51181102362204722" footer="0"/>
  <pageSetup paperSize="5" scale="50" firstPageNumber="0" fitToHeight="10" orientation="landscape" horizontalDpi="300" verticalDpi="300" r:id="rId1"/>
  <headerFooter alignWithMargins="0">
    <oddFooter>&amp;L&amp;"Calibri,Predeterminado"&amp;11&amp;Z&amp;F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03"/>
  <sheetViews>
    <sheetView tabSelected="1" zoomScaleNormal="100" workbookViewId="0">
      <pane xSplit="4" ySplit="9" topLeftCell="E10" activePane="bottomRight" state="frozen"/>
      <selection pane="topRight" activeCell="F1" sqref="F1"/>
      <selection pane="bottomLeft" activeCell="A10" sqref="A10"/>
      <selection pane="bottomRight" activeCell="D175" sqref="D175"/>
    </sheetView>
  </sheetViews>
  <sheetFormatPr baseColWidth="10" defaultColWidth="11.42578125" defaultRowHeight="15.75"/>
  <cols>
    <col min="1" max="1" width="14.42578125" customWidth="1"/>
    <col min="2" max="2" width="13.85546875" customWidth="1"/>
    <col min="3" max="3" width="54.7109375" customWidth="1"/>
    <col min="4" max="4" width="18.140625" style="107" customWidth="1"/>
    <col min="5" max="5" width="17.42578125" style="111" bestFit="1" customWidth="1"/>
    <col min="6" max="9" width="16.140625" style="94" customWidth="1"/>
    <col min="10" max="10" width="15.42578125" style="113" customWidth="1"/>
    <col min="11" max="11" width="16.140625" style="113" customWidth="1"/>
    <col min="12" max="12" width="15.42578125" style="113" customWidth="1"/>
    <col min="13" max="13" width="16.85546875" style="113" customWidth="1"/>
    <col min="14" max="14" width="16.28515625" style="113" bestFit="1" customWidth="1"/>
    <col min="15" max="15" width="16" style="94" customWidth="1"/>
    <col min="16" max="16" width="15.85546875" style="94" customWidth="1"/>
    <col min="17" max="17" width="17.140625" style="94" customWidth="1"/>
    <col min="18" max="18" width="17.5703125" style="94" bestFit="1" customWidth="1"/>
    <col min="19" max="23" width="14.28515625" style="94" customWidth="1"/>
    <col min="24" max="24" width="15.140625" style="94" customWidth="1"/>
    <col min="25" max="34" width="11.42578125" customWidth="1"/>
  </cols>
  <sheetData>
    <row r="1" spans="1:36" ht="26.25" hidden="1">
      <c r="C1" s="248" t="s">
        <v>164</v>
      </c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</row>
    <row r="2" spans="1:36" ht="12" hidden="1" customHeight="1"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</row>
    <row r="3" spans="1:36" ht="26.25" hidden="1">
      <c r="C3" s="248" t="s">
        <v>114</v>
      </c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</row>
    <row r="5" spans="1:36">
      <c r="C5" s="72" t="s">
        <v>199</v>
      </c>
    </row>
    <row r="6" spans="1:36" ht="16.5" thickBot="1">
      <c r="C6" s="72" t="s">
        <v>115</v>
      </c>
    </row>
    <row r="7" spans="1:36" ht="31.5" customHeight="1" thickTop="1">
      <c r="A7" s="85" t="s">
        <v>119</v>
      </c>
      <c r="B7" s="85" t="s">
        <v>4</v>
      </c>
      <c r="C7" s="84" t="s">
        <v>117</v>
      </c>
      <c r="D7" s="108"/>
      <c r="E7" s="249"/>
      <c r="F7" s="249"/>
      <c r="G7" s="95"/>
      <c r="H7" s="95"/>
      <c r="I7" s="95"/>
      <c r="J7" s="114"/>
      <c r="K7" s="250" t="s">
        <v>118</v>
      </c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1"/>
    </row>
    <row r="8" spans="1:36" s="127" customFormat="1" ht="80.25" customHeight="1">
      <c r="A8" s="122" t="s">
        <v>119</v>
      </c>
      <c r="B8" s="123" t="s">
        <v>1</v>
      </c>
      <c r="C8" s="122" t="s">
        <v>120</v>
      </c>
      <c r="D8" s="96" t="s">
        <v>116</v>
      </c>
      <c r="E8" s="112" t="s">
        <v>159</v>
      </c>
      <c r="F8" s="125" t="s">
        <v>121</v>
      </c>
      <c r="G8" s="124" t="s">
        <v>172</v>
      </c>
      <c r="H8" s="126" t="s">
        <v>173</v>
      </c>
      <c r="I8" s="124" t="s">
        <v>170</v>
      </c>
      <c r="J8" s="126" t="s">
        <v>171</v>
      </c>
      <c r="K8" s="124" t="s">
        <v>157</v>
      </c>
      <c r="L8" s="126" t="s">
        <v>158</v>
      </c>
      <c r="M8" s="124" t="s">
        <v>122</v>
      </c>
      <c r="N8" s="126" t="s">
        <v>123</v>
      </c>
      <c r="O8" s="124" t="s">
        <v>124</v>
      </c>
      <c r="P8" s="126" t="s">
        <v>125</v>
      </c>
      <c r="Q8" s="124" t="s">
        <v>126</v>
      </c>
      <c r="R8" s="126" t="s">
        <v>127</v>
      </c>
      <c r="S8" s="124" t="s">
        <v>128</v>
      </c>
      <c r="T8" s="126" t="s">
        <v>129</v>
      </c>
      <c r="U8" s="124" t="s">
        <v>130</v>
      </c>
      <c r="V8" s="126" t="s">
        <v>131</v>
      </c>
      <c r="W8" s="124" t="s">
        <v>132</v>
      </c>
      <c r="X8" s="126" t="s">
        <v>133</v>
      </c>
    </row>
    <row r="9" spans="1:36" s="66" customFormat="1" ht="15">
      <c r="A9" s="239" t="s">
        <v>182</v>
      </c>
      <c r="B9" s="87">
        <v>2111</v>
      </c>
      <c r="C9" s="88" t="s">
        <v>134</v>
      </c>
      <c r="D9" s="97"/>
      <c r="E9" s="98">
        <f>H9+J9+L9+N9+P9+R9+T9+V9+X9</f>
        <v>0</v>
      </c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/>
      <c r="Z9"/>
      <c r="AA9"/>
      <c r="AB9"/>
      <c r="AC9"/>
      <c r="AD9"/>
      <c r="AE9"/>
      <c r="AF9"/>
      <c r="AG9"/>
      <c r="AH9"/>
      <c r="AI9"/>
      <c r="AJ9"/>
    </row>
    <row r="10" spans="1:36" s="89" customFormat="1" ht="15">
      <c r="A10" s="240"/>
      <c r="B10" s="87">
        <v>3181</v>
      </c>
      <c r="C10" s="88" t="s">
        <v>135</v>
      </c>
      <c r="D10" s="97"/>
      <c r="E10" s="98">
        <f t="shared" ref="E10:E74" si="0">H10+J10+L10+N10+P10+R10+T10+V10+X10</f>
        <v>0</v>
      </c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</row>
    <row r="11" spans="1:36" s="89" customFormat="1" ht="15">
      <c r="A11" s="240"/>
      <c r="B11" s="87">
        <v>3342</v>
      </c>
      <c r="C11" s="90" t="s">
        <v>136</v>
      </c>
      <c r="D11" s="100">
        <v>0</v>
      </c>
      <c r="E11" s="98">
        <f t="shared" si="0"/>
        <v>0</v>
      </c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</row>
    <row r="12" spans="1:36" s="89" customFormat="1" ht="15">
      <c r="A12" s="240"/>
      <c r="B12" s="87">
        <v>3351</v>
      </c>
      <c r="C12" s="91" t="s">
        <v>137</v>
      </c>
      <c r="D12" s="99">
        <v>96000</v>
      </c>
      <c r="E12" s="98">
        <f t="shared" si="0"/>
        <v>0</v>
      </c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</row>
    <row r="13" spans="1:36" s="89" customFormat="1" ht="15">
      <c r="A13" s="240"/>
      <c r="B13" s="87">
        <v>3391</v>
      </c>
      <c r="C13" s="91" t="s">
        <v>151</v>
      </c>
      <c r="D13" s="100"/>
      <c r="E13" s="98">
        <f t="shared" si="0"/>
        <v>0</v>
      </c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</row>
    <row r="14" spans="1:36" s="89" customFormat="1" ht="15">
      <c r="A14" s="240"/>
      <c r="B14" s="87">
        <v>3711</v>
      </c>
      <c r="C14" s="91" t="s">
        <v>82</v>
      </c>
      <c r="D14" s="99"/>
      <c r="E14" s="98">
        <f t="shared" si="0"/>
        <v>0</v>
      </c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</row>
    <row r="15" spans="1:36" s="89" customFormat="1" ht="15">
      <c r="A15" s="240"/>
      <c r="B15" s="87">
        <v>3751</v>
      </c>
      <c r="C15" s="91" t="s">
        <v>138</v>
      </c>
      <c r="D15" s="99"/>
      <c r="E15" s="98">
        <f t="shared" si="0"/>
        <v>0</v>
      </c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</row>
    <row r="16" spans="1:36" s="89" customFormat="1" ht="15">
      <c r="A16" s="241"/>
      <c r="B16" s="139">
        <v>3831</v>
      </c>
      <c r="C16" s="91" t="s">
        <v>87</v>
      </c>
      <c r="D16" s="99"/>
      <c r="E16" s="98">
        <f t="shared" si="0"/>
        <v>0</v>
      </c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</row>
    <row r="17" spans="1:24" s="89" customFormat="1">
      <c r="A17" s="147"/>
      <c r="B17" s="130"/>
      <c r="C17" s="120" t="s">
        <v>160</v>
      </c>
      <c r="D17" s="121">
        <f>SUM(D9:D16)</f>
        <v>96000</v>
      </c>
      <c r="E17" s="149">
        <f t="shared" si="0"/>
        <v>0</v>
      </c>
      <c r="F17" s="145">
        <f>SUM(F228:F229)</f>
        <v>0</v>
      </c>
      <c r="G17" s="145">
        <f t="shared" ref="G17:X17" si="1">SUM(G198:G199)</f>
        <v>0</v>
      </c>
      <c r="H17" s="145">
        <f t="shared" si="1"/>
        <v>0</v>
      </c>
      <c r="I17" s="145">
        <f t="shared" si="1"/>
        <v>0</v>
      </c>
      <c r="J17" s="145">
        <f t="shared" si="1"/>
        <v>0</v>
      </c>
      <c r="K17" s="145">
        <f t="shared" si="1"/>
        <v>0</v>
      </c>
      <c r="L17" s="145">
        <f t="shared" si="1"/>
        <v>0</v>
      </c>
      <c r="M17" s="145">
        <f t="shared" si="1"/>
        <v>0</v>
      </c>
      <c r="N17" s="145">
        <f t="shared" si="1"/>
        <v>0</v>
      </c>
      <c r="O17" s="145">
        <f t="shared" si="1"/>
        <v>0</v>
      </c>
      <c r="P17" s="145">
        <f t="shared" si="1"/>
        <v>0</v>
      </c>
      <c r="Q17" s="145">
        <f t="shared" si="1"/>
        <v>0</v>
      </c>
      <c r="R17" s="145">
        <f t="shared" si="1"/>
        <v>0</v>
      </c>
      <c r="S17" s="145">
        <f t="shared" si="1"/>
        <v>0</v>
      </c>
      <c r="T17" s="145">
        <f t="shared" si="1"/>
        <v>0</v>
      </c>
      <c r="U17" s="145">
        <f t="shared" si="1"/>
        <v>0</v>
      </c>
      <c r="V17" s="145">
        <f t="shared" si="1"/>
        <v>0</v>
      </c>
      <c r="W17" s="145">
        <f t="shared" si="1"/>
        <v>0</v>
      </c>
      <c r="X17" s="145">
        <f t="shared" si="1"/>
        <v>0</v>
      </c>
    </row>
    <row r="18" spans="1:24" s="128" customFormat="1">
      <c r="A18" s="239" t="s">
        <v>198</v>
      </c>
      <c r="B18" s="87">
        <v>2111</v>
      </c>
      <c r="C18" s="88" t="s">
        <v>134</v>
      </c>
      <c r="D18" s="97"/>
      <c r="E18" s="98">
        <f t="shared" si="0"/>
        <v>0</v>
      </c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</row>
    <row r="19" spans="1:24" s="89" customFormat="1" ht="15">
      <c r="A19" s="240"/>
      <c r="B19" s="87">
        <v>3181</v>
      </c>
      <c r="C19" s="88" t="s">
        <v>135</v>
      </c>
      <c r="D19" s="97"/>
      <c r="E19" s="98">
        <f t="shared" si="0"/>
        <v>0</v>
      </c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</row>
    <row r="20" spans="1:24" s="89" customFormat="1" ht="15">
      <c r="A20" s="240"/>
      <c r="B20" s="87">
        <v>3231</v>
      </c>
      <c r="C20" s="88" t="s">
        <v>60</v>
      </c>
      <c r="D20" s="97"/>
      <c r="E20" s="98">
        <f t="shared" si="0"/>
        <v>0</v>
      </c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</row>
    <row r="21" spans="1:24" s="89" customFormat="1" ht="15">
      <c r="A21" s="240"/>
      <c r="B21" s="87">
        <v>3342</v>
      </c>
      <c r="C21" s="90" t="s">
        <v>136</v>
      </c>
      <c r="D21" s="100"/>
      <c r="E21" s="98">
        <f t="shared" si="0"/>
        <v>0</v>
      </c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</row>
    <row r="22" spans="1:24" s="89" customFormat="1" ht="15">
      <c r="A22" s="240"/>
      <c r="B22" s="87">
        <v>3351</v>
      </c>
      <c r="C22" s="91" t="s">
        <v>137</v>
      </c>
      <c r="D22" s="154"/>
      <c r="E22" s="152">
        <f t="shared" si="0"/>
        <v>0</v>
      </c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</row>
    <row r="23" spans="1:24" s="89" customFormat="1" ht="45">
      <c r="A23" s="240"/>
      <c r="B23" s="87">
        <v>3365</v>
      </c>
      <c r="C23" s="155" t="s">
        <v>201</v>
      </c>
      <c r="D23" s="153">
        <v>15000</v>
      </c>
      <c r="E23" s="152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</row>
    <row r="24" spans="1:24" s="89" customFormat="1" ht="15">
      <c r="A24" s="240"/>
      <c r="B24" s="87">
        <v>3391</v>
      </c>
      <c r="C24" s="91" t="s">
        <v>151</v>
      </c>
      <c r="D24" s="99"/>
      <c r="E24" s="98">
        <f t="shared" si="0"/>
        <v>0</v>
      </c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</row>
    <row r="25" spans="1:24" s="89" customFormat="1" ht="15">
      <c r="A25" s="240"/>
      <c r="B25" s="87">
        <v>3711</v>
      </c>
      <c r="C25" s="91" t="s">
        <v>82</v>
      </c>
      <c r="D25" s="99"/>
      <c r="E25" s="98">
        <f t="shared" si="0"/>
        <v>0</v>
      </c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</row>
    <row r="26" spans="1:24" s="89" customFormat="1" ht="15">
      <c r="A26" s="240"/>
      <c r="B26" s="87">
        <v>3751</v>
      </c>
      <c r="C26" s="91" t="s">
        <v>138</v>
      </c>
      <c r="D26" s="99"/>
      <c r="E26" s="98">
        <f t="shared" si="0"/>
        <v>0</v>
      </c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</row>
    <row r="27" spans="1:24" s="89" customFormat="1" ht="15">
      <c r="A27" s="241"/>
      <c r="B27" s="87">
        <v>3831</v>
      </c>
      <c r="C27" s="91" t="s">
        <v>87</v>
      </c>
      <c r="D27" s="99"/>
      <c r="E27" s="98">
        <f t="shared" si="0"/>
        <v>0</v>
      </c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</row>
    <row r="28" spans="1:24" s="128" customFormat="1">
      <c r="A28" s="147"/>
      <c r="B28" s="140"/>
      <c r="C28" s="120" t="s">
        <v>160</v>
      </c>
      <c r="D28" s="121">
        <f>SUM(D18:D27)</f>
        <v>15000</v>
      </c>
      <c r="E28" s="149">
        <f t="shared" si="0"/>
        <v>0</v>
      </c>
      <c r="F28" s="121">
        <f t="shared" ref="F28:X28" si="2">SUM(F18:F27)</f>
        <v>0</v>
      </c>
      <c r="G28" s="121">
        <f t="shared" si="2"/>
        <v>0</v>
      </c>
      <c r="H28" s="121">
        <f t="shared" si="2"/>
        <v>0</v>
      </c>
      <c r="I28" s="121">
        <f t="shared" si="2"/>
        <v>0</v>
      </c>
      <c r="J28" s="121">
        <f t="shared" si="2"/>
        <v>0</v>
      </c>
      <c r="K28" s="121">
        <f t="shared" si="2"/>
        <v>0</v>
      </c>
      <c r="L28" s="121">
        <f t="shared" si="2"/>
        <v>0</v>
      </c>
      <c r="M28" s="121">
        <f t="shared" si="2"/>
        <v>0</v>
      </c>
      <c r="N28" s="121">
        <f t="shared" si="2"/>
        <v>0</v>
      </c>
      <c r="O28" s="121">
        <f t="shared" si="2"/>
        <v>0</v>
      </c>
      <c r="P28" s="121">
        <f t="shared" si="2"/>
        <v>0</v>
      </c>
      <c r="Q28" s="121">
        <f t="shared" si="2"/>
        <v>0</v>
      </c>
      <c r="R28" s="121">
        <f t="shared" si="2"/>
        <v>0</v>
      </c>
      <c r="S28" s="121">
        <f t="shared" si="2"/>
        <v>0</v>
      </c>
      <c r="T28" s="121">
        <f t="shared" si="2"/>
        <v>0</v>
      </c>
      <c r="U28" s="121">
        <f t="shared" si="2"/>
        <v>0</v>
      </c>
      <c r="V28" s="121">
        <f t="shared" si="2"/>
        <v>0</v>
      </c>
      <c r="W28" s="121">
        <f t="shared" si="2"/>
        <v>0</v>
      </c>
      <c r="X28" s="121">
        <f t="shared" si="2"/>
        <v>0</v>
      </c>
    </row>
    <row r="29" spans="1:24" s="89" customFormat="1" ht="15">
      <c r="A29" s="239" t="s">
        <v>183</v>
      </c>
      <c r="B29" s="87">
        <v>2111</v>
      </c>
      <c r="C29" s="88" t="s">
        <v>134</v>
      </c>
      <c r="D29" s="97"/>
      <c r="E29" s="98">
        <f t="shared" si="0"/>
        <v>0</v>
      </c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</row>
    <row r="30" spans="1:24" s="89" customFormat="1" ht="15">
      <c r="A30" s="240"/>
      <c r="B30" s="87">
        <v>2611</v>
      </c>
      <c r="C30" s="88" t="s">
        <v>141</v>
      </c>
      <c r="D30" s="97"/>
      <c r="E30" s="98">
        <f t="shared" si="0"/>
        <v>0</v>
      </c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</row>
    <row r="31" spans="1:24" s="89" customFormat="1" ht="15">
      <c r="A31" s="240"/>
      <c r="B31" s="87">
        <v>3181</v>
      </c>
      <c r="C31" s="88" t="s">
        <v>135</v>
      </c>
      <c r="D31" s="97"/>
      <c r="E31" s="98">
        <f t="shared" si="0"/>
        <v>0</v>
      </c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</row>
    <row r="32" spans="1:24" s="89" customFormat="1" ht="15">
      <c r="A32" s="240"/>
      <c r="B32" s="87">
        <v>3342</v>
      </c>
      <c r="C32" s="90" t="s">
        <v>136</v>
      </c>
      <c r="D32" s="100">
        <v>0</v>
      </c>
      <c r="E32" s="98">
        <f t="shared" si="0"/>
        <v>0</v>
      </c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</row>
    <row r="33" spans="1:24" s="89" customFormat="1" ht="15">
      <c r="A33" s="240"/>
      <c r="B33" s="87">
        <v>3351</v>
      </c>
      <c r="C33" s="91" t="s">
        <v>137</v>
      </c>
      <c r="D33" s="99">
        <v>96000</v>
      </c>
      <c r="E33" s="98">
        <f t="shared" si="0"/>
        <v>0</v>
      </c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</row>
    <row r="34" spans="1:24" s="89" customFormat="1" ht="15">
      <c r="A34" s="240"/>
      <c r="B34" s="87">
        <v>3391</v>
      </c>
      <c r="C34" s="91" t="s">
        <v>151</v>
      </c>
      <c r="D34" s="100"/>
      <c r="E34" s="98">
        <f t="shared" si="0"/>
        <v>0</v>
      </c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</row>
    <row r="35" spans="1:24" s="89" customFormat="1" ht="15">
      <c r="A35" s="240"/>
      <c r="B35" s="87">
        <v>3711</v>
      </c>
      <c r="C35" s="91" t="s">
        <v>82</v>
      </c>
      <c r="D35" s="99"/>
      <c r="E35" s="98">
        <f t="shared" si="0"/>
        <v>0</v>
      </c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</row>
    <row r="36" spans="1:24" s="128" customFormat="1">
      <c r="A36" s="240"/>
      <c r="B36" s="87">
        <v>3751</v>
      </c>
      <c r="C36" s="91" t="s">
        <v>138</v>
      </c>
      <c r="D36" s="99"/>
      <c r="E36" s="98">
        <f t="shared" si="0"/>
        <v>0</v>
      </c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</row>
    <row r="37" spans="1:24" s="89" customFormat="1" ht="15">
      <c r="A37" s="241"/>
      <c r="B37" s="87">
        <v>3831</v>
      </c>
      <c r="C37" s="91" t="s">
        <v>87</v>
      </c>
      <c r="D37" s="99"/>
      <c r="E37" s="98">
        <f t="shared" si="0"/>
        <v>0</v>
      </c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</row>
    <row r="38" spans="1:24" s="89" customFormat="1">
      <c r="A38" s="147"/>
      <c r="B38" s="130"/>
      <c r="C38" s="120" t="s">
        <v>160</v>
      </c>
      <c r="D38" s="121">
        <f>SUM(D29:D37)</f>
        <v>96000</v>
      </c>
      <c r="E38" s="149">
        <f t="shared" si="0"/>
        <v>0</v>
      </c>
      <c r="F38" s="145">
        <f t="shared" ref="F38:X38" si="3">SUM(F1:F8)</f>
        <v>0</v>
      </c>
      <c r="G38" s="145">
        <f t="shared" si="3"/>
        <v>0</v>
      </c>
      <c r="H38" s="145">
        <f t="shared" si="3"/>
        <v>0</v>
      </c>
      <c r="I38" s="145">
        <f t="shared" si="3"/>
        <v>0</v>
      </c>
      <c r="J38" s="145">
        <f t="shared" si="3"/>
        <v>0</v>
      </c>
      <c r="K38" s="145">
        <f t="shared" si="3"/>
        <v>0</v>
      </c>
      <c r="L38" s="145">
        <f t="shared" si="3"/>
        <v>0</v>
      </c>
      <c r="M38" s="145">
        <f t="shared" si="3"/>
        <v>0</v>
      </c>
      <c r="N38" s="145">
        <f t="shared" si="3"/>
        <v>0</v>
      </c>
      <c r="O38" s="145">
        <f t="shared" si="3"/>
        <v>0</v>
      </c>
      <c r="P38" s="145">
        <f t="shared" si="3"/>
        <v>0</v>
      </c>
      <c r="Q38" s="145">
        <f t="shared" si="3"/>
        <v>0</v>
      </c>
      <c r="R38" s="145">
        <f t="shared" si="3"/>
        <v>0</v>
      </c>
      <c r="S38" s="145">
        <f t="shared" si="3"/>
        <v>0</v>
      </c>
      <c r="T38" s="145">
        <f t="shared" si="3"/>
        <v>0</v>
      </c>
      <c r="U38" s="145">
        <f t="shared" si="3"/>
        <v>0</v>
      </c>
      <c r="V38" s="145">
        <f t="shared" si="3"/>
        <v>0</v>
      </c>
      <c r="W38" s="145">
        <f t="shared" si="3"/>
        <v>0</v>
      </c>
      <c r="X38" s="145">
        <f t="shared" si="3"/>
        <v>0</v>
      </c>
    </row>
    <row r="39" spans="1:24" s="89" customFormat="1" ht="15">
      <c r="A39" s="239" t="s">
        <v>184</v>
      </c>
      <c r="B39" s="87">
        <v>2111</v>
      </c>
      <c r="C39" s="88" t="s">
        <v>134</v>
      </c>
      <c r="D39" s="97"/>
      <c r="E39" s="98">
        <f t="shared" si="0"/>
        <v>0</v>
      </c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</row>
    <row r="40" spans="1:24" s="89" customFormat="1" ht="15">
      <c r="A40" s="240"/>
      <c r="B40" s="87">
        <v>2611</v>
      </c>
      <c r="C40" s="88" t="s">
        <v>141</v>
      </c>
      <c r="D40" s="97"/>
      <c r="E40" s="98">
        <f t="shared" si="0"/>
        <v>0</v>
      </c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</row>
    <row r="41" spans="1:24" s="89" customFormat="1" ht="15">
      <c r="A41" s="240"/>
      <c r="B41" s="87">
        <v>3181</v>
      </c>
      <c r="C41" s="88" t="s">
        <v>135</v>
      </c>
      <c r="D41" s="97"/>
      <c r="E41" s="98">
        <f t="shared" si="0"/>
        <v>0</v>
      </c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</row>
    <row r="42" spans="1:24" s="89" customFormat="1" ht="15">
      <c r="A42" s="240"/>
      <c r="B42" s="87">
        <v>3342</v>
      </c>
      <c r="C42" s="90" t="s">
        <v>136</v>
      </c>
      <c r="D42" s="100">
        <v>0</v>
      </c>
      <c r="E42" s="98">
        <f t="shared" si="0"/>
        <v>0</v>
      </c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</row>
    <row r="43" spans="1:24" s="89" customFormat="1" ht="15">
      <c r="A43" s="240"/>
      <c r="B43" s="87">
        <v>3351</v>
      </c>
      <c r="C43" s="91" t="s">
        <v>137</v>
      </c>
      <c r="D43" s="99">
        <v>72000</v>
      </c>
      <c r="E43" s="98">
        <f t="shared" si="0"/>
        <v>0</v>
      </c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</row>
    <row r="44" spans="1:24" s="128" customFormat="1">
      <c r="A44" s="240"/>
      <c r="B44" s="87">
        <v>3391</v>
      </c>
      <c r="C44" s="91" t="s">
        <v>151</v>
      </c>
      <c r="D44" s="100"/>
      <c r="E44" s="98">
        <f t="shared" si="0"/>
        <v>0</v>
      </c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</row>
    <row r="45" spans="1:24" s="89" customFormat="1" ht="15">
      <c r="A45" s="240"/>
      <c r="B45" s="87">
        <v>3711</v>
      </c>
      <c r="C45" s="91" t="s">
        <v>82</v>
      </c>
      <c r="D45" s="99"/>
      <c r="E45" s="98">
        <f t="shared" si="0"/>
        <v>0</v>
      </c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</row>
    <row r="46" spans="1:24" s="89" customFormat="1" ht="15">
      <c r="A46" s="240"/>
      <c r="B46" s="87">
        <v>3751</v>
      </c>
      <c r="C46" s="91" t="s">
        <v>138</v>
      </c>
      <c r="D46" s="99"/>
      <c r="E46" s="98">
        <f t="shared" si="0"/>
        <v>0</v>
      </c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</row>
    <row r="47" spans="1:24" s="89" customFormat="1" ht="15">
      <c r="A47" s="241"/>
      <c r="B47" s="87">
        <v>3831</v>
      </c>
      <c r="C47" s="91" t="s">
        <v>87</v>
      </c>
      <c r="D47" s="99"/>
      <c r="E47" s="98">
        <f t="shared" si="0"/>
        <v>0</v>
      </c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</row>
    <row r="48" spans="1:24" s="89" customFormat="1">
      <c r="A48" s="147"/>
      <c r="B48" s="133"/>
      <c r="C48" s="120" t="s">
        <v>160</v>
      </c>
      <c r="D48" s="121">
        <f>SUM(D39:D47)</f>
        <v>72000</v>
      </c>
      <c r="E48" s="149">
        <f t="shared" si="0"/>
        <v>0</v>
      </c>
      <c r="F48" s="145">
        <f>SUM(F30:F37)</f>
        <v>0</v>
      </c>
      <c r="G48" s="145">
        <f t="shared" ref="G48:X48" si="4">SUM(G30:G37)</f>
        <v>0</v>
      </c>
      <c r="H48" s="145">
        <f t="shared" si="4"/>
        <v>0</v>
      </c>
      <c r="I48" s="145">
        <f t="shared" si="4"/>
        <v>0</v>
      </c>
      <c r="J48" s="145">
        <f t="shared" si="4"/>
        <v>0</v>
      </c>
      <c r="K48" s="145">
        <f t="shared" si="4"/>
        <v>0</v>
      </c>
      <c r="L48" s="145">
        <f t="shared" si="4"/>
        <v>0</v>
      </c>
      <c r="M48" s="145">
        <f t="shared" si="4"/>
        <v>0</v>
      </c>
      <c r="N48" s="145">
        <f t="shared" si="4"/>
        <v>0</v>
      </c>
      <c r="O48" s="145">
        <f t="shared" si="4"/>
        <v>0</v>
      </c>
      <c r="P48" s="145">
        <f t="shared" si="4"/>
        <v>0</v>
      </c>
      <c r="Q48" s="145">
        <f t="shared" si="4"/>
        <v>0</v>
      </c>
      <c r="R48" s="145">
        <f t="shared" si="4"/>
        <v>0</v>
      </c>
      <c r="S48" s="145">
        <f t="shared" si="4"/>
        <v>0</v>
      </c>
      <c r="T48" s="145">
        <f t="shared" si="4"/>
        <v>0</v>
      </c>
      <c r="U48" s="145">
        <f t="shared" si="4"/>
        <v>0</v>
      </c>
      <c r="V48" s="145">
        <f t="shared" si="4"/>
        <v>0</v>
      </c>
      <c r="W48" s="145">
        <f t="shared" si="4"/>
        <v>0</v>
      </c>
      <c r="X48" s="145">
        <f t="shared" si="4"/>
        <v>0</v>
      </c>
    </row>
    <row r="49" spans="1:24" s="89" customFormat="1" ht="15">
      <c r="A49" s="239" t="s">
        <v>174</v>
      </c>
      <c r="B49" s="87">
        <v>2111</v>
      </c>
      <c r="C49" s="88" t="s">
        <v>134</v>
      </c>
      <c r="D49" s="97"/>
      <c r="E49" s="98">
        <f t="shared" si="0"/>
        <v>0</v>
      </c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</row>
    <row r="50" spans="1:24" s="89" customFormat="1" ht="15">
      <c r="A50" s="240"/>
      <c r="B50" s="87">
        <v>3331</v>
      </c>
      <c r="C50" s="88" t="s">
        <v>222</v>
      </c>
      <c r="D50" s="97">
        <v>50000</v>
      </c>
      <c r="E50" s="98">
        <f t="shared" si="0"/>
        <v>0</v>
      </c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</row>
    <row r="51" spans="1:24" s="89" customFormat="1" ht="15">
      <c r="A51" s="240"/>
      <c r="B51" s="87">
        <v>3181</v>
      </c>
      <c r="C51" s="88" t="s">
        <v>135</v>
      </c>
      <c r="D51" s="97"/>
      <c r="E51" s="98">
        <f t="shared" si="0"/>
        <v>0</v>
      </c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</row>
    <row r="52" spans="1:24" s="89" customFormat="1" ht="15">
      <c r="A52" s="240"/>
      <c r="B52" s="87">
        <v>3342</v>
      </c>
      <c r="C52" s="90" t="s">
        <v>136</v>
      </c>
      <c r="D52" s="100">
        <v>100000</v>
      </c>
      <c r="E52" s="98">
        <f t="shared" si="0"/>
        <v>0</v>
      </c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</row>
    <row r="53" spans="1:24" s="128" customFormat="1">
      <c r="A53" s="240"/>
      <c r="B53" s="87">
        <v>3351</v>
      </c>
      <c r="C53" s="91" t="s">
        <v>137</v>
      </c>
      <c r="D53" s="99"/>
      <c r="E53" s="98">
        <f t="shared" si="0"/>
        <v>0</v>
      </c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</row>
    <row r="54" spans="1:24" s="89" customFormat="1" ht="15">
      <c r="A54" s="240"/>
      <c r="B54" s="87">
        <v>3391</v>
      </c>
      <c r="C54" s="91" t="s">
        <v>151</v>
      </c>
      <c r="D54" s="106">
        <v>0</v>
      </c>
      <c r="E54" s="98">
        <f t="shared" si="0"/>
        <v>0</v>
      </c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</row>
    <row r="55" spans="1:24" s="89" customFormat="1" ht="15">
      <c r="A55" s="240"/>
      <c r="B55" s="87">
        <v>3711</v>
      </c>
      <c r="C55" s="91" t="s">
        <v>82</v>
      </c>
      <c r="D55" s="99"/>
      <c r="E55" s="98">
        <f t="shared" si="0"/>
        <v>0</v>
      </c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</row>
    <row r="56" spans="1:24" s="89" customFormat="1" ht="15">
      <c r="A56" s="240"/>
      <c r="B56" s="87">
        <v>3751</v>
      </c>
      <c r="C56" s="91" t="s">
        <v>138</v>
      </c>
      <c r="D56" s="99"/>
      <c r="E56" s="98">
        <f t="shared" si="0"/>
        <v>0</v>
      </c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</row>
    <row r="57" spans="1:24" s="89" customFormat="1" ht="15">
      <c r="A57" s="240"/>
      <c r="B57" s="87">
        <v>3791</v>
      </c>
      <c r="C57" s="91" t="s">
        <v>86</v>
      </c>
      <c r="D57" s="99"/>
      <c r="E57" s="98">
        <f t="shared" si="0"/>
        <v>0</v>
      </c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</row>
    <row r="58" spans="1:24" s="89" customFormat="1" ht="15">
      <c r="A58" s="241"/>
      <c r="B58" s="87">
        <v>3831</v>
      </c>
      <c r="C58" s="91" t="s">
        <v>87</v>
      </c>
      <c r="D58" s="99"/>
      <c r="E58" s="98">
        <f t="shared" si="0"/>
        <v>0</v>
      </c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</row>
    <row r="59" spans="1:24" s="89" customFormat="1">
      <c r="A59" s="147"/>
      <c r="B59" s="130"/>
      <c r="C59" s="120" t="s">
        <v>160</v>
      </c>
      <c r="D59" s="121">
        <f>SUM(D49:D58)</f>
        <v>150000</v>
      </c>
      <c r="E59" s="149">
        <f t="shared" si="0"/>
        <v>0</v>
      </c>
      <c r="F59" s="145">
        <f t="shared" ref="F59:X59" si="5">SUM(F49:F58)</f>
        <v>0</v>
      </c>
      <c r="G59" s="145">
        <f t="shared" si="5"/>
        <v>0</v>
      </c>
      <c r="H59" s="145">
        <f t="shared" si="5"/>
        <v>0</v>
      </c>
      <c r="I59" s="145">
        <f t="shared" si="5"/>
        <v>0</v>
      </c>
      <c r="J59" s="145">
        <f t="shared" si="5"/>
        <v>0</v>
      </c>
      <c r="K59" s="145">
        <f t="shared" si="5"/>
        <v>0</v>
      </c>
      <c r="L59" s="145">
        <f t="shared" si="5"/>
        <v>0</v>
      </c>
      <c r="M59" s="145">
        <f t="shared" si="5"/>
        <v>0</v>
      </c>
      <c r="N59" s="145">
        <f t="shared" si="5"/>
        <v>0</v>
      </c>
      <c r="O59" s="145">
        <f t="shared" si="5"/>
        <v>0</v>
      </c>
      <c r="P59" s="145">
        <f t="shared" si="5"/>
        <v>0</v>
      </c>
      <c r="Q59" s="145">
        <f t="shared" si="5"/>
        <v>0</v>
      </c>
      <c r="R59" s="145">
        <f t="shared" si="5"/>
        <v>0</v>
      </c>
      <c r="S59" s="145">
        <f t="shared" si="5"/>
        <v>0</v>
      </c>
      <c r="T59" s="145">
        <f t="shared" si="5"/>
        <v>0</v>
      </c>
      <c r="U59" s="145">
        <f t="shared" si="5"/>
        <v>0</v>
      </c>
      <c r="V59" s="145">
        <f t="shared" si="5"/>
        <v>0</v>
      </c>
      <c r="W59" s="145">
        <f t="shared" si="5"/>
        <v>0</v>
      </c>
      <c r="X59" s="145">
        <f t="shared" si="5"/>
        <v>0</v>
      </c>
    </row>
    <row r="60" spans="1:24" s="89" customFormat="1" ht="15">
      <c r="A60" s="239" t="s">
        <v>197</v>
      </c>
      <c r="B60" s="87">
        <v>2111</v>
      </c>
      <c r="C60" s="88" t="s">
        <v>134</v>
      </c>
      <c r="D60" s="97"/>
      <c r="E60" s="98">
        <f t="shared" si="0"/>
        <v>0</v>
      </c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</row>
    <row r="61" spans="1:24" s="89" customFormat="1" ht="15">
      <c r="A61" s="240"/>
      <c r="B61" s="87">
        <v>3181</v>
      </c>
      <c r="C61" s="88" t="s">
        <v>135</v>
      </c>
      <c r="D61" s="97"/>
      <c r="E61" s="98">
        <f t="shared" si="0"/>
        <v>0</v>
      </c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</row>
    <row r="62" spans="1:24" s="128" customFormat="1">
      <c r="A62" s="240"/>
      <c r="B62" s="87">
        <v>3342</v>
      </c>
      <c r="C62" s="90" t="s">
        <v>136</v>
      </c>
      <c r="D62" s="100">
        <v>21600</v>
      </c>
      <c r="E62" s="98">
        <f t="shared" si="0"/>
        <v>0</v>
      </c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</row>
    <row r="63" spans="1:24" s="89" customFormat="1" ht="15">
      <c r="A63" s="240"/>
      <c r="B63" s="87">
        <v>3351</v>
      </c>
      <c r="C63" s="91" t="s">
        <v>137</v>
      </c>
      <c r="D63" s="106"/>
      <c r="E63" s="98">
        <f t="shared" si="0"/>
        <v>0</v>
      </c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</row>
    <row r="64" spans="1:24" s="89" customFormat="1" ht="15">
      <c r="A64" s="240"/>
      <c r="B64" s="87">
        <v>3391</v>
      </c>
      <c r="C64" s="91" t="s">
        <v>151</v>
      </c>
      <c r="D64" s="106">
        <f>96000+26400</f>
        <v>122400</v>
      </c>
      <c r="E64" s="98">
        <f t="shared" si="0"/>
        <v>0</v>
      </c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</row>
    <row r="65" spans="1:25" s="89" customFormat="1" ht="15">
      <c r="A65" s="240"/>
      <c r="B65" s="87">
        <v>3711</v>
      </c>
      <c r="C65" s="91" t="s">
        <v>82</v>
      </c>
      <c r="D65" s="99"/>
      <c r="E65" s="98">
        <f t="shared" si="0"/>
        <v>0</v>
      </c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</row>
    <row r="66" spans="1:25" s="89" customFormat="1" ht="15">
      <c r="A66" s="240"/>
      <c r="B66" s="87">
        <v>3751</v>
      </c>
      <c r="C66" s="91" t="s">
        <v>138</v>
      </c>
      <c r="D66" s="99"/>
      <c r="E66" s="98">
        <f t="shared" si="0"/>
        <v>0</v>
      </c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</row>
    <row r="67" spans="1:25" s="89" customFormat="1" ht="15">
      <c r="A67" s="241"/>
      <c r="B67" s="87">
        <v>3831</v>
      </c>
      <c r="C67" s="91" t="s">
        <v>87</v>
      </c>
      <c r="D67" s="99"/>
      <c r="E67" s="98">
        <f t="shared" si="0"/>
        <v>0</v>
      </c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</row>
    <row r="68" spans="1:25" s="89" customFormat="1" ht="18" customHeight="1">
      <c r="A68" s="147"/>
      <c r="B68" s="130"/>
      <c r="C68" s="120" t="s">
        <v>160</v>
      </c>
      <c r="D68" s="121">
        <f>SUM(D60:D67)</f>
        <v>144000</v>
      </c>
      <c r="E68" s="149">
        <f t="shared" si="0"/>
        <v>0</v>
      </c>
      <c r="F68" s="145">
        <f t="shared" ref="F68" si="6">SUM(F58:F67)</f>
        <v>0</v>
      </c>
      <c r="G68" s="145">
        <f t="shared" ref="G68" si="7">SUM(G58:G67)</f>
        <v>0</v>
      </c>
      <c r="H68" s="145">
        <f t="shared" ref="H68" si="8">SUM(H58:H67)</f>
        <v>0</v>
      </c>
      <c r="I68" s="145">
        <f t="shared" ref="I68" si="9">SUM(I58:I67)</f>
        <v>0</v>
      </c>
      <c r="J68" s="145">
        <f t="shared" ref="J68" si="10">SUM(J58:J67)</f>
        <v>0</v>
      </c>
      <c r="K68" s="145">
        <f t="shared" ref="K68" si="11">SUM(K58:K67)</f>
        <v>0</v>
      </c>
      <c r="L68" s="145">
        <f t="shared" ref="L68" si="12">SUM(L58:L67)</f>
        <v>0</v>
      </c>
      <c r="M68" s="145">
        <f t="shared" ref="M68" si="13">SUM(M58:M67)</f>
        <v>0</v>
      </c>
      <c r="N68" s="145">
        <f t="shared" ref="N68" si="14">SUM(N58:N67)</f>
        <v>0</v>
      </c>
      <c r="O68" s="145">
        <f t="shared" ref="O68" si="15">SUM(O58:O67)</f>
        <v>0</v>
      </c>
      <c r="P68" s="145">
        <f t="shared" ref="P68" si="16">SUM(P58:P67)</f>
        <v>0</v>
      </c>
      <c r="Q68" s="145">
        <f t="shared" ref="Q68" si="17">SUM(Q58:Q67)</f>
        <v>0</v>
      </c>
      <c r="R68" s="145">
        <f t="shared" ref="R68" si="18">SUM(R58:R67)</f>
        <v>0</v>
      </c>
      <c r="S68" s="145">
        <f t="shared" ref="S68" si="19">SUM(S58:S67)</f>
        <v>0</v>
      </c>
      <c r="T68" s="145">
        <f t="shared" ref="T68" si="20">SUM(T58:T67)</f>
        <v>0</v>
      </c>
      <c r="U68" s="145">
        <f t="shared" ref="U68" si="21">SUM(U58:U67)</f>
        <v>0</v>
      </c>
      <c r="V68" s="145">
        <f t="shared" ref="V68" si="22">SUM(V58:V67)</f>
        <v>0</v>
      </c>
      <c r="W68" s="145">
        <f t="shared" ref="W68" si="23">SUM(W58:W67)</f>
        <v>0</v>
      </c>
      <c r="X68" s="145">
        <f t="shared" ref="X68" si="24">SUM(X58:X67)</f>
        <v>0</v>
      </c>
    </row>
    <row r="69" spans="1:25" s="89" customFormat="1" ht="15">
      <c r="A69" s="239" t="s">
        <v>185</v>
      </c>
      <c r="B69" s="87">
        <v>2111</v>
      </c>
      <c r="C69" s="88" t="s">
        <v>134</v>
      </c>
      <c r="D69" s="97"/>
      <c r="E69" s="98">
        <f t="shared" si="0"/>
        <v>0</v>
      </c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</row>
    <row r="70" spans="1:25" s="89" customFormat="1" ht="15">
      <c r="A70" s="240"/>
      <c r="B70" s="87">
        <v>2611</v>
      </c>
      <c r="C70" s="88" t="s">
        <v>165</v>
      </c>
      <c r="D70" s="97"/>
      <c r="E70" s="98">
        <f t="shared" si="0"/>
        <v>0</v>
      </c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</row>
    <row r="71" spans="1:25" s="89" customFormat="1" ht="15">
      <c r="A71" s="240"/>
      <c r="B71" s="87">
        <v>3181</v>
      </c>
      <c r="C71" s="88" t="s">
        <v>135</v>
      </c>
      <c r="D71" s="97"/>
      <c r="E71" s="98">
        <f t="shared" si="0"/>
        <v>0</v>
      </c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</row>
    <row r="72" spans="1:25" s="128" customFormat="1">
      <c r="A72" s="240"/>
      <c r="B72" s="87">
        <v>3342</v>
      </c>
      <c r="C72" s="90" t="s">
        <v>136</v>
      </c>
      <c r="D72" s="100">
        <v>108000</v>
      </c>
      <c r="E72" s="98">
        <f t="shared" si="0"/>
        <v>0</v>
      </c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</row>
    <row r="73" spans="1:25" s="128" customFormat="1">
      <c r="A73" s="240"/>
      <c r="B73" s="87">
        <v>3351</v>
      </c>
      <c r="C73" s="91" t="s">
        <v>137</v>
      </c>
      <c r="D73" s="106"/>
      <c r="E73" s="98">
        <f t="shared" si="0"/>
        <v>0</v>
      </c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89"/>
    </row>
    <row r="74" spans="1:25" s="128" customFormat="1">
      <c r="A74" s="240"/>
      <c r="B74" s="87">
        <v>3391</v>
      </c>
      <c r="C74" s="91" t="s">
        <v>151</v>
      </c>
      <c r="D74" s="106">
        <v>0</v>
      </c>
      <c r="E74" s="98">
        <f t="shared" si="0"/>
        <v>0</v>
      </c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89"/>
    </row>
    <row r="75" spans="1:25" s="128" customFormat="1">
      <c r="A75" s="240"/>
      <c r="B75" s="87">
        <v>3711</v>
      </c>
      <c r="C75" s="91" t="s">
        <v>82</v>
      </c>
      <c r="D75" s="99"/>
      <c r="E75" s="98">
        <f t="shared" ref="E75:E138" si="25">H75+J75+L75+N75+P75+R75+T75+V75+X75</f>
        <v>0</v>
      </c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89"/>
    </row>
    <row r="76" spans="1:25" s="128" customFormat="1">
      <c r="A76" s="240"/>
      <c r="B76" s="87">
        <v>3751</v>
      </c>
      <c r="C76" s="91" t="s">
        <v>138</v>
      </c>
      <c r="D76" s="99"/>
      <c r="E76" s="98">
        <f t="shared" si="25"/>
        <v>0</v>
      </c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89"/>
    </row>
    <row r="77" spans="1:25" s="128" customFormat="1">
      <c r="A77" s="240"/>
      <c r="B77" s="87">
        <v>3791</v>
      </c>
      <c r="C77" s="91" t="s">
        <v>86</v>
      </c>
      <c r="D77" s="99"/>
      <c r="E77" s="98">
        <f t="shared" si="25"/>
        <v>0</v>
      </c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89"/>
    </row>
    <row r="78" spans="1:25" s="128" customFormat="1">
      <c r="A78" s="241"/>
      <c r="B78" s="87">
        <v>3831</v>
      </c>
      <c r="C78" s="91" t="s">
        <v>87</v>
      </c>
      <c r="D78" s="99"/>
      <c r="E78" s="98">
        <f t="shared" si="25"/>
        <v>0</v>
      </c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89"/>
    </row>
    <row r="79" spans="1:25" s="128" customFormat="1">
      <c r="A79" s="147"/>
      <c r="B79" s="130"/>
      <c r="C79" s="120" t="s">
        <v>160</v>
      </c>
      <c r="D79" s="121">
        <f>SUM(D69:D78)</f>
        <v>108000</v>
      </c>
      <c r="E79" s="149">
        <f t="shared" si="25"/>
        <v>0</v>
      </c>
      <c r="F79" s="145">
        <f>SUM(F69:F78)</f>
        <v>0</v>
      </c>
      <c r="G79" s="145">
        <f t="shared" ref="G79:X79" si="26">SUM(G69:G78)</f>
        <v>0</v>
      </c>
      <c r="H79" s="145">
        <f t="shared" si="26"/>
        <v>0</v>
      </c>
      <c r="I79" s="145">
        <f t="shared" si="26"/>
        <v>0</v>
      </c>
      <c r="J79" s="145">
        <f t="shared" si="26"/>
        <v>0</v>
      </c>
      <c r="K79" s="145">
        <f t="shared" si="26"/>
        <v>0</v>
      </c>
      <c r="L79" s="145">
        <f t="shared" si="26"/>
        <v>0</v>
      </c>
      <c r="M79" s="145">
        <f t="shared" si="26"/>
        <v>0</v>
      </c>
      <c r="N79" s="145">
        <f t="shared" si="26"/>
        <v>0</v>
      </c>
      <c r="O79" s="145">
        <f t="shared" si="26"/>
        <v>0</v>
      </c>
      <c r="P79" s="145">
        <f t="shared" si="26"/>
        <v>0</v>
      </c>
      <c r="Q79" s="145">
        <f t="shared" si="26"/>
        <v>0</v>
      </c>
      <c r="R79" s="145">
        <f t="shared" si="26"/>
        <v>0</v>
      </c>
      <c r="S79" s="145">
        <f t="shared" si="26"/>
        <v>0</v>
      </c>
      <c r="T79" s="145">
        <f t="shared" si="26"/>
        <v>0</v>
      </c>
      <c r="U79" s="145">
        <f t="shared" si="26"/>
        <v>0</v>
      </c>
      <c r="V79" s="145">
        <f t="shared" si="26"/>
        <v>0</v>
      </c>
      <c r="W79" s="145">
        <f t="shared" si="26"/>
        <v>0</v>
      </c>
      <c r="X79" s="145">
        <f t="shared" si="26"/>
        <v>0</v>
      </c>
      <c r="Y79" s="89"/>
    </row>
    <row r="80" spans="1:25" s="128" customFormat="1">
      <c r="A80" s="239" t="s">
        <v>188</v>
      </c>
      <c r="B80" s="87">
        <v>2111</v>
      </c>
      <c r="C80" s="88" t="s">
        <v>134</v>
      </c>
      <c r="D80" s="97"/>
      <c r="E80" s="98">
        <f t="shared" si="25"/>
        <v>0</v>
      </c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89"/>
    </row>
    <row r="81" spans="1:25" s="128" customFormat="1">
      <c r="A81" s="240"/>
      <c r="B81" s="87">
        <v>2611</v>
      </c>
      <c r="C81" s="144" t="s">
        <v>165</v>
      </c>
      <c r="D81" s="97"/>
      <c r="E81" s="98">
        <f t="shared" si="25"/>
        <v>0</v>
      </c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89"/>
    </row>
    <row r="82" spans="1:25" s="128" customFormat="1">
      <c r="A82" s="240"/>
      <c r="B82" s="87">
        <v>3181</v>
      </c>
      <c r="C82" s="142" t="s">
        <v>135</v>
      </c>
      <c r="D82" s="97"/>
      <c r="E82" s="98">
        <f t="shared" si="25"/>
        <v>0</v>
      </c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</row>
    <row r="83" spans="1:25" s="89" customFormat="1" ht="15">
      <c r="A83" s="240"/>
      <c r="B83" s="87">
        <v>3342</v>
      </c>
      <c r="C83" s="143" t="s">
        <v>136</v>
      </c>
      <c r="D83" s="106">
        <v>160000</v>
      </c>
      <c r="E83" s="98">
        <f t="shared" si="25"/>
        <v>0</v>
      </c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</row>
    <row r="84" spans="1:25" s="89" customFormat="1" ht="15">
      <c r="A84" s="240"/>
      <c r="B84" s="87">
        <v>3351</v>
      </c>
      <c r="C84" s="135" t="s">
        <v>137</v>
      </c>
      <c r="D84" s="99"/>
      <c r="E84" s="98">
        <f t="shared" si="25"/>
        <v>0</v>
      </c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</row>
    <row r="85" spans="1:25" s="89" customFormat="1" ht="15">
      <c r="A85" s="240"/>
      <c r="B85" s="87">
        <v>3391</v>
      </c>
      <c r="C85" s="136" t="s">
        <v>151</v>
      </c>
      <c r="D85" s="106">
        <v>0</v>
      </c>
      <c r="E85" s="98">
        <f t="shared" si="25"/>
        <v>0</v>
      </c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</row>
    <row r="86" spans="1:25" s="89" customFormat="1" ht="15">
      <c r="A86" s="240"/>
      <c r="B86" s="87">
        <v>3711</v>
      </c>
      <c r="C86" s="91" t="s">
        <v>82</v>
      </c>
      <c r="D86" s="99"/>
      <c r="E86" s="98">
        <f t="shared" si="25"/>
        <v>0</v>
      </c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</row>
    <row r="87" spans="1:25" s="89" customFormat="1" ht="15">
      <c r="A87" s="240"/>
      <c r="B87" s="87">
        <v>3751</v>
      </c>
      <c r="C87" s="91" t="s">
        <v>138</v>
      </c>
      <c r="D87" s="99"/>
      <c r="E87" s="98">
        <f t="shared" si="25"/>
        <v>0</v>
      </c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</row>
    <row r="88" spans="1:25" s="89" customFormat="1" ht="15">
      <c r="A88" s="240"/>
      <c r="B88" s="87">
        <v>3791</v>
      </c>
      <c r="C88" s="91" t="s">
        <v>86</v>
      </c>
      <c r="D88" s="99"/>
      <c r="E88" s="98">
        <f t="shared" si="25"/>
        <v>0</v>
      </c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</row>
    <row r="89" spans="1:25" s="89" customFormat="1" ht="15">
      <c r="A89" s="241"/>
      <c r="B89" s="87">
        <v>3831</v>
      </c>
      <c r="C89" s="91" t="s">
        <v>87</v>
      </c>
      <c r="D89" s="99"/>
      <c r="E89" s="98">
        <f t="shared" si="25"/>
        <v>0</v>
      </c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2"/>
      <c r="S89" s="132"/>
      <c r="T89" s="132"/>
      <c r="U89" s="132"/>
      <c r="V89" s="132"/>
      <c r="W89" s="132"/>
      <c r="X89" s="132"/>
    </row>
    <row r="90" spans="1:25" s="89" customFormat="1">
      <c r="A90" s="147"/>
      <c r="B90" s="138"/>
      <c r="C90" s="120" t="s">
        <v>160</v>
      </c>
      <c r="D90" s="121">
        <f>SUM(D80:D89)</f>
        <v>160000</v>
      </c>
      <c r="E90" s="149">
        <f t="shared" si="25"/>
        <v>0</v>
      </c>
      <c r="F90" s="145">
        <f>SUM(F80:F89)</f>
        <v>0</v>
      </c>
      <c r="G90" s="145">
        <f t="shared" ref="G90:X90" si="27">SUM(G80:G89)</f>
        <v>0</v>
      </c>
      <c r="H90" s="145">
        <f t="shared" si="27"/>
        <v>0</v>
      </c>
      <c r="I90" s="145">
        <f t="shared" si="27"/>
        <v>0</v>
      </c>
      <c r="J90" s="145">
        <f t="shared" si="27"/>
        <v>0</v>
      </c>
      <c r="K90" s="145">
        <f t="shared" si="27"/>
        <v>0</v>
      </c>
      <c r="L90" s="145">
        <f t="shared" si="27"/>
        <v>0</v>
      </c>
      <c r="M90" s="145">
        <f t="shared" si="27"/>
        <v>0</v>
      </c>
      <c r="N90" s="145">
        <f t="shared" si="27"/>
        <v>0</v>
      </c>
      <c r="O90" s="145">
        <f t="shared" si="27"/>
        <v>0</v>
      </c>
      <c r="P90" s="145">
        <f t="shared" si="27"/>
        <v>0</v>
      </c>
      <c r="Q90" s="145">
        <f t="shared" si="27"/>
        <v>0</v>
      </c>
      <c r="R90" s="145">
        <f t="shared" si="27"/>
        <v>0</v>
      </c>
      <c r="S90" s="145">
        <f t="shared" si="27"/>
        <v>0</v>
      </c>
      <c r="T90" s="145">
        <f t="shared" si="27"/>
        <v>0</v>
      </c>
      <c r="U90" s="145">
        <f t="shared" si="27"/>
        <v>0</v>
      </c>
      <c r="V90" s="145">
        <f t="shared" si="27"/>
        <v>0</v>
      </c>
      <c r="W90" s="145">
        <f t="shared" si="27"/>
        <v>0</v>
      </c>
      <c r="X90" s="145">
        <f t="shared" si="27"/>
        <v>0</v>
      </c>
    </row>
    <row r="91" spans="1:25" s="89" customFormat="1" ht="15">
      <c r="A91" s="242" t="s">
        <v>181</v>
      </c>
      <c r="B91" s="87">
        <v>1211</v>
      </c>
      <c r="C91" s="88" t="s">
        <v>15</v>
      </c>
      <c r="D91" s="99"/>
      <c r="E91" s="98">
        <f t="shared" si="25"/>
        <v>0</v>
      </c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</row>
    <row r="92" spans="1:25" s="89" customFormat="1" ht="15">
      <c r="A92" s="243"/>
      <c r="B92" s="87">
        <v>2111</v>
      </c>
      <c r="C92" s="88" t="s">
        <v>134</v>
      </c>
      <c r="D92" s="97"/>
      <c r="E92" s="98">
        <f t="shared" si="25"/>
        <v>0</v>
      </c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</row>
    <row r="93" spans="1:25" s="128" customFormat="1">
      <c r="A93" s="243"/>
      <c r="B93" s="87">
        <v>3181</v>
      </c>
      <c r="C93" s="88" t="s">
        <v>135</v>
      </c>
      <c r="D93" s="97"/>
      <c r="E93" s="98">
        <f t="shared" si="25"/>
        <v>0</v>
      </c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</row>
    <row r="94" spans="1:25" s="89" customFormat="1" ht="15">
      <c r="A94" s="243"/>
      <c r="B94" s="87">
        <v>3342</v>
      </c>
      <c r="C94" s="90" t="s">
        <v>136</v>
      </c>
      <c r="D94" s="100"/>
      <c r="E94" s="98">
        <f t="shared" si="25"/>
        <v>0</v>
      </c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</row>
    <row r="95" spans="1:25" s="89" customFormat="1" ht="15">
      <c r="A95" s="243"/>
      <c r="B95" s="87">
        <v>3351</v>
      </c>
      <c r="C95" s="91" t="s">
        <v>137</v>
      </c>
      <c r="D95" s="99"/>
      <c r="E95" s="98">
        <f t="shared" si="25"/>
        <v>0</v>
      </c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</row>
    <row r="96" spans="1:25" s="89" customFormat="1" ht="15">
      <c r="A96" s="243"/>
      <c r="B96" s="87">
        <v>3391</v>
      </c>
      <c r="C96" s="91" t="s">
        <v>151</v>
      </c>
      <c r="D96" s="106">
        <v>189000</v>
      </c>
      <c r="E96" s="98">
        <f t="shared" si="25"/>
        <v>0</v>
      </c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</row>
    <row r="97" spans="1:24" s="89" customFormat="1" ht="15">
      <c r="A97" s="243"/>
      <c r="B97" s="87">
        <v>3711</v>
      </c>
      <c r="C97" s="91" t="s">
        <v>82</v>
      </c>
      <c r="D97" s="99"/>
      <c r="E97" s="98">
        <f t="shared" si="25"/>
        <v>0</v>
      </c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</row>
    <row r="98" spans="1:24" s="89" customFormat="1" ht="15">
      <c r="A98" s="243"/>
      <c r="B98" s="87">
        <v>3751</v>
      </c>
      <c r="C98" s="91" t="s">
        <v>138</v>
      </c>
      <c r="D98" s="99"/>
      <c r="E98" s="98">
        <f t="shared" si="25"/>
        <v>0</v>
      </c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</row>
    <row r="99" spans="1:24" s="89" customFormat="1" ht="15">
      <c r="A99" s="243"/>
      <c r="B99" s="87">
        <v>3831</v>
      </c>
      <c r="C99" s="91" t="s">
        <v>87</v>
      </c>
      <c r="D99" s="99"/>
      <c r="E99" s="98">
        <f t="shared" si="25"/>
        <v>0</v>
      </c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</row>
    <row r="100" spans="1:24" s="89" customFormat="1" ht="30">
      <c r="A100" s="244"/>
      <c r="B100" s="87">
        <v>5151</v>
      </c>
      <c r="C100" s="91" t="s">
        <v>139</v>
      </c>
      <c r="D100" s="99"/>
      <c r="E100" s="98">
        <f t="shared" si="25"/>
        <v>0</v>
      </c>
      <c r="F100" s="132"/>
      <c r="G100" s="132"/>
      <c r="H100" s="132"/>
      <c r="I100" s="132"/>
      <c r="J100" s="132"/>
      <c r="K100" s="132"/>
      <c r="L100" s="132"/>
      <c r="M100" s="132"/>
      <c r="N100" s="132"/>
      <c r="O100" s="132"/>
      <c r="P100" s="132"/>
      <c r="Q100" s="132"/>
      <c r="R100" s="132"/>
      <c r="S100" s="132"/>
      <c r="T100" s="132"/>
      <c r="U100" s="132"/>
      <c r="V100" s="132"/>
      <c r="W100" s="132"/>
      <c r="X100" s="132"/>
    </row>
    <row r="101" spans="1:24" s="89" customFormat="1">
      <c r="A101" s="148"/>
      <c r="B101" s="130"/>
      <c r="C101" s="120" t="s">
        <v>160</v>
      </c>
      <c r="D101" s="121">
        <f>SUM(D91:D100)</f>
        <v>189000</v>
      </c>
      <c r="E101" s="149">
        <f t="shared" si="25"/>
        <v>0</v>
      </c>
      <c r="F101" s="145">
        <f>SUM(F91:F100)</f>
        <v>0</v>
      </c>
      <c r="G101" s="145">
        <f t="shared" ref="G101:X101" si="28">SUM(G91:G100)</f>
        <v>0</v>
      </c>
      <c r="H101" s="145">
        <f t="shared" si="28"/>
        <v>0</v>
      </c>
      <c r="I101" s="145">
        <f t="shared" si="28"/>
        <v>0</v>
      </c>
      <c r="J101" s="145">
        <f t="shared" si="28"/>
        <v>0</v>
      </c>
      <c r="K101" s="145">
        <f t="shared" si="28"/>
        <v>0</v>
      </c>
      <c r="L101" s="145">
        <f t="shared" si="28"/>
        <v>0</v>
      </c>
      <c r="M101" s="145">
        <f t="shared" si="28"/>
        <v>0</v>
      </c>
      <c r="N101" s="145">
        <f t="shared" si="28"/>
        <v>0</v>
      </c>
      <c r="O101" s="145">
        <f t="shared" si="28"/>
        <v>0</v>
      </c>
      <c r="P101" s="145">
        <f t="shared" si="28"/>
        <v>0</v>
      </c>
      <c r="Q101" s="145">
        <f t="shared" si="28"/>
        <v>0</v>
      </c>
      <c r="R101" s="145">
        <f t="shared" si="28"/>
        <v>0</v>
      </c>
      <c r="S101" s="145">
        <f t="shared" si="28"/>
        <v>0</v>
      </c>
      <c r="T101" s="145">
        <f t="shared" si="28"/>
        <v>0</v>
      </c>
      <c r="U101" s="145">
        <f t="shared" si="28"/>
        <v>0</v>
      </c>
      <c r="V101" s="145">
        <f t="shared" si="28"/>
        <v>0</v>
      </c>
      <c r="W101" s="145">
        <f t="shared" si="28"/>
        <v>0</v>
      </c>
      <c r="X101" s="145">
        <f t="shared" si="28"/>
        <v>0</v>
      </c>
    </row>
    <row r="102" spans="1:24" s="89" customFormat="1" ht="15">
      <c r="A102" s="242" t="s">
        <v>180</v>
      </c>
      <c r="B102" s="87">
        <v>2111</v>
      </c>
      <c r="C102" s="88" t="s">
        <v>134</v>
      </c>
      <c r="D102" s="97"/>
      <c r="E102" s="98">
        <f t="shared" si="25"/>
        <v>0</v>
      </c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</row>
    <row r="103" spans="1:24" s="89" customFormat="1" ht="15">
      <c r="A103" s="243"/>
      <c r="B103" s="87">
        <v>3181</v>
      </c>
      <c r="C103" s="88" t="s">
        <v>135</v>
      </c>
      <c r="D103" s="97"/>
      <c r="E103" s="98">
        <f t="shared" si="25"/>
        <v>0</v>
      </c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</row>
    <row r="104" spans="1:24" s="89" customFormat="1" ht="15">
      <c r="A104" s="243"/>
      <c r="B104" s="87">
        <v>3342</v>
      </c>
      <c r="C104" s="90" t="s">
        <v>136</v>
      </c>
      <c r="D104" s="100"/>
      <c r="E104" s="98">
        <f t="shared" si="25"/>
        <v>0</v>
      </c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8"/>
    </row>
    <row r="105" spans="1:24" s="66" customFormat="1" ht="15">
      <c r="A105" s="243"/>
      <c r="B105" s="87">
        <v>3351</v>
      </c>
      <c r="C105" s="91" t="s">
        <v>137</v>
      </c>
      <c r="D105" s="99"/>
      <c r="E105" s="98">
        <f t="shared" si="25"/>
        <v>0</v>
      </c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</row>
    <row r="106" spans="1:24" s="66" customFormat="1" ht="15">
      <c r="A106" s="243"/>
      <c r="B106" s="87">
        <v>3391</v>
      </c>
      <c r="C106" s="91" t="s">
        <v>151</v>
      </c>
      <c r="D106" s="106">
        <v>135000</v>
      </c>
      <c r="E106" s="98">
        <f t="shared" si="25"/>
        <v>0</v>
      </c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</row>
    <row r="107" spans="1:24" s="66" customFormat="1" ht="15">
      <c r="A107" s="243"/>
      <c r="B107" s="87">
        <v>3711</v>
      </c>
      <c r="C107" s="91" t="s">
        <v>82</v>
      </c>
      <c r="D107" s="99"/>
      <c r="E107" s="98">
        <f t="shared" si="25"/>
        <v>0</v>
      </c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</row>
    <row r="108" spans="1:24" s="66" customFormat="1" ht="15">
      <c r="A108" s="243"/>
      <c r="B108" s="87">
        <v>3751</v>
      </c>
      <c r="C108" s="91" t="s">
        <v>138</v>
      </c>
      <c r="D108" s="99"/>
      <c r="E108" s="98">
        <f t="shared" si="25"/>
        <v>0</v>
      </c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</row>
    <row r="109" spans="1:24" s="66" customFormat="1" ht="15">
      <c r="A109" s="244"/>
      <c r="B109" s="93">
        <v>3831</v>
      </c>
      <c r="C109" s="91" t="s">
        <v>87</v>
      </c>
      <c r="D109" s="99"/>
      <c r="E109" s="98">
        <f t="shared" si="25"/>
        <v>0</v>
      </c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  <c r="P109" s="132"/>
      <c r="Q109" s="132"/>
      <c r="R109" s="132"/>
      <c r="S109" s="132"/>
      <c r="T109" s="132"/>
      <c r="U109" s="132"/>
      <c r="V109" s="132"/>
      <c r="W109" s="132"/>
      <c r="X109" s="132"/>
    </row>
    <row r="110" spans="1:24" s="66" customFormat="1">
      <c r="A110" s="148"/>
      <c r="B110" s="130"/>
      <c r="C110" s="120" t="s">
        <v>160</v>
      </c>
      <c r="D110" s="121">
        <f>SUM(D102:D109)</f>
        <v>135000</v>
      </c>
      <c r="E110" s="149">
        <f t="shared" si="25"/>
        <v>0</v>
      </c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  <c r="X110" s="145"/>
    </row>
    <row r="111" spans="1:24" s="66" customFormat="1" ht="15">
      <c r="A111" s="242" t="s">
        <v>179</v>
      </c>
      <c r="B111" s="87">
        <v>2111</v>
      </c>
      <c r="C111" s="88" t="s">
        <v>134</v>
      </c>
      <c r="D111" s="97"/>
      <c r="E111" s="98">
        <f t="shared" si="25"/>
        <v>0</v>
      </c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</row>
    <row r="112" spans="1:24" s="66" customFormat="1" ht="15">
      <c r="A112" s="243"/>
      <c r="B112" s="87">
        <v>3181</v>
      </c>
      <c r="C112" s="88" t="s">
        <v>135</v>
      </c>
      <c r="D112" s="97"/>
      <c r="E112" s="98">
        <f t="shared" si="25"/>
        <v>0</v>
      </c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</row>
    <row r="113" spans="1:24" s="66" customFormat="1" ht="15">
      <c r="A113" s="243"/>
      <c r="B113" s="87">
        <v>3342</v>
      </c>
      <c r="C113" s="90" t="s">
        <v>136</v>
      </c>
      <c r="D113" s="100"/>
      <c r="E113" s="98">
        <f t="shared" si="25"/>
        <v>0</v>
      </c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</row>
    <row r="114" spans="1:24" s="66" customFormat="1" ht="15">
      <c r="A114" s="243"/>
      <c r="B114" s="87">
        <v>3351</v>
      </c>
      <c r="C114" s="91" t="s">
        <v>137</v>
      </c>
      <c r="D114" s="99"/>
      <c r="E114" s="98">
        <f t="shared" si="25"/>
        <v>0</v>
      </c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98"/>
    </row>
    <row r="115" spans="1:24" s="128" customFormat="1">
      <c r="A115" s="243"/>
      <c r="B115" s="87">
        <v>3391</v>
      </c>
      <c r="C115" s="91" t="s">
        <v>151</v>
      </c>
      <c r="D115" s="106">
        <v>135000</v>
      </c>
      <c r="E115" s="98">
        <f t="shared" si="25"/>
        <v>0</v>
      </c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  <c r="W115" s="98"/>
      <c r="X115" s="98"/>
    </row>
    <row r="116" spans="1:24" s="89" customFormat="1" ht="15">
      <c r="A116" s="243"/>
      <c r="B116" s="87">
        <v>3711</v>
      </c>
      <c r="C116" s="91" t="s">
        <v>82</v>
      </c>
      <c r="D116" s="99"/>
      <c r="E116" s="98">
        <f t="shared" si="25"/>
        <v>0</v>
      </c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  <c r="W116" s="98"/>
      <c r="X116" s="98"/>
    </row>
    <row r="117" spans="1:24" s="89" customFormat="1" ht="15">
      <c r="A117" s="243"/>
      <c r="B117" s="87">
        <v>3751</v>
      </c>
      <c r="C117" s="91" t="s">
        <v>138</v>
      </c>
      <c r="D117" s="99"/>
      <c r="E117" s="98">
        <f t="shared" si="25"/>
        <v>0</v>
      </c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98"/>
    </row>
    <row r="118" spans="1:24" s="89" customFormat="1" ht="15">
      <c r="A118" s="244"/>
      <c r="B118" s="87">
        <v>3831</v>
      </c>
      <c r="C118" s="91" t="s">
        <v>87</v>
      </c>
      <c r="D118" s="99"/>
      <c r="E118" s="98">
        <f t="shared" si="25"/>
        <v>0</v>
      </c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98"/>
    </row>
    <row r="119" spans="1:24" s="89" customFormat="1">
      <c r="A119" s="148"/>
      <c r="B119" s="130"/>
      <c r="C119" s="120" t="s">
        <v>160</v>
      </c>
      <c r="D119" s="121">
        <f>SUM(D111:D118)</f>
        <v>135000</v>
      </c>
      <c r="E119" s="149">
        <f t="shared" si="25"/>
        <v>0</v>
      </c>
      <c r="F119" s="145">
        <f>SUM(F111:F118)</f>
        <v>0</v>
      </c>
      <c r="G119" s="145">
        <f t="shared" ref="G119:X119" si="29">SUM(G111:G118)</f>
        <v>0</v>
      </c>
      <c r="H119" s="145">
        <f t="shared" si="29"/>
        <v>0</v>
      </c>
      <c r="I119" s="145">
        <f t="shared" si="29"/>
        <v>0</v>
      </c>
      <c r="J119" s="145">
        <f t="shared" si="29"/>
        <v>0</v>
      </c>
      <c r="K119" s="145">
        <f t="shared" si="29"/>
        <v>0</v>
      </c>
      <c r="L119" s="145">
        <f t="shared" si="29"/>
        <v>0</v>
      </c>
      <c r="M119" s="145">
        <f t="shared" si="29"/>
        <v>0</v>
      </c>
      <c r="N119" s="145">
        <f t="shared" si="29"/>
        <v>0</v>
      </c>
      <c r="O119" s="145">
        <f t="shared" si="29"/>
        <v>0</v>
      </c>
      <c r="P119" s="145">
        <f t="shared" si="29"/>
        <v>0</v>
      </c>
      <c r="Q119" s="145">
        <f t="shared" si="29"/>
        <v>0</v>
      </c>
      <c r="R119" s="145">
        <f t="shared" si="29"/>
        <v>0</v>
      </c>
      <c r="S119" s="145">
        <f t="shared" si="29"/>
        <v>0</v>
      </c>
      <c r="T119" s="145">
        <f t="shared" si="29"/>
        <v>0</v>
      </c>
      <c r="U119" s="145">
        <f t="shared" si="29"/>
        <v>0</v>
      </c>
      <c r="V119" s="145">
        <f t="shared" si="29"/>
        <v>0</v>
      </c>
      <c r="W119" s="145">
        <f t="shared" si="29"/>
        <v>0</v>
      </c>
      <c r="X119" s="145">
        <f t="shared" si="29"/>
        <v>0</v>
      </c>
    </row>
    <row r="120" spans="1:24" s="89" customFormat="1" ht="15">
      <c r="A120" s="239" t="s">
        <v>175</v>
      </c>
      <c r="B120" s="87">
        <v>2111</v>
      </c>
      <c r="C120" s="88" t="s">
        <v>134</v>
      </c>
      <c r="D120" s="97"/>
      <c r="E120" s="98">
        <f t="shared" si="25"/>
        <v>0</v>
      </c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  <c r="W120" s="98"/>
      <c r="X120" s="98"/>
    </row>
    <row r="121" spans="1:24" s="89" customFormat="1" ht="15">
      <c r="A121" s="240"/>
      <c r="B121" s="87">
        <v>2611</v>
      </c>
      <c r="C121" s="88" t="s">
        <v>165</v>
      </c>
      <c r="D121" s="97"/>
      <c r="E121" s="98">
        <f t="shared" si="25"/>
        <v>0</v>
      </c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  <c r="W121" s="98"/>
      <c r="X121" s="98"/>
    </row>
    <row r="122" spans="1:24" s="89" customFormat="1" ht="15">
      <c r="A122" s="240"/>
      <c r="B122" s="87">
        <v>3181</v>
      </c>
      <c r="C122" s="88" t="s">
        <v>135</v>
      </c>
      <c r="D122" s="97"/>
      <c r="E122" s="98">
        <f t="shared" si="25"/>
        <v>0</v>
      </c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  <c r="W122" s="98"/>
      <c r="X122" s="98"/>
    </row>
    <row r="123" spans="1:24" s="89" customFormat="1" ht="15">
      <c r="A123" s="240"/>
      <c r="B123" s="87">
        <v>3342</v>
      </c>
      <c r="C123" s="90" t="s">
        <v>136</v>
      </c>
      <c r="D123" s="100"/>
      <c r="E123" s="98">
        <f t="shared" si="25"/>
        <v>0</v>
      </c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</row>
    <row r="124" spans="1:24" s="128" customFormat="1">
      <c r="A124" s="240"/>
      <c r="B124" s="87">
        <v>3351</v>
      </c>
      <c r="C124" s="91" t="s">
        <v>137</v>
      </c>
      <c r="D124" s="99"/>
      <c r="E124" s="98">
        <f t="shared" si="25"/>
        <v>0</v>
      </c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  <c r="W124" s="98"/>
      <c r="X124" s="98"/>
    </row>
    <row r="125" spans="1:24" s="89" customFormat="1" ht="15">
      <c r="A125" s="240"/>
      <c r="B125" s="87">
        <v>3391</v>
      </c>
      <c r="C125" s="91" t="s">
        <v>151</v>
      </c>
      <c r="D125" s="106">
        <v>186000</v>
      </c>
      <c r="E125" s="98">
        <f t="shared" si="25"/>
        <v>0</v>
      </c>
      <c r="F125" s="132"/>
      <c r="G125" s="132"/>
      <c r="H125" s="132"/>
      <c r="I125" s="132"/>
      <c r="J125" s="132"/>
      <c r="K125" s="132"/>
      <c r="L125" s="132"/>
      <c r="M125" s="132"/>
      <c r="N125" s="132"/>
      <c r="O125" s="132"/>
      <c r="P125" s="132"/>
      <c r="Q125" s="132"/>
      <c r="R125" s="132"/>
      <c r="S125" s="132"/>
      <c r="T125" s="132"/>
      <c r="U125" s="132"/>
      <c r="V125" s="132"/>
      <c r="W125" s="132"/>
      <c r="X125" s="132"/>
    </row>
    <row r="126" spans="1:24" s="89" customFormat="1" ht="15">
      <c r="A126" s="240"/>
      <c r="B126" s="87">
        <v>3711</v>
      </c>
      <c r="C126" s="91" t="s">
        <v>82</v>
      </c>
      <c r="D126" s="99"/>
      <c r="E126" s="98">
        <f t="shared" si="25"/>
        <v>0</v>
      </c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</row>
    <row r="127" spans="1:24" s="89" customFormat="1" ht="15">
      <c r="A127" s="240"/>
      <c r="B127" s="87">
        <v>3751</v>
      </c>
      <c r="C127" s="91" t="s">
        <v>138</v>
      </c>
      <c r="D127" s="99"/>
      <c r="E127" s="98">
        <f t="shared" si="25"/>
        <v>0</v>
      </c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  <c r="W127" s="98"/>
      <c r="X127" s="98"/>
    </row>
    <row r="128" spans="1:24" s="89" customFormat="1" ht="15">
      <c r="A128" s="240"/>
      <c r="B128" s="87">
        <v>3791</v>
      </c>
      <c r="C128" s="91" t="s">
        <v>86</v>
      </c>
      <c r="D128" s="99"/>
      <c r="E128" s="98">
        <f t="shared" si="25"/>
        <v>0</v>
      </c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  <c r="W128" s="98"/>
      <c r="X128" s="98"/>
    </row>
    <row r="129" spans="1:24" s="89" customFormat="1" ht="15">
      <c r="A129" s="241"/>
      <c r="B129" s="87">
        <v>3831</v>
      </c>
      <c r="C129" s="91" t="s">
        <v>87</v>
      </c>
      <c r="D129" s="99"/>
      <c r="E129" s="98">
        <f t="shared" si="25"/>
        <v>0</v>
      </c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  <c r="W129" s="98"/>
      <c r="X129" s="98"/>
    </row>
    <row r="130" spans="1:24" s="89" customFormat="1">
      <c r="A130" s="147"/>
      <c r="B130" s="129"/>
      <c r="C130" s="120" t="s">
        <v>160</v>
      </c>
      <c r="D130" s="121">
        <f>SUM(D120:D129)</f>
        <v>186000</v>
      </c>
      <c r="E130" s="149">
        <f t="shared" si="25"/>
        <v>0</v>
      </c>
      <c r="F130" s="145">
        <f>SUM(F120:F129)</f>
        <v>0</v>
      </c>
      <c r="G130" s="145">
        <f t="shared" ref="G130:X130" si="30">SUM(G120:G129)</f>
        <v>0</v>
      </c>
      <c r="H130" s="145">
        <f t="shared" si="30"/>
        <v>0</v>
      </c>
      <c r="I130" s="145">
        <f t="shared" si="30"/>
        <v>0</v>
      </c>
      <c r="J130" s="145">
        <f t="shared" si="30"/>
        <v>0</v>
      </c>
      <c r="K130" s="145">
        <f t="shared" si="30"/>
        <v>0</v>
      </c>
      <c r="L130" s="145">
        <f t="shared" si="30"/>
        <v>0</v>
      </c>
      <c r="M130" s="145">
        <f t="shared" si="30"/>
        <v>0</v>
      </c>
      <c r="N130" s="145">
        <f t="shared" si="30"/>
        <v>0</v>
      </c>
      <c r="O130" s="145">
        <f t="shared" si="30"/>
        <v>0</v>
      </c>
      <c r="P130" s="145">
        <f t="shared" si="30"/>
        <v>0</v>
      </c>
      <c r="Q130" s="145">
        <f t="shared" si="30"/>
        <v>0</v>
      </c>
      <c r="R130" s="145">
        <f t="shared" si="30"/>
        <v>0</v>
      </c>
      <c r="S130" s="145">
        <f t="shared" si="30"/>
        <v>0</v>
      </c>
      <c r="T130" s="145">
        <f t="shared" si="30"/>
        <v>0</v>
      </c>
      <c r="U130" s="145">
        <f t="shared" si="30"/>
        <v>0</v>
      </c>
      <c r="V130" s="145">
        <f t="shared" si="30"/>
        <v>0</v>
      </c>
      <c r="W130" s="145">
        <f t="shared" si="30"/>
        <v>0</v>
      </c>
      <c r="X130" s="145">
        <f t="shared" si="30"/>
        <v>0</v>
      </c>
    </row>
    <row r="131" spans="1:24" s="89" customFormat="1" ht="15">
      <c r="A131" s="245" t="s">
        <v>186</v>
      </c>
      <c r="B131" s="87">
        <v>2111</v>
      </c>
      <c r="C131" s="88" t="s">
        <v>134</v>
      </c>
      <c r="D131" s="97"/>
      <c r="E131" s="98">
        <f t="shared" si="25"/>
        <v>0</v>
      </c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  <c r="W131" s="98"/>
      <c r="X131" s="98"/>
    </row>
    <row r="132" spans="1:24" s="89" customFormat="1" ht="15">
      <c r="A132" s="246"/>
      <c r="B132" s="87">
        <v>3181</v>
      </c>
      <c r="C132" s="88" t="s">
        <v>135</v>
      </c>
      <c r="D132" s="97"/>
      <c r="E132" s="98">
        <f t="shared" si="25"/>
        <v>0</v>
      </c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  <c r="W132" s="98"/>
      <c r="X132" s="98"/>
    </row>
    <row r="133" spans="1:24" s="89" customFormat="1" ht="15">
      <c r="A133" s="246"/>
      <c r="B133" s="87">
        <v>3342</v>
      </c>
      <c r="C133" s="90" t="s">
        <v>136</v>
      </c>
      <c r="D133" s="100"/>
      <c r="E133" s="98">
        <f t="shared" si="25"/>
        <v>0</v>
      </c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  <c r="W133" s="98"/>
      <c r="X133" s="98"/>
    </row>
    <row r="134" spans="1:24" s="89" customFormat="1" ht="19.5" customHeight="1">
      <c r="A134" s="246"/>
      <c r="B134" s="87">
        <v>3351</v>
      </c>
      <c r="C134" s="91" t="s">
        <v>137</v>
      </c>
      <c r="D134" s="99"/>
      <c r="E134" s="98">
        <f t="shared" si="25"/>
        <v>0</v>
      </c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  <c r="W134" s="98"/>
      <c r="X134" s="98"/>
    </row>
    <row r="135" spans="1:24" s="128" customFormat="1">
      <c r="A135" s="246"/>
      <c r="B135" s="93">
        <v>3391</v>
      </c>
      <c r="C135" s="91" t="s">
        <v>151</v>
      </c>
      <c r="D135" s="106">
        <v>108000</v>
      </c>
      <c r="E135" s="98">
        <f t="shared" si="25"/>
        <v>0</v>
      </c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</row>
    <row r="136" spans="1:24" s="128" customFormat="1">
      <c r="A136" s="246"/>
      <c r="B136" s="161">
        <v>3711</v>
      </c>
      <c r="C136" s="91" t="s">
        <v>82</v>
      </c>
      <c r="D136" s="99"/>
      <c r="E136" s="98">
        <f t="shared" si="25"/>
        <v>0</v>
      </c>
      <c r="F136" s="132"/>
      <c r="G136" s="132"/>
      <c r="H136" s="132"/>
      <c r="I136" s="132"/>
      <c r="J136" s="132"/>
      <c r="K136" s="132"/>
      <c r="L136" s="132"/>
      <c r="M136" s="132"/>
      <c r="N136" s="132"/>
      <c r="O136" s="132"/>
      <c r="P136" s="132"/>
      <c r="Q136" s="132"/>
      <c r="R136" s="132"/>
      <c r="S136" s="132"/>
      <c r="T136" s="132"/>
      <c r="U136" s="132"/>
      <c r="V136" s="132"/>
      <c r="W136" s="132"/>
      <c r="X136" s="132"/>
    </row>
    <row r="137" spans="1:24" s="128" customFormat="1">
      <c r="A137" s="246"/>
      <c r="B137" s="160">
        <v>3751</v>
      </c>
      <c r="C137" s="91" t="s">
        <v>138</v>
      </c>
      <c r="D137" s="99"/>
      <c r="E137" s="98">
        <f t="shared" si="25"/>
        <v>0</v>
      </c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  <c r="W137" s="98"/>
      <c r="X137" s="98"/>
    </row>
    <row r="138" spans="1:24" s="128" customFormat="1">
      <c r="A138" s="247"/>
      <c r="B138" s="87">
        <v>3831</v>
      </c>
      <c r="C138" s="91" t="s">
        <v>87</v>
      </c>
      <c r="D138" s="99"/>
      <c r="E138" s="98">
        <f t="shared" si="25"/>
        <v>0</v>
      </c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98"/>
    </row>
    <row r="139" spans="1:24" s="128" customFormat="1">
      <c r="A139" s="148"/>
      <c r="B139" s="130"/>
      <c r="C139" s="157" t="s">
        <v>160</v>
      </c>
      <c r="D139" s="121">
        <f>SUM(D131:D138)</f>
        <v>108000</v>
      </c>
      <c r="E139" s="149">
        <f t="shared" ref="E139:E202" si="31">H139+J139+L139+N139+P139+R139+T139+V139+X139</f>
        <v>0</v>
      </c>
      <c r="F139" s="145">
        <f>SUM(F131:F138)</f>
        <v>0</v>
      </c>
      <c r="G139" s="145">
        <f t="shared" ref="G139:X139" si="32">SUM(G131:G138)</f>
        <v>0</v>
      </c>
      <c r="H139" s="145">
        <f t="shared" si="32"/>
        <v>0</v>
      </c>
      <c r="I139" s="145">
        <f t="shared" si="32"/>
        <v>0</v>
      </c>
      <c r="J139" s="145">
        <f t="shared" si="32"/>
        <v>0</v>
      </c>
      <c r="K139" s="145">
        <f t="shared" si="32"/>
        <v>0</v>
      </c>
      <c r="L139" s="145">
        <f t="shared" si="32"/>
        <v>0</v>
      </c>
      <c r="M139" s="145">
        <f t="shared" si="32"/>
        <v>0</v>
      </c>
      <c r="N139" s="145">
        <f t="shared" si="32"/>
        <v>0</v>
      </c>
      <c r="O139" s="145">
        <f t="shared" si="32"/>
        <v>0</v>
      </c>
      <c r="P139" s="145">
        <f t="shared" si="32"/>
        <v>0</v>
      </c>
      <c r="Q139" s="145">
        <f t="shared" si="32"/>
        <v>0</v>
      </c>
      <c r="R139" s="145">
        <f t="shared" si="32"/>
        <v>0</v>
      </c>
      <c r="S139" s="145">
        <f t="shared" si="32"/>
        <v>0</v>
      </c>
      <c r="T139" s="145">
        <f t="shared" si="32"/>
        <v>0</v>
      </c>
      <c r="U139" s="145">
        <f t="shared" si="32"/>
        <v>0</v>
      </c>
      <c r="V139" s="145">
        <f t="shared" si="32"/>
        <v>0</v>
      </c>
      <c r="W139" s="145">
        <f t="shared" si="32"/>
        <v>0</v>
      </c>
      <c r="X139" s="145">
        <f t="shared" si="32"/>
        <v>0</v>
      </c>
    </row>
    <row r="140" spans="1:24" s="128" customFormat="1" ht="21.75" customHeight="1">
      <c r="A140" s="239" t="s">
        <v>191</v>
      </c>
      <c r="B140" s="87">
        <v>5151</v>
      </c>
      <c r="C140" s="159" t="s">
        <v>98</v>
      </c>
      <c r="D140" s="156">
        <v>75000</v>
      </c>
      <c r="E140" s="98">
        <f t="shared" si="31"/>
        <v>0</v>
      </c>
      <c r="F140" s="98">
        <f>+I186+K186+M186+O186+Q186+S186+U186+W186+Y186</f>
        <v>0</v>
      </c>
      <c r="G140" s="98">
        <f t="shared" ref="G140:X140" si="33">+J186+L186+N186+P186+R186+T186+V186+X186+Z186</f>
        <v>0</v>
      </c>
      <c r="H140" s="98">
        <f t="shared" si="33"/>
        <v>0</v>
      </c>
      <c r="I140" s="98">
        <f t="shared" si="33"/>
        <v>0</v>
      </c>
      <c r="J140" s="98">
        <f t="shared" si="33"/>
        <v>0</v>
      </c>
      <c r="K140" s="98">
        <f t="shared" si="33"/>
        <v>0</v>
      </c>
      <c r="L140" s="98">
        <f t="shared" si="33"/>
        <v>0</v>
      </c>
      <c r="M140" s="98">
        <f t="shared" si="33"/>
        <v>0</v>
      </c>
      <c r="N140" s="98">
        <f t="shared" si="33"/>
        <v>0</v>
      </c>
      <c r="O140" s="98">
        <f t="shared" si="33"/>
        <v>0</v>
      </c>
      <c r="P140" s="98">
        <f t="shared" si="33"/>
        <v>0</v>
      </c>
      <c r="Q140" s="98">
        <f t="shared" si="33"/>
        <v>0</v>
      </c>
      <c r="R140" s="98">
        <f t="shared" si="33"/>
        <v>0</v>
      </c>
      <c r="S140" s="98">
        <f t="shared" si="33"/>
        <v>0</v>
      </c>
      <c r="T140" s="98">
        <f t="shared" si="33"/>
        <v>0</v>
      </c>
      <c r="U140" s="98">
        <f t="shared" si="33"/>
        <v>0</v>
      </c>
      <c r="V140" s="98">
        <f t="shared" si="33"/>
        <v>0</v>
      </c>
      <c r="W140" s="98">
        <f t="shared" si="33"/>
        <v>0</v>
      </c>
      <c r="X140" s="98">
        <f t="shared" si="33"/>
        <v>0</v>
      </c>
    </row>
    <row r="141" spans="1:24" s="128" customFormat="1">
      <c r="A141" s="240"/>
      <c r="B141" s="87">
        <v>3181</v>
      </c>
      <c r="C141" s="158" t="s">
        <v>135</v>
      </c>
      <c r="D141" s="97"/>
      <c r="E141" s="98">
        <f t="shared" si="31"/>
        <v>0</v>
      </c>
      <c r="F141" s="98">
        <f>+I187+K187+M187+O187+Q187+S187+U187+W187+Y187</f>
        <v>0</v>
      </c>
      <c r="G141" s="98">
        <f t="shared" ref="G141:X141" si="34">+J187+L187+N187+P187+R187+T187+V187+X187+Z187</f>
        <v>0</v>
      </c>
      <c r="H141" s="98">
        <f t="shared" si="34"/>
        <v>0</v>
      </c>
      <c r="I141" s="98">
        <f t="shared" si="34"/>
        <v>0</v>
      </c>
      <c r="J141" s="98">
        <f t="shared" si="34"/>
        <v>0</v>
      </c>
      <c r="K141" s="98">
        <f t="shared" si="34"/>
        <v>0</v>
      </c>
      <c r="L141" s="98">
        <f t="shared" si="34"/>
        <v>0</v>
      </c>
      <c r="M141" s="98">
        <f t="shared" si="34"/>
        <v>0</v>
      </c>
      <c r="N141" s="98">
        <f t="shared" si="34"/>
        <v>0</v>
      </c>
      <c r="O141" s="98">
        <f t="shared" si="34"/>
        <v>0</v>
      </c>
      <c r="P141" s="98">
        <f t="shared" si="34"/>
        <v>0</v>
      </c>
      <c r="Q141" s="98">
        <f t="shared" si="34"/>
        <v>0</v>
      </c>
      <c r="R141" s="98">
        <f t="shared" si="34"/>
        <v>0</v>
      </c>
      <c r="S141" s="98">
        <f t="shared" si="34"/>
        <v>0</v>
      </c>
      <c r="T141" s="98">
        <f t="shared" si="34"/>
        <v>0</v>
      </c>
      <c r="U141" s="98">
        <f t="shared" si="34"/>
        <v>0</v>
      </c>
      <c r="V141" s="98">
        <f t="shared" si="34"/>
        <v>0</v>
      </c>
      <c r="W141" s="98">
        <f t="shared" si="34"/>
        <v>0</v>
      </c>
      <c r="X141" s="98">
        <f t="shared" si="34"/>
        <v>0</v>
      </c>
    </row>
    <row r="142" spans="1:24" s="128" customFormat="1">
      <c r="A142" s="240"/>
      <c r="B142" s="87">
        <v>3342</v>
      </c>
      <c r="C142" s="90" t="s">
        <v>136</v>
      </c>
      <c r="D142" s="106"/>
      <c r="E142" s="98">
        <f t="shared" si="31"/>
        <v>0</v>
      </c>
      <c r="F142" s="98">
        <f>+I188+K188+M188+O188+Q188+S188+U188+W188+Y188</f>
        <v>0</v>
      </c>
      <c r="G142" s="98">
        <f t="shared" ref="G142:X142" si="35">+J188+L188+N188+P188+R188+T188+V188+X188+Z188</f>
        <v>0</v>
      </c>
      <c r="H142" s="98">
        <f t="shared" si="35"/>
        <v>0</v>
      </c>
      <c r="I142" s="98">
        <f t="shared" si="35"/>
        <v>0</v>
      </c>
      <c r="J142" s="98">
        <f t="shared" si="35"/>
        <v>0</v>
      </c>
      <c r="K142" s="98">
        <f t="shared" si="35"/>
        <v>0</v>
      </c>
      <c r="L142" s="98">
        <f t="shared" si="35"/>
        <v>0</v>
      </c>
      <c r="M142" s="98">
        <f t="shared" si="35"/>
        <v>0</v>
      </c>
      <c r="N142" s="98">
        <f t="shared" si="35"/>
        <v>0</v>
      </c>
      <c r="O142" s="98">
        <f t="shared" si="35"/>
        <v>0</v>
      </c>
      <c r="P142" s="98">
        <f t="shared" si="35"/>
        <v>0</v>
      </c>
      <c r="Q142" s="98">
        <f t="shared" si="35"/>
        <v>0</v>
      </c>
      <c r="R142" s="98">
        <f t="shared" si="35"/>
        <v>0</v>
      </c>
      <c r="S142" s="98">
        <f t="shared" si="35"/>
        <v>0</v>
      </c>
      <c r="T142" s="98">
        <f t="shared" si="35"/>
        <v>0</v>
      </c>
      <c r="U142" s="98">
        <f t="shared" si="35"/>
        <v>0</v>
      </c>
      <c r="V142" s="98">
        <f t="shared" si="35"/>
        <v>0</v>
      </c>
      <c r="W142" s="98">
        <f t="shared" si="35"/>
        <v>0</v>
      </c>
      <c r="X142" s="98">
        <f t="shared" si="35"/>
        <v>0</v>
      </c>
    </row>
    <row r="143" spans="1:24" s="128" customFormat="1">
      <c r="A143" s="240"/>
      <c r="B143" s="87">
        <v>3351</v>
      </c>
      <c r="C143" s="91" t="s">
        <v>137</v>
      </c>
      <c r="D143" s="106"/>
      <c r="E143" s="98">
        <f t="shared" si="31"/>
        <v>0</v>
      </c>
      <c r="F143" s="98">
        <f>+I189+K189+M189+O189+Q189+S189+U189+W189+Y189</f>
        <v>0</v>
      </c>
      <c r="G143" s="98">
        <f t="shared" ref="G143:X143" si="36">+J189+L189+N189+P189+R189+T189+V189+X189+Z189</f>
        <v>0</v>
      </c>
      <c r="H143" s="98">
        <f t="shared" si="36"/>
        <v>0</v>
      </c>
      <c r="I143" s="98">
        <f t="shared" si="36"/>
        <v>0</v>
      </c>
      <c r="J143" s="98">
        <f t="shared" si="36"/>
        <v>0</v>
      </c>
      <c r="K143" s="98">
        <f t="shared" si="36"/>
        <v>0</v>
      </c>
      <c r="L143" s="98">
        <f t="shared" si="36"/>
        <v>0</v>
      </c>
      <c r="M143" s="98">
        <f t="shared" si="36"/>
        <v>0</v>
      </c>
      <c r="N143" s="98">
        <f t="shared" si="36"/>
        <v>0</v>
      </c>
      <c r="O143" s="98">
        <f t="shared" si="36"/>
        <v>0</v>
      </c>
      <c r="P143" s="98">
        <f t="shared" si="36"/>
        <v>0</v>
      </c>
      <c r="Q143" s="98">
        <f t="shared" si="36"/>
        <v>0</v>
      </c>
      <c r="R143" s="98">
        <f t="shared" si="36"/>
        <v>0</v>
      </c>
      <c r="S143" s="98">
        <f t="shared" si="36"/>
        <v>0</v>
      </c>
      <c r="T143" s="98">
        <f t="shared" si="36"/>
        <v>0</v>
      </c>
      <c r="U143" s="98">
        <f t="shared" si="36"/>
        <v>0</v>
      </c>
      <c r="V143" s="98">
        <f t="shared" si="36"/>
        <v>0</v>
      </c>
      <c r="W143" s="98">
        <f t="shared" si="36"/>
        <v>0</v>
      </c>
      <c r="X143" s="98">
        <f t="shared" si="36"/>
        <v>0</v>
      </c>
    </row>
    <row r="144" spans="1:24" s="128" customFormat="1">
      <c r="A144" s="240"/>
      <c r="B144" s="87">
        <v>3391</v>
      </c>
      <c r="C144" s="91" t="s">
        <v>151</v>
      </c>
      <c r="D144" s="99"/>
      <c r="E144" s="98">
        <f t="shared" si="31"/>
        <v>0</v>
      </c>
      <c r="F144" s="98">
        <f>+I190+K190+M190+O190+Q190+S190+U190+W190+Y190</f>
        <v>0</v>
      </c>
      <c r="G144" s="98">
        <f t="shared" ref="G144:X150" si="37">+J190+L190+N190+P190+R190+T190+V190+X190+Z190</f>
        <v>0</v>
      </c>
      <c r="H144" s="98">
        <f t="shared" si="37"/>
        <v>0</v>
      </c>
      <c r="I144" s="98">
        <f t="shared" si="37"/>
        <v>0</v>
      </c>
      <c r="J144" s="98">
        <f t="shared" si="37"/>
        <v>0</v>
      </c>
      <c r="K144" s="98">
        <f t="shared" si="37"/>
        <v>0</v>
      </c>
      <c r="L144" s="98">
        <f t="shared" si="37"/>
        <v>0</v>
      </c>
      <c r="M144" s="98">
        <f t="shared" si="37"/>
        <v>0</v>
      </c>
      <c r="N144" s="98">
        <f t="shared" si="37"/>
        <v>0</v>
      </c>
      <c r="O144" s="98">
        <f t="shared" si="37"/>
        <v>0</v>
      </c>
      <c r="P144" s="98">
        <f t="shared" si="37"/>
        <v>0</v>
      </c>
      <c r="Q144" s="98">
        <f t="shared" si="37"/>
        <v>0</v>
      </c>
      <c r="R144" s="98">
        <f t="shared" si="37"/>
        <v>0</v>
      </c>
      <c r="S144" s="98">
        <f t="shared" si="37"/>
        <v>0</v>
      </c>
      <c r="T144" s="98">
        <f t="shared" si="37"/>
        <v>0</v>
      </c>
      <c r="U144" s="98">
        <f t="shared" si="37"/>
        <v>0</v>
      </c>
      <c r="V144" s="98">
        <f t="shared" si="37"/>
        <v>0</v>
      </c>
      <c r="W144" s="98">
        <f t="shared" si="37"/>
        <v>0</v>
      </c>
      <c r="X144" s="98">
        <f t="shared" si="37"/>
        <v>0</v>
      </c>
    </row>
    <row r="145" spans="1:24" s="89" customFormat="1" ht="15">
      <c r="A145" s="240"/>
      <c r="B145" s="87">
        <v>36301</v>
      </c>
      <c r="C145" s="141" t="s">
        <v>176</v>
      </c>
      <c r="D145" s="106"/>
      <c r="E145" s="98">
        <f t="shared" ref="E145:E149" si="38">H145+J145+L145+N145+P145+R145+T145+V145+X145</f>
        <v>0</v>
      </c>
      <c r="F145" s="98">
        <f t="shared" ref="F145:F149" si="39">+I191+K191+M191+O191+Q191+S191+U191+W191+Y191</f>
        <v>0</v>
      </c>
      <c r="G145" s="98">
        <f t="shared" ref="G145:G149" si="40">+J191+L191+N191+P191+R191+T191+V191+X191+Z191</f>
        <v>0</v>
      </c>
      <c r="H145" s="98">
        <f t="shared" ref="H145:H150" si="41">+K191+M191+O191+Q191+S191+U191+W191+Y191+AA191</f>
        <v>0</v>
      </c>
      <c r="I145" s="98">
        <f t="shared" ref="I145:I150" si="42">+L191+N191+P191+R191+T191+V191+X191+Z191+AB191</f>
        <v>0</v>
      </c>
      <c r="J145" s="98">
        <f t="shared" ref="J145:J150" si="43">+M191+O191+Q191+S191+U191+W191+Y191+AA191+AC191</f>
        <v>0</v>
      </c>
      <c r="K145" s="98">
        <f t="shared" ref="K145:K150" si="44">+N191+P191+R191+T191+V191+X191+Z191+AB191+AD191</f>
        <v>0</v>
      </c>
      <c r="L145" s="98">
        <f t="shared" ref="L145:L150" si="45">+O191+Q191+S191+U191+W191+Y191+AA191+AC191+AE191</f>
        <v>0</v>
      </c>
      <c r="M145" s="98">
        <f t="shared" ref="M145:M150" si="46">+P191+R191+T191+V191+X191+Z191+AB191+AD191+AF191</f>
        <v>0</v>
      </c>
      <c r="N145" s="98">
        <f t="shared" ref="N145:N150" si="47">+Q191+S191+U191+W191+Y191+AA191+AC191+AE191+AG191</f>
        <v>0</v>
      </c>
      <c r="O145" s="98">
        <f t="shared" ref="O145:O150" si="48">+R191+T191+V191+X191+Z191+AB191+AD191+AF191+AH191</f>
        <v>0</v>
      </c>
      <c r="P145" s="98">
        <f t="shared" si="37"/>
        <v>0</v>
      </c>
      <c r="Q145" s="98">
        <f t="shared" ref="Q145:Q150" si="49">+T191+V191+X191+Z191+AB191+AD191+AF191+AH191+AJ191</f>
        <v>0</v>
      </c>
      <c r="R145" s="98">
        <f t="shared" ref="R145:R150" si="50">+U191+W191+Y191+AA191+AC191+AE191+AG191+AI191+AK191</f>
        <v>0</v>
      </c>
      <c r="S145" s="98">
        <f t="shared" ref="S145:S150" si="51">+V191+X191+Z191+AB191+AD191+AF191+AH191+AJ191+AL191</f>
        <v>0</v>
      </c>
      <c r="T145" s="98">
        <f t="shared" ref="T145:T150" si="52">+W191+Y191+AA191+AC191+AE191+AG191+AI191+AK191+AM191</f>
        <v>0</v>
      </c>
      <c r="U145" s="98">
        <f t="shared" ref="U145:U150" si="53">+X191+Z191+AB191+AD191+AF191+AH191+AJ191+AL191+AN191</f>
        <v>0</v>
      </c>
      <c r="V145" s="98">
        <f t="shared" ref="V145:V150" si="54">+Y191+AA191+AC191+AE191+AG191+AI191+AK191+AM191+AO191</f>
        <v>0</v>
      </c>
      <c r="W145" s="98">
        <f t="shared" ref="W145:W150" si="55">+Z191+AB191+AD191+AF191+AH191+AJ191+AL191+AN191+AP191</f>
        <v>0</v>
      </c>
      <c r="X145" s="98">
        <f t="shared" ref="X145:X150" si="56">+AA191+AC191+AE191+AG191+AI191+AK191+AM191+AO191+AQ191</f>
        <v>0</v>
      </c>
    </row>
    <row r="146" spans="1:24" s="89" customFormat="1" ht="15">
      <c r="A146" s="240"/>
      <c r="B146" s="87">
        <v>3711</v>
      </c>
      <c r="C146" s="91" t="s">
        <v>82</v>
      </c>
      <c r="D146" s="99"/>
      <c r="E146" s="98">
        <f t="shared" si="38"/>
        <v>0</v>
      </c>
      <c r="F146" s="98">
        <f t="shared" si="39"/>
        <v>0</v>
      </c>
      <c r="G146" s="98">
        <f t="shared" si="40"/>
        <v>0</v>
      </c>
      <c r="H146" s="98">
        <f t="shared" si="41"/>
        <v>0</v>
      </c>
      <c r="I146" s="98">
        <f t="shared" si="42"/>
        <v>0</v>
      </c>
      <c r="J146" s="98">
        <f t="shared" si="43"/>
        <v>0</v>
      </c>
      <c r="K146" s="98">
        <f t="shared" si="44"/>
        <v>0</v>
      </c>
      <c r="L146" s="98">
        <f t="shared" si="45"/>
        <v>0</v>
      </c>
      <c r="M146" s="98">
        <f t="shared" si="46"/>
        <v>0</v>
      </c>
      <c r="N146" s="98">
        <f t="shared" si="47"/>
        <v>0</v>
      </c>
      <c r="O146" s="98">
        <f t="shared" si="48"/>
        <v>0</v>
      </c>
      <c r="P146" s="98">
        <f t="shared" si="37"/>
        <v>0</v>
      </c>
      <c r="Q146" s="98">
        <f t="shared" si="49"/>
        <v>0</v>
      </c>
      <c r="R146" s="98">
        <f t="shared" si="50"/>
        <v>0</v>
      </c>
      <c r="S146" s="98">
        <f t="shared" si="51"/>
        <v>0</v>
      </c>
      <c r="T146" s="98">
        <f t="shared" si="52"/>
        <v>0</v>
      </c>
      <c r="U146" s="98">
        <f t="shared" si="53"/>
        <v>0</v>
      </c>
      <c r="V146" s="98">
        <f t="shared" si="54"/>
        <v>0</v>
      </c>
      <c r="W146" s="98">
        <f t="shared" si="55"/>
        <v>0</v>
      </c>
      <c r="X146" s="98">
        <f t="shared" si="56"/>
        <v>0</v>
      </c>
    </row>
    <row r="147" spans="1:24" s="89" customFormat="1" ht="15">
      <c r="A147" s="240"/>
      <c r="B147" s="87">
        <v>3751</v>
      </c>
      <c r="C147" s="91" t="s">
        <v>138</v>
      </c>
      <c r="D147" s="99"/>
      <c r="E147" s="98">
        <f t="shared" si="38"/>
        <v>0</v>
      </c>
      <c r="F147" s="98">
        <f t="shared" si="39"/>
        <v>0</v>
      </c>
      <c r="G147" s="98">
        <f t="shared" si="40"/>
        <v>0</v>
      </c>
      <c r="H147" s="98">
        <f t="shared" si="41"/>
        <v>0</v>
      </c>
      <c r="I147" s="98">
        <f t="shared" si="42"/>
        <v>0</v>
      </c>
      <c r="J147" s="98">
        <f t="shared" si="43"/>
        <v>0</v>
      </c>
      <c r="K147" s="98">
        <f t="shared" si="44"/>
        <v>0</v>
      </c>
      <c r="L147" s="98">
        <f t="shared" si="45"/>
        <v>0</v>
      </c>
      <c r="M147" s="98">
        <f t="shared" si="46"/>
        <v>0</v>
      </c>
      <c r="N147" s="98">
        <f t="shared" si="47"/>
        <v>0</v>
      </c>
      <c r="O147" s="98">
        <f t="shared" si="48"/>
        <v>0</v>
      </c>
      <c r="P147" s="98">
        <f t="shared" si="37"/>
        <v>0</v>
      </c>
      <c r="Q147" s="98">
        <f t="shared" si="49"/>
        <v>0</v>
      </c>
      <c r="R147" s="98">
        <f t="shared" si="50"/>
        <v>0</v>
      </c>
      <c r="S147" s="98">
        <f t="shared" si="51"/>
        <v>0</v>
      </c>
      <c r="T147" s="98">
        <f t="shared" si="52"/>
        <v>0</v>
      </c>
      <c r="U147" s="98">
        <f t="shared" si="53"/>
        <v>0</v>
      </c>
      <c r="V147" s="98">
        <f t="shared" si="54"/>
        <v>0</v>
      </c>
      <c r="W147" s="98">
        <f t="shared" si="55"/>
        <v>0</v>
      </c>
      <c r="X147" s="98">
        <f t="shared" si="56"/>
        <v>0</v>
      </c>
    </row>
    <row r="148" spans="1:24" s="89" customFormat="1" ht="15">
      <c r="A148" s="240"/>
      <c r="B148" s="87">
        <v>3822</v>
      </c>
      <c r="C148" s="91" t="s">
        <v>150</v>
      </c>
      <c r="D148" s="99"/>
      <c r="E148" s="98">
        <f t="shared" si="38"/>
        <v>0</v>
      </c>
      <c r="F148" s="98">
        <f t="shared" si="39"/>
        <v>0</v>
      </c>
      <c r="G148" s="98">
        <f t="shared" si="40"/>
        <v>0</v>
      </c>
      <c r="H148" s="98">
        <f t="shared" si="41"/>
        <v>0</v>
      </c>
      <c r="I148" s="98">
        <f t="shared" si="42"/>
        <v>0</v>
      </c>
      <c r="J148" s="98">
        <f t="shared" si="43"/>
        <v>0</v>
      </c>
      <c r="K148" s="98">
        <f t="shared" si="44"/>
        <v>0</v>
      </c>
      <c r="L148" s="98">
        <f t="shared" si="45"/>
        <v>0</v>
      </c>
      <c r="M148" s="98">
        <f t="shared" si="46"/>
        <v>0</v>
      </c>
      <c r="N148" s="98">
        <f t="shared" si="47"/>
        <v>0</v>
      </c>
      <c r="O148" s="98">
        <f t="shared" si="48"/>
        <v>0</v>
      </c>
      <c r="P148" s="98">
        <f t="shared" si="37"/>
        <v>0</v>
      </c>
      <c r="Q148" s="98">
        <f t="shared" si="49"/>
        <v>0</v>
      </c>
      <c r="R148" s="98">
        <f t="shared" si="50"/>
        <v>0</v>
      </c>
      <c r="S148" s="98">
        <f t="shared" si="51"/>
        <v>0</v>
      </c>
      <c r="T148" s="98">
        <f t="shared" si="52"/>
        <v>0</v>
      </c>
      <c r="U148" s="98">
        <f t="shared" si="53"/>
        <v>0</v>
      </c>
      <c r="V148" s="98">
        <f t="shared" si="54"/>
        <v>0</v>
      </c>
      <c r="W148" s="98">
        <f t="shared" si="55"/>
        <v>0</v>
      </c>
      <c r="X148" s="98">
        <f t="shared" si="56"/>
        <v>0</v>
      </c>
    </row>
    <row r="149" spans="1:24" s="89" customFormat="1" ht="15">
      <c r="A149" s="241"/>
      <c r="B149" s="139">
        <v>3831</v>
      </c>
      <c r="C149" s="91" t="s">
        <v>87</v>
      </c>
      <c r="D149" s="99"/>
      <c r="E149" s="98">
        <f t="shared" si="38"/>
        <v>0</v>
      </c>
      <c r="F149" s="98">
        <f t="shared" si="39"/>
        <v>0</v>
      </c>
      <c r="G149" s="98">
        <f t="shared" si="40"/>
        <v>0</v>
      </c>
      <c r="H149" s="98">
        <f t="shared" si="41"/>
        <v>0</v>
      </c>
      <c r="I149" s="98">
        <f t="shared" si="42"/>
        <v>0</v>
      </c>
      <c r="J149" s="98">
        <f t="shared" si="43"/>
        <v>0</v>
      </c>
      <c r="K149" s="98">
        <f t="shared" si="44"/>
        <v>0</v>
      </c>
      <c r="L149" s="98">
        <f t="shared" si="45"/>
        <v>0</v>
      </c>
      <c r="M149" s="98">
        <f t="shared" si="46"/>
        <v>0</v>
      </c>
      <c r="N149" s="98">
        <f t="shared" si="47"/>
        <v>0</v>
      </c>
      <c r="O149" s="98">
        <f t="shared" si="48"/>
        <v>0</v>
      </c>
      <c r="P149" s="98">
        <f t="shared" si="37"/>
        <v>0</v>
      </c>
      <c r="Q149" s="98">
        <f t="shared" si="49"/>
        <v>0</v>
      </c>
      <c r="R149" s="98">
        <f t="shared" si="50"/>
        <v>0</v>
      </c>
      <c r="S149" s="98">
        <f t="shared" si="51"/>
        <v>0</v>
      </c>
      <c r="T149" s="98">
        <f t="shared" si="52"/>
        <v>0</v>
      </c>
      <c r="U149" s="98">
        <f t="shared" si="53"/>
        <v>0</v>
      </c>
      <c r="V149" s="98">
        <f t="shared" si="54"/>
        <v>0</v>
      </c>
      <c r="W149" s="98">
        <f t="shared" si="55"/>
        <v>0</v>
      </c>
      <c r="X149" s="98">
        <f t="shared" si="56"/>
        <v>0</v>
      </c>
    </row>
    <row r="150" spans="1:24" s="89" customFormat="1">
      <c r="A150" s="147"/>
      <c r="B150" s="130"/>
      <c r="C150" s="120" t="s">
        <v>160</v>
      </c>
      <c r="D150" s="121">
        <f>SUM(D140:D149)</f>
        <v>75000</v>
      </c>
      <c r="E150" s="150">
        <f t="shared" si="31"/>
        <v>0</v>
      </c>
      <c r="F150" s="151">
        <f t="shared" ref="F150" si="57">SUM(F140:F149)</f>
        <v>0</v>
      </c>
      <c r="G150" s="151">
        <f t="shared" ref="G150" si="58">SUM(G140:G149)</f>
        <v>0</v>
      </c>
      <c r="H150" s="149">
        <f t="shared" si="41"/>
        <v>0</v>
      </c>
      <c r="I150" s="149">
        <f t="shared" si="42"/>
        <v>0</v>
      </c>
      <c r="J150" s="149">
        <f t="shared" si="43"/>
        <v>0</v>
      </c>
      <c r="K150" s="149">
        <f t="shared" si="44"/>
        <v>0</v>
      </c>
      <c r="L150" s="149">
        <f t="shared" si="45"/>
        <v>0</v>
      </c>
      <c r="M150" s="149">
        <f t="shared" si="46"/>
        <v>0</v>
      </c>
      <c r="N150" s="149">
        <f t="shared" si="47"/>
        <v>0</v>
      </c>
      <c r="O150" s="149">
        <f t="shared" si="48"/>
        <v>0</v>
      </c>
      <c r="P150" s="149">
        <f t="shared" si="37"/>
        <v>0</v>
      </c>
      <c r="Q150" s="149">
        <f t="shared" si="49"/>
        <v>0</v>
      </c>
      <c r="R150" s="149">
        <f t="shared" si="50"/>
        <v>0</v>
      </c>
      <c r="S150" s="149">
        <f t="shared" si="51"/>
        <v>0</v>
      </c>
      <c r="T150" s="149">
        <f t="shared" si="52"/>
        <v>0</v>
      </c>
      <c r="U150" s="149">
        <f t="shared" si="53"/>
        <v>0</v>
      </c>
      <c r="V150" s="149">
        <f t="shared" si="54"/>
        <v>0</v>
      </c>
      <c r="W150" s="149">
        <f t="shared" si="55"/>
        <v>0</v>
      </c>
      <c r="X150" s="149">
        <f t="shared" si="56"/>
        <v>0</v>
      </c>
    </row>
    <row r="151" spans="1:24" s="89" customFormat="1" ht="15">
      <c r="A151" s="252" t="s">
        <v>189</v>
      </c>
      <c r="B151" s="87">
        <v>2111</v>
      </c>
      <c r="C151" s="88" t="s">
        <v>134</v>
      </c>
      <c r="D151" s="97"/>
      <c r="E151" s="98">
        <f t="shared" si="31"/>
        <v>0</v>
      </c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98"/>
      <c r="V151" s="98"/>
      <c r="W151" s="98"/>
      <c r="X151" s="98"/>
    </row>
    <row r="152" spans="1:24" s="89" customFormat="1" ht="15">
      <c r="A152" s="252"/>
      <c r="B152" s="87">
        <v>2611</v>
      </c>
      <c r="C152" s="88" t="s">
        <v>165</v>
      </c>
      <c r="D152" s="97"/>
      <c r="E152" s="98">
        <f t="shared" si="31"/>
        <v>0</v>
      </c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98"/>
      <c r="U152" s="98"/>
      <c r="V152" s="98"/>
      <c r="W152" s="98"/>
      <c r="X152" s="98"/>
    </row>
    <row r="153" spans="1:24" s="128" customFormat="1">
      <c r="A153" s="252"/>
      <c r="B153" s="87">
        <v>3181</v>
      </c>
      <c r="C153" s="88" t="s">
        <v>135</v>
      </c>
      <c r="D153" s="97"/>
      <c r="E153" s="98">
        <f t="shared" si="31"/>
        <v>0</v>
      </c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8"/>
      <c r="S153" s="98"/>
      <c r="T153" s="98"/>
      <c r="U153" s="98"/>
      <c r="V153" s="98"/>
      <c r="W153" s="98"/>
      <c r="X153" s="98"/>
    </row>
    <row r="154" spans="1:24" s="89" customFormat="1" ht="15">
      <c r="A154" s="252"/>
      <c r="B154" s="87">
        <v>3342</v>
      </c>
      <c r="C154" s="90" t="s">
        <v>136</v>
      </c>
      <c r="D154" s="106">
        <v>80000</v>
      </c>
      <c r="E154" s="98">
        <f t="shared" si="31"/>
        <v>0</v>
      </c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  <c r="W154" s="98"/>
      <c r="X154" s="98"/>
    </row>
    <row r="155" spans="1:24" s="89" customFormat="1" ht="15">
      <c r="A155" s="252"/>
      <c r="B155" s="87">
        <v>3351</v>
      </c>
      <c r="C155" s="91" t="s">
        <v>137</v>
      </c>
      <c r="D155" s="99"/>
      <c r="E155" s="98">
        <f t="shared" si="31"/>
        <v>0</v>
      </c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98"/>
      <c r="V155" s="98"/>
      <c r="W155" s="98"/>
      <c r="X155" s="98"/>
    </row>
    <row r="156" spans="1:24" s="89" customFormat="1" ht="15">
      <c r="A156" s="252"/>
      <c r="B156" s="87">
        <v>3391</v>
      </c>
      <c r="C156" s="91" t="s">
        <v>151</v>
      </c>
      <c r="D156" s="99">
        <v>72000</v>
      </c>
      <c r="E156" s="98">
        <f t="shared" si="31"/>
        <v>0</v>
      </c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/>
      <c r="W156" s="98"/>
      <c r="X156" s="98"/>
    </row>
    <row r="157" spans="1:24" s="89" customFormat="1" ht="15">
      <c r="A157" s="252"/>
      <c r="B157" s="87">
        <v>3711</v>
      </c>
      <c r="C157" s="91" t="s">
        <v>82</v>
      </c>
      <c r="D157" s="99"/>
      <c r="E157" s="98">
        <f t="shared" si="31"/>
        <v>0</v>
      </c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/>
      <c r="W157" s="98"/>
      <c r="X157" s="98"/>
    </row>
    <row r="158" spans="1:24" s="89" customFormat="1" ht="15">
      <c r="A158" s="252"/>
      <c r="B158" s="87">
        <v>3751</v>
      </c>
      <c r="C158" s="91" t="s">
        <v>138</v>
      </c>
      <c r="D158" s="99"/>
      <c r="E158" s="98">
        <f t="shared" si="31"/>
        <v>0</v>
      </c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8"/>
      <c r="V158" s="98"/>
      <c r="W158" s="98"/>
      <c r="X158" s="98"/>
    </row>
    <row r="159" spans="1:24" s="89" customFormat="1" ht="15">
      <c r="A159" s="252"/>
      <c r="B159" s="87">
        <v>3791</v>
      </c>
      <c r="C159" s="91" t="s">
        <v>86</v>
      </c>
      <c r="D159" s="99"/>
      <c r="E159" s="98">
        <f t="shared" si="31"/>
        <v>0</v>
      </c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</row>
    <row r="160" spans="1:24" s="89" customFormat="1" ht="15">
      <c r="A160" s="252"/>
      <c r="B160" s="87">
        <v>3831</v>
      </c>
      <c r="C160" s="91" t="s">
        <v>87</v>
      </c>
      <c r="D160" s="99"/>
      <c r="E160" s="98">
        <f t="shared" si="31"/>
        <v>0</v>
      </c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  <c r="W160" s="98"/>
      <c r="X160" s="98"/>
    </row>
    <row r="161" spans="1:24" s="89" customFormat="1">
      <c r="A161" s="128"/>
      <c r="B161" s="128"/>
      <c r="C161" s="120" t="s">
        <v>160</v>
      </c>
      <c r="D161" s="121">
        <f>SUM(D151:D160)</f>
        <v>152000</v>
      </c>
      <c r="E161" s="149">
        <f t="shared" si="31"/>
        <v>0</v>
      </c>
      <c r="F161" s="121">
        <f t="shared" ref="F161:X161" si="59">SUM(F151:F160)</f>
        <v>0</v>
      </c>
      <c r="G161" s="121">
        <f t="shared" si="59"/>
        <v>0</v>
      </c>
      <c r="H161" s="121">
        <f t="shared" si="59"/>
        <v>0</v>
      </c>
      <c r="I161" s="121">
        <f t="shared" si="59"/>
        <v>0</v>
      </c>
      <c r="J161" s="121">
        <f t="shared" si="59"/>
        <v>0</v>
      </c>
      <c r="K161" s="121">
        <f t="shared" si="59"/>
        <v>0</v>
      </c>
      <c r="L161" s="121">
        <f t="shared" si="59"/>
        <v>0</v>
      </c>
      <c r="M161" s="121">
        <f t="shared" si="59"/>
        <v>0</v>
      </c>
      <c r="N161" s="121">
        <f t="shared" si="59"/>
        <v>0</v>
      </c>
      <c r="O161" s="121">
        <f t="shared" si="59"/>
        <v>0</v>
      </c>
      <c r="P161" s="121">
        <f t="shared" si="59"/>
        <v>0</v>
      </c>
      <c r="Q161" s="121">
        <f t="shared" si="59"/>
        <v>0</v>
      </c>
      <c r="R161" s="121">
        <f t="shared" si="59"/>
        <v>0</v>
      </c>
      <c r="S161" s="121">
        <f t="shared" si="59"/>
        <v>0</v>
      </c>
      <c r="T161" s="121">
        <f t="shared" si="59"/>
        <v>0</v>
      </c>
      <c r="U161" s="121">
        <f t="shared" si="59"/>
        <v>0</v>
      </c>
      <c r="V161" s="121">
        <f t="shared" si="59"/>
        <v>0</v>
      </c>
      <c r="W161" s="121">
        <f t="shared" si="59"/>
        <v>0</v>
      </c>
      <c r="X161" s="121">
        <f t="shared" si="59"/>
        <v>0</v>
      </c>
    </row>
    <row r="162" spans="1:24" s="128" customFormat="1">
      <c r="A162" s="252" t="s">
        <v>190</v>
      </c>
      <c r="B162" s="87">
        <v>2111</v>
      </c>
      <c r="C162" s="88" t="s">
        <v>134</v>
      </c>
      <c r="D162" s="97"/>
      <c r="E162" s="98">
        <f t="shared" si="31"/>
        <v>0</v>
      </c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  <c r="W162" s="98"/>
      <c r="X162" s="98"/>
    </row>
    <row r="163" spans="1:24" s="89" customFormat="1" ht="15.75" customHeight="1">
      <c r="A163" s="252"/>
      <c r="B163" s="87">
        <v>2611</v>
      </c>
      <c r="C163" s="88" t="s">
        <v>165</v>
      </c>
      <c r="D163" s="97"/>
      <c r="E163" s="98">
        <f t="shared" si="31"/>
        <v>0</v>
      </c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  <c r="W163" s="98"/>
      <c r="X163" s="98"/>
    </row>
    <row r="164" spans="1:24" s="89" customFormat="1" ht="15">
      <c r="A164" s="252"/>
      <c r="B164" s="87">
        <v>3181</v>
      </c>
      <c r="C164" s="88" t="s">
        <v>135</v>
      </c>
      <c r="D164" s="97"/>
      <c r="E164" s="98">
        <f t="shared" si="31"/>
        <v>0</v>
      </c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8"/>
      <c r="W164" s="98"/>
      <c r="X164" s="98"/>
    </row>
    <row r="165" spans="1:24" s="89" customFormat="1" ht="15">
      <c r="A165" s="252"/>
      <c r="B165" s="87">
        <v>3342</v>
      </c>
      <c r="C165" s="90" t="s">
        <v>136</v>
      </c>
      <c r="D165" s="106">
        <v>160000</v>
      </c>
      <c r="E165" s="98">
        <f t="shared" si="31"/>
        <v>0</v>
      </c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  <c r="W165" s="98"/>
      <c r="X165" s="98"/>
    </row>
    <row r="166" spans="1:24" s="89" customFormat="1" ht="15">
      <c r="A166" s="252"/>
      <c r="B166" s="87">
        <v>3351</v>
      </c>
      <c r="C166" s="91" t="s">
        <v>137</v>
      </c>
      <c r="D166" s="99"/>
      <c r="E166" s="98">
        <f t="shared" si="31"/>
        <v>0</v>
      </c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  <c r="W166" s="98"/>
      <c r="X166" s="98"/>
    </row>
    <row r="167" spans="1:24" s="89" customFormat="1" ht="15">
      <c r="A167" s="252"/>
      <c r="B167" s="87">
        <v>3391</v>
      </c>
      <c r="C167" s="91" t="s">
        <v>151</v>
      </c>
      <c r="D167" s="99">
        <v>0</v>
      </c>
      <c r="E167" s="98">
        <f t="shared" si="31"/>
        <v>0</v>
      </c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  <c r="W167" s="98"/>
      <c r="X167" s="98"/>
    </row>
    <row r="168" spans="1:24" s="89" customFormat="1" ht="15">
      <c r="A168" s="252"/>
      <c r="B168" s="87">
        <v>3711</v>
      </c>
      <c r="C168" s="91" t="s">
        <v>82</v>
      </c>
      <c r="D168" s="99"/>
      <c r="E168" s="98">
        <f t="shared" si="31"/>
        <v>0</v>
      </c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8"/>
      <c r="S168" s="98"/>
      <c r="T168" s="98"/>
      <c r="U168" s="98"/>
      <c r="V168" s="98"/>
      <c r="W168" s="98"/>
      <c r="X168" s="98"/>
    </row>
    <row r="169" spans="1:24" s="89" customFormat="1" ht="15">
      <c r="A169" s="252"/>
      <c r="B169" s="87">
        <v>3751</v>
      </c>
      <c r="C169" s="91" t="s">
        <v>138</v>
      </c>
      <c r="D169" s="99"/>
      <c r="E169" s="98">
        <f t="shared" si="31"/>
        <v>0</v>
      </c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8"/>
      <c r="Q169" s="98"/>
      <c r="R169" s="98"/>
      <c r="S169" s="98"/>
      <c r="T169" s="98"/>
      <c r="U169" s="98"/>
      <c r="V169" s="98"/>
      <c r="W169" s="98"/>
      <c r="X169" s="98"/>
    </row>
    <row r="170" spans="1:24" s="89" customFormat="1" ht="15">
      <c r="A170" s="252"/>
      <c r="B170" s="87">
        <v>3791</v>
      </c>
      <c r="C170" s="91" t="s">
        <v>86</v>
      </c>
      <c r="D170" s="99"/>
      <c r="E170" s="98">
        <f t="shared" si="31"/>
        <v>0</v>
      </c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  <c r="V170" s="98"/>
      <c r="W170" s="98"/>
      <c r="X170" s="98"/>
    </row>
    <row r="171" spans="1:24" s="89" customFormat="1" ht="15">
      <c r="A171" s="252"/>
      <c r="B171" s="87">
        <v>3831</v>
      </c>
      <c r="C171" s="91" t="s">
        <v>87</v>
      </c>
      <c r="D171" s="99"/>
      <c r="E171" s="98">
        <f t="shared" si="31"/>
        <v>0</v>
      </c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</row>
    <row r="172" spans="1:24" s="89" customFormat="1">
      <c r="A172" s="128" t="s">
        <v>178</v>
      </c>
      <c r="B172" s="128"/>
      <c r="C172" s="120" t="s">
        <v>160</v>
      </c>
      <c r="D172" s="121">
        <f>SUM(D162:D171)</f>
        <v>160000</v>
      </c>
      <c r="E172" s="149">
        <f t="shared" si="31"/>
        <v>0</v>
      </c>
      <c r="F172" s="121">
        <f t="shared" ref="F172:X172" si="60">SUM(F162:F171)</f>
        <v>0</v>
      </c>
      <c r="G172" s="121">
        <f t="shared" si="60"/>
        <v>0</v>
      </c>
      <c r="H172" s="121">
        <f t="shared" si="60"/>
        <v>0</v>
      </c>
      <c r="I172" s="121">
        <f t="shared" si="60"/>
        <v>0</v>
      </c>
      <c r="J172" s="121">
        <f t="shared" si="60"/>
        <v>0</v>
      </c>
      <c r="K172" s="121">
        <f t="shared" si="60"/>
        <v>0</v>
      </c>
      <c r="L172" s="121">
        <f t="shared" si="60"/>
        <v>0</v>
      </c>
      <c r="M172" s="121">
        <f t="shared" si="60"/>
        <v>0</v>
      </c>
      <c r="N172" s="121">
        <f t="shared" si="60"/>
        <v>0</v>
      </c>
      <c r="O172" s="121">
        <f t="shared" si="60"/>
        <v>0</v>
      </c>
      <c r="P172" s="121">
        <f t="shared" si="60"/>
        <v>0</v>
      </c>
      <c r="Q172" s="121">
        <f t="shared" si="60"/>
        <v>0</v>
      </c>
      <c r="R172" s="121">
        <f t="shared" si="60"/>
        <v>0</v>
      </c>
      <c r="S172" s="121">
        <f t="shared" si="60"/>
        <v>0</v>
      </c>
      <c r="T172" s="121">
        <f t="shared" si="60"/>
        <v>0</v>
      </c>
      <c r="U172" s="121">
        <f t="shared" si="60"/>
        <v>0</v>
      </c>
      <c r="V172" s="121">
        <f t="shared" si="60"/>
        <v>0</v>
      </c>
      <c r="W172" s="121">
        <f t="shared" si="60"/>
        <v>0</v>
      </c>
      <c r="X172" s="121">
        <f t="shared" si="60"/>
        <v>0</v>
      </c>
    </row>
    <row r="173" spans="1:24" s="89" customFormat="1" ht="15">
      <c r="A173" s="252" t="s">
        <v>194</v>
      </c>
      <c r="B173" s="87">
        <v>2111</v>
      </c>
      <c r="C173" s="88" t="s">
        <v>134</v>
      </c>
      <c r="D173" s="97"/>
      <c r="E173" s="98">
        <f t="shared" si="31"/>
        <v>0</v>
      </c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  <c r="W173" s="98"/>
      <c r="X173" s="98"/>
    </row>
    <row r="174" spans="1:24" s="89" customFormat="1" ht="15">
      <c r="A174" s="252"/>
      <c r="B174" s="87">
        <v>3181</v>
      </c>
      <c r="C174" s="88" t="s">
        <v>135</v>
      </c>
      <c r="D174" s="97"/>
      <c r="E174" s="98">
        <f t="shared" si="31"/>
        <v>0</v>
      </c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  <c r="W174" s="98"/>
      <c r="X174" s="98"/>
    </row>
    <row r="175" spans="1:24" s="89" customFormat="1" ht="15">
      <c r="A175" s="252"/>
      <c r="B175" s="87">
        <v>3342</v>
      </c>
      <c r="C175" s="90" t="s">
        <v>136</v>
      </c>
      <c r="D175" s="106">
        <v>80000</v>
      </c>
      <c r="E175" s="98">
        <f t="shared" si="31"/>
        <v>0</v>
      </c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  <c r="W175" s="98"/>
      <c r="X175" s="98"/>
    </row>
    <row r="176" spans="1:24" s="89" customFormat="1" ht="15">
      <c r="A176" s="252"/>
      <c r="B176" s="87">
        <v>3351</v>
      </c>
      <c r="C176" s="91" t="s">
        <v>137</v>
      </c>
      <c r="D176" s="99">
        <v>150000</v>
      </c>
      <c r="E176" s="98">
        <f t="shared" si="31"/>
        <v>0</v>
      </c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  <c r="W176" s="98"/>
      <c r="X176" s="98"/>
    </row>
    <row r="177" spans="1:24" s="89" customFormat="1" ht="15">
      <c r="A177" s="252"/>
      <c r="B177" s="87">
        <v>3391</v>
      </c>
      <c r="C177" s="91" t="s">
        <v>151</v>
      </c>
      <c r="D177" s="106">
        <v>288000</v>
      </c>
      <c r="E177" s="98">
        <f t="shared" si="31"/>
        <v>0</v>
      </c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  <c r="W177" s="98"/>
      <c r="X177" s="98"/>
    </row>
    <row r="178" spans="1:24" s="89" customFormat="1" ht="15">
      <c r="A178" s="252"/>
      <c r="B178" s="87">
        <v>3711</v>
      </c>
      <c r="C178" s="91" t="s">
        <v>82</v>
      </c>
      <c r="D178" s="99"/>
      <c r="E178" s="98">
        <f t="shared" si="31"/>
        <v>0</v>
      </c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8"/>
      <c r="S178" s="98"/>
      <c r="T178" s="98"/>
      <c r="U178" s="98"/>
      <c r="V178" s="98"/>
      <c r="W178" s="98"/>
      <c r="X178" s="98"/>
    </row>
    <row r="179" spans="1:24" s="89" customFormat="1" ht="15">
      <c r="A179" s="252"/>
      <c r="B179" s="87">
        <v>3751</v>
      </c>
      <c r="C179" s="91" t="s">
        <v>138</v>
      </c>
      <c r="D179" s="99"/>
      <c r="E179" s="98">
        <f t="shared" si="31"/>
        <v>0</v>
      </c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  <c r="W179" s="98"/>
      <c r="X179" s="98"/>
    </row>
    <row r="180" spans="1:24" s="89" customFormat="1" ht="15">
      <c r="A180" s="252"/>
      <c r="B180" s="87">
        <v>3831</v>
      </c>
      <c r="C180" s="91" t="s">
        <v>87</v>
      </c>
      <c r="D180" s="99"/>
      <c r="E180" s="98">
        <f t="shared" si="31"/>
        <v>0</v>
      </c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8"/>
      <c r="S180" s="98"/>
      <c r="T180" s="98"/>
      <c r="U180" s="98"/>
      <c r="V180" s="98"/>
      <c r="W180" s="98"/>
      <c r="X180" s="98"/>
    </row>
    <row r="181" spans="1:24" s="89" customFormat="1">
      <c r="A181" s="128"/>
      <c r="B181" s="130"/>
      <c r="C181" s="120" t="s">
        <v>160</v>
      </c>
      <c r="D181" s="121">
        <f>SUM(D173:D180)</f>
        <v>518000</v>
      </c>
      <c r="E181" s="149">
        <f t="shared" si="31"/>
        <v>0</v>
      </c>
      <c r="F181" s="121">
        <f t="shared" ref="F181:X181" si="61">SUM(F173:F180)</f>
        <v>0</v>
      </c>
      <c r="G181" s="121">
        <f t="shared" si="61"/>
        <v>0</v>
      </c>
      <c r="H181" s="121">
        <f t="shared" si="61"/>
        <v>0</v>
      </c>
      <c r="I181" s="121">
        <f t="shared" si="61"/>
        <v>0</v>
      </c>
      <c r="J181" s="121">
        <f t="shared" si="61"/>
        <v>0</v>
      </c>
      <c r="K181" s="121">
        <f t="shared" si="61"/>
        <v>0</v>
      </c>
      <c r="L181" s="121">
        <f t="shared" si="61"/>
        <v>0</v>
      </c>
      <c r="M181" s="121">
        <f t="shared" si="61"/>
        <v>0</v>
      </c>
      <c r="N181" s="121">
        <f t="shared" si="61"/>
        <v>0</v>
      </c>
      <c r="O181" s="121">
        <f t="shared" si="61"/>
        <v>0</v>
      </c>
      <c r="P181" s="121">
        <f t="shared" si="61"/>
        <v>0</v>
      </c>
      <c r="Q181" s="121">
        <f t="shared" si="61"/>
        <v>0</v>
      </c>
      <c r="R181" s="121">
        <f t="shared" si="61"/>
        <v>0</v>
      </c>
      <c r="S181" s="121">
        <f t="shared" si="61"/>
        <v>0</v>
      </c>
      <c r="T181" s="121">
        <f t="shared" si="61"/>
        <v>0</v>
      </c>
      <c r="U181" s="121">
        <f t="shared" si="61"/>
        <v>0</v>
      </c>
      <c r="V181" s="121">
        <f t="shared" si="61"/>
        <v>0</v>
      </c>
      <c r="W181" s="121">
        <f t="shared" si="61"/>
        <v>0</v>
      </c>
      <c r="X181" s="121">
        <f t="shared" si="61"/>
        <v>0</v>
      </c>
    </row>
    <row r="182" spans="1:24" s="89" customFormat="1" ht="15">
      <c r="A182" s="239" t="s">
        <v>195</v>
      </c>
      <c r="B182" s="93">
        <v>2111</v>
      </c>
      <c r="C182" s="88" t="s">
        <v>134</v>
      </c>
      <c r="D182" s="97"/>
      <c r="E182" s="98">
        <f t="shared" si="31"/>
        <v>0</v>
      </c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8"/>
      <c r="V182" s="98"/>
      <c r="W182" s="98"/>
      <c r="X182" s="98"/>
    </row>
    <row r="183" spans="1:24" s="89" customFormat="1" ht="15">
      <c r="A183" s="240"/>
      <c r="B183" s="87">
        <v>3181</v>
      </c>
      <c r="C183" s="88" t="s">
        <v>135</v>
      </c>
      <c r="D183" s="97"/>
      <c r="E183" s="98">
        <f t="shared" si="31"/>
        <v>0</v>
      </c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8"/>
      <c r="W183" s="98"/>
      <c r="X183" s="98"/>
    </row>
    <row r="184" spans="1:24" s="128" customFormat="1">
      <c r="A184" s="240"/>
      <c r="B184" s="87">
        <v>3342</v>
      </c>
      <c r="C184" s="90" t="s">
        <v>136</v>
      </c>
      <c r="D184" s="100">
        <v>972000</v>
      </c>
      <c r="E184" s="98">
        <f t="shared" si="31"/>
        <v>0</v>
      </c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8"/>
      <c r="Q184" s="98"/>
      <c r="R184" s="98"/>
      <c r="S184" s="98"/>
      <c r="T184" s="98"/>
      <c r="U184" s="98"/>
      <c r="V184" s="98"/>
      <c r="W184" s="98"/>
      <c r="X184" s="98"/>
    </row>
    <row r="185" spans="1:24" s="89" customFormat="1" ht="15">
      <c r="A185" s="240"/>
      <c r="B185" s="87">
        <v>3351</v>
      </c>
      <c r="C185" s="91" t="s">
        <v>137</v>
      </c>
      <c r="D185" s="106"/>
      <c r="E185" s="98">
        <f t="shared" si="31"/>
        <v>0</v>
      </c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8"/>
      <c r="S185" s="98"/>
      <c r="T185" s="98"/>
      <c r="U185" s="98"/>
      <c r="V185" s="98"/>
      <c r="W185" s="98"/>
      <c r="X185" s="98"/>
    </row>
    <row r="186" spans="1:24" s="89" customFormat="1" ht="15">
      <c r="A186" s="240"/>
      <c r="B186" s="87">
        <v>3391</v>
      </c>
      <c r="C186" s="91" t="s">
        <v>151</v>
      </c>
      <c r="D186" s="106"/>
      <c r="E186" s="98">
        <f t="shared" si="31"/>
        <v>0</v>
      </c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98"/>
      <c r="V186" s="98"/>
      <c r="W186" s="98"/>
      <c r="X186" s="98"/>
    </row>
    <row r="187" spans="1:24" s="89" customFormat="1" ht="15">
      <c r="A187" s="240"/>
      <c r="B187" s="87">
        <v>3711</v>
      </c>
      <c r="C187" s="91" t="s">
        <v>82</v>
      </c>
      <c r="D187" s="99"/>
      <c r="E187" s="98">
        <f t="shared" si="31"/>
        <v>0</v>
      </c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8"/>
      <c r="V187" s="98"/>
      <c r="W187" s="98"/>
      <c r="X187" s="98"/>
    </row>
    <row r="188" spans="1:24" s="89" customFormat="1" ht="15">
      <c r="A188" s="240"/>
      <c r="B188" s="87">
        <v>3751</v>
      </c>
      <c r="C188" s="91" t="s">
        <v>138</v>
      </c>
      <c r="D188" s="99"/>
      <c r="E188" s="98">
        <f t="shared" si="31"/>
        <v>0</v>
      </c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98"/>
      <c r="V188" s="98"/>
      <c r="W188" s="98"/>
      <c r="X188" s="98"/>
    </row>
    <row r="189" spans="1:24" s="89" customFormat="1" ht="15">
      <c r="A189" s="241"/>
      <c r="B189" s="87">
        <v>3831</v>
      </c>
      <c r="C189" s="91" t="s">
        <v>87</v>
      </c>
      <c r="D189" s="99">
        <v>0</v>
      </c>
      <c r="E189" s="98">
        <f t="shared" si="31"/>
        <v>0</v>
      </c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8"/>
      <c r="S189" s="98"/>
      <c r="T189" s="98"/>
      <c r="U189" s="98"/>
      <c r="V189" s="98"/>
      <c r="W189" s="98"/>
      <c r="X189" s="98"/>
    </row>
    <row r="190" spans="1:24" s="89" customFormat="1">
      <c r="A190" s="147"/>
      <c r="B190" s="130"/>
      <c r="C190" s="120" t="s">
        <v>160</v>
      </c>
      <c r="D190" s="121">
        <f>SUM(D182:D189)</f>
        <v>972000</v>
      </c>
      <c r="E190" s="149">
        <f t="shared" si="31"/>
        <v>0</v>
      </c>
      <c r="F190" s="145">
        <f>SUM(F182:F189)</f>
        <v>0</v>
      </c>
      <c r="G190" s="145">
        <f t="shared" ref="G190:X190" si="62">SUM(G182:G189)</f>
        <v>0</v>
      </c>
      <c r="H190" s="145">
        <f t="shared" si="62"/>
        <v>0</v>
      </c>
      <c r="I190" s="145">
        <f t="shared" si="62"/>
        <v>0</v>
      </c>
      <c r="J190" s="145">
        <f t="shared" si="62"/>
        <v>0</v>
      </c>
      <c r="K190" s="145">
        <f t="shared" si="62"/>
        <v>0</v>
      </c>
      <c r="L190" s="145">
        <f t="shared" si="62"/>
        <v>0</v>
      </c>
      <c r="M190" s="145">
        <f t="shared" si="62"/>
        <v>0</v>
      </c>
      <c r="N190" s="145">
        <f t="shared" si="62"/>
        <v>0</v>
      </c>
      <c r="O190" s="145">
        <f t="shared" si="62"/>
        <v>0</v>
      </c>
      <c r="P190" s="145">
        <f t="shared" si="62"/>
        <v>0</v>
      </c>
      <c r="Q190" s="145">
        <f t="shared" si="62"/>
        <v>0</v>
      </c>
      <c r="R190" s="145">
        <f t="shared" si="62"/>
        <v>0</v>
      </c>
      <c r="S190" s="145">
        <f t="shared" si="62"/>
        <v>0</v>
      </c>
      <c r="T190" s="145">
        <f t="shared" si="62"/>
        <v>0</v>
      </c>
      <c r="U190" s="145">
        <f t="shared" si="62"/>
        <v>0</v>
      </c>
      <c r="V190" s="145">
        <f t="shared" si="62"/>
        <v>0</v>
      </c>
      <c r="W190" s="145">
        <f t="shared" si="62"/>
        <v>0</v>
      </c>
      <c r="X190" s="145">
        <f t="shared" si="62"/>
        <v>0</v>
      </c>
    </row>
    <row r="191" spans="1:24" s="89" customFormat="1" ht="15">
      <c r="A191" s="239" t="s">
        <v>192</v>
      </c>
      <c r="B191" s="87">
        <v>2111</v>
      </c>
      <c r="C191" s="88" t="s">
        <v>134</v>
      </c>
      <c r="D191" s="97"/>
      <c r="E191" s="98">
        <f t="shared" si="31"/>
        <v>0</v>
      </c>
      <c r="F191" s="132"/>
      <c r="G191" s="132"/>
      <c r="H191" s="132"/>
      <c r="I191" s="132"/>
      <c r="J191" s="132"/>
      <c r="K191" s="132"/>
      <c r="L191" s="132"/>
      <c r="M191" s="132"/>
      <c r="N191" s="132"/>
      <c r="O191" s="132"/>
      <c r="P191" s="132"/>
      <c r="Q191" s="132"/>
      <c r="R191" s="132"/>
      <c r="S191" s="132"/>
      <c r="T191" s="132"/>
      <c r="U191" s="132"/>
      <c r="V191" s="132"/>
      <c r="W191" s="132"/>
      <c r="X191" s="132"/>
    </row>
    <row r="192" spans="1:24" s="89" customFormat="1" ht="15">
      <c r="A192" s="240"/>
      <c r="B192" s="87">
        <v>3181</v>
      </c>
      <c r="C192" s="88" t="s">
        <v>135</v>
      </c>
      <c r="D192" s="97"/>
      <c r="E192" s="98">
        <f t="shared" si="31"/>
        <v>0</v>
      </c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8"/>
      <c r="S192" s="98"/>
      <c r="T192" s="98"/>
      <c r="U192" s="98"/>
      <c r="V192" s="98"/>
      <c r="W192" s="98"/>
      <c r="X192" s="98"/>
    </row>
    <row r="193" spans="1:24" s="89" customFormat="1" ht="15">
      <c r="A193" s="240"/>
      <c r="B193" s="93">
        <v>3231</v>
      </c>
      <c r="C193" s="88" t="s">
        <v>60</v>
      </c>
      <c r="D193" s="97"/>
      <c r="E193" s="98">
        <f t="shared" si="31"/>
        <v>0</v>
      </c>
      <c r="F193" s="98"/>
      <c r="G193" s="98"/>
      <c r="H193" s="98"/>
      <c r="I193" s="98"/>
      <c r="J193" s="98"/>
      <c r="K193" s="98"/>
      <c r="L193" s="98"/>
      <c r="M193" s="98"/>
      <c r="N193" s="98"/>
      <c r="O193" s="98"/>
      <c r="P193" s="98"/>
      <c r="Q193" s="98"/>
      <c r="R193" s="98"/>
      <c r="S193" s="98"/>
      <c r="T193" s="98"/>
      <c r="U193" s="98"/>
      <c r="V193" s="98"/>
      <c r="W193" s="98"/>
      <c r="X193" s="98"/>
    </row>
    <row r="194" spans="1:24" s="89" customFormat="1" ht="15">
      <c r="A194" s="240"/>
      <c r="B194" s="87">
        <v>3342</v>
      </c>
      <c r="C194" s="90" t="s">
        <v>136</v>
      </c>
      <c r="D194" s="100">
        <v>237600</v>
      </c>
      <c r="E194" s="98">
        <f t="shared" si="31"/>
        <v>0</v>
      </c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8"/>
      <c r="S194" s="98"/>
      <c r="T194" s="98"/>
      <c r="U194" s="98"/>
      <c r="V194" s="98"/>
      <c r="W194" s="98"/>
      <c r="X194" s="98"/>
    </row>
    <row r="195" spans="1:24" s="89" customFormat="1" ht="15">
      <c r="A195" s="240"/>
      <c r="B195" s="87">
        <v>3351</v>
      </c>
      <c r="C195" s="91" t="s">
        <v>137</v>
      </c>
      <c r="D195" s="99"/>
      <c r="E195" s="98">
        <f t="shared" si="31"/>
        <v>0</v>
      </c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8"/>
      <c r="S195" s="98"/>
      <c r="T195" s="98"/>
      <c r="U195" s="98"/>
      <c r="V195" s="98"/>
      <c r="W195" s="98"/>
      <c r="X195" s="98"/>
    </row>
    <row r="196" spans="1:24" s="89" customFormat="1" ht="15">
      <c r="A196" s="240"/>
      <c r="B196" s="87">
        <v>3391</v>
      </c>
      <c r="C196" s="91" t="s">
        <v>151</v>
      </c>
      <c r="D196" s="106"/>
      <c r="E196" s="98">
        <f t="shared" si="31"/>
        <v>0</v>
      </c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8"/>
      <c r="S196" s="98"/>
      <c r="T196" s="98"/>
      <c r="U196" s="98"/>
      <c r="V196" s="98"/>
      <c r="W196" s="98"/>
      <c r="X196" s="98"/>
    </row>
    <row r="197" spans="1:24" s="89" customFormat="1" ht="15">
      <c r="A197" s="240"/>
      <c r="B197" s="87">
        <v>3711</v>
      </c>
      <c r="C197" s="91" t="s">
        <v>82</v>
      </c>
      <c r="D197" s="99"/>
      <c r="E197" s="98">
        <f t="shared" si="31"/>
        <v>0</v>
      </c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  <c r="W197" s="98"/>
      <c r="X197" s="98"/>
    </row>
    <row r="198" spans="1:24" s="89" customFormat="1" ht="15">
      <c r="A198" s="240"/>
      <c r="B198" s="87">
        <v>3751</v>
      </c>
      <c r="C198" s="91" t="s">
        <v>138</v>
      </c>
      <c r="D198" s="99"/>
      <c r="E198" s="98">
        <f t="shared" si="31"/>
        <v>0</v>
      </c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8"/>
      <c r="S198" s="98"/>
      <c r="T198" s="98"/>
      <c r="U198" s="98"/>
      <c r="V198" s="98"/>
      <c r="W198" s="98"/>
      <c r="X198" s="98"/>
    </row>
    <row r="199" spans="1:24" s="128" customFormat="1">
      <c r="A199" s="241"/>
      <c r="B199" s="87">
        <v>3831</v>
      </c>
      <c r="C199" s="91" t="s">
        <v>87</v>
      </c>
      <c r="D199" s="99"/>
      <c r="E199" s="98">
        <f t="shared" si="31"/>
        <v>0</v>
      </c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  <c r="R199" s="98"/>
      <c r="S199" s="98"/>
      <c r="T199" s="98"/>
      <c r="U199" s="98"/>
      <c r="V199" s="98"/>
      <c r="W199" s="98"/>
      <c r="X199" s="98"/>
    </row>
    <row r="200" spans="1:24" s="89" customFormat="1" ht="22.5" customHeight="1">
      <c r="A200" s="147"/>
      <c r="B200" s="130"/>
      <c r="C200" s="120" t="s">
        <v>160</v>
      </c>
      <c r="D200" s="121">
        <f>SUM(D191:D199)</f>
        <v>237600</v>
      </c>
      <c r="E200" s="149">
        <f t="shared" si="31"/>
        <v>0</v>
      </c>
      <c r="F200" s="145">
        <f>SUM(F191:F199)</f>
        <v>0</v>
      </c>
      <c r="G200" s="145">
        <f t="shared" ref="G200:X200" si="63">SUM(G191:G199)</f>
        <v>0</v>
      </c>
      <c r="H200" s="145">
        <f t="shared" si="63"/>
        <v>0</v>
      </c>
      <c r="I200" s="145">
        <f t="shared" si="63"/>
        <v>0</v>
      </c>
      <c r="J200" s="145">
        <f t="shared" si="63"/>
        <v>0</v>
      </c>
      <c r="K200" s="145">
        <f t="shared" si="63"/>
        <v>0</v>
      </c>
      <c r="L200" s="145">
        <f t="shared" si="63"/>
        <v>0</v>
      </c>
      <c r="M200" s="145">
        <f t="shared" si="63"/>
        <v>0</v>
      </c>
      <c r="N200" s="145">
        <f t="shared" si="63"/>
        <v>0</v>
      </c>
      <c r="O200" s="145">
        <f t="shared" si="63"/>
        <v>0</v>
      </c>
      <c r="P200" s="145">
        <f t="shared" si="63"/>
        <v>0</v>
      </c>
      <c r="Q200" s="145">
        <f t="shared" si="63"/>
        <v>0</v>
      </c>
      <c r="R200" s="145">
        <f t="shared" si="63"/>
        <v>0</v>
      </c>
      <c r="S200" s="145">
        <f t="shared" si="63"/>
        <v>0</v>
      </c>
      <c r="T200" s="145">
        <f t="shared" si="63"/>
        <v>0</v>
      </c>
      <c r="U200" s="145">
        <f t="shared" si="63"/>
        <v>0</v>
      </c>
      <c r="V200" s="145">
        <f t="shared" si="63"/>
        <v>0</v>
      </c>
      <c r="W200" s="145">
        <f t="shared" si="63"/>
        <v>0</v>
      </c>
      <c r="X200" s="145">
        <f t="shared" si="63"/>
        <v>0</v>
      </c>
    </row>
    <row r="201" spans="1:24" s="89" customFormat="1" ht="15">
      <c r="A201" s="239" t="s">
        <v>193</v>
      </c>
      <c r="B201" s="87">
        <v>2111</v>
      </c>
      <c r="C201" s="88" t="s">
        <v>134</v>
      </c>
      <c r="D201" s="97"/>
      <c r="E201" s="98">
        <f t="shared" si="31"/>
        <v>0</v>
      </c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  <c r="S201" s="98"/>
      <c r="T201" s="98"/>
      <c r="U201" s="98"/>
      <c r="V201" s="98"/>
      <c r="W201" s="98"/>
      <c r="X201" s="98"/>
    </row>
    <row r="202" spans="1:24" s="89" customFormat="1" ht="15">
      <c r="A202" s="240"/>
      <c r="B202" s="87">
        <v>3181</v>
      </c>
      <c r="C202" s="88" t="s">
        <v>135</v>
      </c>
      <c r="D202" s="97"/>
      <c r="E202" s="98">
        <f t="shared" si="31"/>
        <v>0</v>
      </c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98"/>
      <c r="W202" s="98"/>
      <c r="X202" s="98"/>
    </row>
    <row r="203" spans="1:24" s="89" customFormat="1" ht="15">
      <c r="A203" s="240"/>
      <c r="B203" s="87">
        <v>3342</v>
      </c>
      <c r="C203" s="90" t="s">
        <v>136</v>
      </c>
      <c r="D203" s="106">
        <v>237600</v>
      </c>
      <c r="E203" s="98">
        <f t="shared" ref="E203:E243" si="64">H203+J203+L203+N203+P203+R203+T203+V203+X203</f>
        <v>0</v>
      </c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8"/>
      <c r="S203" s="98"/>
      <c r="T203" s="98"/>
      <c r="U203" s="98"/>
      <c r="V203" s="98"/>
      <c r="W203" s="98"/>
      <c r="X203" s="98"/>
    </row>
    <row r="204" spans="1:24" s="89" customFormat="1" ht="15">
      <c r="A204" s="240"/>
      <c r="B204" s="87">
        <v>3351</v>
      </c>
      <c r="C204" s="91" t="s">
        <v>137</v>
      </c>
      <c r="D204" s="106"/>
      <c r="E204" s="98">
        <f t="shared" si="64"/>
        <v>0</v>
      </c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98"/>
      <c r="Q204" s="98"/>
      <c r="R204" s="98"/>
      <c r="S204" s="98"/>
      <c r="T204" s="98"/>
      <c r="U204" s="98"/>
      <c r="V204" s="98"/>
      <c r="W204" s="98"/>
      <c r="X204" s="98"/>
    </row>
    <row r="205" spans="1:24" s="89" customFormat="1" ht="15">
      <c r="A205" s="240"/>
      <c r="B205" s="87">
        <v>3391</v>
      </c>
      <c r="C205" s="91" t="s">
        <v>151</v>
      </c>
      <c r="D205" s="106"/>
      <c r="E205" s="98">
        <f t="shared" si="64"/>
        <v>0</v>
      </c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U205" s="98"/>
      <c r="V205" s="98"/>
      <c r="W205" s="98"/>
      <c r="X205" s="98"/>
    </row>
    <row r="206" spans="1:24" s="89" customFormat="1" ht="15">
      <c r="A206" s="240"/>
      <c r="B206" s="87">
        <v>3711</v>
      </c>
      <c r="C206" s="91" t="s">
        <v>82</v>
      </c>
      <c r="D206" s="99"/>
      <c r="E206" s="98">
        <f t="shared" si="64"/>
        <v>0</v>
      </c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8"/>
      <c r="S206" s="98"/>
      <c r="T206" s="98"/>
      <c r="U206" s="98"/>
      <c r="V206" s="98"/>
      <c r="W206" s="98"/>
      <c r="X206" s="98"/>
    </row>
    <row r="207" spans="1:24" s="89" customFormat="1" ht="15">
      <c r="A207" s="240"/>
      <c r="B207" s="87">
        <v>3751</v>
      </c>
      <c r="C207" s="91" t="s">
        <v>138</v>
      </c>
      <c r="D207" s="99"/>
      <c r="E207" s="98">
        <f t="shared" si="64"/>
        <v>0</v>
      </c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8"/>
      <c r="S207" s="98"/>
      <c r="T207" s="98"/>
      <c r="U207" s="98"/>
      <c r="V207" s="98"/>
      <c r="W207" s="98"/>
      <c r="X207" s="98"/>
    </row>
    <row r="208" spans="1:24" s="89" customFormat="1" ht="15">
      <c r="A208" s="241"/>
      <c r="B208" s="87">
        <v>3831</v>
      </c>
      <c r="C208" s="91" t="s">
        <v>87</v>
      </c>
      <c r="D208" s="99"/>
      <c r="E208" s="98">
        <f t="shared" si="64"/>
        <v>0</v>
      </c>
      <c r="F208" s="98"/>
      <c r="G208" s="98"/>
      <c r="H208" s="98"/>
      <c r="I208" s="98"/>
      <c r="J208" s="98"/>
      <c r="K208" s="98"/>
      <c r="L208" s="98"/>
      <c r="M208" s="98"/>
      <c r="N208" s="98"/>
      <c r="O208" s="98"/>
      <c r="P208" s="98"/>
      <c r="Q208" s="98"/>
      <c r="R208" s="98"/>
      <c r="S208" s="98"/>
      <c r="T208" s="98"/>
      <c r="U208" s="98"/>
      <c r="V208" s="98"/>
      <c r="W208" s="98"/>
      <c r="X208" s="98"/>
    </row>
    <row r="209" spans="1:36" s="89" customFormat="1">
      <c r="A209" s="147"/>
      <c r="B209" s="130"/>
      <c r="C209" s="120" t="s">
        <v>160</v>
      </c>
      <c r="D209" s="121">
        <f>SUM(D201:D208)</f>
        <v>237600</v>
      </c>
      <c r="E209" s="149">
        <f t="shared" si="64"/>
        <v>0</v>
      </c>
      <c r="F209" s="145">
        <f>SUM(F201:F208)</f>
        <v>0</v>
      </c>
      <c r="G209" s="145">
        <f t="shared" ref="G209:X209" si="65">SUM(G201:G208)</f>
        <v>0</v>
      </c>
      <c r="H209" s="145">
        <f t="shared" si="65"/>
        <v>0</v>
      </c>
      <c r="I209" s="145">
        <f t="shared" si="65"/>
        <v>0</v>
      </c>
      <c r="J209" s="145">
        <f t="shared" si="65"/>
        <v>0</v>
      </c>
      <c r="K209" s="145">
        <f t="shared" si="65"/>
        <v>0</v>
      </c>
      <c r="L209" s="145">
        <f t="shared" si="65"/>
        <v>0</v>
      </c>
      <c r="M209" s="145">
        <f t="shared" si="65"/>
        <v>0</v>
      </c>
      <c r="N209" s="145">
        <f t="shared" si="65"/>
        <v>0</v>
      </c>
      <c r="O209" s="145">
        <f t="shared" si="65"/>
        <v>0</v>
      </c>
      <c r="P209" s="145">
        <f t="shared" si="65"/>
        <v>0</v>
      </c>
      <c r="Q209" s="145">
        <f t="shared" si="65"/>
        <v>0</v>
      </c>
      <c r="R209" s="145">
        <f t="shared" si="65"/>
        <v>0</v>
      </c>
      <c r="S209" s="145">
        <f t="shared" si="65"/>
        <v>0</v>
      </c>
      <c r="T209" s="145">
        <f t="shared" si="65"/>
        <v>0</v>
      </c>
      <c r="U209" s="145">
        <f t="shared" si="65"/>
        <v>0</v>
      </c>
      <c r="V209" s="145">
        <f t="shared" si="65"/>
        <v>0</v>
      </c>
      <c r="W209" s="145">
        <f t="shared" si="65"/>
        <v>0</v>
      </c>
      <c r="X209" s="145">
        <f t="shared" si="65"/>
        <v>0</v>
      </c>
    </row>
    <row r="210" spans="1:36" s="89" customFormat="1" ht="15">
      <c r="A210" s="239" t="s">
        <v>196</v>
      </c>
      <c r="B210" s="87">
        <v>2111</v>
      </c>
      <c r="C210" s="88" t="s">
        <v>134</v>
      </c>
      <c r="D210" s="97"/>
      <c r="E210" s="98">
        <f t="shared" si="64"/>
        <v>0</v>
      </c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98"/>
      <c r="S210" s="98"/>
      <c r="T210" s="98"/>
      <c r="U210" s="98"/>
      <c r="V210" s="98"/>
      <c r="W210" s="98"/>
      <c r="X210" s="98"/>
    </row>
    <row r="211" spans="1:36" s="89" customFormat="1" ht="15">
      <c r="A211" s="240"/>
      <c r="B211" s="87">
        <v>3181</v>
      </c>
      <c r="C211" s="88" t="s">
        <v>135</v>
      </c>
      <c r="D211" s="97"/>
      <c r="E211" s="98">
        <f t="shared" si="64"/>
        <v>0</v>
      </c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  <c r="R211" s="98"/>
      <c r="S211" s="98"/>
      <c r="T211" s="98"/>
      <c r="U211" s="98"/>
      <c r="V211" s="98"/>
      <c r="W211" s="98"/>
      <c r="X211" s="98"/>
    </row>
    <row r="212" spans="1:36" s="89" customFormat="1" ht="15">
      <c r="A212" s="240"/>
      <c r="B212" s="87">
        <v>3342</v>
      </c>
      <c r="C212" s="90" t="s">
        <v>136</v>
      </c>
      <c r="D212" s="100">
        <v>108000</v>
      </c>
      <c r="E212" s="98">
        <f t="shared" si="64"/>
        <v>0</v>
      </c>
      <c r="F212" s="98"/>
      <c r="G212" s="98"/>
      <c r="H212" s="98"/>
      <c r="I212" s="98"/>
      <c r="J212" s="98"/>
      <c r="K212" s="98"/>
      <c r="L212" s="98"/>
      <c r="M212" s="98"/>
      <c r="N212" s="98"/>
      <c r="O212" s="98"/>
      <c r="P212" s="98"/>
      <c r="Q212" s="98"/>
      <c r="R212" s="98"/>
      <c r="S212" s="98"/>
      <c r="T212" s="98"/>
      <c r="U212" s="98"/>
      <c r="V212" s="98"/>
      <c r="W212" s="98"/>
      <c r="X212" s="98"/>
    </row>
    <row r="213" spans="1:36" s="117" customFormat="1" ht="15">
      <c r="A213" s="240"/>
      <c r="B213" s="87">
        <v>3351</v>
      </c>
      <c r="C213" s="91" t="s">
        <v>137</v>
      </c>
      <c r="D213" s="106"/>
      <c r="E213" s="98">
        <f t="shared" si="64"/>
        <v>0</v>
      </c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  <c r="R213" s="98"/>
      <c r="S213" s="98"/>
      <c r="T213" s="98"/>
      <c r="U213" s="98"/>
      <c r="V213" s="98"/>
      <c r="W213" s="98"/>
      <c r="X213" s="98"/>
    </row>
    <row r="214" spans="1:36" s="118" customFormat="1" ht="15">
      <c r="A214" s="240"/>
      <c r="B214" s="87">
        <v>3391</v>
      </c>
      <c r="C214" s="91" t="s">
        <v>151</v>
      </c>
      <c r="D214" s="106"/>
      <c r="E214" s="98">
        <f t="shared" si="64"/>
        <v>0</v>
      </c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  <c r="R214" s="98"/>
      <c r="S214" s="98"/>
      <c r="T214" s="98"/>
      <c r="U214" s="98"/>
      <c r="V214" s="98"/>
      <c r="W214" s="98"/>
      <c r="X214" s="98"/>
      <c r="Y214" s="117"/>
      <c r="Z214" s="117"/>
      <c r="AA214" s="117"/>
      <c r="AB214" s="117"/>
      <c r="AC214" s="117"/>
      <c r="AD214" s="117"/>
      <c r="AE214" s="117"/>
      <c r="AF214" s="117"/>
      <c r="AG214" s="117"/>
      <c r="AH214" s="117"/>
      <c r="AI214" s="117"/>
      <c r="AJ214" s="117"/>
    </row>
    <row r="215" spans="1:36" s="103" customFormat="1">
      <c r="A215" s="240"/>
      <c r="B215" s="87">
        <v>3711</v>
      </c>
      <c r="C215" s="91" t="s">
        <v>82</v>
      </c>
      <c r="D215" s="99"/>
      <c r="E215" s="98">
        <f t="shared" si="64"/>
        <v>0</v>
      </c>
      <c r="F215" s="132"/>
      <c r="G215" s="132"/>
      <c r="H215" s="132"/>
      <c r="I215" s="132"/>
      <c r="J215" s="132"/>
      <c r="K215" s="132"/>
      <c r="L215" s="132"/>
      <c r="M215" s="132"/>
      <c r="N215" s="132"/>
      <c r="O215" s="132"/>
      <c r="P215" s="132"/>
      <c r="Q215" s="132"/>
      <c r="R215" s="132"/>
      <c r="S215" s="132"/>
      <c r="T215" s="132"/>
      <c r="U215" s="132"/>
      <c r="V215" s="132"/>
      <c r="W215" s="132"/>
      <c r="X215" s="132"/>
      <c r="Y215" s="119"/>
      <c r="Z215" s="119"/>
      <c r="AA215" s="119"/>
      <c r="AB215" s="119"/>
      <c r="AC215" s="119"/>
      <c r="AD215" s="119"/>
      <c r="AE215" s="119"/>
      <c r="AF215" s="119"/>
      <c r="AG215" s="119"/>
      <c r="AH215" s="119"/>
      <c r="AI215" s="119"/>
      <c r="AJ215" s="119"/>
    </row>
    <row r="216" spans="1:36" ht="15">
      <c r="A216" s="240"/>
      <c r="B216" s="87">
        <v>3751</v>
      </c>
      <c r="C216" s="91" t="s">
        <v>138</v>
      </c>
      <c r="D216" s="99"/>
      <c r="E216" s="98">
        <f t="shared" si="64"/>
        <v>0</v>
      </c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  <c r="R216" s="98"/>
      <c r="S216" s="98"/>
      <c r="T216" s="98"/>
      <c r="U216" s="98"/>
      <c r="V216" s="98"/>
      <c r="W216" s="98"/>
      <c r="X216" s="98"/>
    </row>
    <row r="217" spans="1:36" ht="15">
      <c r="A217" s="241"/>
      <c r="B217" s="87">
        <v>3831</v>
      </c>
      <c r="C217" s="91" t="s">
        <v>87</v>
      </c>
      <c r="D217" s="99">
        <v>0</v>
      </c>
      <c r="E217" s="98">
        <f t="shared" si="64"/>
        <v>0</v>
      </c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  <c r="R217" s="98"/>
      <c r="S217" s="98"/>
      <c r="T217" s="98"/>
      <c r="U217" s="98"/>
      <c r="V217" s="98"/>
      <c r="W217" s="98"/>
      <c r="X217" s="98"/>
    </row>
    <row r="218" spans="1:36">
      <c r="A218" s="147"/>
      <c r="B218" s="130"/>
      <c r="C218" s="120" t="s">
        <v>160</v>
      </c>
      <c r="D218" s="121">
        <f>SUM(D210:D217)</f>
        <v>108000</v>
      </c>
      <c r="E218" s="149">
        <f t="shared" si="64"/>
        <v>0</v>
      </c>
      <c r="F218" s="145">
        <f>SUM(F208:F217)</f>
        <v>0</v>
      </c>
      <c r="G218" s="145">
        <f t="shared" ref="G218:X218" si="66">SUM(G208:G217)</f>
        <v>0</v>
      </c>
      <c r="H218" s="145">
        <f t="shared" si="66"/>
        <v>0</v>
      </c>
      <c r="I218" s="145">
        <f t="shared" si="66"/>
        <v>0</v>
      </c>
      <c r="J218" s="145">
        <f t="shared" si="66"/>
        <v>0</v>
      </c>
      <c r="K218" s="145">
        <f t="shared" si="66"/>
        <v>0</v>
      </c>
      <c r="L218" s="145">
        <f t="shared" si="66"/>
        <v>0</v>
      </c>
      <c r="M218" s="145">
        <f t="shared" si="66"/>
        <v>0</v>
      </c>
      <c r="N218" s="145">
        <f t="shared" si="66"/>
        <v>0</v>
      </c>
      <c r="O218" s="145">
        <f t="shared" si="66"/>
        <v>0</v>
      </c>
      <c r="P218" s="145">
        <f t="shared" si="66"/>
        <v>0</v>
      </c>
      <c r="Q218" s="145">
        <f t="shared" si="66"/>
        <v>0</v>
      </c>
      <c r="R218" s="145">
        <f t="shared" si="66"/>
        <v>0</v>
      </c>
      <c r="S218" s="145">
        <f t="shared" si="66"/>
        <v>0</v>
      </c>
      <c r="T218" s="145">
        <f t="shared" si="66"/>
        <v>0</v>
      </c>
      <c r="U218" s="145">
        <f t="shared" si="66"/>
        <v>0</v>
      </c>
      <c r="V218" s="145">
        <f t="shared" si="66"/>
        <v>0</v>
      </c>
      <c r="W218" s="145">
        <f t="shared" si="66"/>
        <v>0</v>
      </c>
      <c r="X218" s="145">
        <f t="shared" si="66"/>
        <v>0</v>
      </c>
    </row>
    <row r="219" spans="1:36" ht="15">
      <c r="A219" s="239" t="s">
        <v>187</v>
      </c>
      <c r="B219" s="87">
        <v>2111</v>
      </c>
      <c r="C219" s="88" t="s">
        <v>134</v>
      </c>
      <c r="D219" s="97"/>
      <c r="E219" s="98">
        <f t="shared" si="64"/>
        <v>0</v>
      </c>
      <c r="F219" s="98"/>
      <c r="G219" s="98"/>
      <c r="H219" s="98"/>
      <c r="I219" s="98"/>
      <c r="J219" s="98"/>
      <c r="K219" s="98"/>
      <c r="L219" s="98"/>
      <c r="M219" s="98"/>
      <c r="N219" s="98"/>
      <c r="O219" s="98"/>
      <c r="P219" s="98"/>
      <c r="Q219" s="98"/>
      <c r="R219" s="98"/>
      <c r="S219" s="98"/>
      <c r="T219" s="98"/>
      <c r="U219" s="98"/>
      <c r="V219" s="98"/>
      <c r="W219" s="98"/>
      <c r="X219" s="98"/>
    </row>
    <row r="220" spans="1:36" ht="15">
      <c r="A220" s="240"/>
      <c r="B220" s="87">
        <v>2611</v>
      </c>
      <c r="C220" s="88" t="s">
        <v>165</v>
      </c>
      <c r="D220" s="97"/>
      <c r="E220" s="98">
        <f t="shared" si="64"/>
        <v>0</v>
      </c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  <c r="R220" s="98"/>
      <c r="S220" s="98"/>
      <c r="T220" s="98"/>
      <c r="U220" s="98"/>
      <c r="V220" s="98"/>
      <c r="W220" s="98"/>
      <c r="X220" s="98"/>
    </row>
    <row r="221" spans="1:36" ht="15">
      <c r="A221" s="240"/>
      <c r="B221" s="87">
        <v>3181</v>
      </c>
      <c r="C221" s="88" t="s">
        <v>135</v>
      </c>
      <c r="D221" s="97"/>
      <c r="E221" s="98">
        <f t="shared" si="64"/>
        <v>0</v>
      </c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  <c r="R221" s="98"/>
      <c r="S221" s="98"/>
      <c r="T221" s="98"/>
      <c r="U221" s="98"/>
      <c r="V221" s="98"/>
      <c r="W221" s="98"/>
      <c r="X221" s="98"/>
    </row>
    <row r="222" spans="1:36" ht="15">
      <c r="A222" s="240"/>
      <c r="B222" s="87">
        <v>3342</v>
      </c>
      <c r="C222" s="90" t="s">
        <v>136</v>
      </c>
      <c r="D222" s="106">
        <v>129600</v>
      </c>
      <c r="E222" s="98">
        <f t="shared" si="64"/>
        <v>0</v>
      </c>
      <c r="F222" s="98"/>
      <c r="G222" s="98"/>
      <c r="H222" s="98"/>
      <c r="I222" s="98"/>
      <c r="J222" s="98"/>
      <c r="K222" s="98"/>
      <c r="L222" s="98"/>
      <c r="M222" s="98"/>
      <c r="N222" s="98"/>
      <c r="O222" s="98"/>
      <c r="P222" s="98"/>
      <c r="Q222" s="98"/>
      <c r="R222" s="98"/>
      <c r="S222" s="98"/>
      <c r="T222" s="98"/>
      <c r="U222" s="98"/>
      <c r="V222" s="98"/>
      <c r="W222" s="98"/>
      <c r="X222" s="98"/>
    </row>
    <row r="223" spans="1:36" ht="15">
      <c r="A223" s="240"/>
      <c r="B223" s="87">
        <v>3351</v>
      </c>
      <c r="C223" s="91" t="s">
        <v>137</v>
      </c>
      <c r="D223" s="99"/>
      <c r="E223" s="98">
        <f t="shared" si="64"/>
        <v>0</v>
      </c>
      <c r="F223" s="98"/>
      <c r="G223" s="98"/>
      <c r="H223" s="98"/>
      <c r="I223" s="98"/>
      <c r="J223" s="98"/>
      <c r="K223" s="98"/>
      <c r="L223" s="98"/>
      <c r="M223" s="98"/>
      <c r="N223" s="98"/>
      <c r="O223" s="98"/>
      <c r="P223" s="98"/>
      <c r="Q223" s="98"/>
      <c r="R223" s="98"/>
      <c r="S223" s="98"/>
      <c r="T223" s="98"/>
      <c r="U223" s="98"/>
      <c r="V223" s="98"/>
      <c r="W223" s="98"/>
      <c r="X223" s="98"/>
    </row>
    <row r="224" spans="1:36" ht="15">
      <c r="A224" s="240"/>
      <c r="B224" s="87">
        <v>3391</v>
      </c>
      <c r="C224" s="91" t="s">
        <v>151</v>
      </c>
      <c r="D224" s="106">
        <f>26400+72000</f>
        <v>98400</v>
      </c>
      <c r="E224" s="98">
        <f t="shared" si="64"/>
        <v>0</v>
      </c>
      <c r="F224" s="98"/>
      <c r="G224" s="98"/>
      <c r="H224" s="98"/>
      <c r="I224" s="98"/>
      <c r="J224" s="98"/>
      <c r="K224" s="98"/>
      <c r="L224" s="98"/>
      <c r="M224" s="98"/>
      <c r="N224" s="98"/>
      <c r="O224" s="98"/>
      <c r="P224" s="98"/>
      <c r="Q224" s="98"/>
      <c r="R224" s="98"/>
      <c r="S224" s="98"/>
      <c r="T224" s="98"/>
      <c r="U224" s="98"/>
      <c r="V224" s="98"/>
      <c r="W224" s="98"/>
      <c r="X224" s="98"/>
    </row>
    <row r="225" spans="1:24" ht="15">
      <c r="A225" s="240"/>
      <c r="B225" s="87">
        <v>3711</v>
      </c>
      <c r="C225" s="91" t="s">
        <v>82</v>
      </c>
      <c r="D225" s="99"/>
      <c r="E225" s="98">
        <f t="shared" si="64"/>
        <v>0</v>
      </c>
      <c r="F225" s="98"/>
      <c r="G225" s="98"/>
      <c r="H225" s="98"/>
      <c r="I225" s="98"/>
      <c r="J225" s="98"/>
      <c r="K225" s="98"/>
      <c r="L225" s="98"/>
      <c r="M225" s="98"/>
      <c r="N225" s="98"/>
      <c r="O225" s="98"/>
      <c r="P225" s="98"/>
      <c r="Q225" s="98"/>
      <c r="R225" s="98"/>
      <c r="S225" s="98"/>
      <c r="T225" s="98"/>
      <c r="U225" s="98"/>
      <c r="V225" s="98"/>
      <c r="W225" s="98"/>
      <c r="X225" s="98"/>
    </row>
    <row r="226" spans="1:24" ht="15">
      <c r="A226" s="240"/>
      <c r="B226" s="139">
        <v>3751</v>
      </c>
      <c r="C226" s="91" t="s">
        <v>138</v>
      </c>
      <c r="D226" s="99"/>
      <c r="E226" s="98">
        <f t="shared" si="64"/>
        <v>0</v>
      </c>
      <c r="F226" s="98"/>
      <c r="G226" s="98"/>
      <c r="H226" s="98"/>
      <c r="I226" s="98"/>
      <c r="J226" s="98"/>
      <c r="K226" s="98"/>
      <c r="L226" s="98"/>
      <c r="M226" s="98"/>
      <c r="N226" s="98"/>
      <c r="O226" s="98"/>
      <c r="P226" s="98"/>
      <c r="Q226" s="98"/>
      <c r="R226" s="98"/>
      <c r="S226" s="98"/>
      <c r="T226" s="98"/>
      <c r="U226" s="98"/>
      <c r="V226" s="98"/>
      <c r="W226" s="98"/>
      <c r="X226" s="98"/>
    </row>
    <row r="227" spans="1:24" ht="15">
      <c r="A227" s="240"/>
      <c r="B227" s="87">
        <v>3791</v>
      </c>
      <c r="C227" s="91" t="s">
        <v>86</v>
      </c>
      <c r="D227" s="99"/>
      <c r="E227" s="98">
        <f t="shared" si="64"/>
        <v>0</v>
      </c>
      <c r="F227" s="98"/>
      <c r="G227" s="98"/>
      <c r="H227" s="98"/>
      <c r="I227" s="98"/>
      <c r="J227" s="98"/>
      <c r="K227" s="98"/>
      <c r="L227" s="98"/>
      <c r="M227" s="98"/>
      <c r="N227" s="98"/>
      <c r="O227" s="98"/>
      <c r="P227" s="98"/>
      <c r="Q227" s="98"/>
      <c r="R227" s="98"/>
      <c r="S227" s="98"/>
      <c r="T227" s="98"/>
      <c r="U227" s="98"/>
      <c r="V227" s="98"/>
      <c r="W227" s="98"/>
      <c r="X227" s="98"/>
    </row>
    <row r="228" spans="1:24" ht="15">
      <c r="A228" s="241"/>
      <c r="B228" s="87">
        <v>3831</v>
      </c>
      <c r="C228" s="91" t="s">
        <v>87</v>
      </c>
      <c r="D228" s="99"/>
      <c r="E228" s="98">
        <f t="shared" si="64"/>
        <v>0</v>
      </c>
      <c r="F228" s="98"/>
      <c r="G228" s="98"/>
      <c r="H228" s="98"/>
      <c r="I228" s="98"/>
      <c r="J228" s="98"/>
      <c r="K228" s="98"/>
      <c r="L228" s="98"/>
      <c r="M228" s="98"/>
      <c r="N228" s="98"/>
      <c r="O228" s="98"/>
      <c r="P228" s="98"/>
      <c r="Q228" s="98"/>
      <c r="R228" s="98"/>
      <c r="S228" s="98"/>
      <c r="T228" s="98"/>
      <c r="U228" s="98"/>
      <c r="V228" s="98"/>
      <c r="W228" s="98"/>
      <c r="X228" s="98"/>
    </row>
    <row r="229" spans="1:24">
      <c r="A229" s="147"/>
      <c r="B229" s="138"/>
      <c r="C229" s="120" t="s">
        <v>160</v>
      </c>
      <c r="D229" s="121">
        <f>SUM(D219:D228)</f>
        <v>228000</v>
      </c>
      <c r="E229" s="149">
        <f t="shared" si="64"/>
        <v>0</v>
      </c>
      <c r="F229" s="145">
        <f>SUM(F219:F228)</f>
        <v>0</v>
      </c>
      <c r="G229" s="145">
        <f t="shared" ref="G229:X229" si="67">SUM(G219:G228)</f>
        <v>0</v>
      </c>
      <c r="H229" s="145">
        <f t="shared" si="67"/>
        <v>0</v>
      </c>
      <c r="I229" s="145">
        <f t="shared" si="67"/>
        <v>0</v>
      </c>
      <c r="J229" s="145">
        <f t="shared" si="67"/>
        <v>0</v>
      </c>
      <c r="K229" s="145">
        <f t="shared" si="67"/>
        <v>0</v>
      </c>
      <c r="L229" s="145">
        <f t="shared" si="67"/>
        <v>0</v>
      </c>
      <c r="M229" s="145">
        <f t="shared" si="67"/>
        <v>0</v>
      </c>
      <c r="N229" s="145">
        <f t="shared" si="67"/>
        <v>0</v>
      </c>
      <c r="O229" s="145">
        <f t="shared" si="67"/>
        <v>0</v>
      </c>
      <c r="P229" s="145">
        <f t="shared" si="67"/>
        <v>0</v>
      </c>
      <c r="Q229" s="145">
        <f t="shared" si="67"/>
        <v>0</v>
      </c>
      <c r="R229" s="145">
        <f t="shared" si="67"/>
        <v>0</v>
      </c>
      <c r="S229" s="145">
        <f t="shared" si="67"/>
        <v>0</v>
      </c>
      <c r="T229" s="145">
        <f t="shared" si="67"/>
        <v>0</v>
      </c>
      <c r="U229" s="145">
        <f t="shared" si="67"/>
        <v>0</v>
      </c>
      <c r="V229" s="145">
        <f t="shared" si="67"/>
        <v>0</v>
      </c>
      <c r="W229" s="145">
        <f t="shared" si="67"/>
        <v>0</v>
      </c>
      <c r="X229" s="145">
        <f t="shared" si="67"/>
        <v>0</v>
      </c>
    </row>
    <row r="230" spans="1:24" ht="24" customHeight="1">
      <c r="A230" s="137" t="s">
        <v>166</v>
      </c>
      <c r="B230" s="87">
        <v>2111</v>
      </c>
      <c r="C230" s="88" t="s">
        <v>134</v>
      </c>
      <c r="D230" s="109">
        <v>80000</v>
      </c>
      <c r="E230" s="98">
        <f t="shared" si="64"/>
        <v>0</v>
      </c>
      <c r="F230" s="98"/>
      <c r="G230" s="98"/>
      <c r="H230" s="98"/>
      <c r="I230" s="98"/>
      <c r="J230" s="98"/>
      <c r="K230" s="98"/>
      <c r="L230" s="98"/>
      <c r="M230" s="98"/>
      <c r="N230" s="98"/>
      <c r="O230" s="98"/>
      <c r="P230" s="98"/>
      <c r="Q230" s="98"/>
      <c r="R230" s="98"/>
      <c r="S230" s="98"/>
      <c r="T230" s="98"/>
      <c r="U230" s="98"/>
      <c r="V230" s="98"/>
      <c r="W230" s="98"/>
      <c r="X230" s="98"/>
    </row>
    <row r="231" spans="1:24" ht="24" customHeight="1">
      <c r="A231" s="137" t="s">
        <v>166</v>
      </c>
      <c r="B231" s="87">
        <v>2121</v>
      </c>
      <c r="C231" s="88" t="s">
        <v>35</v>
      </c>
      <c r="D231" s="97">
        <v>64000</v>
      </c>
      <c r="E231" s="98">
        <f t="shared" si="64"/>
        <v>0</v>
      </c>
      <c r="F231" s="98"/>
      <c r="G231" s="98"/>
      <c r="H231" s="98"/>
      <c r="I231" s="98"/>
      <c r="J231" s="98"/>
      <c r="K231" s="98"/>
      <c r="L231" s="98"/>
      <c r="M231" s="98"/>
      <c r="N231" s="98"/>
      <c r="O231" s="98"/>
      <c r="P231" s="98"/>
      <c r="Q231" s="98"/>
      <c r="R231" s="98"/>
      <c r="S231" s="98"/>
      <c r="T231" s="98"/>
      <c r="U231" s="98"/>
      <c r="V231" s="98"/>
      <c r="W231" s="98"/>
      <c r="X231" s="98"/>
    </row>
    <row r="232" spans="1:24" ht="24" customHeight="1">
      <c r="A232" s="137" t="s">
        <v>166</v>
      </c>
      <c r="B232" s="87">
        <v>2611</v>
      </c>
      <c r="C232" s="88" t="s">
        <v>177</v>
      </c>
      <c r="D232" s="109">
        <v>66000</v>
      </c>
      <c r="E232" s="98">
        <f t="shared" si="64"/>
        <v>0</v>
      </c>
      <c r="F232" s="98"/>
      <c r="G232" s="98"/>
      <c r="H232" s="98"/>
      <c r="I232" s="98"/>
      <c r="J232" s="98"/>
      <c r="K232" s="98"/>
      <c r="L232" s="98"/>
      <c r="M232" s="98"/>
      <c r="N232" s="98"/>
      <c r="O232" s="98"/>
      <c r="P232" s="98"/>
      <c r="Q232" s="98"/>
      <c r="R232" s="98"/>
      <c r="S232" s="98"/>
      <c r="T232" s="98"/>
      <c r="U232" s="98"/>
      <c r="V232" s="98"/>
      <c r="W232" s="98"/>
      <c r="X232" s="98"/>
    </row>
    <row r="233" spans="1:24" ht="24" customHeight="1">
      <c r="A233" s="137" t="s">
        <v>166</v>
      </c>
      <c r="B233" s="87">
        <v>3141</v>
      </c>
      <c r="C233" s="88" t="s">
        <v>144</v>
      </c>
      <c r="D233" s="97"/>
      <c r="E233" s="98">
        <f t="shared" si="64"/>
        <v>0</v>
      </c>
      <c r="F233" s="98"/>
      <c r="G233" s="98"/>
      <c r="H233" s="98"/>
      <c r="I233" s="98"/>
      <c r="J233" s="98"/>
      <c r="K233" s="98"/>
      <c r="L233" s="98"/>
      <c r="M233" s="98"/>
      <c r="N233" s="98"/>
      <c r="O233" s="98"/>
      <c r="P233" s="98"/>
      <c r="Q233" s="98"/>
      <c r="R233" s="98"/>
      <c r="S233" s="98"/>
      <c r="T233" s="98"/>
      <c r="U233" s="98"/>
      <c r="V233" s="98"/>
      <c r="W233" s="98"/>
      <c r="X233" s="98"/>
    </row>
    <row r="234" spans="1:24" ht="24" customHeight="1">
      <c r="A234" s="137" t="s">
        <v>166</v>
      </c>
      <c r="B234" s="87">
        <v>3181</v>
      </c>
      <c r="C234" s="88" t="s">
        <v>135</v>
      </c>
      <c r="D234" s="97">
        <v>4000</v>
      </c>
      <c r="E234" s="98">
        <f t="shared" si="64"/>
        <v>0</v>
      </c>
      <c r="F234" s="98"/>
      <c r="G234" s="98"/>
      <c r="H234" s="98"/>
      <c r="I234" s="98"/>
      <c r="J234" s="98"/>
      <c r="K234" s="98"/>
      <c r="L234" s="98"/>
      <c r="M234" s="98"/>
      <c r="N234" s="98"/>
      <c r="O234" s="98"/>
      <c r="P234" s="98"/>
      <c r="Q234" s="98"/>
      <c r="R234" s="98"/>
      <c r="S234" s="98"/>
      <c r="T234" s="98"/>
      <c r="U234" s="98"/>
      <c r="V234" s="98"/>
      <c r="W234" s="98"/>
      <c r="X234" s="98"/>
    </row>
    <row r="235" spans="1:24" ht="24" customHeight="1">
      <c r="A235" s="137" t="s">
        <v>166</v>
      </c>
      <c r="B235" s="87">
        <v>3342</v>
      </c>
      <c r="C235" s="90" t="s">
        <v>136</v>
      </c>
      <c r="D235" s="100"/>
      <c r="E235" s="98">
        <f t="shared" si="64"/>
        <v>0</v>
      </c>
      <c r="F235" s="98"/>
      <c r="G235" s="98"/>
      <c r="H235" s="98"/>
      <c r="I235" s="98"/>
      <c r="J235" s="98"/>
      <c r="K235" s="98"/>
      <c r="L235" s="98"/>
      <c r="M235" s="98"/>
      <c r="N235" s="98"/>
      <c r="O235" s="98"/>
      <c r="P235" s="98"/>
      <c r="Q235" s="98"/>
      <c r="R235" s="98"/>
      <c r="S235" s="98"/>
      <c r="T235" s="98"/>
      <c r="U235" s="98"/>
      <c r="V235" s="98"/>
      <c r="W235" s="98"/>
      <c r="X235" s="98"/>
    </row>
    <row r="236" spans="1:24" ht="24" customHeight="1">
      <c r="A236" s="137" t="s">
        <v>166</v>
      </c>
      <c r="B236" s="87">
        <v>3351</v>
      </c>
      <c r="C236" s="91" t="s">
        <v>137</v>
      </c>
      <c r="D236" s="99"/>
      <c r="E236" s="98">
        <f t="shared" si="64"/>
        <v>0</v>
      </c>
      <c r="F236" s="98"/>
      <c r="G236" s="98"/>
      <c r="H236" s="98"/>
      <c r="I236" s="98"/>
      <c r="J236" s="98"/>
      <c r="K236" s="98"/>
      <c r="L236" s="98"/>
      <c r="M236" s="98"/>
      <c r="N236" s="98"/>
      <c r="O236" s="98"/>
      <c r="P236" s="98"/>
      <c r="Q236" s="98"/>
      <c r="R236" s="98"/>
      <c r="S236" s="98"/>
      <c r="T236" s="98"/>
      <c r="U236" s="98"/>
      <c r="V236" s="98"/>
      <c r="W236" s="98"/>
      <c r="X236" s="98"/>
    </row>
    <row r="237" spans="1:24" ht="24" customHeight="1">
      <c r="A237" s="137" t="s">
        <v>166</v>
      </c>
      <c r="B237" s="87">
        <v>3391</v>
      </c>
      <c r="C237" s="91" t="s">
        <v>151</v>
      </c>
      <c r="D237" s="99"/>
      <c r="E237" s="98">
        <f t="shared" si="64"/>
        <v>0</v>
      </c>
      <c r="F237" s="98"/>
      <c r="G237" s="98"/>
      <c r="H237" s="98"/>
      <c r="I237" s="98"/>
      <c r="J237" s="98"/>
      <c r="K237" s="98"/>
      <c r="L237" s="98"/>
      <c r="M237" s="98"/>
      <c r="N237" s="98"/>
      <c r="O237" s="98"/>
      <c r="P237" s="98"/>
      <c r="Q237" s="98"/>
      <c r="R237" s="98"/>
      <c r="S237" s="98"/>
      <c r="T237" s="98"/>
      <c r="U237" s="98"/>
      <c r="V237" s="98"/>
      <c r="W237" s="98"/>
      <c r="X237" s="98"/>
    </row>
    <row r="238" spans="1:24" ht="24" customHeight="1">
      <c r="A238" s="137" t="s">
        <v>166</v>
      </c>
      <c r="B238" s="87">
        <v>3711</v>
      </c>
      <c r="C238" s="91" t="s">
        <v>82</v>
      </c>
      <c r="D238" s="109">
        <v>8000</v>
      </c>
      <c r="E238" s="98">
        <f t="shared" si="64"/>
        <v>0</v>
      </c>
      <c r="F238" s="98"/>
      <c r="G238" s="98"/>
      <c r="H238" s="98"/>
      <c r="I238" s="98"/>
      <c r="J238" s="98"/>
      <c r="K238" s="98"/>
      <c r="L238" s="98"/>
      <c r="M238" s="98"/>
      <c r="N238" s="98"/>
      <c r="O238" s="98"/>
      <c r="P238" s="98"/>
      <c r="Q238" s="98"/>
      <c r="R238" s="98"/>
      <c r="S238" s="98"/>
      <c r="T238" s="98"/>
      <c r="U238" s="98"/>
      <c r="V238" s="98"/>
      <c r="W238" s="98"/>
      <c r="X238" s="98"/>
    </row>
    <row r="239" spans="1:24" ht="24" customHeight="1">
      <c r="A239" s="137" t="s">
        <v>166</v>
      </c>
      <c r="B239" s="87">
        <v>3721</v>
      </c>
      <c r="C239" s="91" t="s">
        <v>83</v>
      </c>
      <c r="D239" s="109">
        <v>5000</v>
      </c>
      <c r="E239" s="98">
        <f t="shared" si="64"/>
        <v>0</v>
      </c>
      <c r="F239" s="98"/>
      <c r="G239" s="98"/>
      <c r="H239" s="98"/>
      <c r="I239" s="98"/>
      <c r="J239" s="98"/>
      <c r="K239" s="98"/>
      <c r="L239" s="98"/>
      <c r="M239" s="98"/>
      <c r="N239" s="98"/>
      <c r="O239" s="98"/>
      <c r="P239" s="98"/>
      <c r="Q239" s="98"/>
      <c r="R239" s="98"/>
      <c r="S239" s="98"/>
      <c r="T239" s="98"/>
      <c r="U239" s="98"/>
      <c r="V239" s="98"/>
      <c r="W239" s="98"/>
      <c r="X239" s="98"/>
    </row>
    <row r="240" spans="1:24" ht="24" customHeight="1">
      <c r="A240" s="137" t="s">
        <v>166</v>
      </c>
      <c r="B240" s="87">
        <v>3751</v>
      </c>
      <c r="C240" s="91" t="s">
        <v>138</v>
      </c>
      <c r="D240" s="109">
        <f>40000+24000+6000</f>
        <v>70000</v>
      </c>
      <c r="E240" s="98">
        <f t="shared" si="64"/>
        <v>0</v>
      </c>
      <c r="F240" s="98"/>
      <c r="G240" s="98"/>
      <c r="H240" s="98"/>
      <c r="I240" s="98"/>
      <c r="J240" s="98"/>
      <c r="K240" s="98"/>
      <c r="L240" s="98"/>
      <c r="M240" s="98"/>
      <c r="N240" s="98"/>
      <c r="O240" s="98"/>
      <c r="P240" s="98"/>
      <c r="Q240" s="98"/>
      <c r="R240" s="98"/>
      <c r="S240" s="98"/>
      <c r="T240" s="98"/>
      <c r="U240" s="98"/>
      <c r="V240" s="98"/>
      <c r="W240" s="98"/>
      <c r="X240" s="98"/>
    </row>
    <row r="241" spans="1:24" ht="24" customHeight="1">
      <c r="A241" s="137" t="s">
        <v>166</v>
      </c>
      <c r="B241" s="93">
        <v>3791</v>
      </c>
      <c r="C241" s="92" t="s">
        <v>86</v>
      </c>
      <c r="D241" s="99"/>
      <c r="E241" s="98">
        <f t="shared" si="64"/>
        <v>0</v>
      </c>
      <c r="F241" s="98"/>
      <c r="G241" s="98"/>
      <c r="H241" s="98"/>
      <c r="I241" s="98"/>
      <c r="J241" s="98"/>
      <c r="K241" s="98"/>
      <c r="L241" s="98"/>
      <c r="M241" s="98"/>
      <c r="N241" s="98"/>
      <c r="O241" s="98"/>
      <c r="P241" s="98"/>
      <c r="Q241" s="98"/>
      <c r="R241" s="98"/>
      <c r="S241" s="98"/>
      <c r="T241" s="98"/>
      <c r="U241" s="98"/>
      <c r="V241" s="98"/>
      <c r="W241" s="98"/>
      <c r="X241" s="98"/>
    </row>
    <row r="242" spans="1:24" ht="24" customHeight="1">
      <c r="A242" s="137" t="s">
        <v>166</v>
      </c>
      <c r="B242" s="131">
        <v>3831</v>
      </c>
      <c r="C242" s="92" t="s">
        <v>87</v>
      </c>
      <c r="D242" s="99"/>
      <c r="E242" s="98">
        <f t="shared" si="64"/>
        <v>0</v>
      </c>
      <c r="F242" s="98"/>
      <c r="G242" s="98"/>
      <c r="H242" s="98"/>
      <c r="I242" s="98"/>
      <c r="J242" s="98"/>
      <c r="K242" s="98"/>
      <c r="L242" s="98"/>
      <c r="M242" s="98"/>
      <c r="N242" s="98"/>
      <c r="O242" s="98"/>
      <c r="P242" s="98"/>
      <c r="Q242" s="98"/>
      <c r="R242" s="98"/>
      <c r="S242" s="98"/>
      <c r="T242" s="98"/>
      <c r="U242" s="98"/>
      <c r="V242" s="98"/>
      <c r="W242" s="98"/>
      <c r="X242" s="98"/>
    </row>
    <row r="243" spans="1:24" ht="24" customHeight="1">
      <c r="A243" s="137" t="s">
        <v>166</v>
      </c>
      <c r="B243" s="146"/>
      <c r="C243" s="134" t="s">
        <v>160</v>
      </c>
      <c r="D243" s="121">
        <f>SUM(D230:D242)</f>
        <v>297000</v>
      </c>
      <c r="E243" s="149">
        <f t="shared" si="64"/>
        <v>0</v>
      </c>
      <c r="F243" s="121">
        <f>SUM(F230:F242)</f>
        <v>0</v>
      </c>
      <c r="G243" s="121">
        <f t="shared" ref="G243:X243" si="68">SUM(G230:G242)</f>
        <v>0</v>
      </c>
      <c r="H243" s="121">
        <f t="shared" si="68"/>
        <v>0</v>
      </c>
      <c r="I243" s="121">
        <f t="shared" si="68"/>
        <v>0</v>
      </c>
      <c r="J243" s="121">
        <f t="shared" si="68"/>
        <v>0</v>
      </c>
      <c r="K243" s="121">
        <f t="shared" si="68"/>
        <v>0</v>
      </c>
      <c r="L243" s="121">
        <f t="shared" si="68"/>
        <v>0</v>
      </c>
      <c r="M243" s="121">
        <f t="shared" si="68"/>
        <v>0</v>
      </c>
      <c r="N243" s="121">
        <f t="shared" si="68"/>
        <v>0</v>
      </c>
      <c r="O243" s="121">
        <f t="shared" si="68"/>
        <v>0</v>
      </c>
      <c r="P243" s="121">
        <f t="shared" si="68"/>
        <v>0</v>
      </c>
      <c r="Q243" s="121">
        <f t="shared" si="68"/>
        <v>0</v>
      </c>
      <c r="R243" s="121">
        <f t="shared" si="68"/>
        <v>0</v>
      </c>
      <c r="S243" s="121">
        <f t="shared" si="68"/>
        <v>0</v>
      </c>
      <c r="T243" s="121">
        <f t="shared" si="68"/>
        <v>0</v>
      </c>
      <c r="U243" s="121">
        <f t="shared" si="68"/>
        <v>0</v>
      </c>
      <c r="V243" s="121">
        <f t="shared" si="68"/>
        <v>0</v>
      </c>
      <c r="W243" s="121">
        <f t="shared" si="68"/>
        <v>0</v>
      </c>
      <c r="X243" s="121">
        <f t="shared" si="68"/>
        <v>0</v>
      </c>
    </row>
    <row r="244" spans="1:24" ht="15">
      <c r="A244" s="118"/>
      <c r="B244" s="118"/>
      <c r="C244" s="67"/>
      <c r="D244" s="110"/>
      <c r="E244" s="102"/>
      <c r="F244" s="101"/>
      <c r="G244" s="102"/>
      <c r="H244" s="102"/>
      <c r="I244" s="102"/>
      <c r="J244" s="115"/>
      <c r="K244" s="115"/>
      <c r="L244" s="115"/>
      <c r="M244" s="116"/>
      <c r="N244" s="115"/>
      <c r="O244" s="102"/>
      <c r="P244" s="102"/>
      <c r="Q244" s="102"/>
      <c r="R244" s="102"/>
      <c r="S244" s="102"/>
      <c r="T244" s="102"/>
      <c r="U244" s="102"/>
      <c r="V244" s="102"/>
      <c r="W244" s="102"/>
      <c r="X244" s="102"/>
    </row>
    <row r="245" spans="1:24">
      <c r="A245" s="103"/>
      <c r="B245" s="103"/>
      <c r="C245" s="104" t="s">
        <v>145</v>
      </c>
      <c r="D245" s="105">
        <f>D229+D209+D218+D200+D190+D181+D172+D161+D150+D139+D130+D119+D110+D101+D90+D79+D68+D59+D48+D38+D28+D17+D243</f>
        <v>4579200</v>
      </c>
      <c r="E245" s="105"/>
      <c r="F245" s="105"/>
      <c r="G245" s="102"/>
      <c r="H245" s="102"/>
      <c r="I245" s="102"/>
      <c r="J245" s="115"/>
      <c r="K245" s="115"/>
      <c r="L245" s="115"/>
      <c r="M245" s="116"/>
      <c r="N245" s="115"/>
      <c r="O245" s="102"/>
      <c r="P245" s="102"/>
      <c r="Q245" s="102"/>
      <c r="R245" s="102"/>
      <c r="S245" s="102"/>
      <c r="T245" s="102"/>
      <c r="U245" s="102"/>
      <c r="V245" s="102"/>
      <c r="W245" s="102"/>
      <c r="X245" s="102"/>
    </row>
    <row r="246" spans="1:24" ht="15">
      <c r="E246" s="102"/>
      <c r="F246" s="102"/>
      <c r="G246" s="102"/>
      <c r="H246" s="102"/>
      <c r="I246" s="102"/>
      <c r="J246" s="115"/>
      <c r="K246" s="115"/>
      <c r="L246" s="115"/>
      <c r="M246" s="116"/>
      <c r="N246" s="115"/>
      <c r="O246" s="102"/>
      <c r="P246" s="102"/>
      <c r="Q246" s="102"/>
      <c r="R246" s="102"/>
      <c r="S246" s="102"/>
      <c r="T246" s="102"/>
      <c r="U246" s="102"/>
      <c r="V246" s="102"/>
      <c r="W246" s="102"/>
      <c r="X246" s="102"/>
    </row>
    <row r="247" spans="1:24">
      <c r="G247" s="102"/>
      <c r="H247" s="102"/>
      <c r="I247" s="102"/>
      <c r="J247" s="115"/>
      <c r="K247" s="115"/>
      <c r="L247" s="115"/>
      <c r="M247" s="115"/>
      <c r="N247" s="115"/>
      <c r="O247" s="102"/>
      <c r="P247" s="102"/>
      <c r="Q247" s="102"/>
      <c r="R247" s="102"/>
      <c r="S247" s="102"/>
      <c r="T247" s="102"/>
      <c r="U247" s="102"/>
      <c r="V247" s="102"/>
      <c r="W247" s="102"/>
      <c r="X247" s="102"/>
    </row>
    <row r="248" spans="1:24" ht="15">
      <c r="E248" s="107"/>
      <c r="F248" s="86"/>
      <c r="G248" s="102"/>
      <c r="H248" s="102"/>
      <c r="I248" s="102"/>
      <c r="J248" s="115"/>
      <c r="K248" s="115"/>
      <c r="L248" s="115"/>
      <c r="M248" s="115"/>
      <c r="N248" s="115"/>
      <c r="O248" s="102"/>
      <c r="P248" s="102"/>
      <c r="Q248" s="102"/>
      <c r="R248" s="102"/>
      <c r="S248" s="102"/>
      <c r="T248" s="102"/>
      <c r="U248" s="102"/>
      <c r="V248" s="102"/>
      <c r="W248" s="102"/>
      <c r="X248" s="102"/>
    </row>
    <row r="249" spans="1:24" ht="15">
      <c r="E249" s="107"/>
      <c r="F249" s="86"/>
      <c r="G249" s="102"/>
      <c r="H249" s="102"/>
      <c r="I249" s="102"/>
      <c r="J249" s="115"/>
      <c r="K249" s="115"/>
      <c r="L249" s="115"/>
      <c r="M249" s="115"/>
      <c r="N249" s="115"/>
      <c r="O249" s="102"/>
      <c r="P249" s="102"/>
      <c r="Q249" s="102"/>
      <c r="R249" s="102"/>
      <c r="S249" s="102"/>
      <c r="T249" s="102"/>
      <c r="U249" s="102"/>
      <c r="V249" s="102"/>
      <c r="W249" s="102"/>
      <c r="X249" s="102"/>
    </row>
    <row r="250" spans="1:24" ht="15">
      <c r="E250" s="107"/>
      <c r="F250" s="86"/>
      <c r="G250" s="102"/>
      <c r="H250" s="102"/>
      <c r="I250" s="102"/>
      <c r="J250" s="115"/>
      <c r="K250" s="115"/>
      <c r="L250" s="115"/>
      <c r="M250" s="115"/>
      <c r="N250" s="115"/>
      <c r="O250" s="102"/>
      <c r="P250" s="102"/>
      <c r="Q250" s="102"/>
      <c r="R250" s="102"/>
      <c r="S250" s="102"/>
      <c r="T250" s="102"/>
      <c r="U250" s="102"/>
      <c r="V250" s="102"/>
      <c r="W250" s="102"/>
      <c r="X250" s="102"/>
    </row>
    <row r="251" spans="1:24" ht="15">
      <c r="E251" s="107"/>
      <c r="F251" s="86"/>
      <c r="G251" s="102"/>
      <c r="H251" s="102"/>
      <c r="I251" s="102"/>
      <c r="J251" s="115"/>
      <c r="K251" s="115"/>
      <c r="L251" s="115"/>
      <c r="M251" s="115"/>
      <c r="N251" s="115"/>
      <c r="O251" s="102"/>
      <c r="P251" s="102"/>
      <c r="Q251" s="102"/>
      <c r="R251" s="102"/>
      <c r="S251" s="102"/>
      <c r="T251" s="102"/>
      <c r="U251" s="102"/>
      <c r="V251" s="102"/>
      <c r="W251" s="102"/>
      <c r="X251" s="102"/>
    </row>
    <row r="252" spans="1:24" ht="15">
      <c r="E252" s="107"/>
      <c r="F252" s="86"/>
      <c r="G252" s="102"/>
      <c r="H252" s="102"/>
      <c r="I252" s="102"/>
      <c r="J252" s="115"/>
      <c r="K252" s="115"/>
      <c r="L252" s="115"/>
      <c r="M252" s="115"/>
      <c r="N252" s="115"/>
      <c r="O252" s="102"/>
      <c r="P252" s="102"/>
      <c r="Q252" s="102"/>
      <c r="R252" s="102"/>
      <c r="S252" s="102"/>
      <c r="T252" s="102"/>
      <c r="U252" s="102"/>
      <c r="V252" s="102"/>
      <c r="W252" s="102"/>
      <c r="X252" s="102"/>
    </row>
    <row r="253" spans="1:24" ht="15">
      <c r="E253" s="107"/>
      <c r="F253" s="86"/>
      <c r="G253" s="102"/>
      <c r="H253" s="102"/>
      <c r="I253" s="102"/>
      <c r="J253" s="115"/>
      <c r="K253" s="115"/>
      <c r="L253" s="115"/>
      <c r="M253" s="115"/>
      <c r="N253" s="115"/>
      <c r="O253" s="102"/>
      <c r="P253" s="102"/>
      <c r="Q253" s="102"/>
      <c r="R253" s="102"/>
      <c r="S253" s="102"/>
      <c r="T253" s="102"/>
      <c r="U253" s="102"/>
      <c r="V253" s="102"/>
      <c r="W253" s="102"/>
      <c r="X253" s="102"/>
    </row>
    <row r="254" spans="1:24" ht="15">
      <c r="E254" s="107"/>
      <c r="F254" s="86"/>
      <c r="G254" s="102"/>
      <c r="H254" s="102"/>
      <c r="I254" s="102"/>
      <c r="J254" s="115"/>
      <c r="K254" s="115"/>
      <c r="L254" s="115"/>
      <c r="M254" s="115"/>
      <c r="N254" s="115"/>
      <c r="O254" s="102"/>
      <c r="P254" s="102"/>
      <c r="Q254" s="102"/>
      <c r="R254" s="102"/>
      <c r="S254" s="102"/>
      <c r="T254" s="102"/>
      <c r="U254" s="102"/>
      <c r="V254" s="102"/>
      <c r="W254" s="102"/>
      <c r="X254" s="102"/>
    </row>
    <row r="255" spans="1:24" ht="15">
      <c r="E255" s="107"/>
      <c r="F255" s="86"/>
      <c r="G255" s="102"/>
      <c r="H255" s="102"/>
      <c r="I255" s="102"/>
      <c r="J255" s="115"/>
      <c r="K255" s="115"/>
      <c r="L255" s="115"/>
      <c r="M255" s="115"/>
      <c r="N255" s="115"/>
      <c r="O255" s="102"/>
      <c r="P255" s="102"/>
      <c r="Q255" s="102"/>
      <c r="R255" s="102"/>
      <c r="S255" s="102"/>
      <c r="T255" s="102"/>
      <c r="U255" s="102"/>
      <c r="V255" s="102"/>
      <c r="W255" s="102"/>
      <c r="X255" s="102"/>
    </row>
    <row r="256" spans="1:24" ht="15">
      <c r="E256" s="107"/>
      <c r="F256" s="86"/>
      <c r="G256" s="102"/>
      <c r="H256" s="102"/>
      <c r="I256" s="102"/>
      <c r="J256" s="115"/>
      <c r="K256" s="115"/>
      <c r="L256" s="115"/>
      <c r="M256" s="115"/>
      <c r="N256" s="115"/>
      <c r="O256" s="102"/>
      <c r="P256" s="102"/>
      <c r="Q256" s="102"/>
      <c r="R256" s="102"/>
      <c r="S256" s="102"/>
      <c r="T256" s="102"/>
      <c r="U256" s="102"/>
      <c r="V256" s="102"/>
      <c r="W256" s="102"/>
      <c r="X256" s="102"/>
    </row>
    <row r="257" spans="5:24" ht="15">
      <c r="E257" s="107"/>
      <c r="F257" s="86"/>
      <c r="G257" s="102"/>
      <c r="H257" s="102"/>
      <c r="I257" s="102"/>
      <c r="J257" s="115"/>
      <c r="K257" s="115"/>
      <c r="L257" s="115"/>
      <c r="M257" s="115"/>
      <c r="N257" s="115"/>
      <c r="O257" s="102"/>
      <c r="P257" s="102"/>
      <c r="Q257" s="102"/>
      <c r="R257" s="102"/>
      <c r="S257" s="102"/>
      <c r="T257" s="102"/>
      <c r="U257" s="102"/>
      <c r="V257" s="102"/>
      <c r="W257" s="102"/>
      <c r="X257" s="102"/>
    </row>
    <row r="258" spans="5:24" ht="15">
      <c r="E258" s="107"/>
      <c r="F258" s="86"/>
      <c r="G258" s="102"/>
      <c r="H258" s="102"/>
      <c r="I258" s="102"/>
      <c r="J258" s="115"/>
      <c r="K258" s="115"/>
      <c r="L258" s="115"/>
      <c r="M258" s="115"/>
      <c r="N258" s="115"/>
      <c r="O258" s="102"/>
      <c r="P258" s="102"/>
      <c r="Q258" s="102"/>
      <c r="R258" s="102"/>
      <c r="S258" s="102"/>
      <c r="T258" s="102"/>
      <c r="U258" s="102"/>
      <c r="V258" s="102"/>
      <c r="W258" s="102"/>
      <c r="X258" s="102"/>
    </row>
    <row r="259" spans="5:24" ht="15">
      <c r="E259" s="107"/>
      <c r="F259" s="86"/>
      <c r="G259" s="102"/>
      <c r="H259" s="102"/>
      <c r="I259" s="102"/>
      <c r="J259" s="115"/>
      <c r="K259" s="115"/>
      <c r="L259" s="115"/>
      <c r="M259" s="115"/>
      <c r="N259" s="115"/>
      <c r="O259" s="102"/>
      <c r="P259" s="102"/>
      <c r="Q259" s="102"/>
      <c r="R259" s="102"/>
      <c r="S259" s="102"/>
      <c r="T259" s="102"/>
      <c r="U259" s="102"/>
      <c r="V259" s="102"/>
      <c r="W259" s="102"/>
      <c r="X259" s="102"/>
    </row>
    <row r="260" spans="5:24" ht="15">
      <c r="E260" s="107"/>
      <c r="F260" s="86"/>
      <c r="G260" s="102"/>
      <c r="H260" s="102"/>
      <c r="I260" s="102"/>
      <c r="J260" s="115"/>
      <c r="K260" s="115"/>
      <c r="L260" s="115"/>
      <c r="M260" s="115"/>
      <c r="N260" s="115"/>
      <c r="O260" s="102"/>
      <c r="P260" s="102"/>
      <c r="Q260" s="102"/>
      <c r="R260" s="102"/>
      <c r="S260" s="102"/>
      <c r="T260" s="102"/>
      <c r="U260" s="102"/>
      <c r="V260" s="102"/>
      <c r="W260" s="102"/>
      <c r="X260" s="102"/>
    </row>
    <row r="261" spans="5:24" ht="15">
      <c r="E261" s="107"/>
      <c r="F261" s="86"/>
      <c r="G261" s="102"/>
      <c r="H261" s="102"/>
      <c r="I261" s="102"/>
      <c r="J261" s="115"/>
      <c r="K261" s="115"/>
      <c r="L261" s="115"/>
      <c r="M261" s="115"/>
      <c r="N261" s="115"/>
      <c r="O261" s="102"/>
      <c r="P261" s="102"/>
      <c r="Q261" s="102"/>
      <c r="R261" s="102"/>
      <c r="S261" s="102"/>
      <c r="T261" s="102"/>
      <c r="U261" s="102"/>
      <c r="V261" s="102"/>
      <c r="W261" s="102"/>
      <c r="X261" s="102"/>
    </row>
    <row r="262" spans="5:24" ht="15">
      <c r="E262" s="102"/>
      <c r="F262" s="102"/>
      <c r="G262" s="102"/>
      <c r="H262" s="102"/>
      <c r="I262" s="102"/>
      <c r="J262" s="115"/>
      <c r="K262" s="115"/>
      <c r="L262" s="115"/>
      <c r="M262" s="115"/>
      <c r="N262" s="115"/>
      <c r="O262" s="102"/>
      <c r="P262" s="102"/>
      <c r="Q262" s="102"/>
      <c r="R262" s="102"/>
      <c r="S262" s="102"/>
      <c r="T262" s="102"/>
      <c r="U262" s="102"/>
      <c r="V262" s="102"/>
      <c r="W262" s="102"/>
      <c r="X262" s="102"/>
    </row>
    <row r="263" spans="5:24" ht="15">
      <c r="E263" s="102"/>
      <c r="F263" s="102"/>
      <c r="G263" s="102"/>
      <c r="H263" s="102"/>
      <c r="I263" s="102"/>
      <c r="J263" s="115"/>
      <c r="K263" s="115"/>
      <c r="L263" s="115"/>
      <c r="M263" s="115"/>
      <c r="N263" s="115"/>
      <c r="O263" s="102"/>
      <c r="P263" s="102"/>
      <c r="Q263" s="102"/>
      <c r="R263" s="102"/>
      <c r="S263" s="102"/>
      <c r="T263" s="102"/>
      <c r="U263" s="102"/>
      <c r="V263" s="102"/>
      <c r="W263" s="102"/>
      <c r="X263" s="102"/>
    </row>
    <row r="264" spans="5:24" ht="15">
      <c r="E264" s="102"/>
      <c r="F264" s="102"/>
      <c r="G264" s="102"/>
      <c r="H264" s="102"/>
      <c r="I264" s="102"/>
      <c r="J264" s="115"/>
      <c r="K264" s="115"/>
      <c r="L264" s="115"/>
      <c r="M264" s="115"/>
      <c r="N264" s="115"/>
      <c r="O264" s="102"/>
      <c r="P264" s="102"/>
      <c r="Q264" s="102"/>
      <c r="R264" s="102"/>
      <c r="S264" s="102"/>
      <c r="T264" s="102"/>
      <c r="U264" s="102"/>
      <c r="V264" s="102"/>
      <c r="W264" s="102"/>
      <c r="X264" s="102"/>
    </row>
    <row r="265" spans="5:24" ht="15">
      <c r="E265" s="102"/>
      <c r="F265" s="102"/>
      <c r="G265" s="102"/>
      <c r="H265" s="102"/>
      <c r="I265" s="102"/>
      <c r="J265" s="115"/>
      <c r="K265" s="115"/>
      <c r="L265" s="115"/>
      <c r="M265" s="115"/>
      <c r="N265" s="115"/>
      <c r="O265" s="102"/>
      <c r="P265" s="102"/>
      <c r="Q265" s="102"/>
      <c r="R265" s="102"/>
      <c r="S265" s="102"/>
      <c r="T265" s="102"/>
      <c r="U265" s="102"/>
      <c r="V265" s="102"/>
      <c r="W265" s="102"/>
      <c r="X265" s="102"/>
    </row>
    <row r="266" spans="5:24" ht="15">
      <c r="E266" s="102"/>
      <c r="F266" s="102"/>
      <c r="G266" s="102"/>
      <c r="H266" s="102"/>
      <c r="I266" s="102"/>
      <c r="J266" s="115"/>
      <c r="K266" s="115"/>
      <c r="L266" s="115"/>
      <c r="M266" s="115"/>
      <c r="N266" s="115"/>
      <c r="O266" s="102"/>
      <c r="P266" s="102"/>
      <c r="Q266" s="102"/>
      <c r="R266" s="102"/>
      <c r="S266" s="102"/>
      <c r="T266" s="102"/>
      <c r="U266" s="102"/>
      <c r="V266" s="102"/>
      <c r="W266" s="102"/>
      <c r="X266" s="102"/>
    </row>
    <row r="267" spans="5:24" ht="15">
      <c r="E267" s="102"/>
      <c r="F267" s="102"/>
      <c r="G267" s="102"/>
      <c r="H267" s="102"/>
      <c r="I267" s="102"/>
      <c r="J267" s="115"/>
      <c r="K267" s="115"/>
      <c r="L267" s="115"/>
      <c r="M267" s="115"/>
      <c r="N267" s="115"/>
      <c r="O267" s="102"/>
      <c r="P267" s="102"/>
      <c r="Q267" s="102"/>
      <c r="R267" s="102"/>
      <c r="S267" s="102"/>
      <c r="T267" s="102"/>
      <c r="U267" s="102"/>
      <c r="V267" s="102"/>
      <c r="W267" s="102"/>
      <c r="X267" s="102"/>
    </row>
    <row r="268" spans="5:24" ht="15">
      <c r="E268" s="102"/>
      <c r="F268" s="102"/>
      <c r="G268" s="102"/>
      <c r="H268" s="102"/>
      <c r="I268" s="102"/>
      <c r="J268" s="115"/>
      <c r="K268" s="115"/>
      <c r="L268" s="115"/>
      <c r="M268" s="115"/>
      <c r="N268" s="115"/>
      <c r="O268" s="102"/>
      <c r="P268" s="102"/>
      <c r="Q268" s="102"/>
      <c r="R268" s="102"/>
      <c r="S268" s="102"/>
      <c r="T268" s="102"/>
      <c r="U268" s="102"/>
      <c r="V268" s="102"/>
      <c r="W268" s="102"/>
      <c r="X268" s="102"/>
    </row>
    <row r="269" spans="5:24" ht="15">
      <c r="E269" s="102"/>
      <c r="F269" s="102"/>
      <c r="G269" s="102"/>
      <c r="H269" s="102"/>
      <c r="I269" s="102"/>
      <c r="J269" s="115"/>
      <c r="K269" s="115"/>
      <c r="L269" s="115"/>
      <c r="M269" s="115"/>
      <c r="N269" s="115"/>
      <c r="O269" s="102"/>
      <c r="P269" s="102"/>
      <c r="Q269" s="102"/>
      <c r="R269" s="102"/>
      <c r="S269" s="102"/>
      <c r="T269" s="102"/>
      <c r="U269" s="102"/>
      <c r="V269" s="102"/>
      <c r="W269" s="102"/>
      <c r="X269" s="102"/>
    </row>
    <row r="270" spans="5:24" ht="15">
      <c r="E270" s="102"/>
      <c r="F270" s="102"/>
      <c r="G270" s="102"/>
      <c r="H270" s="102"/>
      <c r="I270" s="102"/>
      <c r="J270" s="115"/>
      <c r="K270" s="115"/>
      <c r="L270" s="115"/>
      <c r="M270" s="115"/>
      <c r="N270" s="115"/>
      <c r="O270" s="102"/>
      <c r="P270" s="102"/>
      <c r="Q270" s="102"/>
      <c r="R270" s="102"/>
      <c r="S270" s="102"/>
      <c r="T270" s="102"/>
      <c r="U270" s="102"/>
      <c r="V270" s="102"/>
      <c r="W270" s="102"/>
      <c r="X270" s="102"/>
    </row>
    <row r="271" spans="5:24" ht="15">
      <c r="E271" s="102"/>
      <c r="F271" s="102"/>
      <c r="G271" s="102"/>
      <c r="H271" s="102"/>
      <c r="I271" s="102"/>
      <c r="J271" s="115"/>
      <c r="K271" s="115"/>
      <c r="L271" s="115"/>
      <c r="M271" s="115"/>
      <c r="N271" s="115"/>
      <c r="O271" s="102"/>
      <c r="P271" s="102"/>
      <c r="Q271" s="102"/>
      <c r="R271" s="102"/>
      <c r="S271" s="102"/>
      <c r="T271" s="102"/>
      <c r="U271" s="102"/>
      <c r="V271" s="102"/>
      <c r="W271" s="102"/>
      <c r="X271" s="102"/>
    </row>
    <row r="272" spans="5:24" ht="15">
      <c r="E272" s="102"/>
      <c r="F272" s="102"/>
      <c r="G272" s="102"/>
      <c r="H272" s="102"/>
      <c r="I272" s="102"/>
      <c r="J272" s="115"/>
      <c r="K272" s="115"/>
      <c r="L272" s="115"/>
      <c r="M272" s="115"/>
      <c r="N272" s="115"/>
      <c r="O272" s="102"/>
      <c r="P272" s="102"/>
      <c r="Q272" s="102"/>
      <c r="R272" s="102"/>
      <c r="S272" s="102"/>
      <c r="T272" s="102"/>
      <c r="U272" s="102"/>
      <c r="V272" s="102"/>
      <c r="W272" s="102"/>
      <c r="X272" s="102"/>
    </row>
    <row r="273" spans="5:24" ht="15">
      <c r="E273" s="102"/>
      <c r="F273" s="102"/>
      <c r="G273" s="102"/>
      <c r="H273" s="102"/>
      <c r="I273" s="102"/>
      <c r="J273" s="115"/>
      <c r="K273" s="115"/>
      <c r="L273" s="115"/>
      <c r="M273" s="115"/>
      <c r="N273" s="115"/>
      <c r="O273" s="102"/>
      <c r="P273" s="102"/>
      <c r="Q273" s="102"/>
      <c r="R273" s="102"/>
      <c r="S273" s="102"/>
      <c r="T273" s="102"/>
      <c r="U273" s="102"/>
      <c r="V273" s="102"/>
      <c r="W273" s="102"/>
      <c r="X273" s="102"/>
    </row>
    <row r="274" spans="5:24" ht="15">
      <c r="E274" s="102"/>
      <c r="F274" s="102"/>
      <c r="G274" s="102"/>
      <c r="H274" s="102"/>
      <c r="I274" s="102"/>
      <c r="J274" s="115"/>
      <c r="K274" s="115"/>
      <c r="L274" s="115"/>
      <c r="M274" s="115"/>
      <c r="N274" s="115"/>
      <c r="O274" s="102"/>
      <c r="P274" s="102"/>
      <c r="Q274" s="102"/>
      <c r="R274" s="102"/>
      <c r="S274" s="102"/>
      <c r="T274" s="102"/>
      <c r="U274" s="102"/>
      <c r="V274" s="102"/>
      <c r="W274" s="102"/>
      <c r="X274" s="102"/>
    </row>
    <row r="275" spans="5:24" ht="15">
      <c r="E275" s="102"/>
      <c r="F275" s="102"/>
      <c r="G275" s="102"/>
      <c r="H275" s="102"/>
      <c r="I275" s="102"/>
      <c r="J275" s="115"/>
      <c r="K275" s="115"/>
      <c r="L275" s="115"/>
      <c r="M275" s="115"/>
      <c r="N275" s="115"/>
      <c r="O275" s="102"/>
      <c r="P275" s="102"/>
      <c r="Q275" s="102"/>
      <c r="R275" s="102"/>
      <c r="S275" s="102"/>
      <c r="T275" s="102"/>
      <c r="U275" s="102"/>
      <c r="V275" s="102"/>
      <c r="W275" s="102"/>
      <c r="X275" s="102"/>
    </row>
    <row r="276" spans="5:24" ht="15">
      <c r="E276" s="102"/>
      <c r="F276" s="102"/>
      <c r="G276" s="102"/>
      <c r="H276" s="102"/>
      <c r="I276" s="102"/>
      <c r="J276" s="115"/>
      <c r="K276" s="115"/>
      <c r="L276" s="115"/>
      <c r="M276" s="115"/>
      <c r="N276" s="115"/>
      <c r="O276" s="102"/>
      <c r="P276" s="102"/>
      <c r="Q276" s="102"/>
      <c r="R276" s="102"/>
      <c r="S276" s="102"/>
      <c r="T276" s="102"/>
      <c r="U276" s="102"/>
      <c r="V276" s="102"/>
      <c r="W276" s="102"/>
      <c r="X276" s="102"/>
    </row>
    <row r="277" spans="5:24" ht="15">
      <c r="E277" s="102"/>
      <c r="F277" s="102"/>
      <c r="G277" s="102"/>
      <c r="H277" s="102"/>
      <c r="I277" s="102"/>
      <c r="J277" s="115"/>
      <c r="K277" s="115"/>
      <c r="L277" s="115"/>
      <c r="M277" s="115"/>
      <c r="N277" s="115"/>
      <c r="O277" s="102"/>
      <c r="P277" s="102"/>
      <c r="Q277" s="102"/>
      <c r="R277" s="102"/>
      <c r="S277" s="102"/>
      <c r="T277" s="102"/>
      <c r="U277" s="102"/>
      <c r="V277" s="102"/>
      <c r="W277" s="102"/>
      <c r="X277" s="102"/>
    </row>
    <row r="278" spans="5:24" ht="15">
      <c r="E278" s="102"/>
      <c r="F278" s="102"/>
      <c r="G278" s="102"/>
      <c r="H278" s="102"/>
      <c r="I278" s="102"/>
      <c r="J278" s="115"/>
      <c r="K278" s="115"/>
      <c r="L278" s="115"/>
      <c r="M278" s="115"/>
      <c r="N278" s="115"/>
      <c r="O278" s="102"/>
      <c r="P278" s="102"/>
      <c r="Q278" s="102"/>
      <c r="R278" s="102"/>
      <c r="S278" s="102"/>
      <c r="T278" s="102"/>
      <c r="U278" s="102"/>
      <c r="V278" s="102"/>
      <c r="W278" s="102"/>
      <c r="X278" s="102"/>
    </row>
    <row r="279" spans="5:24" ht="15">
      <c r="E279" s="102"/>
      <c r="F279" s="102"/>
      <c r="G279" s="102"/>
      <c r="H279" s="102"/>
      <c r="I279" s="102"/>
      <c r="J279" s="115"/>
      <c r="K279" s="115"/>
      <c r="L279" s="115"/>
      <c r="M279" s="115"/>
      <c r="N279" s="115"/>
      <c r="O279" s="102"/>
      <c r="P279" s="102"/>
      <c r="Q279" s="102"/>
      <c r="R279" s="102"/>
      <c r="S279" s="102"/>
      <c r="T279" s="102"/>
      <c r="U279" s="102"/>
      <c r="V279" s="102"/>
      <c r="W279" s="102"/>
      <c r="X279" s="102"/>
    </row>
    <row r="280" spans="5:24" ht="15">
      <c r="E280" s="102"/>
      <c r="F280" s="102"/>
      <c r="G280" s="102"/>
      <c r="H280" s="102"/>
      <c r="I280" s="102"/>
      <c r="J280" s="115"/>
      <c r="K280" s="115"/>
      <c r="L280" s="115"/>
      <c r="M280" s="115"/>
      <c r="N280" s="115"/>
      <c r="O280" s="102"/>
      <c r="P280" s="102"/>
      <c r="Q280" s="102"/>
      <c r="R280" s="102"/>
      <c r="S280" s="102"/>
      <c r="T280" s="102"/>
      <c r="U280" s="102"/>
      <c r="V280" s="102"/>
      <c r="W280" s="102"/>
      <c r="X280" s="102"/>
    </row>
    <row r="281" spans="5:24" ht="15">
      <c r="E281" s="102"/>
      <c r="F281" s="102"/>
      <c r="G281" s="102"/>
      <c r="H281" s="102"/>
      <c r="I281" s="102"/>
      <c r="J281" s="115"/>
      <c r="K281" s="115"/>
      <c r="L281" s="115"/>
      <c r="M281" s="115"/>
      <c r="N281" s="115"/>
      <c r="O281" s="102"/>
      <c r="P281" s="102"/>
      <c r="Q281" s="102"/>
      <c r="R281" s="102"/>
      <c r="S281" s="102"/>
      <c r="T281" s="102"/>
      <c r="U281" s="102"/>
      <c r="V281" s="102"/>
      <c r="W281" s="102"/>
      <c r="X281" s="102"/>
    </row>
    <row r="282" spans="5:24" ht="15">
      <c r="E282" s="102"/>
      <c r="F282" s="102"/>
      <c r="G282" s="102"/>
      <c r="H282" s="102"/>
      <c r="I282" s="102"/>
      <c r="J282" s="115"/>
      <c r="K282" s="115"/>
      <c r="L282" s="115"/>
      <c r="M282" s="115"/>
      <c r="N282" s="115"/>
      <c r="O282" s="102"/>
      <c r="P282" s="102"/>
      <c r="Q282" s="102"/>
      <c r="R282" s="102"/>
      <c r="S282" s="102"/>
      <c r="T282" s="102"/>
      <c r="U282" s="102"/>
      <c r="V282" s="102"/>
      <c r="W282" s="102"/>
      <c r="X282" s="102"/>
    </row>
    <row r="283" spans="5:24" ht="15">
      <c r="E283" s="102"/>
      <c r="F283" s="102"/>
      <c r="G283" s="102"/>
      <c r="H283" s="102"/>
      <c r="I283" s="102"/>
      <c r="J283" s="115"/>
      <c r="K283" s="115"/>
      <c r="L283" s="115"/>
      <c r="M283" s="115"/>
      <c r="N283" s="115"/>
      <c r="O283" s="102"/>
      <c r="P283" s="102"/>
      <c r="Q283" s="102"/>
      <c r="R283" s="102"/>
      <c r="S283" s="102"/>
      <c r="T283" s="102"/>
      <c r="U283" s="102"/>
      <c r="V283" s="102"/>
      <c r="W283" s="102"/>
      <c r="X283" s="102"/>
    </row>
    <row r="284" spans="5:24" ht="15">
      <c r="E284" s="102"/>
      <c r="F284" s="102"/>
      <c r="G284" s="102"/>
      <c r="H284" s="102"/>
      <c r="I284" s="102"/>
      <c r="J284" s="115"/>
      <c r="K284" s="115"/>
      <c r="L284" s="115"/>
      <c r="M284" s="115"/>
      <c r="N284" s="115"/>
      <c r="O284" s="102"/>
      <c r="P284" s="102"/>
      <c r="Q284" s="102"/>
      <c r="R284" s="102"/>
      <c r="S284" s="102"/>
      <c r="T284" s="102"/>
      <c r="U284" s="102"/>
      <c r="V284" s="102"/>
      <c r="W284" s="102"/>
      <c r="X284" s="102"/>
    </row>
    <row r="285" spans="5:24" ht="15">
      <c r="E285" s="102"/>
      <c r="F285" s="102"/>
      <c r="G285" s="102"/>
      <c r="H285" s="102"/>
      <c r="I285" s="102"/>
      <c r="J285" s="115"/>
      <c r="K285" s="115"/>
      <c r="L285" s="115"/>
      <c r="M285" s="115"/>
      <c r="N285" s="115"/>
      <c r="O285" s="102"/>
      <c r="P285" s="102"/>
      <c r="Q285" s="102"/>
      <c r="R285" s="102"/>
      <c r="S285" s="102"/>
      <c r="T285" s="102"/>
      <c r="U285" s="102"/>
      <c r="V285" s="102"/>
      <c r="W285" s="102"/>
      <c r="X285" s="102"/>
    </row>
    <row r="286" spans="5:24" ht="15">
      <c r="E286" s="102"/>
      <c r="F286" s="102"/>
      <c r="G286" s="102"/>
      <c r="H286" s="102"/>
      <c r="I286" s="102"/>
      <c r="J286" s="115"/>
      <c r="K286" s="115"/>
      <c r="L286" s="115"/>
      <c r="M286" s="115"/>
      <c r="N286" s="115"/>
      <c r="O286" s="102"/>
      <c r="P286" s="102"/>
      <c r="Q286" s="102"/>
      <c r="R286" s="102"/>
      <c r="S286" s="102"/>
      <c r="T286" s="102"/>
      <c r="U286" s="102"/>
      <c r="V286" s="102"/>
      <c r="W286" s="102"/>
      <c r="X286" s="102"/>
    </row>
    <row r="287" spans="5:24" ht="15">
      <c r="E287" s="102"/>
      <c r="F287" s="102"/>
      <c r="G287" s="102"/>
      <c r="H287" s="102"/>
      <c r="I287" s="102"/>
      <c r="J287" s="115"/>
      <c r="K287" s="115"/>
      <c r="L287" s="115"/>
      <c r="M287" s="115"/>
      <c r="N287" s="115"/>
      <c r="O287" s="102"/>
      <c r="P287" s="102"/>
      <c r="Q287" s="102"/>
      <c r="R287" s="102"/>
      <c r="S287" s="102"/>
      <c r="T287" s="102"/>
      <c r="U287" s="102"/>
      <c r="V287" s="102"/>
      <c r="W287" s="102"/>
      <c r="X287" s="102"/>
    </row>
    <row r="288" spans="5:24" ht="15">
      <c r="E288" s="102"/>
      <c r="F288" s="102"/>
      <c r="G288" s="102"/>
      <c r="H288" s="102"/>
      <c r="I288" s="102"/>
      <c r="J288" s="115"/>
      <c r="K288" s="115"/>
      <c r="L288" s="115"/>
      <c r="M288" s="115"/>
      <c r="N288" s="115"/>
      <c r="O288" s="102"/>
      <c r="P288" s="102"/>
      <c r="Q288" s="102"/>
      <c r="R288" s="102"/>
      <c r="S288" s="102"/>
      <c r="T288" s="102"/>
      <c r="U288" s="102"/>
      <c r="V288" s="102"/>
      <c r="W288" s="102"/>
      <c r="X288" s="102"/>
    </row>
    <row r="289" spans="5:24" ht="15">
      <c r="E289" s="102"/>
      <c r="F289" s="102"/>
      <c r="G289" s="102"/>
      <c r="H289" s="102"/>
      <c r="I289" s="102"/>
      <c r="J289" s="115"/>
      <c r="K289" s="115"/>
      <c r="L289" s="115"/>
      <c r="M289" s="115"/>
      <c r="N289" s="115"/>
      <c r="O289" s="102"/>
      <c r="P289" s="102"/>
      <c r="Q289" s="102"/>
      <c r="R289" s="102"/>
      <c r="S289" s="102"/>
      <c r="T289" s="102"/>
      <c r="U289" s="102"/>
      <c r="V289" s="102"/>
      <c r="W289" s="102"/>
      <c r="X289" s="102"/>
    </row>
    <row r="290" spans="5:24" ht="15">
      <c r="E290" s="102"/>
      <c r="F290" s="102"/>
      <c r="G290" s="102"/>
      <c r="H290" s="102"/>
      <c r="I290" s="102"/>
      <c r="J290" s="115"/>
      <c r="K290" s="115"/>
      <c r="L290" s="115"/>
      <c r="M290" s="115"/>
      <c r="N290" s="115"/>
      <c r="O290" s="102"/>
      <c r="P290" s="102"/>
      <c r="Q290" s="102"/>
      <c r="R290" s="102"/>
      <c r="S290" s="102"/>
      <c r="T290" s="102"/>
      <c r="U290" s="102"/>
      <c r="V290" s="102"/>
      <c r="W290" s="102"/>
      <c r="X290" s="102"/>
    </row>
    <row r="291" spans="5:24" ht="15">
      <c r="E291" s="102"/>
      <c r="F291" s="102"/>
      <c r="G291" s="102"/>
      <c r="H291" s="102"/>
      <c r="I291" s="102"/>
      <c r="J291" s="115"/>
      <c r="K291" s="115"/>
      <c r="L291" s="115"/>
      <c r="M291" s="115"/>
      <c r="N291" s="115"/>
      <c r="O291" s="102"/>
      <c r="P291" s="102"/>
      <c r="Q291" s="102"/>
      <c r="R291" s="102"/>
      <c r="S291" s="102"/>
      <c r="T291" s="102"/>
      <c r="U291" s="102"/>
      <c r="V291" s="102"/>
      <c r="W291" s="102"/>
      <c r="X291" s="102"/>
    </row>
    <row r="292" spans="5:24" ht="15">
      <c r="E292" s="102"/>
      <c r="F292" s="102"/>
      <c r="G292" s="102"/>
      <c r="H292" s="102"/>
      <c r="I292" s="102"/>
      <c r="J292" s="115"/>
      <c r="K292" s="115"/>
      <c r="L292" s="115"/>
      <c r="M292" s="115"/>
      <c r="N292" s="115"/>
      <c r="O292" s="102"/>
      <c r="P292" s="102"/>
      <c r="Q292" s="102"/>
      <c r="R292" s="102"/>
      <c r="S292" s="102"/>
      <c r="T292" s="102"/>
      <c r="U292" s="102"/>
      <c r="V292" s="102"/>
      <c r="W292" s="102"/>
      <c r="X292" s="102"/>
    </row>
    <row r="293" spans="5:24" ht="15">
      <c r="E293" s="102"/>
      <c r="F293" s="102"/>
      <c r="G293" s="102"/>
      <c r="H293" s="102"/>
      <c r="I293" s="102"/>
      <c r="J293" s="115"/>
      <c r="K293" s="115"/>
      <c r="L293" s="115"/>
      <c r="M293" s="115"/>
      <c r="N293" s="115"/>
      <c r="O293" s="102"/>
      <c r="P293" s="102"/>
      <c r="Q293" s="102"/>
      <c r="R293" s="102"/>
      <c r="S293" s="102"/>
      <c r="T293" s="102"/>
      <c r="U293" s="102"/>
      <c r="V293" s="102"/>
      <c r="W293" s="102"/>
      <c r="X293" s="102"/>
    </row>
    <row r="294" spans="5:24" ht="15">
      <c r="E294" s="102"/>
      <c r="F294" s="102"/>
      <c r="G294" s="102"/>
      <c r="H294" s="102"/>
      <c r="I294" s="102"/>
      <c r="J294" s="115"/>
      <c r="K294" s="115"/>
      <c r="L294" s="115"/>
      <c r="M294" s="115"/>
      <c r="N294" s="115"/>
      <c r="O294" s="102"/>
      <c r="P294" s="102"/>
      <c r="Q294" s="102"/>
      <c r="R294" s="102"/>
      <c r="S294" s="102"/>
      <c r="T294" s="102"/>
      <c r="U294" s="102"/>
      <c r="V294" s="102"/>
      <c r="W294" s="102"/>
      <c r="X294" s="102"/>
    </row>
    <row r="295" spans="5:24" ht="15">
      <c r="E295" s="102"/>
      <c r="F295" s="102"/>
      <c r="G295" s="102"/>
      <c r="H295" s="102"/>
      <c r="I295" s="102"/>
      <c r="J295" s="115"/>
      <c r="K295" s="115"/>
      <c r="L295" s="115"/>
      <c r="M295" s="115"/>
      <c r="N295" s="115"/>
      <c r="O295" s="102"/>
      <c r="P295" s="102"/>
      <c r="Q295" s="102"/>
      <c r="R295" s="102"/>
      <c r="S295" s="102"/>
      <c r="T295" s="102"/>
      <c r="U295" s="102"/>
      <c r="V295" s="102"/>
      <c r="W295" s="102"/>
      <c r="X295" s="102"/>
    </row>
    <row r="296" spans="5:24" ht="15">
      <c r="E296" s="102"/>
      <c r="F296" s="102"/>
      <c r="G296" s="102"/>
      <c r="H296" s="102"/>
      <c r="I296" s="102"/>
      <c r="J296" s="115"/>
      <c r="K296" s="115"/>
      <c r="L296" s="115"/>
      <c r="M296" s="115"/>
      <c r="N296" s="115"/>
      <c r="O296" s="102"/>
      <c r="P296" s="102"/>
      <c r="Q296" s="102"/>
      <c r="R296" s="102"/>
      <c r="S296" s="102"/>
      <c r="T296" s="102"/>
      <c r="U296" s="102"/>
      <c r="V296" s="102"/>
      <c r="W296" s="102"/>
      <c r="X296" s="102"/>
    </row>
    <row r="297" spans="5:24" ht="15">
      <c r="E297" s="102"/>
      <c r="F297" s="102"/>
      <c r="G297" s="102"/>
      <c r="H297" s="102"/>
      <c r="I297" s="102"/>
      <c r="J297" s="115"/>
      <c r="K297" s="115"/>
      <c r="L297" s="115"/>
      <c r="M297" s="115"/>
      <c r="N297" s="115"/>
      <c r="O297" s="102"/>
      <c r="P297" s="102"/>
      <c r="Q297" s="102"/>
      <c r="R297" s="102"/>
      <c r="S297" s="102"/>
      <c r="T297" s="102"/>
      <c r="U297" s="102"/>
      <c r="V297" s="102"/>
      <c r="W297" s="102"/>
      <c r="X297" s="102"/>
    </row>
    <row r="298" spans="5:24" ht="15">
      <c r="E298" s="102"/>
      <c r="F298" s="102"/>
      <c r="G298" s="102"/>
      <c r="H298" s="102"/>
      <c r="I298" s="102"/>
      <c r="J298" s="115"/>
      <c r="K298" s="115"/>
      <c r="L298" s="115"/>
      <c r="M298" s="115"/>
      <c r="N298" s="115"/>
      <c r="O298" s="102"/>
      <c r="P298" s="102"/>
      <c r="Q298" s="102"/>
      <c r="R298" s="102"/>
      <c r="S298" s="102"/>
      <c r="T298" s="102"/>
      <c r="U298" s="102"/>
      <c r="V298" s="102"/>
      <c r="W298" s="102"/>
      <c r="X298" s="102"/>
    </row>
    <row r="299" spans="5:24" ht="15">
      <c r="E299" s="102"/>
      <c r="F299" s="102"/>
      <c r="G299" s="102"/>
      <c r="H299" s="102"/>
      <c r="I299" s="102"/>
      <c r="J299" s="115"/>
      <c r="K299" s="115"/>
      <c r="L299" s="115"/>
      <c r="M299" s="115"/>
      <c r="N299" s="115"/>
      <c r="O299" s="102"/>
      <c r="P299" s="102"/>
      <c r="Q299" s="102"/>
      <c r="R299" s="102"/>
      <c r="S299" s="102"/>
      <c r="T299" s="102"/>
      <c r="U299" s="102"/>
      <c r="V299" s="102"/>
      <c r="W299" s="102"/>
      <c r="X299" s="102"/>
    </row>
    <row r="300" spans="5:24" ht="15">
      <c r="E300" s="102"/>
      <c r="F300" s="102"/>
      <c r="G300" s="102"/>
      <c r="H300" s="102"/>
      <c r="I300" s="102"/>
      <c r="J300" s="115"/>
      <c r="K300" s="115"/>
      <c r="L300" s="115"/>
      <c r="M300" s="115"/>
      <c r="N300" s="115"/>
      <c r="O300" s="102"/>
      <c r="P300" s="102"/>
      <c r="Q300" s="102"/>
      <c r="R300" s="102"/>
      <c r="S300" s="102"/>
      <c r="T300" s="102"/>
      <c r="U300" s="102"/>
      <c r="V300" s="102"/>
      <c r="W300" s="102"/>
      <c r="X300" s="102"/>
    </row>
    <row r="301" spans="5:24" ht="15">
      <c r="E301" s="102"/>
      <c r="F301" s="102"/>
      <c r="G301" s="102"/>
      <c r="H301" s="102"/>
      <c r="I301" s="102"/>
      <c r="J301" s="115"/>
      <c r="K301" s="115"/>
      <c r="L301" s="115"/>
      <c r="M301" s="115"/>
      <c r="N301" s="115"/>
      <c r="O301" s="102"/>
      <c r="P301" s="102"/>
      <c r="Q301" s="102"/>
      <c r="R301" s="102"/>
      <c r="S301" s="102"/>
      <c r="T301" s="102"/>
      <c r="U301" s="102"/>
      <c r="V301" s="102"/>
      <c r="W301" s="102"/>
      <c r="X301" s="102"/>
    </row>
    <row r="302" spans="5:24" ht="15">
      <c r="E302" s="102"/>
      <c r="F302" s="102"/>
      <c r="G302" s="102"/>
      <c r="H302" s="102"/>
      <c r="I302" s="102"/>
      <c r="J302" s="115"/>
      <c r="K302" s="115"/>
      <c r="L302" s="115"/>
      <c r="M302" s="115"/>
      <c r="N302" s="115"/>
      <c r="O302" s="102"/>
      <c r="P302" s="102"/>
      <c r="Q302" s="102"/>
      <c r="R302" s="102"/>
      <c r="S302" s="102"/>
      <c r="T302" s="102"/>
      <c r="U302" s="102"/>
      <c r="V302" s="102"/>
      <c r="W302" s="102"/>
      <c r="X302" s="102"/>
    </row>
    <row r="303" spans="5:24" ht="15">
      <c r="E303" s="102"/>
      <c r="F303" s="102"/>
      <c r="G303" s="102"/>
      <c r="H303" s="102"/>
      <c r="I303" s="102"/>
      <c r="J303" s="115"/>
      <c r="K303" s="115"/>
      <c r="L303" s="115"/>
      <c r="M303" s="115"/>
      <c r="N303" s="115"/>
      <c r="O303" s="102"/>
      <c r="P303" s="102"/>
      <c r="Q303" s="102"/>
      <c r="R303" s="102"/>
      <c r="S303" s="102"/>
      <c r="T303" s="102"/>
      <c r="U303" s="102"/>
      <c r="V303" s="102"/>
      <c r="W303" s="102"/>
      <c r="X303" s="102"/>
    </row>
    <row r="304" spans="5:24" ht="15">
      <c r="E304" s="102"/>
      <c r="F304" s="102"/>
      <c r="G304" s="102"/>
      <c r="H304" s="102"/>
      <c r="I304" s="102"/>
      <c r="J304" s="115"/>
      <c r="K304" s="115"/>
      <c r="L304" s="115"/>
      <c r="M304" s="115"/>
      <c r="N304" s="115"/>
      <c r="O304" s="102"/>
      <c r="P304" s="102"/>
      <c r="Q304" s="102"/>
      <c r="R304" s="102"/>
      <c r="S304" s="102"/>
      <c r="T304" s="102"/>
      <c r="U304" s="102"/>
      <c r="V304" s="102"/>
      <c r="W304" s="102"/>
      <c r="X304" s="102"/>
    </row>
    <row r="305" spans="5:24" ht="15">
      <c r="E305" s="102"/>
      <c r="F305" s="102"/>
      <c r="G305" s="102"/>
      <c r="H305" s="102"/>
      <c r="I305" s="102"/>
      <c r="J305" s="115"/>
      <c r="K305" s="115"/>
      <c r="L305" s="115"/>
      <c r="M305" s="115"/>
      <c r="N305" s="115"/>
      <c r="O305" s="102"/>
      <c r="P305" s="102"/>
      <c r="Q305" s="102"/>
      <c r="R305" s="102"/>
      <c r="S305" s="102"/>
      <c r="T305" s="102"/>
      <c r="U305" s="102"/>
      <c r="V305" s="102"/>
      <c r="W305" s="102"/>
      <c r="X305" s="102"/>
    </row>
    <row r="306" spans="5:24" ht="15">
      <c r="E306" s="102"/>
      <c r="F306" s="102"/>
      <c r="G306" s="102"/>
      <c r="H306" s="102"/>
      <c r="I306" s="102"/>
      <c r="J306" s="115"/>
      <c r="K306" s="115"/>
      <c r="L306" s="115"/>
      <c r="M306" s="115"/>
      <c r="N306" s="115"/>
      <c r="O306" s="102"/>
      <c r="P306" s="102"/>
      <c r="Q306" s="102"/>
      <c r="R306" s="102"/>
      <c r="S306" s="102"/>
      <c r="T306" s="102"/>
      <c r="U306" s="102"/>
      <c r="V306" s="102"/>
      <c r="W306" s="102"/>
      <c r="X306" s="102"/>
    </row>
    <row r="307" spans="5:24" ht="15">
      <c r="E307" s="102"/>
      <c r="F307" s="102"/>
      <c r="G307" s="102"/>
      <c r="H307" s="102"/>
      <c r="I307" s="102"/>
      <c r="J307" s="115"/>
      <c r="K307" s="115"/>
      <c r="L307" s="115"/>
      <c r="M307" s="115"/>
      <c r="N307" s="115"/>
      <c r="O307" s="102"/>
      <c r="P307" s="102"/>
      <c r="Q307" s="102"/>
      <c r="R307" s="102"/>
      <c r="S307" s="102"/>
      <c r="T307" s="102"/>
      <c r="U307" s="102"/>
      <c r="V307" s="102"/>
      <c r="W307" s="102"/>
      <c r="X307" s="102"/>
    </row>
    <row r="308" spans="5:24" ht="15">
      <c r="E308" s="102"/>
      <c r="F308" s="102"/>
      <c r="G308" s="102"/>
      <c r="H308" s="102"/>
      <c r="I308" s="102"/>
      <c r="J308" s="115"/>
      <c r="K308" s="115"/>
      <c r="L308" s="115"/>
      <c r="M308" s="115"/>
      <c r="N308" s="115"/>
      <c r="O308" s="102"/>
      <c r="P308" s="102"/>
      <c r="Q308" s="102"/>
      <c r="R308" s="102"/>
      <c r="S308" s="102"/>
      <c r="T308" s="102"/>
      <c r="U308" s="102"/>
      <c r="V308" s="102"/>
      <c r="W308" s="102"/>
      <c r="X308" s="102"/>
    </row>
    <row r="309" spans="5:24" ht="15">
      <c r="E309" s="102"/>
      <c r="F309" s="102"/>
      <c r="G309" s="102"/>
      <c r="H309" s="102"/>
      <c r="I309" s="102"/>
      <c r="J309" s="115"/>
      <c r="K309" s="115"/>
      <c r="L309" s="115"/>
      <c r="M309" s="115"/>
      <c r="N309" s="115"/>
      <c r="O309" s="102"/>
      <c r="P309" s="102"/>
      <c r="Q309" s="102"/>
      <c r="R309" s="102"/>
      <c r="S309" s="102"/>
      <c r="T309" s="102"/>
      <c r="U309" s="102"/>
      <c r="V309" s="102"/>
      <c r="W309" s="102"/>
      <c r="X309" s="102"/>
    </row>
    <row r="310" spans="5:24" ht="15">
      <c r="E310" s="102"/>
      <c r="F310" s="102"/>
      <c r="G310" s="102"/>
      <c r="H310" s="102"/>
      <c r="I310" s="102"/>
      <c r="J310" s="115"/>
      <c r="K310" s="115"/>
      <c r="L310" s="115"/>
      <c r="M310" s="115"/>
      <c r="N310" s="115"/>
      <c r="O310" s="102"/>
      <c r="P310" s="102"/>
      <c r="Q310" s="102"/>
      <c r="R310" s="102"/>
      <c r="S310" s="102"/>
      <c r="T310" s="102"/>
      <c r="U310" s="102"/>
      <c r="V310" s="102"/>
      <c r="W310" s="102"/>
      <c r="X310" s="102"/>
    </row>
    <row r="311" spans="5:24" ht="15">
      <c r="E311" s="102"/>
      <c r="F311" s="102"/>
      <c r="G311" s="102"/>
      <c r="H311" s="102"/>
      <c r="I311" s="102"/>
      <c r="J311" s="115"/>
      <c r="K311" s="115"/>
      <c r="L311" s="115"/>
      <c r="M311" s="115"/>
      <c r="N311" s="115"/>
      <c r="O311" s="102"/>
      <c r="P311" s="102"/>
      <c r="Q311" s="102"/>
      <c r="R311" s="102"/>
      <c r="S311" s="102"/>
      <c r="T311" s="102"/>
      <c r="U311" s="102"/>
      <c r="V311" s="102"/>
      <c r="W311" s="102"/>
      <c r="X311" s="102"/>
    </row>
    <row r="312" spans="5:24" ht="15">
      <c r="E312" s="102"/>
      <c r="F312" s="102"/>
      <c r="G312" s="102"/>
      <c r="H312" s="102"/>
      <c r="I312" s="102"/>
      <c r="J312" s="115"/>
      <c r="K312" s="115"/>
      <c r="L312" s="115"/>
      <c r="M312" s="115"/>
      <c r="N312" s="115"/>
      <c r="O312" s="102"/>
      <c r="P312" s="102"/>
      <c r="Q312" s="102"/>
      <c r="R312" s="102"/>
      <c r="S312" s="102"/>
      <c r="T312" s="102"/>
      <c r="U312" s="102"/>
      <c r="V312" s="102"/>
      <c r="W312" s="102"/>
      <c r="X312" s="102"/>
    </row>
    <row r="313" spans="5:24" ht="15">
      <c r="E313" s="102"/>
      <c r="F313" s="102"/>
      <c r="G313" s="102"/>
      <c r="H313" s="102"/>
      <c r="I313" s="102"/>
      <c r="J313" s="115"/>
      <c r="K313" s="115"/>
      <c r="L313" s="115"/>
      <c r="M313" s="115"/>
      <c r="N313" s="115"/>
      <c r="O313" s="102"/>
      <c r="P313" s="102"/>
      <c r="Q313" s="102"/>
      <c r="R313" s="102"/>
      <c r="S313" s="102"/>
      <c r="T313" s="102"/>
      <c r="U313" s="102"/>
      <c r="V313" s="102"/>
      <c r="W313" s="102"/>
      <c r="X313" s="102"/>
    </row>
    <row r="314" spans="5:24" ht="15">
      <c r="E314" s="102"/>
      <c r="F314" s="102"/>
      <c r="G314" s="102"/>
      <c r="H314" s="102"/>
      <c r="I314" s="102"/>
      <c r="J314" s="115"/>
      <c r="K314" s="115"/>
      <c r="L314" s="115"/>
      <c r="M314" s="115"/>
      <c r="N314" s="115"/>
      <c r="O314" s="102"/>
      <c r="P314" s="102"/>
      <c r="Q314" s="102"/>
      <c r="R314" s="102"/>
      <c r="S314" s="102"/>
      <c r="T314" s="102"/>
      <c r="U314" s="102"/>
      <c r="V314" s="102"/>
      <c r="W314" s="102"/>
      <c r="X314" s="102"/>
    </row>
    <row r="315" spans="5:24" ht="15">
      <c r="E315" s="102"/>
      <c r="F315" s="102"/>
      <c r="G315" s="102"/>
      <c r="H315" s="102"/>
      <c r="I315" s="102"/>
      <c r="J315" s="115"/>
      <c r="K315" s="115"/>
      <c r="L315" s="115"/>
      <c r="M315" s="115"/>
      <c r="N315" s="115"/>
      <c r="O315" s="102"/>
      <c r="P315" s="102"/>
      <c r="Q315" s="102"/>
      <c r="R315" s="102"/>
      <c r="S315" s="102"/>
      <c r="T315" s="102"/>
      <c r="U315" s="102"/>
      <c r="V315" s="102"/>
      <c r="W315" s="102"/>
      <c r="X315" s="102"/>
    </row>
    <row r="316" spans="5:24" ht="15">
      <c r="E316" s="102"/>
      <c r="F316" s="102"/>
      <c r="G316" s="102"/>
      <c r="H316" s="102"/>
      <c r="I316" s="102"/>
      <c r="J316" s="115"/>
      <c r="K316" s="115"/>
      <c r="L316" s="115"/>
      <c r="M316" s="115"/>
      <c r="N316" s="115"/>
      <c r="O316" s="102"/>
      <c r="P316" s="102"/>
      <c r="Q316" s="102"/>
      <c r="R316" s="102"/>
      <c r="S316" s="102"/>
      <c r="T316" s="102"/>
      <c r="U316" s="102"/>
      <c r="V316" s="102"/>
      <c r="W316" s="102"/>
      <c r="X316" s="102"/>
    </row>
    <row r="317" spans="5:24" ht="15">
      <c r="E317" s="102"/>
      <c r="F317" s="102"/>
      <c r="G317" s="102"/>
      <c r="H317" s="102"/>
      <c r="I317" s="102"/>
      <c r="J317" s="115"/>
      <c r="K317" s="115"/>
      <c r="L317" s="115"/>
      <c r="M317" s="115"/>
      <c r="N317" s="115"/>
      <c r="O317" s="102"/>
      <c r="P317" s="102"/>
      <c r="Q317" s="102"/>
      <c r="R317" s="102"/>
      <c r="S317" s="102"/>
      <c r="T317" s="102"/>
      <c r="U317" s="102"/>
      <c r="V317" s="102"/>
      <c r="W317" s="102"/>
      <c r="X317" s="102"/>
    </row>
    <row r="318" spans="5:24" ht="15">
      <c r="E318" s="102"/>
      <c r="F318" s="102"/>
      <c r="G318" s="102"/>
      <c r="H318" s="102"/>
      <c r="I318" s="102"/>
      <c r="J318" s="115"/>
      <c r="K318" s="115"/>
      <c r="L318" s="115"/>
      <c r="M318" s="115"/>
      <c r="N318" s="115"/>
      <c r="O318" s="102"/>
      <c r="P318" s="102"/>
      <c r="Q318" s="102"/>
      <c r="R318" s="102"/>
      <c r="S318" s="102"/>
      <c r="T318" s="102"/>
      <c r="U318" s="102"/>
      <c r="V318" s="102"/>
      <c r="W318" s="102"/>
      <c r="X318" s="102"/>
    </row>
    <row r="319" spans="5:24" ht="15">
      <c r="E319" s="102"/>
      <c r="F319" s="102"/>
      <c r="G319" s="102"/>
      <c r="H319" s="102"/>
      <c r="I319" s="102"/>
      <c r="J319" s="115"/>
      <c r="K319" s="115"/>
      <c r="L319" s="115"/>
      <c r="M319" s="115"/>
      <c r="N319" s="115"/>
      <c r="O319" s="102"/>
      <c r="P319" s="102"/>
      <c r="Q319" s="102"/>
      <c r="R319" s="102"/>
      <c r="S319" s="102"/>
      <c r="T319" s="102"/>
      <c r="U319" s="102"/>
      <c r="V319" s="102"/>
      <c r="W319" s="102"/>
      <c r="X319" s="102"/>
    </row>
    <row r="320" spans="5:24" ht="15">
      <c r="E320" s="102"/>
      <c r="F320" s="102"/>
      <c r="G320" s="102"/>
      <c r="H320" s="102"/>
      <c r="I320" s="102"/>
      <c r="J320" s="115"/>
      <c r="K320" s="115"/>
      <c r="L320" s="115"/>
      <c r="M320" s="115"/>
      <c r="N320" s="115"/>
      <c r="O320" s="102"/>
      <c r="P320" s="102"/>
      <c r="Q320" s="102"/>
      <c r="R320" s="102"/>
      <c r="S320" s="102"/>
      <c r="T320" s="102"/>
      <c r="U320" s="102"/>
      <c r="V320" s="102"/>
      <c r="W320" s="102"/>
      <c r="X320" s="102"/>
    </row>
    <row r="321" spans="5:24" ht="15">
      <c r="E321" s="102"/>
      <c r="F321" s="102"/>
      <c r="G321" s="102"/>
      <c r="H321" s="102"/>
      <c r="I321" s="102"/>
      <c r="J321" s="115"/>
      <c r="K321" s="115"/>
      <c r="L321" s="115"/>
      <c r="M321" s="115"/>
      <c r="N321" s="115"/>
      <c r="O321" s="102"/>
      <c r="P321" s="102"/>
      <c r="Q321" s="102"/>
      <c r="R321" s="102"/>
      <c r="S321" s="102"/>
      <c r="T321" s="102"/>
      <c r="U321" s="102"/>
      <c r="V321" s="102"/>
      <c r="W321" s="102"/>
      <c r="X321" s="102"/>
    </row>
    <row r="322" spans="5:24" ht="15">
      <c r="E322" s="102"/>
      <c r="F322" s="102"/>
      <c r="G322" s="102"/>
      <c r="H322" s="102"/>
      <c r="I322" s="102"/>
      <c r="J322" s="115"/>
      <c r="K322" s="115"/>
      <c r="L322" s="115"/>
      <c r="M322" s="115"/>
      <c r="N322" s="115"/>
      <c r="O322" s="102"/>
      <c r="P322" s="102"/>
      <c r="Q322" s="102"/>
      <c r="R322" s="102"/>
      <c r="S322" s="102"/>
      <c r="T322" s="102"/>
      <c r="U322" s="102"/>
      <c r="V322" s="102"/>
      <c r="W322" s="102"/>
      <c r="X322" s="102"/>
    </row>
    <row r="323" spans="5:24" ht="15">
      <c r="E323" s="102"/>
      <c r="F323" s="102"/>
      <c r="G323" s="102"/>
      <c r="H323" s="102"/>
      <c r="I323" s="102"/>
      <c r="J323" s="115"/>
      <c r="K323" s="115"/>
      <c r="L323" s="115"/>
      <c r="M323" s="115"/>
      <c r="N323" s="115"/>
      <c r="O323" s="102"/>
      <c r="P323" s="102"/>
      <c r="Q323" s="102"/>
      <c r="R323" s="102"/>
      <c r="S323" s="102"/>
      <c r="T323" s="102"/>
      <c r="U323" s="102"/>
      <c r="V323" s="102"/>
      <c r="W323" s="102"/>
      <c r="X323" s="102"/>
    </row>
    <row r="324" spans="5:24" ht="15">
      <c r="E324" s="102"/>
      <c r="F324" s="102"/>
      <c r="G324" s="102"/>
      <c r="H324" s="102"/>
      <c r="I324" s="102"/>
      <c r="J324" s="115"/>
      <c r="K324" s="115"/>
      <c r="L324" s="115"/>
      <c r="M324" s="115"/>
      <c r="N324" s="115"/>
      <c r="O324" s="102"/>
      <c r="P324" s="102"/>
      <c r="Q324" s="102"/>
      <c r="R324" s="102"/>
      <c r="S324" s="102"/>
      <c r="T324" s="102"/>
      <c r="U324" s="102"/>
      <c r="V324" s="102"/>
      <c r="W324" s="102"/>
      <c r="X324" s="102"/>
    </row>
    <row r="325" spans="5:24" ht="15">
      <c r="E325" s="102"/>
      <c r="F325" s="102"/>
      <c r="G325" s="102"/>
      <c r="H325" s="102"/>
      <c r="I325" s="102"/>
      <c r="J325" s="115"/>
      <c r="K325" s="115"/>
      <c r="L325" s="115"/>
      <c r="M325" s="115"/>
      <c r="N325" s="115"/>
      <c r="O325" s="102"/>
      <c r="P325" s="102"/>
      <c r="Q325" s="102"/>
      <c r="R325" s="102"/>
      <c r="S325" s="102"/>
      <c r="T325" s="102"/>
      <c r="U325" s="102"/>
      <c r="V325" s="102"/>
      <c r="W325" s="102"/>
      <c r="X325" s="102"/>
    </row>
    <row r="326" spans="5:24" ht="15">
      <c r="E326" s="102"/>
      <c r="F326" s="102"/>
      <c r="G326" s="102"/>
      <c r="H326" s="102"/>
      <c r="I326" s="102"/>
      <c r="J326" s="115"/>
      <c r="K326" s="115"/>
      <c r="L326" s="115"/>
      <c r="M326" s="115"/>
      <c r="N326" s="115"/>
      <c r="O326" s="102"/>
      <c r="P326" s="102"/>
      <c r="Q326" s="102"/>
      <c r="R326" s="102"/>
      <c r="S326" s="102"/>
      <c r="T326" s="102"/>
      <c r="U326" s="102"/>
      <c r="V326" s="102"/>
      <c r="W326" s="102"/>
      <c r="X326" s="102"/>
    </row>
    <row r="327" spans="5:24" ht="15">
      <c r="E327" s="102"/>
      <c r="F327" s="102"/>
      <c r="G327" s="102"/>
      <c r="H327" s="102"/>
      <c r="I327" s="102"/>
      <c r="J327" s="115"/>
      <c r="K327" s="115"/>
      <c r="L327" s="115"/>
      <c r="M327" s="115"/>
      <c r="N327" s="115"/>
      <c r="O327" s="102"/>
      <c r="P327" s="102"/>
      <c r="Q327" s="102"/>
      <c r="R327" s="102"/>
      <c r="S327" s="102"/>
      <c r="T327" s="102"/>
      <c r="U327" s="102"/>
      <c r="V327" s="102"/>
      <c r="W327" s="102"/>
      <c r="X327" s="102"/>
    </row>
    <row r="328" spans="5:24" ht="15">
      <c r="E328" s="102"/>
      <c r="F328" s="102"/>
      <c r="G328" s="102"/>
      <c r="H328" s="102"/>
      <c r="I328" s="102"/>
      <c r="J328" s="115"/>
      <c r="K328" s="115"/>
      <c r="L328" s="115"/>
      <c r="M328" s="115"/>
      <c r="N328" s="115"/>
      <c r="O328" s="102"/>
      <c r="P328" s="102"/>
      <c r="Q328" s="102"/>
      <c r="R328" s="102"/>
      <c r="S328" s="102"/>
      <c r="T328" s="102"/>
      <c r="U328" s="102"/>
      <c r="V328" s="102"/>
      <c r="W328" s="102"/>
      <c r="X328" s="102"/>
    </row>
    <row r="329" spans="5:24" ht="15">
      <c r="E329" s="102"/>
      <c r="F329" s="102"/>
      <c r="G329" s="102"/>
      <c r="H329" s="102"/>
      <c r="I329" s="102"/>
      <c r="J329" s="115"/>
      <c r="K329" s="115"/>
      <c r="L329" s="115"/>
      <c r="M329" s="115"/>
      <c r="N329" s="115"/>
      <c r="O329" s="102"/>
      <c r="P329" s="102"/>
      <c r="Q329" s="102"/>
      <c r="R329" s="102"/>
      <c r="S329" s="102"/>
      <c r="T329" s="102"/>
      <c r="U329" s="102"/>
      <c r="V329" s="102"/>
      <c r="W329" s="102"/>
      <c r="X329" s="102"/>
    </row>
    <row r="330" spans="5:24" ht="15">
      <c r="E330" s="102"/>
      <c r="F330" s="102"/>
      <c r="G330" s="102"/>
      <c r="H330" s="102"/>
      <c r="I330" s="102"/>
      <c r="J330" s="115"/>
      <c r="K330" s="115"/>
      <c r="L330" s="115"/>
      <c r="M330" s="115"/>
      <c r="N330" s="115"/>
      <c r="O330" s="102"/>
      <c r="P330" s="102"/>
      <c r="Q330" s="102"/>
      <c r="R330" s="102"/>
      <c r="S330" s="102"/>
      <c r="T330" s="102"/>
      <c r="U330" s="102"/>
      <c r="V330" s="102"/>
      <c r="W330" s="102"/>
      <c r="X330" s="102"/>
    </row>
    <row r="331" spans="5:24" ht="15">
      <c r="E331" s="102"/>
      <c r="F331" s="102"/>
      <c r="G331" s="102"/>
      <c r="H331" s="102"/>
      <c r="I331" s="102"/>
      <c r="J331" s="115"/>
      <c r="K331" s="115"/>
      <c r="L331" s="115"/>
      <c r="M331" s="115"/>
      <c r="N331" s="115"/>
      <c r="O331" s="102"/>
      <c r="P331" s="102"/>
      <c r="Q331" s="102"/>
      <c r="R331" s="102"/>
      <c r="S331" s="102"/>
      <c r="T331" s="102"/>
      <c r="U331" s="102"/>
      <c r="V331" s="102"/>
      <c r="W331" s="102"/>
      <c r="X331" s="102"/>
    </row>
    <row r="332" spans="5:24" ht="15">
      <c r="E332" s="102"/>
      <c r="F332" s="102"/>
      <c r="G332" s="102"/>
      <c r="H332" s="102"/>
      <c r="I332" s="102"/>
      <c r="J332" s="115"/>
      <c r="K332" s="115"/>
      <c r="L332" s="115"/>
      <c r="M332" s="115"/>
      <c r="N332" s="115"/>
      <c r="O332" s="102"/>
      <c r="P332" s="102"/>
      <c r="Q332" s="102"/>
      <c r="R332" s="102"/>
      <c r="S332" s="102"/>
      <c r="T332" s="102"/>
      <c r="U332" s="102"/>
      <c r="V332" s="102"/>
      <c r="W332" s="102"/>
      <c r="X332" s="102"/>
    </row>
    <row r="333" spans="5:24" ht="15">
      <c r="E333" s="102"/>
      <c r="F333" s="102"/>
      <c r="G333" s="102"/>
      <c r="H333" s="102"/>
      <c r="I333" s="102"/>
      <c r="J333" s="115"/>
      <c r="K333" s="115"/>
      <c r="L333" s="115"/>
      <c r="M333" s="115"/>
      <c r="N333" s="115"/>
      <c r="O333" s="102"/>
      <c r="P333" s="102"/>
      <c r="Q333" s="102"/>
      <c r="R333" s="102"/>
      <c r="S333" s="102"/>
      <c r="T333" s="102"/>
      <c r="U333" s="102"/>
      <c r="V333" s="102"/>
      <c r="W333" s="102"/>
      <c r="X333" s="102"/>
    </row>
    <row r="334" spans="5:24" ht="15">
      <c r="E334" s="102"/>
      <c r="F334" s="102"/>
      <c r="G334" s="102"/>
      <c r="H334" s="102"/>
      <c r="I334" s="102"/>
      <c r="J334" s="115"/>
      <c r="K334" s="115"/>
      <c r="L334" s="115"/>
      <c r="M334" s="115"/>
      <c r="N334" s="115"/>
      <c r="O334" s="102"/>
      <c r="P334" s="102"/>
      <c r="Q334" s="102"/>
      <c r="R334" s="102"/>
      <c r="S334" s="102"/>
      <c r="T334" s="102"/>
      <c r="U334" s="102"/>
      <c r="V334" s="102"/>
      <c r="W334" s="102"/>
      <c r="X334" s="102"/>
    </row>
    <row r="335" spans="5:24" ht="15">
      <c r="E335" s="102"/>
      <c r="F335" s="102"/>
      <c r="G335" s="102"/>
      <c r="H335" s="102"/>
      <c r="I335" s="102"/>
      <c r="J335" s="115"/>
      <c r="K335" s="115"/>
      <c r="L335" s="115"/>
      <c r="M335" s="115"/>
      <c r="N335" s="115"/>
      <c r="O335" s="102"/>
      <c r="P335" s="102"/>
      <c r="Q335" s="102"/>
      <c r="R335" s="102"/>
      <c r="S335" s="102"/>
      <c r="T335" s="102"/>
      <c r="U335" s="102"/>
      <c r="V335" s="102"/>
      <c r="W335" s="102"/>
      <c r="X335" s="102"/>
    </row>
    <row r="336" spans="5:24" ht="15">
      <c r="E336" s="102"/>
      <c r="F336" s="102"/>
      <c r="G336" s="102"/>
      <c r="H336" s="102"/>
      <c r="I336" s="102"/>
      <c r="J336" s="115"/>
      <c r="K336" s="115"/>
      <c r="L336" s="115"/>
      <c r="M336" s="115"/>
      <c r="N336" s="115"/>
      <c r="O336" s="102"/>
      <c r="P336" s="102"/>
      <c r="Q336" s="102"/>
      <c r="R336" s="102"/>
      <c r="S336" s="102"/>
      <c r="T336" s="102"/>
      <c r="U336" s="102"/>
      <c r="V336" s="102"/>
      <c r="W336" s="102"/>
      <c r="X336" s="102"/>
    </row>
    <row r="337" spans="5:24" ht="15">
      <c r="E337" s="102"/>
      <c r="F337" s="102"/>
      <c r="G337" s="102"/>
      <c r="H337" s="102"/>
      <c r="I337" s="102"/>
      <c r="J337" s="115"/>
      <c r="K337" s="115"/>
      <c r="L337" s="115"/>
      <c r="M337" s="115"/>
      <c r="N337" s="115"/>
      <c r="O337" s="102"/>
      <c r="P337" s="102"/>
      <c r="Q337" s="102"/>
      <c r="R337" s="102"/>
      <c r="S337" s="102"/>
      <c r="T337" s="102"/>
      <c r="U337" s="102"/>
      <c r="V337" s="102"/>
      <c r="W337" s="102"/>
      <c r="X337" s="102"/>
    </row>
    <row r="338" spans="5:24" ht="15">
      <c r="E338" s="102"/>
      <c r="F338" s="102"/>
      <c r="G338" s="102"/>
      <c r="H338" s="102"/>
      <c r="I338" s="102"/>
      <c r="J338" s="115"/>
      <c r="K338" s="115"/>
      <c r="L338" s="115"/>
      <c r="M338" s="115"/>
      <c r="N338" s="115"/>
      <c r="O338" s="102"/>
      <c r="P338" s="102"/>
      <c r="Q338" s="102"/>
      <c r="R338" s="102"/>
      <c r="S338" s="102"/>
      <c r="T338" s="102"/>
      <c r="U338" s="102"/>
      <c r="V338" s="102"/>
      <c r="W338" s="102"/>
      <c r="X338" s="102"/>
    </row>
    <row r="339" spans="5:24" ht="15">
      <c r="E339" s="102"/>
      <c r="F339" s="102"/>
      <c r="G339" s="102"/>
      <c r="H339" s="102"/>
      <c r="I339" s="102"/>
      <c r="J339" s="115"/>
      <c r="K339" s="115"/>
      <c r="L339" s="115"/>
      <c r="M339" s="115"/>
      <c r="N339" s="115"/>
      <c r="O339" s="102"/>
      <c r="P339" s="102"/>
      <c r="Q339" s="102"/>
      <c r="R339" s="102"/>
      <c r="S339" s="102"/>
      <c r="T339" s="102"/>
      <c r="U339" s="102"/>
      <c r="V339" s="102"/>
      <c r="W339" s="102"/>
      <c r="X339" s="102"/>
    </row>
    <row r="340" spans="5:24" ht="15">
      <c r="E340" s="102"/>
      <c r="F340" s="102"/>
      <c r="G340" s="102"/>
      <c r="H340" s="102"/>
      <c r="I340" s="102"/>
      <c r="J340" s="115"/>
      <c r="K340" s="115"/>
      <c r="L340" s="115"/>
      <c r="M340" s="115"/>
      <c r="N340" s="115"/>
      <c r="O340" s="102"/>
      <c r="P340" s="102"/>
      <c r="Q340" s="102"/>
      <c r="R340" s="102"/>
      <c r="S340" s="102"/>
      <c r="T340" s="102"/>
      <c r="U340" s="102"/>
      <c r="V340" s="102"/>
      <c r="W340" s="102"/>
      <c r="X340" s="102"/>
    </row>
    <row r="341" spans="5:24" ht="15">
      <c r="E341" s="102"/>
      <c r="F341" s="102"/>
      <c r="G341" s="102"/>
      <c r="H341" s="102"/>
      <c r="I341" s="102"/>
      <c r="J341" s="115"/>
      <c r="K341" s="115"/>
      <c r="L341" s="115"/>
      <c r="M341" s="115"/>
      <c r="N341" s="115"/>
      <c r="O341" s="102"/>
      <c r="P341" s="102"/>
      <c r="Q341" s="102"/>
      <c r="R341" s="102"/>
      <c r="S341" s="102"/>
      <c r="T341" s="102"/>
      <c r="U341" s="102"/>
      <c r="V341" s="102"/>
      <c r="W341" s="102"/>
      <c r="X341" s="102"/>
    </row>
    <row r="342" spans="5:24" ht="15">
      <c r="E342" s="102"/>
      <c r="F342" s="102"/>
      <c r="G342" s="102"/>
      <c r="H342" s="102"/>
      <c r="I342" s="102"/>
      <c r="J342" s="115"/>
      <c r="K342" s="115"/>
      <c r="L342" s="115"/>
      <c r="M342" s="115"/>
      <c r="N342" s="115"/>
      <c r="O342" s="102"/>
      <c r="P342" s="102"/>
      <c r="Q342" s="102"/>
      <c r="R342" s="102"/>
      <c r="S342" s="102"/>
      <c r="T342" s="102"/>
      <c r="U342" s="102"/>
      <c r="V342" s="102"/>
      <c r="W342" s="102"/>
      <c r="X342" s="102"/>
    </row>
    <row r="343" spans="5:24" ht="15">
      <c r="E343" s="102"/>
      <c r="F343" s="102"/>
      <c r="G343" s="102"/>
      <c r="H343" s="102"/>
      <c r="I343" s="102"/>
      <c r="J343" s="115"/>
      <c r="K343" s="115"/>
      <c r="L343" s="115"/>
      <c r="M343" s="115"/>
      <c r="N343" s="115"/>
      <c r="O343" s="102"/>
      <c r="P343" s="102"/>
      <c r="Q343" s="102"/>
      <c r="R343" s="102"/>
      <c r="S343" s="102"/>
      <c r="T343" s="102"/>
      <c r="U343" s="102"/>
      <c r="V343" s="102"/>
      <c r="W343" s="102"/>
      <c r="X343" s="102"/>
    </row>
    <row r="344" spans="5:24" ht="15">
      <c r="E344" s="102"/>
      <c r="F344" s="102"/>
      <c r="G344" s="102"/>
      <c r="H344" s="102"/>
      <c r="I344" s="102"/>
      <c r="J344" s="115"/>
      <c r="K344" s="115"/>
      <c r="L344" s="115"/>
      <c r="M344" s="115"/>
      <c r="N344" s="115"/>
      <c r="O344" s="102"/>
      <c r="P344" s="102"/>
      <c r="Q344" s="102"/>
      <c r="R344" s="102"/>
      <c r="S344" s="102"/>
      <c r="T344" s="102"/>
      <c r="U344" s="102"/>
      <c r="V344" s="102"/>
      <c r="W344" s="102"/>
      <c r="X344" s="102"/>
    </row>
    <row r="345" spans="5:24" ht="15">
      <c r="E345" s="102"/>
      <c r="F345" s="102"/>
      <c r="G345" s="102"/>
      <c r="H345" s="102"/>
      <c r="I345" s="102"/>
      <c r="J345" s="115"/>
      <c r="K345" s="115"/>
      <c r="L345" s="115"/>
      <c r="M345" s="115"/>
      <c r="N345" s="115"/>
      <c r="O345" s="102"/>
      <c r="P345" s="102"/>
      <c r="Q345" s="102"/>
      <c r="R345" s="102"/>
      <c r="S345" s="102"/>
      <c r="T345" s="102"/>
      <c r="U345" s="102"/>
      <c r="V345" s="102"/>
      <c r="W345" s="102"/>
      <c r="X345" s="102"/>
    </row>
    <row r="346" spans="5:24" ht="15">
      <c r="E346" s="102"/>
      <c r="F346" s="102"/>
      <c r="G346" s="102"/>
      <c r="H346" s="102"/>
      <c r="I346" s="102"/>
      <c r="J346" s="115"/>
      <c r="K346" s="115"/>
      <c r="L346" s="115"/>
      <c r="M346" s="115"/>
      <c r="N346" s="115"/>
      <c r="O346" s="102"/>
      <c r="P346" s="102"/>
      <c r="Q346" s="102"/>
      <c r="R346" s="102"/>
      <c r="S346" s="102"/>
      <c r="T346" s="102"/>
      <c r="U346" s="102"/>
      <c r="V346" s="102"/>
      <c r="W346" s="102"/>
      <c r="X346" s="102"/>
    </row>
    <row r="347" spans="5:24" ht="15">
      <c r="E347" s="102"/>
      <c r="F347" s="102"/>
      <c r="G347" s="102"/>
      <c r="H347" s="102"/>
      <c r="I347" s="102"/>
      <c r="J347" s="115"/>
      <c r="K347" s="115"/>
      <c r="L347" s="115"/>
      <c r="M347" s="115"/>
      <c r="N347" s="115"/>
      <c r="O347" s="102"/>
      <c r="P347" s="102"/>
      <c r="Q347" s="102"/>
      <c r="R347" s="102"/>
      <c r="S347" s="102"/>
      <c r="T347" s="102"/>
      <c r="U347" s="102"/>
      <c r="V347" s="102"/>
      <c r="W347" s="102"/>
      <c r="X347" s="102"/>
    </row>
    <row r="348" spans="5:24" ht="15">
      <c r="E348" s="102"/>
      <c r="F348" s="102"/>
      <c r="G348" s="102"/>
      <c r="H348" s="102"/>
      <c r="I348" s="102"/>
      <c r="J348" s="115"/>
      <c r="K348" s="115"/>
      <c r="L348" s="115"/>
      <c r="M348" s="115"/>
      <c r="N348" s="115"/>
      <c r="O348" s="102"/>
      <c r="P348" s="102"/>
      <c r="Q348" s="102"/>
      <c r="R348" s="102"/>
      <c r="S348" s="102"/>
      <c r="T348" s="102"/>
      <c r="U348" s="102"/>
      <c r="V348" s="102"/>
      <c r="W348" s="102"/>
      <c r="X348" s="102"/>
    </row>
    <row r="349" spans="5:24" ht="15">
      <c r="E349" s="102"/>
      <c r="F349" s="102"/>
      <c r="G349" s="102"/>
      <c r="H349" s="102"/>
      <c r="I349" s="102"/>
      <c r="J349" s="115"/>
      <c r="K349" s="115"/>
      <c r="L349" s="115"/>
      <c r="M349" s="115"/>
      <c r="N349" s="115"/>
      <c r="O349" s="102"/>
      <c r="P349" s="102"/>
      <c r="Q349" s="102"/>
      <c r="R349" s="102"/>
      <c r="S349" s="102"/>
      <c r="T349" s="102"/>
      <c r="U349" s="102"/>
      <c r="V349" s="102"/>
      <c r="W349" s="102"/>
      <c r="X349" s="102"/>
    </row>
    <row r="350" spans="5:24" ht="15">
      <c r="E350" s="102"/>
      <c r="F350" s="102"/>
      <c r="G350" s="102"/>
      <c r="H350" s="102"/>
      <c r="I350" s="102"/>
      <c r="J350" s="115"/>
      <c r="K350" s="115"/>
      <c r="L350" s="115"/>
      <c r="M350" s="115"/>
      <c r="N350" s="115"/>
      <c r="O350" s="102"/>
      <c r="P350" s="102"/>
      <c r="Q350" s="102"/>
      <c r="R350" s="102"/>
      <c r="S350" s="102"/>
      <c r="T350" s="102"/>
      <c r="U350" s="102"/>
      <c r="V350" s="102"/>
      <c r="W350" s="102"/>
      <c r="X350" s="102"/>
    </row>
    <row r="351" spans="5:24" ht="15">
      <c r="E351" s="102"/>
      <c r="F351" s="102"/>
      <c r="G351" s="102"/>
      <c r="H351" s="102"/>
      <c r="I351" s="102"/>
      <c r="J351" s="115"/>
      <c r="K351" s="115"/>
      <c r="L351" s="115"/>
      <c r="M351" s="115"/>
      <c r="N351" s="115"/>
      <c r="O351" s="102"/>
      <c r="P351" s="102"/>
      <c r="Q351" s="102"/>
      <c r="R351" s="102"/>
      <c r="S351" s="102"/>
      <c r="T351" s="102"/>
      <c r="U351" s="102"/>
      <c r="V351" s="102"/>
      <c r="W351" s="102"/>
      <c r="X351" s="102"/>
    </row>
    <row r="352" spans="5:24" ht="15">
      <c r="E352" s="102"/>
      <c r="F352" s="102"/>
      <c r="G352" s="102"/>
      <c r="H352" s="102"/>
      <c r="I352" s="102"/>
      <c r="J352" s="115"/>
      <c r="K352" s="115"/>
      <c r="L352" s="115"/>
      <c r="M352" s="115"/>
      <c r="N352" s="115"/>
      <c r="O352" s="102"/>
      <c r="P352" s="102"/>
      <c r="Q352" s="102"/>
      <c r="R352" s="102"/>
      <c r="S352" s="102"/>
      <c r="T352" s="102"/>
      <c r="U352" s="102"/>
      <c r="V352" s="102"/>
      <c r="W352" s="102"/>
      <c r="X352" s="102"/>
    </row>
    <row r="353" spans="5:24" ht="15">
      <c r="E353" s="102"/>
      <c r="F353" s="102"/>
      <c r="G353" s="102"/>
      <c r="H353" s="102"/>
      <c r="I353" s="102"/>
      <c r="J353" s="115"/>
      <c r="K353" s="115"/>
      <c r="L353" s="115"/>
      <c r="M353" s="115"/>
      <c r="N353" s="115"/>
      <c r="O353" s="102"/>
      <c r="P353" s="102"/>
      <c r="Q353" s="102"/>
      <c r="R353" s="102"/>
      <c r="S353" s="102"/>
      <c r="T353" s="102"/>
      <c r="U353" s="102"/>
      <c r="V353" s="102"/>
      <c r="W353" s="102"/>
      <c r="X353" s="102"/>
    </row>
    <row r="354" spans="5:24" ht="15">
      <c r="E354" s="102"/>
      <c r="F354" s="102"/>
      <c r="G354" s="102"/>
      <c r="H354" s="102"/>
      <c r="I354" s="102"/>
      <c r="J354" s="115"/>
      <c r="K354" s="115"/>
      <c r="L354" s="115"/>
      <c r="M354" s="115"/>
      <c r="N354" s="115"/>
      <c r="O354" s="102"/>
      <c r="P354" s="102"/>
      <c r="Q354" s="102"/>
      <c r="R354" s="102"/>
      <c r="S354" s="102"/>
      <c r="T354" s="102"/>
      <c r="U354" s="102"/>
      <c r="V354" s="102"/>
      <c r="W354" s="102"/>
      <c r="X354" s="102"/>
    </row>
    <row r="355" spans="5:24" ht="15">
      <c r="E355" s="102"/>
      <c r="F355" s="102"/>
      <c r="G355" s="102"/>
      <c r="H355" s="102"/>
      <c r="I355" s="102"/>
      <c r="J355" s="115"/>
      <c r="K355" s="115"/>
      <c r="L355" s="115"/>
      <c r="M355" s="115"/>
      <c r="N355" s="115"/>
      <c r="O355" s="102"/>
      <c r="P355" s="102"/>
      <c r="Q355" s="102"/>
      <c r="R355" s="102"/>
      <c r="S355" s="102"/>
      <c r="T355" s="102"/>
      <c r="U355" s="102"/>
      <c r="V355" s="102"/>
      <c r="W355" s="102"/>
      <c r="X355" s="102"/>
    </row>
    <row r="356" spans="5:24" ht="15">
      <c r="E356" s="102"/>
      <c r="F356" s="102"/>
      <c r="G356" s="102"/>
      <c r="H356" s="102"/>
      <c r="I356" s="102"/>
      <c r="J356" s="115"/>
      <c r="K356" s="115"/>
      <c r="L356" s="115"/>
      <c r="M356" s="115"/>
      <c r="N356" s="115"/>
      <c r="O356" s="102"/>
      <c r="P356" s="102"/>
      <c r="Q356" s="102"/>
      <c r="R356" s="102"/>
      <c r="S356" s="102"/>
      <c r="T356" s="102"/>
      <c r="U356" s="102"/>
      <c r="V356" s="102"/>
      <c r="W356" s="102"/>
      <c r="X356" s="102"/>
    </row>
    <row r="357" spans="5:24" ht="15">
      <c r="E357" s="102"/>
      <c r="F357" s="102"/>
      <c r="G357" s="102"/>
      <c r="H357" s="102"/>
      <c r="I357" s="102"/>
      <c r="J357" s="115"/>
      <c r="K357" s="115"/>
      <c r="L357" s="115"/>
      <c r="M357" s="115"/>
      <c r="N357" s="115"/>
      <c r="O357" s="102"/>
      <c r="P357" s="102"/>
      <c r="Q357" s="102"/>
      <c r="R357" s="102"/>
      <c r="S357" s="102"/>
      <c r="T357" s="102"/>
      <c r="U357" s="102"/>
      <c r="V357" s="102"/>
      <c r="W357" s="102"/>
      <c r="X357" s="102"/>
    </row>
    <row r="358" spans="5:24" ht="15">
      <c r="E358" s="102"/>
      <c r="F358" s="102"/>
      <c r="G358" s="102"/>
      <c r="H358" s="102"/>
      <c r="I358" s="102"/>
      <c r="J358" s="115"/>
      <c r="K358" s="115"/>
      <c r="L358" s="115"/>
      <c r="M358" s="115"/>
      <c r="N358" s="115"/>
      <c r="O358" s="102"/>
      <c r="P358" s="102"/>
      <c r="Q358" s="102"/>
      <c r="R358" s="102"/>
      <c r="S358" s="102"/>
      <c r="T358" s="102"/>
      <c r="U358" s="102"/>
      <c r="V358" s="102"/>
      <c r="W358" s="102"/>
      <c r="X358" s="102"/>
    </row>
    <row r="359" spans="5:24" ht="15">
      <c r="E359" s="102"/>
      <c r="F359" s="102"/>
      <c r="G359" s="102"/>
      <c r="H359" s="102"/>
      <c r="I359" s="102"/>
      <c r="J359" s="115"/>
      <c r="K359" s="115"/>
      <c r="L359" s="115"/>
      <c r="M359" s="115"/>
      <c r="N359" s="115"/>
      <c r="O359" s="102"/>
      <c r="P359" s="102"/>
      <c r="Q359" s="102"/>
      <c r="R359" s="102"/>
      <c r="S359" s="102"/>
      <c r="T359" s="102"/>
      <c r="U359" s="102"/>
      <c r="V359" s="102"/>
      <c r="W359" s="102"/>
      <c r="X359" s="102"/>
    </row>
    <row r="360" spans="5:24" ht="15">
      <c r="E360" s="102"/>
      <c r="F360" s="102"/>
      <c r="G360" s="102"/>
      <c r="H360" s="102"/>
      <c r="I360" s="102"/>
      <c r="J360" s="115"/>
      <c r="K360" s="115"/>
      <c r="L360" s="115"/>
      <c r="M360" s="115"/>
      <c r="N360" s="115"/>
      <c r="O360" s="102"/>
      <c r="P360" s="102"/>
      <c r="Q360" s="102"/>
      <c r="R360" s="102"/>
      <c r="S360" s="102"/>
      <c r="T360" s="102"/>
      <c r="U360" s="102"/>
      <c r="V360" s="102"/>
      <c r="W360" s="102"/>
      <c r="X360" s="102"/>
    </row>
    <row r="361" spans="5:24" ht="15">
      <c r="E361" s="102"/>
      <c r="F361" s="102"/>
      <c r="G361" s="102"/>
      <c r="H361" s="102"/>
      <c r="I361" s="102"/>
      <c r="J361" s="115"/>
      <c r="K361" s="115"/>
      <c r="L361" s="115"/>
      <c r="M361" s="115"/>
      <c r="N361" s="115"/>
      <c r="O361" s="102"/>
      <c r="P361" s="102"/>
      <c r="Q361" s="102"/>
      <c r="R361" s="102"/>
      <c r="S361" s="102"/>
      <c r="T361" s="102"/>
      <c r="U361" s="102"/>
      <c r="V361" s="102"/>
      <c r="W361" s="102"/>
      <c r="X361" s="102"/>
    </row>
    <row r="362" spans="5:24" ht="15">
      <c r="E362" s="102"/>
      <c r="F362" s="102"/>
      <c r="G362" s="102"/>
      <c r="H362" s="102"/>
      <c r="I362" s="102"/>
      <c r="J362" s="115"/>
      <c r="K362" s="115"/>
      <c r="L362" s="115"/>
      <c r="M362" s="115"/>
      <c r="N362" s="115"/>
      <c r="O362" s="102"/>
      <c r="P362" s="102"/>
      <c r="Q362" s="102"/>
      <c r="R362" s="102"/>
      <c r="S362" s="102"/>
      <c r="T362" s="102"/>
      <c r="U362" s="102"/>
      <c r="V362" s="102"/>
      <c r="W362" s="102"/>
      <c r="X362" s="102"/>
    </row>
    <row r="363" spans="5:24" ht="15">
      <c r="E363" s="102"/>
      <c r="F363" s="102"/>
      <c r="G363" s="102"/>
      <c r="H363" s="102"/>
      <c r="I363" s="102"/>
      <c r="J363" s="115"/>
      <c r="K363" s="115"/>
      <c r="L363" s="115"/>
      <c r="M363" s="115"/>
      <c r="N363" s="115"/>
      <c r="O363" s="102"/>
      <c r="P363" s="102"/>
      <c r="Q363" s="102"/>
      <c r="R363" s="102"/>
      <c r="S363" s="102"/>
      <c r="T363" s="102"/>
      <c r="U363" s="102"/>
      <c r="V363" s="102"/>
      <c r="W363" s="102"/>
      <c r="X363" s="102"/>
    </row>
    <row r="364" spans="5:24" ht="15">
      <c r="E364" s="102"/>
      <c r="F364" s="102"/>
      <c r="G364" s="102"/>
      <c r="H364" s="102"/>
      <c r="I364" s="102"/>
      <c r="J364" s="115"/>
      <c r="K364" s="115"/>
      <c r="L364" s="115"/>
      <c r="M364" s="115"/>
      <c r="N364" s="115"/>
      <c r="O364" s="102"/>
      <c r="P364" s="102"/>
      <c r="Q364" s="102"/>
      <c r="R364" s="102"/>
      <c r="S364" s="102"/>
      <c r="T364" s="102"/>
      <c r="U364" s="102"/>
      <c r="V364" s="102"/>
      <c r="W364" s="102"/>
      <c r="X364" s="102"/>
    </row>
    <row r="365" spans="5:24" ht="15">
      <c r="E365" s="102"/>
      <c r="F365" s="102"/>
      <c r="G365" s="102"/>
      <c r="H365" s="102"/>
      <c r="I365" s="102"/>
      <c r="J365" s="115"/>
      <c r="K365" s="115"/>
      <c r="L365" s="115"/>
      <c r="M365" s="115"/>
      <c r="N365" s="115"/>
      <c r="O365" s="102"/>
      <c r="P365" s="102"/>
      <c r="Q365" s="102"/>
      <c r="R365" s="102"/>
      <c r="S365" s="102"/>
      <c r="T365" s="102"/>
      <c r="U365" s="102"/>
      <c r="V365" s="102"/>
      <c r="W365" s="102"/>
      <c r="X365" s="102"/>
    </row>
    <row r="366" spans="5:24" ht="15">
      <c r="E366" s="102"/>
      <c r="F366" s="102"/>
      <c r="G366" s="102"/>
      <c r="H366" s="102"/>
      <c r="I366" s="102"/>
      <c r="J366" s="115"/>
      <c r="K366" s="115"/>
      <c r="L366" s="115"/>
      <c r="M366" s="115"/>
      <c r="N366" s="115"/>
      <c r="O366" s="102"/>
      <c r="P366" s="102"/>
      <c r="Q366" s="102"/>
      <c r="R366" s="102"/>
      <c r="S366" s="102"/>
      <c r="T366" s="102"/>
      <c r="U366" s="102"/>
      <c r="V366" s="102"/>
      <c r="W366" s="102"/>
      <c r="X366" s="102"/>
    </row>
    <row r="367" spans="5:24" ht="15">
      <c r="E367" s="102"/>
      <c r="F367" s="102"/>
      <c r="G367" s="102"/>
      <c r="H367" s="102"/>
      <c r="I367" s="102"/>
      <c r="J367" s="115"/>
      <c r="K367" s="115"/>
      <c r="L367" s="115"/>
      <c r="M367" s="115"/>
      <c r="N367" s="115"/>
      <c r="O367" s="102"/>
      <c r="P367" s="102"/>
      <c r="Q367" s="102"/>
      <c r="R367" s="102"/>
      <c r="S367" s="102"/>
      <c r="T367" s="102"/>
      <c r="U367" s="102"/>
      <c r="V367" s="102"/>
      <c r="W367" s="102"/>
      <c r="X367" s="102"/>
    </row>
    <row r="368" spans="5:24" ht="15">
      <c r="E368" s="102"/>
      <c r="F368" s="102"/>
      <c r="G368" s="102"/>
      <c r="H368" s="102"/>
      <c r="I368" s="102"/>
      <c r="J368" s="115"/>
      <c r="K368" s="115"/>
      <c r="L368" s="115"/>
      <c r="M368" s="115"/>
      <c r="N368" s="115"/>
      <c r="O368" s="102"/>
      <c r="P368" s="102"/>
      <c r="Q368" s="102"/>
      <c r="R368" s="102"/>
      <c r="S368" s="102"/>
      <c r="T368" s="102"/>
      <c r="U368" s="102"/>
      <c r="V368" s="102"/>
      <c r="W368" s="102"/>
      <c r="X368" s="102"/>
    </row>
    <row r="369" spans="5:24" ht="15">
      <c r="E369" s="102"/>
      <c r="F369" s="102"/>
      <c r="G369" s="102"/>
      <c r="H369" s="102"/>
      <c r="I369" s="102"/>
      <c r="J369" s="115"/>
      <c r="K369" s="115"/>
      <c r="L369" s="115"/>
      <c r="M369" s="115"/>
      <c r="N369" s="115"/>
      <c r="O369" s="102"/>
      <c r="P369" s="102"/>
      <c r="Q369" s="102"/>
      <c r="R369" s="102"/>
      <c r="S369" s="102"/>
      <c r="T369" s="102"/>
      <c r="U369" s="102"/>
      <c r="V369" s="102"/>
      <c r="W369" s="102"/>
      <c r="X369" s="102"/>
    </row>
    <row r="370" spans="5:24" ht="15">
      <c r="E370" s="102"/>
      <c r="F370" s="102"/>
      <c r="G370" s="102"/>
      <c r="H370" s="102"/>
      <c r="I370" s="102"/>
      <c r="J370" s="115"/>
      <c r="K370" s="115"/>
      <c r="L370" s="115"/>
      <c r="M370" s="115"/>
      <c r="N370" s="115"/>
      <c r="O370" s="102"/>
      <c r="P370" s="102"/>
      <c r="Q370" s="102"/>
      <c r="R370" s="102"/>
      <c r="S370" s="102"/>
      <c r="T370" s="102"/>
      <c r="U370" s="102"/>
      <c r="V370" s="102"/>
      <c r="W370" s="102"/>
      <c r="X370" s="102"/>
    </row>
    <row r="371" spans="5:24" ht="15">
      <c r="E371" s="102"/>
      <c r="F371" s="102"/>
      <c r="G371" s="102"/>
      <c r="H371" s="102"/>
      <c r="I371" s="102"/>
      <c r="J371" s="115"/>
      <c r="K371" s="115"/>
      <c r="L371" s="115"/>
      <c r="M371" s="115"/>
      <c r="N371" s="115"/>
      <c r="O371" s="102"/>
      <c r="P371" s="102"/>
      <c r="Q371" s="102"/>
      <c r="R371" s="102"/>
      <c r="S371" s="102"/>
      <c r="T371" s="102"/>
      <c r="U371" s="102"/>
      <c r="V371" s="102"/>
      <c r="W371" s="102"/>
      <c r="X371" s="102"/>
    </row>
    <row r="372" spans="5:24" ht="15">
      <c r="E372" s="102"/>
      <c r="F372" s="102"/>
      <c r="G372" s="102"/>
      <c r="H372" s="102"/>
      <c r="I372" s="102"/>
      <c r="J372" s="115"/>
      <c r="K372" s="115"/>
      <c r="L372" s="115"/>
      <c r="M372" s="115"/>
      <c r="N372" s="115"/>
      <c r="O372" s="102"/>
      <c r="P372" s="102"/>
      <c r="Q372" s="102"/>
      <c r="R372" s="102"/>
      <c r="S372" s="102"/>
      <c r="T372" s="102"/>
      <c r="U372" s="102"/>
      <c r="V372" s="102"/>
      <c r="W372" s="102"/>
      <c r="X372" s="102"/>
    </row>
    <row r="373" spans="5:24" ht="15">
      <c r="E373" s="102"/>
      <c r="F373" s="102"/>
      <c r="G373" s="102"/>
      <c r="H373" s="102"/>
      <c r="I373" s="102"/>
      <c r="J373" s="115"/>
      <c r="K373" s="115"/>
      <c r="L373" s="115"/>
      <c r="M373" s="115"/>
      <c r="N373" s="115"/>
      <c r="O373" s="102"/>
      <c r="P373" s="102"/>
      <c r="Q373" s="102"/>
      <c r="R373" s="102"/>
      <c r="S373" s="102"/>
      <c r="T373" s="102"/>
      <c r="U373" s="102"/>
      <c r="V373" s="102"/>
      <c r="W373" s="102"/>
      <c r="X373" s="102"/>
    </row>
    <row r="374" spans="5:24" ht="15">
      <c r="E374" s="102"/>
      <c r="F374" s="102"/>
      <c r="G374" s="102"/>
      <c r="H374" s="102"/>
      <c r="I374" s="102"/>
      <c r="J374" s="115"/>
      <c r="K374" s="115"/>
      <c r="L374" s="115"/>
      <c r="M374" s="115"/>
      <c r="N374" s="115"/>
      <c r="O374" s="102"/>
      <c r="P374" s="102"/>
      <c r="Q374" s="102"/>
      <c r="R374" s="102"/>
      <c r="S374" s="102"/>
      <c r="T374" s="102"/>
      <c r="U374" s="102"/>
      <c r="V374" s="102"/>
      <c r="W374" s="102"/>
      <c r="X374" s="102"/>
    </row>
    <row r="375" spans="5:24" ht="15">
      <c r="E375" s="102"/>
      <c r="F375" s="102"/>
      <c r="G375" s="102"/>
      <c r="H375" s="102"/>
      <c r="I375" s="102"/>
      <c r="J375" s="115"/>
      <c r="K375" s="115"/>
      <c r="L375" s="115"/>
      <c r="M375" s="115"/>
      <c r="N375" s="115"/>
      <c r="O375" s="102"/>
      <c r="P375" s="102"/>
      <c r="Q375" s="102"/>
      <c r="R375" s="102"/>
      <c r="S375" s="102"/>
      <c r="T375" s="102"/>
      <c r="U375" s="102"/>
      <c r="V375" s="102"/>
      <c r="W375" s="102"/>
      <c r="X375" s="102"/>
    </row>
    <row r="376" spans="5:24" ht="15">
      <c r="E376" s="102"/>
      <c r="F376" s="102"/>
      <c r="G376" s="102"/>
      <c r="H376" s="102"/>
      <c r="I376" s="102"/>
      <c r="J376" s="115"/>
      <c r="K376" s="115"/>
      <c r="L376" s="115"/>
      <c r="M376" s="115"/>
      <c r="N376" s="115"/>
      <c r="O376" s="102"/>
      <c r="P376" s="102"/>
      <c r="Q376" s="102"/>
      <c r="R376" s="102"/>
      <c r="S376" s="102"/>
      <c r="T376" s="102"/>
      <c r="U376" s="102"/>
      <c r="V376" s="102"/>
      <c r="W376" s="102"/>
      <c r="X376" s="102"/>
    </row>
    <row r="377" spans="5:24" ht="15">
      <c r="E377" s="102"/>
      <c r="F377" s="102"/>
      <c r="G377" s="102"/>
      <c r="H377" s="102"/>
      <c r="I377" s="102"/>
      <c r="J377" s="115"/>
      <c r="K377" s="115"/>
      <c r="L377" s="115"/>
      <c r="M377" s="115"/>
      <c r="N377" s="115"/>
      <c r="O377" s="102"/>
      <c r="P377" s="102"/>
      <c r="Q377" s="102"/>
      <c r="R377" s="102"/>
      <c r="S377" s="102"/>
      <c r="T377" s="102"/>
      <c r="U377" s="102"/>
      <c r="V377" s="102"/>
      <c r="W377" s="102"/>
      <c r="X377" s="102"/>
    </row>
    <row r="378" spans="5:24" ht="15">
      <c r="E378" s="102"/>
      <c r="F378" s="102"/>
      <c r="G378" s="102"/>
      <c r="H378" s="102"/>
      <c r="I378" s="102"/>
      <c r="J378" s="115"/>
      <c r="K378" s="115"/>
      <c r="L378" s="115"/>
      <c r="M378" s="115"/>
      <c r="N378" s="115"/>
      <c r="O378" s="102"/>
      <c r="P378" s="102"/>
      <c r="Q378" s="102"/>
      <c r="R378" s="102"/>
      <c r="S378" s="102"/>
      <c r="T378" s="102"/>
      <c r="U378" s="102"/>
      <c r="V378" s="102"/>
      <c r="W378" s="102"/>
      <c r="X378" s="102"/>
    </row>
    <row r="379" spans="5:24" ht="15">
      <c r="E379" s="102"/>
      <c r="F379" s="102"/>
      <c r="G379" s="102"/>
      <c r="H379" s="102"/>
      <c r="I379" s="102"/>
      <c r="J379" s="115"/>
      <c r="K379" s="115"/>
      <c r="L379" s="115"/>
      <c r="M379" s="115"/>
      <c r="N379" s="115"/>
      <c r="O379" s="102"/>
      <c r="P379" s="102"/>
      <c r="Q379" s="102"/>
      <c r="R379" s="102"/>
      <c r="S379" s="102"/>
      <c r="T379" s="102"/>
      <c r="U379" s="102"/>
      <c r="V379" s="102"/>
      <c r="W379" s="102"/>
      <c r="X379" s="102"/>
    </row>
    <row r="380" spans="5:24" ht="15">
      <c r="E380" s="102"/>
      <c r="F380" s="102"/>
      <c r="G380" s="102"/>
      <c r="H380" s="102"/>
      <c r="I380" s="102"/>
      <c r="J380" s="115"/>
      <c r="K380" s="115"/>
      <c r="L380" s="115"/>
      <c r="M380" s="115"/>
      <c r="N380" s="115"/>
      <c r="O380" s="102"/>
      <c r="P380" s="102"/>
      <c r="Q380" s="102"/>
      <c r="R380" s="102"/>
      <c r="S380" s="102"/>
      <c r="T380" s="102"/>
      <c r="U380" s="102"/>
      <c r="V380" s="102"/>
      <c r="W380" s="102"/>
      <c r="X380" s="102"/>
    </row>
    <row r="381" spans="5:24" ht="15">
      <c r="E381" s="102"/>
      <c r="F381" s="102"/>
      <c r="G381" s="102"/>
      <c r="H381" s="102"/>
      <c r="I381" s="102"/>
      <c r="J381" s="115"/>
      <c r="K381" s="115"/>
      <c r="L381" s="115"/>
      <c r="M381" s="115"/>
      <c r="N381" s="115"/>
      <c r="O381" s="102"/>
      <c r="P381" s="102"/>
      <c r="Q381" s="102"/>
      <c r="R381" s="102"/>
      <c r="S381" s="102"/>
      <c r="T381" s="102"/>
      <c r="U381" s="102"/>
      <c r="V381" s="102"/>
      <c r="W381" s="102"/>
      <c r="X381" s="102"/>
    </row>
    <row r="382" spans="5:24" ht="15">
      <c r="E382" s="102"/>
      <c r="F382" s="102"/>
      <c r="G382" s="102"/>
      <c r="H382" s="102"/>
      <c r="I382" s="102"/>
      <c r="J382" s="115"/>
      <c r="K382" s="115"/>
      <c r="L382" s="115"/>
      <c r="M382" s="115"/>
      <c r="N382" s="115"/>
      <c r="O382" s="102"/>
      <c r="P382" s="102"/>
      <c r="Q382" s="102"/>
      <c r="R382" s="102"/>
      <c r="S382" s="102"/>
      <c r="T382" s="102"/>
      <c r="U382" s="102"/>
      <c r="V382" s="102"/>
      <c r="W382" s="102"/>
      <c r="X382" s="102"/>
    </row>
    <row r="383" spans="5:24" ht="15">
      <c r="E383" s="102"/>
      <c r="F383" s="102"/>
      <c r="G383" s="102"/>
      <c r="H383" s="102"/>
      <c r="I383" s="102"/>
      <c r="J383" s="115"/>
      <c r="K383" s="115"/>
      <c r="L383" s="115"/>
      <c r="M383" s="115"/>
      <c r="N383" s="115"/>
      <c r="O383" s="102"/>
      <c r="P383" s="102"/>
      <c r="Q383" s="102"/>
      <c r="R383" s="102"/>
      <c r="S383" s="102"/>
      <c r="T383" s="102"/>
      <c r="U383" s="102"/>
      <c r="V383" s="102"/>
      <c r="W383" s="102"/>
      <c r="X383" s="102"/>
    </row>
    <row r="384" spans="5:24" ht="15">
      <c r="E384" s="102"/>
      <c r="F384" s="102"/>
      <c r="G384" s="102"/>
      <c r="H384" s="102"/>
      <c r="I384" s="102"/>
      <c r="J384" s="115"/>
      <c r="K384" s="115"/>
      <c r="L384" s="115"/>
      <c r="M384" s="115"/>
      <c r="N384" s="115"/>
      <c r="O384" s="102"/>
      <c r="P384" s="102"/>
      <c r="Q384" s="102"/>
      <c r="R384" s="102"/>
      <c r="S384" s="102"/>
      <c r="T384" s="102"/>
      <c r="U384" s="102"/>
      <c r="V384" s="102"/>
      <c r="W384" s="102"/>
      <c r="X384" s="102"/>
    </row>
    <row r="385" spans="5:24" ht="15">
      <c r="E385" s="102"/>
      <c r="F385" s="102"/>
      <c r="G385" s="102"/>
      <c r="H385" s="102"/>
      <c r="I385" s="102"/>
      <c r="J385" s="115"/>
      <c r="K385" s="115"/>
      <c r="L385" s="115"/>
      <c r="M385" s="115"/>
      <c r="N385" s="115"/>
      <c r="O385" s="102"/>
      <c r="P385" s="102"/>
      <c r="Q385" s="102"/>
      <c r="R385" s="102"/>
      <c r="S385" s="102"/>
      <c r="T385" s="102"/>
      <c r="U385" s="102"/>
      <c r="V385" s="102"/>
      <c r="W385" s="102"/>
      <c r="X385" s="102"/>
    </row>
    <row r="386" spans="5:24" ht="15">
      <c r="E386" s="102"/>
      <c r="F386" s="102"/>
      <c r="G386" s="102"/>
      <c r="H386" s="102"/>
      <c r="I386" s="102"/>
      <c r="J386" s="115"/>
      <c r="K386" s="115"/>
      <c r="L386" s="115"/>
      <c r="M386" s="115"/>
      <c r="N386" s="115"/>
      <c r="O386" s="102"/>
      <c r="P386" s="102"/>
      <c r="Q386" s="102"/>
      <c r="R386" s="102"/>
      <c r="S386" s="102"/>
      <c r="T386" s="102"/>
      <c r="U386" s="102"/>
      <c r="V386" s="102"/>
      <c r="W386" s="102"/>
      <c r="X386" s="102"/>
    </row>
    <row r="387" spans="5:24" ht="15">
      <c r="E387" s="102"/>
      <c r="F387" s="102"/>
      <c r="G387" s="102"/>
      <c r="H387" s="102"/>
      <c r="I387" s="102"/>
      <c r="J387" s="115"/>
      <c r="K387" s="115"/>
      <c r="L387" s="115"/>
      <c r="M387" s="115"/>
      <c r="N387" s="115"/>
      <c r="O387" s="102"/>
      <c r="P387" s="102"/>
      <c r="Q387" s="102"/>
      <c r="R387" s="102"/>
      <c r="S387" s="102"/>
      <c r="T387" s="102"/>
      <c r="U387" s="102"/>
      <c r="V387" s="102"/>
      <c r="W387" s="102"/>
      <c r="X387" s="102"/>
    </row>
    <row r="388" spans="5:24" ht="15">
      <c r="E388" s="102"/>
      <c r="F388" s="102"/>
      <c r="G388" s="102"/>
      <c r="H388" s="102"/>
      <c r="I388" s="102"/>
      <c r="J388" s="115"/>
      <c r="K388" s="115"/>
      <c r="L388" s="115"/>
      <c r="M388" s="115"/>
      <c r="N388" s="115"/>
      <c r="O388" s="102"/>
      <c r="P388" s="102"/>
      <c r="Q388" s="102"/>
      <c r="R388" s="102"/>
      <c r="S388" s="102"/>
      <c r="T388" s="102"/>
      <c r="U388" s="102"/>
      <c r="V388" s="102"/>
      <c r="W388" s="102"/>
      <c r="X388" s="102"/>
    </row>
    <row r="389" spans="5:24" ht="15">
      <c r="E389" s="102"/>
      <c r="F389" s="102"/>
      <c r="G389" s="102"/>
      <c r="H389" s="102"/>
      <c r="I389" s="102"/>
      <c r="J389" s="115"/>
      <c r="K389" s="115"/>
      <c r="L389" s="115"/>
      <c r="M389" s="115"/>
      <c r="N389" s="115"/>
      <c r="O389" s="102"/>
      <c r="P389" s="102"/>
      <c r="Q389" s="102"/>
      <c r="R389" s="102"/>
      <c r="S389" s="102"/>
      <c r="T389" s="102"/>
      <c r="U389" s="102"/>
      <c r="V389" s="102"/>
      <c r="W389" s="102"/>
      <c r="X389" s="102"/>
    </row>
    <row r="390" spans="5:24" ht="15">
      <c r="E390" s="102"/>
      <c r="F390" s="102"/>
      <c r="G390" s="102"/>
      <c r="H390" s="102"/>
      <c r="I390" s="102"/>
      <c r="J390" s="115"/>
      <c r="K390" s="115"/>
      <c r="L390" s="115"/>
      <c r="M390" s="115"/>
      <c r="N390" s="115"/>
      <c r="O390" s="102"/>
      <c r="P390" s="102"/>
      <c r="Q390" s="102"/>
      <c r="R390" s="102"/>
      <c r="S390" s="102"/>
      <c r="T390" s="102"/>
      <c r="U390" s="102"/>
      <c r="V390" s="102"/>
      <c r="W390" s="102"/>
      <c r="X390" s="102"/>
    </row>
    <row r="391" spans="5:24" ht="15">
      <c r="E391" s="102"/>
      <c r="F391" s="102"/>
      <c r="G391" s="102"/>
      <c r="H391" s="102"/>
      <c r="I391" s="102"/>
      <c r="J391" s="115"/>
      <c r="K391" s="115"/>
      <c r="L391" s="115"/>
      <c r="M391" s="115"/>
      <c r="N391" s="115"/>
      <c r="O391" s="102"/>
      <c r="P391" s="102"/>
      <c r="Q391" s="102"/>
      <c r="R391" s="102"/>
      <c r="S391" s="102"/>
      <c r="T391" s="102"/>
      <c r="U391" s="102"/>
      <c r="V391" s="102"/>
      <c r="W391" s="102"/>
      <c r="X391" s="102"/>
    </row>
    <row r="392" spans="5:24" ht="15">
      <c r="E392" s="102"/>
      <c r="F392" s="102"/>
      <c r="G392" s="102"/>
      <c r="H392" s="102"/>
      <c r="I392" s="102"/>
      <c r="J392" s="115"/>
      <c r="K392" s="115"/>
      <c r="L392" s="115"/>
      <c r="M392" s="115"/>
      <c r="N392" s="115"/>
      <c r="O392" s="102"/>
      <c r="P392" s="102"/>
      <c r="Q392" s="102"/>
      <c r="R392" s="102"/>
      <c r="S392" s="102"/>
      <c r="T392" s="102"/>
      <c r="U392" s="102"/>
      <c r="V392" s="102"/>
      <c r="W392" s="102"/>
      <c r="X392" s="102"/>
    </row>
    <row r="393" spans="5:24" ht="15">
      <c r="E393" s="102"/>
      <c r="F393" s="102"/>
      <c r="G393" s="102"/>
      <c r="H393" s="102"/>
      <c r="I393" s="102"/>
      <c r="J393" s="115"/>
      <c r="K393" s="115"/>
      <c r="L393" s="115"/>
      <c r="M393" s="115"/>
      <c r="N393" s="115"/>
      <c r="O393" s="102"/>
      <c r="P393" s="102"/>
      <c r="Q393" s="102"/>
      <c r="R393" s="102"/>
      <c r="S393" s="102"/>
      <c r="T393" s="102"/>
      <c r="U393" s="102"/>
      <c r="V393" s="102"/>
      <c r="W393" s="102"/>
      <c r="X393" s="102"/>
    </row>
    <row r="394" spans="5:24" ht="15">
      <c r="E394" s="102"/>
      <c r="F394" s="102"/>
      <c r="G394" s="102"/>
      <c r="H394" s="102"/>
      <c r="I394" s="102"/>
      <c r="J394" s="115"/>
      <c r="K394" s="115"/>
      <c r="L394" s="115"/>
      <c r="M394" s="115"/>
      <c r="N394" s="115"/>
      <c r="O394" s="102"/>
      <c r="P394" s="102"/>
      <c r="Q394" s="102"/>
      <c r="R394" s="102"/>
      <c r="S394" s="102"/>
      <c r="T394" s="102"/>
      <c r="U394" s="102"/>
      <c r="V394" s="102"/>
      <c r="W394" s="102"/>
      <c r="X394" s="102"/>
    </row>
    <row r="395" spans="5:24" ht="15">
      <c r="E395" s="102"/>
      <c r="F395" s="102"/>
      <c r="G395" s="102"/>
      <c r="H395" s="102"/>
      <c r="I395" s="102"/>
      <c r="J395" s="115"/>
      <c r="K395" s="115"/>
      <c r="L395" s="115"/>
      <c r="M395" s="115"/>
      <c r="N395" s="115"/>
      <c r="O395" s="102"/>
      <c r="P395" s="102"/>
      <c r="Q395" s="102"/>
      <c r="R395" s="102"/>
      <c r="S395" s="102"/>
      <c r="T395" s="102"/>
      <c r="U395" s="102"/>
      <c r="V395" s="102"/>
      <c r="W395" s="102"/>
      <c r="X395" s="102"/>
    </row>
    <row r="396" spans="5:24" ht="15">
      <c r="E396" s="102"/>
      <c r="F396" s="102"/>
      <c r="G396" s="102"/>
      <c r="H396" s="102"/>
      <c r="I396" s="102"/>
      <c r="J396" s="115"/>
      <c r="K396" s="115"/>
      <c r="L396" s="115"/>
      <c r="M396" s="115"/>
      <c r="N396" s="115"/>
      <c r="O396" s="102"/>
      <c r="P396" s="102"/>
      <c r="Q396" s="102"/>
      <c r="R396" s="102"/>
      <c r="S396" s="102"/>
      <c r="T396" s="102"/>
      <c r="U396" s="102"/>
      <c r="V396" s="102"/>
      <c r="W396" s="102"/>
      <c r="X396" s="102"/>
    </row>
    <row r="397" spans="5:24" ht="15">
      <c r="E397" s="102"/>
      <c r="F397" s="102"/>
      <c r="G397" s="102"/>
      <c r="H397" s="102"/>
      <c r="I397" s="102"/>
      <c r="J397" s="115"/>
      <c r="K397" s="115"/>
      <c r="L397" s="115"/>
      <c r="M397" s="115"/>
      <c r="N397" s="115"/>
      <c r="O397" s="102"/>
      <c r="P397" s="102"/>
      <c r="Q397" s="102"/>
      <c r="R397" s="102"/>
      <c r="S397" s="102"/>
      <c r="T397" s="102"/>
      <c r="U397" s="102"/>
      <c r="V397" s="102"/>
      <c r="W397" s="102"/>
      <c r="X397" s="102"/>
    </row>
    <row r="398" spans="5:24" ht="15">
      <c r="E398" s="102"/>
      <c r="F398" s="102"/>
      <c r="G398" s="102"/>
      <c r="H398" s="102"/>
      <c r="I398" s="102"/>
      <c r="J398" s="115"/>
      <c r="K398" s="115"/>
      <c r="L398" s="115"/>
      <c r="M398" s="115"/>
      <c r="N398" s="115"/>
      <c r="O398" s="102"/>
      <c r="P398" s="102"/>
      <c r="Q398" s="102"/>
      <c r="R398" s="102"/>
      <c r="S398" s="102"/>
      <c r="T398" s="102"/>
      <c r="U398" s="102"/>
      <c r="V398" s="102"/>
      <c r="W398" s="102"/>
      <c r="X398" s="102"/>
    </row>
    <row r="399" spans="5:24" ht="15">
      <c r="E399" s="102"/>
      <c r="F399" s="102"/>
      <c r="G399" s="102"/>
      <c r="H399" s="102"/>
      <c r="I399" s="102"/>
      <c r="J399" s="115"/>
      <c r="K399" s="115"/>
      <c r="L399" s="115"/>
      <c r="M399" s="115"/>
      <c r="N399" s="115"/>
      <c r="O399" s="102"/>
      <c r="P399" s="102"/>
      <c r="Q399" s="102"/>
      <c r="R399" s="102"/>
      <c r="S399" s="102"/>
      <c r="T399" s="102"/>
      <c r="U399" s="102"/>
      <c r="V399" s="102"/>
      <c r="W399" s="102"/>
      <c r="X399" s="102"/>
    </row>
    <row r="400" spans="5:24" ht="15">
      <c r="E400" s="102"/>
      <c r="F400" s="102"/>
      <c r="G400" s="102"/>
      <c r="H400" s="102"/>
      <c r="I400" s="102"/>
      <c r="J400" s="115"/>
      <c r="K400" s="115"/>
      <c r="L400" s="115"/>
      <c r="M400" s="115"/>
      <c r="N400" s="115"/>
      <c r="O400" s="102"/>
      <c r="P400" s="102"/>
      <c r="Q400" s="102"/>
      <c r="R400" s="102"/>
      <c r="S400" s="102"/>
      <c r="T400" s="102"/>
      <c r="U400" s="102"/>
      <c r="V400" s="102"/>
      <c r="W400" s="102"/>
      <c r="X400" s="102"/>
    </row>
    <row r="401" spans="5:24" ht="15">
      <c r="E401" s="102"/>
      <c r="F401" s="102"/>
      <c r="G401" s="102"/>
      <c r="H401" s="102"/>
      <c r="I401" s="102"/>
      <c r="J401" s="115"/>
      <c r="K401" s="115"/>
      <c r="L401" s="115"/>
      <c r="M401" s="115"/>
      <c r="N401" s="115"/>
      <c r="O401" s="102"/>
      <c r="P401" s="102"/>
      <c r="Q401" s="102"/>
      <c r="R401" s="102"/>
      <c r="S401" s="102"/>
      <c r="T401" s="102"/>
      <c r="U401" s="102"/>
      <c r="V401" s="102"/>
      <c r="W401" s="102"/>
      <c r="X401" s="102"/>
    </row>
    <row r="402" spans="5:24" ht="15">
      <c r="E402" s="102"/>
      <c r="F402" s="102"/>
      <c r="G402" s="102"/>
      <c r="H402" s="102"/>
      <c r="I402" s="102"/>
      <c r="J402" s="115"/>
      <c r="K402" s="115"/>
      <c r="L402" s="115"/>
      <c r="M402" s="115"/>
      <c r="N402" s="115"/>
      <c r="O402" s="102"/>
      <c r="P402" s="102"/>
      <c r="Q402" s="102"/>
      <c r="R402" s="102"/>
      <c r="S402" s="102"/>
      <c r="T402" s="102"/>
      <c r="U402" s="102"/>
      <c r="V402" s="102"/>
      <c r="W402" s="102"/>
      <c r="X402" s="102"/>
    </row>
    <row r="403" spans="5:24" ht="15">
      <c r="E403" s="102"/>
      <c r="F403" s="102"/>
      <c r="G403" s="102"/>
      <c r="H403" s="102"/>
      <c r="I403" s="102"/>
      <c r="J403" s="115"/>
      <c r="K403" s="115"/>
      <c r="L403" s="115"/>
      <c r="M403" s="115"/>
      <c r="N403" s="115"/>
      <c r="O403" s="102"/>
      <c r="P403" s="102"/>
      <c r="Q403" s="102"/>
      <c r="R403" s="102"/>
      <c r="S403" s="102"/>
      <c r="T403" s="102"/>
      <c r="U403" s="102"/>
      <c r="V403" s="102"/>
      <c r="W403" s="102"/>
      <c r="X403" s="102"/>
    </row>
    <row r="404" spans="5:24" ht="15">
      <c r="E404" s="102"/>
      <c r="F404" s="102"/>
      <c r="G404" s="102"/>
      <c r="H404" s="102"/>
      <c r="I404" s="102"/>
      <c r="J404" s="115"/>
      <c r="K404" s="115"/>
      <c r="L404" s="115"/>
      <c r="M404" s="115"/>
      <c r="N404" s="115"/>
      <c r="O404" s="102"/>
      <c r="P404" s="102"/>
      <c r="Q404" s="102"/>
      <c r="R404" s="102"/>
      <c r="S404" s="102"/>
      <c r="T404" s="102"/>
      <c r="U404" s="102"/>
      <c r="V404" s="102"/>
      <c r="W404" s="102"/>
      <c r="X404" s="102"/>
    </row>
    <row r="405" spans="5:24" ht="15">
      <c r="E405" s="102"/>
      <c r="F405" s="102"/>
      <c r="G405" s="102"/>
      <c r="H405" s="102"/>
      <c r="I405" s="102"/>
      <c r="J405" s="115"/>
      <c r="K405" s="115"/>
      <c r="L405" s="115"/>
      <c r="M405" s="115"/>
      <c r="N405" s="115"/>
      <c r="O405" s="102"/>
      <c r="P405" s="102"/>
      <c r="Q405" s="102"/>
      <c r="R405" s="102"/>
      <c r="S405" s="102"/>
      <c r="T405" s="102"/>
      <c r="U405" s="102"/>
      <c r="V405" s="102"/>
      <c r="W405" s="102"/>
      <c r="X405" s="102"/>
    </row>
    <row r="406" spans="5:24" ht="15">
      <c r="E406" s="102"/>
      <c r="F406" s="102"/>
      <c r="G406" s="102"/>
      <c r="H406" s="102"/>
      <c r="I406" s="102"/>
      <c r="J406" s="115"/>
      <c r="K406" s="115"/>
      <c r="L406" s="115"/>
      <c r="M406" s="115"/>
      <c r="N406" s="115"/>
      <c r="O406" s="102"/>
      <c r="P406" s="102"/>
      <c r="Q406" s="102"/>
      <c r="R406" s="102"/>
      <c r="S406" s="102"/>
      <c r="T406" s="102"/>
      <c r="U406" s="102"/>
      <c r="V406" s="102"/>
      <c r="W406" s="102"/>
      <c r="X406" s="102"/>
    </row>
    <row r="407" spans="5:24" ht="15">
      <c r="E407" s="102"/>
      <c r="F407" s="102"/>
      <c r="G407" s="102"/>
      <c r="H407" s="102"/>
      <c r="I407" s="102"/>
      <c r="J407" s="115"/>
      <c r="K407" s="115"/>
      <c r="L407" s="115"/>
      <c r="M407" s="115"/>
      <c r="N407" s="115"/>
      <c r="O407" s="102"/>
      <c r="P407" s="102"/>
      <c r="Q407" s="102"/>
      <c r="R407" s="102"/>
      <c r="S407" s="102"/>
      <c r="T407" s="102"/>
      <c r="U407" s="102"/>
      <c r="V407" s="102"/>
      <c r="W407" s="102"/>
      <c r="X407" s="102"/>
    </row>
    <row r="408" spans="5:24" ht="15">
      <c r="E408" s="102"/>
      <c r="F408" s="102"/>
      <c r="G408" s="102"/>
      <c r="H408" s="102"/>
      <c r="I408" s="102"/>
      <c r="J408" s="115"/>
      <c r="K408" s="115"/>
      <c r="L408" s="115"/>
      <c r="M408" s="115"/>
      <c r="N408" s="115"/>
      <c r="O408" s="102"/>
      <c r="P408" s="102"/>
      <c r="Q408" s="102"/>
      <c r="R408" s="102"/>
      <c r="S408" s="102"/>
      <c r="T408" s="102"/>
      <c r="U408" s="102"/>
      <c r="V408" s="102"/>
      <c r="W408" s="102"/>
      <c r="X408" s="102"/>
    </row>
    <row r="409" spans="5:24" ht="15">
      <c r="E409" s="102"/>
      <c r="F409" s="102"/>
      <c r="G409" s="102"/>
      <c r="H409" s="102"/>
      <c r="I409" s="102"/>
      <c r="J409" s="115"/>
      <c r="K409" s="115"/>
      <c r="L409" s="115"/>
      <c r="M409" s="115"/>
      <c r="N409" s="115"/>
      <c r="O409" s="102"/>
      <c r="P409" s="102"/>
      <c r="Q409" s="102"/>
      <c r="R409" s="102"/>
      <c r="S409" s="102"/>
      <c r="T409" s="102"/>
      <c r="U409" s="102"/>
      <c r="V409" s="102"/>
      <c r="W409" s="102"/>
      <c r="X409" s="102"/>
    </row>
    <row r="410" spans="5:24" ht="15">
      <c r="E410" s="102"/>
      <c r="F410" s="102"/>
      <c r="G410" s="102"/>
      <c r="H410" s="102"/>
      <c r="I410" s="102"/>
      <c r="J410" s="115"/>
      <c r="K410" s="115"/>
      <c r="L410" s="115"/>
      <c r="M410" s="115"/>
      <c r="N410" s="115"/>
      <c r="O410" s="102"/>
      <c r="P410" s="102"/>
      <c r="Q410" s="102"/>
      <c r="R410" s="102"/>
      <c r="S410" s="102"/>
      <c r="T410" s="102"/>
      <c r="U410" s="102"/>
      <c r="V410" s="102"/>
      <c r="W410" s="102"/>
      <c r="X410" s="102"/>
    </row>
    <row r="411" spans="5:24" ht="15">
      <c r="E411" s="102"/>
      <c r="F411" s="102"/>
      <c r="G411" s="102"/>
      <c r="H411" s="102"/>
      <c r="I411" s="102"/>
      <c r="J411" s="115"/>
      <c r="K411" s="115"/>
      <c r="L411" s="115"/>
      <c r="M411" s="115"/>
      <c r="N411" s="115"/>
      <c r="O411" s="102"/>
      <c r="P411" s="102"/>
      <c r="Q411" s="102"/>
      <c r="R411" s="102"/>
      <c r="S411" s="102"/>
      <c r="T411" s="102"/>
      <c r="U411" s="102"/>
      <c r="V411" s="102"/>
      <c r="W411" s="102"/>
      <c r="X411" s="102"/>
    </row>
    <row r="412" spans="5:24" ht="15">
      <c r="E412" s="102"/>
      <c r="F412" s="102"/>
      <c r="G412" s="102"/>
      <c r="H412" s="102"/>
      <c r="I412" s="102"/>
      <c r="J412" s="115"/>
      <c r="K412" s="115"/>
      <c r="L412" s="115"/>
      <c r="M412" s="115"/>
      <c r="N412" s="115"/>
      <c r="O412" s="102"/>
      <c r="P412" s="102"/>
      <c r="Q412" s="102"/>
      <c r="R412" s="102"/>
      <c r="S412" s="102"/>
      <c r="T412" s="102"/>
      <c r="U412" s="102"/>
      <c r="V412" s="102"/>
      <c r="W412" s="102"/>
      <c r="X412" s="102"/>
    </row>
    <row r="413" spans="5:24" ht="15">
      <c r="E413" s="102"/>
      <c r="F413" s="102"/>
      <c r="G413" s="102"/>
      <c r="H413" s="102"/>
      <c r="I413" s="102"/>
      <c r="J413" s="115"/>
      <c r="K413" s="115"/>
      <c r="L413" s="115"/>
      <c r="M413" s="115"/>
      <c r="N413" s="115"/>
      <c r="O413" s="102"/>
      <c r="P413" s="102"/>
      <c r="Q413" s="102"/>
      <c r="R413" s="102"/>
      <c r="S413" s="102"/>
      <c r="T413" s="102"/>
      <c r="U413" s="102"/>
      <c r="V413" s="102"/>
      <c r="W413" s="102"/>
      <c r="X413" s="102"/>
    </row>
    <row r="414" spans="5:24" ht="15">
      <c r="E414" s="102"/>
      <c r="F414" s="102"/>
      <c r="G414" s="102"/>
      <c r="H414" s="102"/>
      <c r="I414" s="102"/>
      <c r="J414" s="115"/>
      <c r="K414" s="115"/>
      <c r="L414" s="115"/>
      <c r="M414" s="115"/>
      <c r="N414" s="115"/>
      <c r="O414" s="102"/>
      <c r="P414" s="102"/>
      <c r="Q414" s="102"/>
      <c r="R414" s="102"/>
      <c r="S414" s="102"/>
      <c r="T414" s="102"/>
      <c r="U414" s="102"/>
      <c r="V414" s="102"/>
      <c r="W414" s="102"/>
      <c r="X414" s="102"/>
    </row>
    <row r="415" spans="5:24" ht="15">
      <c r="E415" s="102"/>
      <c r="F415" s="102"/>
      <c r="G415" s="102"/>
      <c r="H415" s="102"/>
      <c r="I415" s="102"/>
      <c r="J415" s="115"/>
      <c r="K415" s="115"/>
      <c r="L415" s="115"/>
      <c r="M415" s="115"/>
      <c r="N415" s="115"/>
      <c r="O415" s="102"/>
      <c r="P415" s="102"/>
      <c r="Q415" s="102"/>
      <c r="R415" s="102"/>
      <c r="S415" s="102"/>
      <c r="T415" s="102"/>
      <c r="U415" s="102"/>
      <c r="V415" s="102"/>
      <c r="W415" s="102"/>
      <c r="X415" s="102"/>
    </row>
    <row r="416" spans="5:24" ht="15">
      <c r="E416" s="102"/>
      <c r="F416" s="102"/>
      <c r="G416" s="102"/>
      <c r="H416" s="102"/>
      <c r="I416" s="102"/>
      <c r="J416" s="115"/>
      <c r="K416" s="115"/>
      <c r="L416" s="115"/>
      <c r="M416" s="115"/>
      <c r="N416" s="115"/>
      <c r="O416" s="102"/>
      <c r="P416" s="102"/>
      <c r="Q416" s="102"/>
      <c r="R416" s="102"/>
      <c r="S416" s="102"/>
      <c r="T416" s="102"/>
      <c r="U416" s="102"/>
      <c r="V416" s="102"/>
      <c r="W416" s="102"/>
      <c r="X416" s="102"/>
    </row>
    <row r="417" spans="5:24" ht="15">
      <c r="E417" s="102"/>
      <c r="F417" s="102"/>
      <c r="G417" s="102"/>
      <c r="H417" s="102"/>
      <c r="I417" s="102"/>
      <c r="J417" s="115"/>
      <c r="K417" s="115"/>
      <c r="L417" s="115"/>
      <c r="M417" s="115"/>
      <c r="N417" s="115"/>
      <c r="O417" s="102"/>
      <c r="P417" s="102"/>
      <c r="Q417" s="102"/>
      <c r="R417" s="102"/>
      <c r="S417" s="102"/>
      <c r="T417" s="102"/>
      <c r="U417" s="102"/>
      <c r="V417" s="102"/>
      <c r="W417" s="102"/>
      <c r="X417" s="102"/>
    </row>
    <row r="418" spans="5:24" ht="15">
      <c r="E418" s="102"/>
      <c r="F418" s="102"/>
      <c r="G418" s="102"/>
      <c r="H418" s="102"/>
      <c r="I418" s="102"/>
      <c r="J418" s="115"/>
      <c r="K418" s="115"/>
      <c r="L418" s="115"/>
      <c r="M418" s="115"/>
      <c r="N418" s="115"/>
      <c r="O418" s="102"/>
      <c r="P418" s="102"/>
      <c r="Q418" s="102"/>
      <c r="R418" s="102"/>
      <c r="S418" s="102"/>
      <c r="T418" s="102"/>
      <c r="U418" s="102"/>
      <c r="V418" s="102"/>
      <c r="W418" s="102"/>
      <c r="X418" s="102"/>
    </row>
    <row r="419" spans="5:24" ht="15">
      <c r="E419" s="102"/>
      <c r="F419" s="102"/>
      <c r="G419" s="102"/>
      <c r="H419" s="102"/>
      <c r="I419" s="102"/>
      <c r="J419" s="115"/>
      <c r="K419" s="115"/>
      <c r="L419" s="115"/>
      <c r="M419" s="115"/>
      <c r="N419" s="115"/>
      <c r="O419" s="102"/>
      <c r="P419" s="102"/>
      <c r="Q419" s="102"/>
      <c r="R419" s="102"/>
      <c r="S419" s="102"/>
      <c r="T419" s="102"/>
      <c r="U419" s="102"/>
      <c r="V419" s="102"/>
      <c r="W419" s="102"/>
      <c r="X419" s="102"/>
    </row>
    <row r="420" spans="5:24" ht="15">
      <c r="E420" s="102"/>
      <c r="F420" s="102"/>
      <c r="G420" s="102"/>
      <c r="H420" s="102"/>
      <c r="I420" s="102"/>
      <c r="J420" s="115"/>
      <c r="K420" s="115"/>
      <c r="L420" s="115"/>
      <c r="M420" s="115"/>
      <c r="N420" s="115"/>
      <c r="O420" s="102"/>
      <c r="P420" s="102"/>
      <c r="Q420" s="102"/>
      <c r="R420" s="102"/>
      <c r="S420" s="102"/>
      <c r="T420" s="102"/>
      <c r="U420" s="102"/>
      <c r="V420" s="102"/>
      <c r="W420" s="102"/>
      <c r="X420" s="102"/>
    </row>
    <row r="421" spans="5:24" ht="15">
      <c r="E421" s="102"/>
      <c r="F421" s="102"/>
      <c r="G421" s="102"/>
      <c r="H421" s="102"/>
      <c r="I421" s="102"/>
      <c r="J421" s="115"/>
      <c r="K421" s="115"/>
      <c r="L421" s="115"/>
      <c r="M421" s="115"/>
      <c r="N421" s="115"/>
      <c r="O421" s="102"/>
      <c r="P421" s="102"/>
      <c r="Q421" s="102"/>
      <c r="R421" s="102"/>
      <c r="S421" s="102"/>
      <c r="T421" s="102"/>
      <c r="U421" s="102"/>
      <c r="V421" s="102"/>
      <c r="W421" s="102"/>
      <c r="X421" s="102"/>
    </row>
    <row r="422" spans="5:24" ht="15">
      <c r="E422" s="102"/>
      <c r="F422" s="102"/>
      <c r="G422" s="102"/>
      <c r="H422" s="102"/>
      <c r="I422" s="102"/>
      <c r="J422" s="115"/>
      <c r="K422" s="115"/>
      <c r="L422" s="115"/>
      <c r="M422" s="115"/>
      <c r="N422" s="115"/>
      <c r="O422" s="102"/>
      <c r="P422" s="102"/>
      <c r="Q422" s="102"/>
      <c r="R422" s="102"/>
      <c r="S422" s="102"/>
      <c r="T422" s="102"/>
      <c r="U422" s="102"/>
      <c r="V422" s="102"/>
      <c r="W422" s="102"/>
      <c r="X422" s="102"/>
    </row>
    <row r="423" spans="5:24" ht="15">
      <c r="E423" s="102"/>
      <c r="F423" s="102"/>
      <c r="G423" s="102"/>
      <c r="H423" s="102"/>
      <c r="I423" s="102"/>
      <c r="J423" s="115"/>
      <c r="K423" s="115"/>
      <c r="L423" s="115"/>
      <c r="M423" s="115"/>
      <c r="N423" s="115"/>
      <c r="O423" s="102"/>
      <c r="P423" s="102"/>
      <c r="Q423" s="102"/>
      <c r="R423" s="102"/>
      <c r="S423" s="102"/>
      <c r="T423" s="102"/>
      <c r="U423" s="102"/>
      <c r="V423" s="102"/>
      <c r="W423" s="102"/>
      <c r="X423" s="102"/>
    </row>
    <row r="424" spans="5:24" ht="15">
      <c r="E424" s="102"/>
      <c r="F424" s="102"/>
      <c r="G424" s="102"/>
      <c r="H424" s="102"/>
      <c r="I424" s="102"/>
      <c r="J424" s="115"/>
      <c r="K424" s="115"/>
      <c r="L424" s="115"/>
      <c r="M424" s="115"/>
      <c r="N424" s="115"/>
      <c r="O424" s="102"/>
      <c r="P424" s="102"/>
      <c r="Q424" s="102"/>
      <c r="R424" s="102"/>
      <c r="S424" s="102"/>
      <c r="T424" s="102"/>
      <c r="U424" s="102"/>
      <c r="V424" s="102"/>
      <c r="W424" s="102"/>
      <c r="X424" s="102"/>
    </row>
    <row r="425" spans="5:24" ht="15">
      <c r="E425" s="102"/>
      <c r="F425" s="102"/>
      <c r="G425" s="102"/>
      <c r="H425" s="102"/>
      <c r="I425" s="102"/>
      <c r="J425" s="115"/>
      <c r="K425" s="115"/>
      <c r="L425" s="115"/>
      <c r="M425" s="115"/>
      <c r="N425" s="115"/>
      <c r="O425" s="102"/>
      <c r="P425" s="102"/>
      <c r="Q425" s="102"/>
      <c r="R425" s="102"/>
      <c r="S425" s="102"/>
      <c r="T425" s="102"/>
      <c r="U425" s="102"/>
      <c r="V425" s="102"/>
      <c r="W425" s="102"/>
      <c r="X425" s="102"/>
    </row>
    <row r="426" spans="5:24" ht="15">
      <c r="E426" s="102"/>
      <c r="F426" s="102"/>
      <c r="G426" s="102"/>
      <c r="H426" s="102"/>
      <c r="I426" s="102"/>
      <c r="J426" s="115"/>
      <c r="K426" s="115"/>
      <c r="L426" s="115"/>
      <c r="M426" s="115"/>
      <c r="N426" s="115"/>
      <c r="O426" s="102"/>
      <c r="P426" s="102"/>
      <c r="Q426" s="102"/>
      <c r="R426" s="102"/>
      <c r="S426" s="102"/>
      <c r="T426" s="102"/>
      <c r="U426" s="102"/>
      <c r="V426" s="102"/>
      <c r="W426" s="102"/>
      <c r="X426" s="102"/>
    </row>
    <row r="427" spans="5:24" ht="15">
      <c r="E427" s="102"/>
      <c r="F427" s="102"/>
      <c r="G427" s="102"/>
      <c r="H427" s="102"/>
      <c r="I427" s="102"/>
      <c r="J427" s="115"/>
      <c r="K427" s="115"/>
      <c r="L427" s="115"/>
      <c r="M427" s="115"/>
      <c r="N427" s="115"/>
      <c r="O427" s="102"/>
      <c r="P427" s="102"/>
      <c r="Q427" s="102"/>
      <c r="R427" s="102"/>
      <c r="S427" s="102"/>
      <c r="T427" s="102"/>
      <c r="U427" s="102"/>
      <c r="V427" s="102"/>
      <c r="W427" s="102"/>
      <c r="X427" s="102"/>
    </row>
    <row r="428" spans="5:24" ht="15">
      <c r="E428" s="102"/>
      <c r="F428" s="102"/>
      <c r="G428" s="102"/>
      <c r="H428" s="102"/>
      <c r="I428" s="102"/>
      <c r="J428" s="115"/>
      <c r="K428" s="115"/>
      <c r="L428" s="115"/>
      <c r="M428" s="115"/>
      <c r="N428" s="115"/>
      <c r="O428" s="102"/>
      <c r="P428" s="102"/>
      <c r="Q428" s="102"/>
      <c r="R428" s="102"/>
      <c r="S428" s="102"/>
      <c r="T428" s="102"/>
      <c r="U428" s="102"/>
      <c r="V428" s="102"/>
      <c r="W428" s="102"/>
      <c r="X428" s="102"/>
    </row>
    <row r="429" spans="5:24" ht="15">
      <c r="E429" s="102"/>
      <c r="F429" s="102"/>
      <c r="G429" s="102"/>
      <c r="H429" s="102"/>
      <c r="I429" s="102"/>
      <c r="J429" s="115"/>
      <c r="K429" s="115"/>
      <c r="L429" s="115"/>
      <c r="M429" s="115"/>
      <c r="N429" s="115"/>
      <c r="O429" s="102"/>
      <c r="P429" s="102"/>
      <c r="Q429" s="102"/>
      <c r="R429" s="102"/>
      <c r="S429" s="102"/>
      <c r="T429" s="102"/>
      <c r="U429" s="102"/>
      <c r="V429" s="102"/>
      <c r="W429" s="102"/>
      <c r="X429" s="102"/>
    </row>
    <row r="430" spans="5:24" ht="15">
      <c r="E430" s="102"/>
      <c r="F430" s="102"/>
      <c r="G430" s="102"/>
      <c r="H430" s="102"/>
      <c r="I430" s="102"/>
      <c r="J430" s="115"/>
      <c r="K430" s="115"/>
      <c r="L430" s="115"/>
      <c r="M430" s="115"/>
      <c r="N430" s="115"/>
      <c r="O430" s="102"/>
      <c r="P430" s="102"/>
      <c r="Q430" s="102"/>
      <c r="R430" s="102"/>
      <c r="S430" s="102"/>
      <c r="T430" s="102"/>
      <c r="U430" s="102"/>
      <c r="V430" s="102"/>
      <c r="W430" s="102"/>
      <c r="X430" s="102"/>
    </row>
    <row r="431" spans="5:24" ht="15">
      <c r="E431" s="102"/>
      <c r="F431" s="102"/>
      <c r="G431" s="102"/>
      <c r="H431" s="102"/>
      <c r="I431" s="102"/>
      <c r="J431" s="115"/>
      <c r="K431" s="115"/>
      <c r="L431" s="115"/>
      <c r="M431" s="115"/>
      <c r="N431" s="115"/>
      <c r="O431" s="102"/>
      <c r="P431" s="102"/>
      <c r="Q431" s="102"/>
      <c r="R431" s="102"/>
      <c r="S431" s="102"/>
      <c r="T431" s="102"/>
      <c r="U431" s="102"/>
      <c r="V431" s="102"/>
      <c r="W431" s="102"/>
      <c r="X431" s="102"/>
    </row>
    <row r="432" spans="5:24" ht="15">
      <c r="E432" s="102"/>
      <c r="F432" s="102"/>
      <c r="G432" s="102"/>
      <c r="H432" s="102"/>
      <c r="I432" s="102"/>
      <c r="J432" s="115"/>
      <c r="K432" s="115"/>
      <c r="L432" s="115"/>
      <c r="M432" s="115"/>
      <c r="N432" s="115"/>
      <c r="O432" s="102"/>
      <c r="P432" s="102"/>
      <c r="Q432" s="102"/>
      <c r="R432" s="102"/>
      <c r="S432" s="102"/>
      <c r="T432" s="102"/>
      <c r="U432" s="102"/>
      <c r="V432" s="102"/>
      <c r="W432" s="102"/>
      <c r="X432" s="102"/>
    </row>
    <row r="433" spans="5:24" ht="15">
      <c r="E433" s="102"/>
      <c r="F433" s="102"/>
      <c r="G433" s="102"/>
      <c r="H433" s="102"/>
      <c r="I433" s="102"/>
      <c r="J433" s="115"/>
      <c r="K433" s="115"/>
      <c r="L433" s="115"/>
      <c r="M433" s="115"/>
      <c r="N433" s="115"/>
      <c r="O433" s="102"/>
      <c r="P433" s="102"/>
      <c r="Q433" s="102"/>
      <c r="R433" s="102"/>
      <c r="S433" s="102"/>
      <c r="T433" s="102"/>
      <c r="U433" s="102"/>
      <c r="V433" s="102"/>
      <c r="W433" s="102"/>
      <c r="X433" s="102"/>
    </row>
    <row r="434" spans="5:24" ht="15">
      <c r="E434" s="102"/>
      <c r="F434" s="102"/>
      <c r="G434" s="102"/>
      <c r="H434" s="102"/>
      <c r="I434" s="102"/>
      <c r="J434" s="115"/>
      <c r="K434" s="115"/>
      <c r="L434" s="115"/>
      <c r="M434" s="115"/>
      <c r="N434" s="115"/>
      <c r="O434" s="102"/>
      <c r="P434" s="102"/>
      <c r="Q434" s="102"/>
      <c r="R434" s="102"/>
      <c r="S434" s="102"/>
      <c r="T434" s="102"/>
      <c r="U434" s="102"/>
      <c r="V434" s="102"/>
      <c r="W434" s="102"/>
      <c r="X434" s="102"/>
    </row>
    <row r="435" spans="5:24" ht="15">
      <c r="E435" s="102"/>
      <c r="F435" s="102"/>
      <c r="G435" s="102"/>
      <c r="H435" s="102"/>
      <c r="I435" s="102"/>
      <c r="J435" s="115"/>
      <c r="K435" s="115"/>
      <c r="L435" s="115"/>
      <c r="M435" s="115"/>
      <c r="N435" s="115"/>
      <c r="O435" s="102"/>
      <c r="P435" s="102"/>
      <c r="Q435" s="102"/>
      <c r="R435" s="102"/>
      <c r="S435" s="102"/>
      <c r="T435" s="102"/>
      <c r="U435" s="102"/>
      <c r="V435" s="102"/>
      <c r="W435" s="102"/>
      <c r="X435" s="102"/>
    </row>
    <row r="436" spans="5:24" ht="15">
      <c r="E436" s="102"/>
      <c r="F436" s="102"/>
      <c r="G436" s="102"/>
      <c r="H436" s="102"/>
      <c r="I436" s="102"/>
      <c r="J436" s="115"/>
      <c r="K436" s="115"/>
      <c r="L436" s="115"/>
      <c r="M436" s="115"/>
      <c r="N436" s="115"/>
      <c r="O436" s="102"/>
      <c r="P436" s="102"/>
      <c r="Q436" s="102"/>
      <c r="R436" s="102"/>
      <c r="S436" s="102"/>
      <c r="T436" s="102"/>
      <c r="U436" s="102"/>
      <c r="V436" s="102"/>
      <c r="W436" s="102"/>
      <c r="X436" s="102"/>
    </row>
    <row r="437" spans="5:24" ht="15">
      <c r="E437" s="102"/>
      <c r="F437" s="102"/>
      <c r="G437" s="102"/>
      <c r="H437" s="102"/>
      <c r="I437" s="102"/>
      <c r="J437" s="115"/>
      <c r="K437" s="115"/>
      <c r="L437" s="115"/>
      <c r="M437" s="115"/>
      <c r="N437" s="115"/>
      <c r="O437" s="102"/>
      <c r="P437" s="102"/>
      <c r="Q437" s="102"/>
      <c r="R437" s="102"/>
      <c r="S437" s="102"/>
      <c r="T437" s="102"/>
      <c r="U437" s="102"/>
      <c r="V437" s="102"/>
      <c r="W437" s="102"/>
      <c r="X437" s="102"/>
    </row>
    <row r="438" spans="5:24" ht="15">
      <c r="E438" s="102"/>
      <c r="F438" s="102"/>
      <c r="G438" s="102"/>
      <c r="H438" s="102"/>
      <c r="I438" s="102"/>
      <c r="J438" s="115"/>
      <c r="K438" s="115"/>
      <c r="L438" s="115"/>
      <c r="M438" s="115"/>
      <c r="N438" s="115"/>
      <c r="O438" s="102"/>
      <c r="P438" s="102"/>
      <c r="Q438" s="102"/>
      <c r="R438" s="102"/>
      <c r="S438" s="102"/>
      <c r="T438" s="102"/>
      <c r="U438" s="102"/>
      <c r="V438" s="102"/>
      <c r="W438" s="102"/>
      <c r="X438" s="102"/>
    </row>
    <row r="439" spans="5:24" ht="15">
      <c r="E439" s="102"/>
      <c r="F439" s="102"/>
      <c r="G439" s="102"/>
      <c r="H439" s="102"/>
      <c r="I439" s="102"/>
      <c r="J439" s="115"/>
      <c r="K439" s="115"/>
      <c r="L439" s="115"/>
      <c r="M439" s="115"/>
      <c r="N439" s="115"/>
      <c r="O439" s="102"/>
      <c r="P439" s="102"/>
      <c r="Q439" s="102"/>
      <c r="R439" s="102"/>
      <c r="S439" s="102"/>
      <c r="T439" s="102"/>
      <c r="U439" s="102"/>
      <c r="V439" s="102"/>
      <c r="W439" s="102"/>
      <c r="X439" s="102"/>
    </row>
    <row r="440" spans="5:24" ht="15">
      <c r="E440" s="102"/>
      <c r="F440" s="102"/>
      <c r="G440" s="102"/>
      <c r="H440" s="102"/>
      <c r="I440" s="102"/>
      <c r="J440" s="115"/>
      <c r="K440" s="115"/>
      <c r="L440" s="115"/>
      <c r="M440" s="115"/>
      <c r="N440" s="115"/>
      <c r="O440" s="102"/>
      <c r="P440" s="102"/>
      <c r="Q440" s="102"/>
      <c r="R440" s="102"/>
      <c r="S440" s="102"/>
      <c r="T440" s="102"/>
      <c r="U440" s="102"/>
      <c r="V440" s="102"/>
      <c r="W440" s="102"/>
      <c r="X440" s="102"/>
    </row>
    <row r="441" spans="5:24" ht="15">
      <c r="E441" s="102"/>
      <c r="F441" s="102"/>
      <c r="G441" s="102"/>
      <c r="H441" s="102"/>
      <c r="I441" s="102"/>
      <c r="J441" s="115"/>
      <c r="K441" s="115"/>
      <c r="L441" s="115"/>
      <c r="M441" s="115"/>
      <c r="N441" s="115"/>
      <c r="O441" s="102"/>
      <c r="P441" s="102"/>
      <c r="Q441" s="102"/>
      <c r="R441" s="102"/>
      <c r="S441" s="102"/>
      <c r="T441" s="102"/>
      <c r="U441" s="102"/>
      <c r="V441" s="102"/>
      <c r="W441" s="102"/>
      <c r="X441" s="102"/>
    </row>
    <row r="442" spans="5:24" ht="15">
      <c r="E442" s="102"/>
      <c r="F442" s="102"/>
      <c r="G442" s="102"/>
      <c r="H442" s="102"/>
      <c r="I442" s="102"/>
      <c r="J442" s="115"/>
      <c r="K442" s="115"/>
      <c r="L442" s="115"/>
      <c r="M442" s="115"/>
      <c r="N442" s="115"/>
      <c r="O442" s="102"/>
      <c r="P442" s="102"/>
      <c r="Q442" s="102"/>
      <c r="R442" s="102"/>
      <c r="S442" s="102"/>
      <c r="T442" s="102"/>
      <c r="U442" s="102"/>
      <c r="V442" s="102"/>
      <c r="W442" s="102"/>
      <c r="X442" s="102"/>
    </row>
    <row r="443" spans="5:24" ht="15">
      <c r="E443" s="102"/>
      <c r="F443" s="102"/>
      <c r="G443" s="102"/>
      <c r="H443" s="102"/>
      <c r="I443" s="102"/>
      <c r="J443" s="115"/>
      <c r="K443" s="115"/>
      <c r="L443" s="115"/>
      <c r="M443" s="115"/>
      <c r="N443" s="115"/>
      <c r="O443" s="102"/>
      <c r="P443" s="102"/>
      <c r="Q443" s="102"/>
      <c r="R443" s="102"/>
      <c r="S443" s="102"/>
      <c r="T443" s="102"/>
      <c r="U443" s="102"/>
      <c r="V443" s="102"/>
      <c r="W443" s="102"/>
      <c r="X443" s="102"/>
    </row>
    <row r="444" spans="5:24" ht="15">
      <c r="E444" s="102"/>
      <c r="F444" s="102"/>
      <c r="G444" s="102"/>
      <c r="H444" s="102"/>
      <c r="I444" s="102"/>
      <c r="J444" s="115"/>
      <c r="K444" s="115"/>
      <c r="L444" s="115"/>
      <c r="M444" s="115"/>
      <c r="N444" s="115"/>
      <c r="O444" s="102"/>
      <c r="P444" s="102"/>
      <c r="Q444" s="102"/>
      <c r="R444" s="102"/>
      <c r="S444" s="102"/>
      <c r="T444" s="102"/>
      <c r="U444" s="102"/>
      <c r="V444" s="102"/>
      <c r="W444" s="102"/>
      <c r="X444" s="102"/>
    </row>
    <row r="445" spans="5:24" ht="15">
      <c r="E445" s="102"/>
      <c r="F445" s="102"/>
      <c r="G445" s="102"/>
      <c r="H445" s="102"/>
      <c r="I445" s="102"/>
      <c r="J445" s="115"/>
      <c r="K445" s="115"/>
      <c r="L445" s="115"/>
      <c r="M445" s="115"/>
      <c r="N445" s="115"/>
      <c r="O445" s="102"/>
      <c r="P445" s="102"/>
      <c r="Q445" s="102"/>
      <c r="R445" s="102"/>
      <c r="S445" s="102"/>
      <c r="T445" s="102"/>
      <c r="U445" s="102"/>
      <c r="V445" s="102"/>
      <c r="W445" s="102"/>
      <c r="X445" s="102"/>
    </row>
    <row r="446" spans="5:24" ht="15">
      <c r="E446" s="102"/>
      <c r="F446" s="102"/>
      <c r="G446" s="102"/>
      <c r="H446" s="102"/>
      <c r="I446" s="102"/>
      <c r="J446" s="115"/>
      <c r="K446" s="115"/>
      <c r="L446" s="115"/>
      <c r="M446" s="115"/>
      <c r="N446" s="115"/>
      <c r="O446" s="102"/>
      <c r="P446" s="102"/>
      <c r="Q446" s="102"/>
      <c r="R446" s="102"/>
      <c r="S446" s="102"/>
      <c r="T446" s="102"/>
      <c r="U446" s="102"/>
      <c r="V446" s="102"/>
      <c r="W446" s="102"/>
      <c r="X446" s="102"/>
    </row>
    <row r="447" spans="5:24" ht="15">
      <c r="E447" s="102"/>
      <c r="F447" s="102"/>
      <c r="G447" s="102"/>
      <c r="H447" s="102"/>
      <c r="I447" s="102"/>
      <c r="J447" s="115"/>
      <c r="K447" s="115"/>
      <c r="L447" s="115"/>
      <c r="M447" s="115"/>
      <c r="N447" s="115"/>
      <c r="O447" s="102"/>
      <c r="P447" s="102"/>
      <c r="Q447" s="102"/>
      <c r="R447" s="102"/>
      <c r="S447" s="102"/>
      <c r="T447" s="102"/>
      <c r="U447" s="102"/>
      <c r="V447" s="102"/>
      <c r="W447" s="102"/>
      <c r="X447" s="102"/>
    </row>
    <row r="448" spans="5:24" ht="15">
      <c r="E448" s="102"/>
      <c r="F448" s="102"/>
      <c r="G448" s="102"/>
      <c r="H448" s="102"/>
      <c r="I448" s="102"/>
      <c r="J448" s="115"/>
      <c r="K448" s="115"/>
      <c r="L448" s="115"/>
      <c r="M448" s="115"/>
      <c r="N448" s="115"/>
      <c r="O448" s="102"/>
      <c r="P448" s="102"/>
      <c r="Q448" s="102"/>
      <c r="R448" s="102"/>
      <c r="S448" s="102"/>
      <c r="T448" s="102"/>
      <c r="U448" s="102"/>
      <c r="V448" s="102"/>
      <c r="W448" s="102"/>
      <c r="X448" s="102"/>
    </row>
    <row r="449" spans="5:24" ht="15">
      <c r="E449" s="102"/>
      <c r="F449" s="102"/>
      <c r="G449" s="102"/>
      <c r="H449" s="102"/>
      <c r="I449" s="102"/>
      <c r="J449" s="115"/>
      <c r="K449" s="115"/>
      <c r="L449" s="115"/>
      <c r="M449" s="115"/>
      <c r="N449" s="115"/>
      <c r="O449" s="102"/>
      <c r="P449" s="102"/>
      <c r="Q449" s="102"/>
      <c r="R449" s="102"/>
      <c r="S449" s="102"/>
      <c r="T449" s="102"/>
      <c r="U449" s="102"/>
      <c r="V449" s="102"/>
      <c r="W449" s="102"/>
      <c r="X449" s="102"/>
    </row>
    <row r="450" spans="5:24" ht="15">
      <c r="E450" s="102"/>
      <c r="F450" s="102"/>
      <c r="G450" s="102"/>
      <c r="H450" s="102"/>
      <c r="I450" s="102"/>
      <c r="J450" s="115"/>
      <c r="K450" s="115"/>
      <c r="L450" s="115"/>
      <c r="M450" s="115"/>
      <c r="N450" s="115"/>
      <c r="O450" s="102"/>
      <c r="P450" s="102"/>
      <c r="Q450" s="102"/>
      <c r="R450" s="102"/>
      <c r="S450" s="102"/>
      <c r="T450" s="102"/>
      <c r="U450" s="102"/>
      <c r="V450" s="102"/>
      <c r="W450" s="102"/>
      <c r="X450" s="102"/>
    </row>
    <row r="451" spans="5:24" ht="15">
      <c r="E451" s="102"/>
      <c r="F451" s="102"/>
      <c r="G451" s="102"/>
      <c r="H451" s="102"/>
      <c r="I451" s="102"/>
      <c r="J451" s="115"/>
      <c r="K451" s="115"/>
      <c r="L451" s="115"/>
      <c r="M451" s="115"/>
      <c r="N451" s="115"/>
      <c r="O451" s="102"/>
      <c r="P451" s="102"/>
      <c r="Q451" s="102"/>
      <c r="R451" s="102"/>
      <c r="S451" s="102"/>
      <c r="T451" s="102"/>
      <c r="U451" s="102"/>
      <c r="V451" s="102"/>
      <c r="W451" s="102"/>
      <c r="X451" s="102"/>
    </row>
    <row r="452" spans="5:24" ht="15">
      <c r="E452" s="102"/>
      <c r="F452" s="102"/>
      <c r="G452" s="102"/>
      <c r="H452" s="102"/>
      <c r="I452" s="102"/>
      <c r="J452" s="115"/>
      <c r="K452" s="115"/>
      <c r="L452" s="115"/>
      <c r="M452" s="115"/>
      <c r="N452" s="115"/>
      <c r="O452" s="102"/>
      <c r="P452" s="102"/>
      <c r="Q452" s="102"/>
      <c r="R452" s="102"/>
      <c r="S452" s="102"/>
      <c r="T452" s="102"/>
      <c r="U452" s="102"/>
      <c r="V452" s="102"/>
      <c r="W452" s="102"/>
      <c r="X452" s="102"/>
    </row>
    <row r="453" spans="5:24" ht="15">
      <c r="E453" s="102"/>
      <c r="F453" s="102"/>
      <c r="G453" s="102"/>
      <c r="H453" s="102"/>
      <c r="I453" s="102"/>
      <c r="J453" s="115"/>
      <c r="K453" s="115"/>
      <c r="L453" s="115"/>
      <c r="M453" s="115"/>
      <c r="N453" s="115"/>
      <c r="O453" s="102"/>
      <c r="P453" s="102"/>
      <c r="Q453" s="102"/>
      <c r="R453" s="102"/>
      <c r="S453" s="102"/>
      <c r="T453" s="102"/>
      <c r="U453" s="102"/>
      <c r="V453" s="102"/>
      <c r="W453" s="102"/>
      <c r="X453" s="102"/>
    </row>
    <row r="454" spans="5:24" ht="15">
      <c r="E454" s="102"/>
      <c r="F454" s="102"/>
      <c r="G454" s="102"/>
      <c r="H454" s="102"/>
      <c r="I454" s="102"/>
      <c r="J454" s="115"/>
      <c r="K454" s="115"/>
      <c r="L454" s="115"/>
      <c r="M454" s="115"/>
      <c r="N454" s="115"/>
      <c r="O454" s="102"/>
      <c r="P454" s="102"/>
      <c r="Q454" s="102"/>
      <c r="R454" s="102"/>
      <c r="S454" s="102"/>
      <c r="T454" s="102"/>
      <c r="U454" s="102"/>
      <c r="V454" s="102"/>
      <c r="W454" s="102"/>
      <c r="X454" s="102"/>
    </row>
    <row r="455" spans="5:24" ht="15">
      <c r="E455" s="102"/>
      <c r="F455" s="102"/>
      <c r="G455" s="102"/>
      <c r="H455" s="102"/>
      <c r="I455" s="102"/>
      <c r="J455" s="115"/>
      <c r="K455" s="115"/>
      <c r="L455" s="115"/>
      <c r="M455" s="115"/>
      <c r="N455" s="115"/>
      <c r="O455" s="102"/>
      <c r="P455" s="102"/>
      <c r="Q455" s="102"/>
      <c r="R455" s="102"/>
      <c r="S455" s="102"/>
      <c r="T455" s="102"/>
      <c r="U455" s="102"/>
      <c r="V455" s="102"/>
      <c r="W455" s="102"/>
      <c r="X455" s="102"/>
    </row>
    <row r="456" spans="5:24" ht="15">
      <c r="E456" s="102"/>
      <c r="F456" s="102"/>
      <c r="G456" s="102"/>
      <c r="H456" s="102"/>
      <c r="I456" s="102"/>
      <c r="J456" s="115"/>
      <c r="K456" s="115"/>
      <c r="L456" s="115"/>
      <c r="M456" s="115"/>
      <c r="N456" s="115"/>
      <c r="O456" s="102"/>
      <c r="P456" s="102"/>
      <c r="Q456" s="102"/>
      <c r="R456" s="102"/>
      <c r="S456" s="102"/>
      <c r="T456" s="102"/>
      <c r="U456" s="102"/>
      <c r="V456" s="102"/>
      <c r="W456" s="102"/>
      <c r="X456" s="102"/>
    </row>
    <row r="457" spans="5:24" ht="15">
      <c r="E457" s="102"/>
      <c r="F457" s="102"/>
      <c r="G457" s="102"/>
      <c r="H457" s="102"/>
      <c r="I457" s="102"/>
      <c r="J457" s="115"/>
      <c r="K457" s="115"/>
      <c r="L457" s="115"/>
      <c r="M457" s="115"/>
      <c r="N457" s="115"/>
      <c r="O457" s="102"/>
      <c r="P457" s="102"/>
      <c r="Q457" s="102"/>
      <c r="R457" s="102"/>
      <c r="S457" s="102"/>
      <c r="T457" s="102"/>
      <c r="U457" s="102"/>
      <c r="V457" s="102"/>
      <c r="W457" s="102"/>
      <c r="X457" s="102"/>
    </row>
    <row r="458" spans="5:24" ht="15">
      <c r="E458" s="102"/>
      <c r="F458" s="102"/>
      <c r="G458" s="102"/>
      <c r="H458" s="102"/>
      <c r="I458" s="102"/>
      <c r="J458" s="115"/>
      <c r="K458" s="115"/>
      <c r="L458" s="115"/>
      <c r="M458" s="115"/>
      <c r="N458" s="115"/>
      <c r="O458" s="102"/>
      <c r="P458" s="102"/>
      <c r="Q458" s="102"/>
      <c r="R458" s="102"/>
      <c r="S458" s="102"/>
      <c r="T458" s="102"/>
      <c r="U458" s="102"/>
      <c r="V458" s="102"/>
      <c r="W458" s="102"/>
      <c r="X458" s="102"/>
    </row>
    <row r="459" spans="5:24" ht="15">
      <c r="E459" s="102"/>
      <c r="F459" s="102"/>
      <c r="G459" s="102"/>
      <c r="H459" s="102"/>
      <c r="I459" s="102"/>
      <c r="J459" s="115"/>
      <c r="K459" s="115"/>
      <c r="L459" s="115"/>
      <c r="M459" s="115"/>
      <c r="N459" s="115"/>
      <c r="O459" s="102"/>
      <c r="P459" s="102"/>
      <c r="Q459" s="102"/>
      <c r="R459" s="102"/>
      <c r="S459" s="102"/>
      <c r="T459" s="102"/>
      <c r="U459" s="102"/>
      <c r="V459" s="102"/>
      <c r="W459" s="102"/>
      <c r="X459" s="102"/>
    </row>
    <row r="460" spans="5:24" ht="15">
      <c r="E460" s="102"/>
      <c r="F460" s="102"/>
      <c r="G460" s="102"/>
      <c r="H460" s="102"/>
      <c r="I460" s="102"/>
      <c r="J460" s="115"/>
      <c r="K460" s="115"/>
      <c r="L460" s="115"/>
      <c r="M460" s="115"/>
      <c r="N460" s="115"/>
      <c r="O460" s="102"/>
      <c r="P460" s="102"/>
      <c r="Q460" s="102"/>
      <c r="R460" s="102"/>
      <c r="S460" s="102"/>
      <c r="T460" s="102"/>
      <c r="U460" s="102"/>
      <c r="V460" s="102"/>
      <c r="W460" s="102"/>
      <c r="X460" s="102"/>
    </row>
    <row r="461" spans="5:24" ht="15">
      <c r="E461" s="102"/>
      <c r="F461" s="102"/>
      <c r="G461" s="102"/>
      <c r="H461" s="102"/>
      <c r="I461" s="102"/>
      <c r="J461" s="115"/>
      <c r="K461" s="115"/>
      <c r="L461" s="115"/>
      <c r="M461" s="115"/>
      <c r="N461" s="115"/>
      <c r="O461" s="102"/>
      <c r="P461" s="102"/>
      <c r="Q461" s="102"/>
      <c r="R461" s="102"/>
      <c r="S461" s="102"/>
      <c r="T461" s="102"/>
      <c r="U461" s="102"/>
      <c r="V461" s="102"/>
      <c r="W461" s="102"/>
      <c r="X461" s="102"/>
    </row>
    <row r="462" spans="5:24" ht="15">
      <c r="E462" s="102"/>
      <c r="F462" s="102"/>
      <c r="G462" s="102"/>
      <c r="H462" s="102"/>
      <c r="I462" s="102"/>
      <c r="J462" s="115"/>
      <c r="K462" s="115"/>
      <c r="L462" s="115"/>
      <c r="M462" s="115"/>
      <c r="N462" s="115"/>
      <c r="O462" s="102"/>
      <c r="P462" s="102"/>
      <c r="Q462" s="102"/>
      <c r="R462" s="102"/>
      <c r="S462" s="102"/>
      <c r="T462" s="102"/>
      <c r="U462" s="102"/>
      <c r="V462" s="102"/>
      <c r="W462" s="102"/>
      <c r="X462" s="102"/>
    </row>
    <row r="463" spans="5:24" ht="15">
      <c r="E463" s="102"/>
      <c r="F463" s="102"/>
      <c r="G463" s="102"/>
      <c r="H463" s="102"/>
      <c r="I463" s="102"/>
      <c r="J463" s="115"/>
      <c r="K463" s="115"/>
      <c r="L463" s="115"/>
      <c r="M463" s="115"/>
      <c r="N463" s="115"/>
      <c r="O463" s="102"/>
      <c r="P463" s="102"/>
      <c r="Q463" s="102"/>
      <c r="R463" s="102"/>
      <c r="S463" s="102"/>
      <c r="T463" s="102"/>
      <c r="U463" s="102"/>
      <c r="V463" s="102"/>
      <c r="W463" s="102"/>
      <c r="X463" s="102"/>
    </row>
    <row r="464" spans="5:24" ht="15">
      <c r="E464" s="102"/>
      <c r="F464" s="102"/>
      <c r="G464" s="102"/>
      <c r="H464" s="102"/>
      <c r="I464" s="102"/>
      <c r="J464" s="115"/>
      <c r="K464" s="115"/>
      <c r="L464" s="115"/>
      <c r="M464" s="115"/>
      <c r="N464" s="115"/>
      <c r="O464" s="102"/>
      <c r="P464" s="102"/>
      <c r="Q464" s="102"/>
      <c r="R464" s="102"/>
      <c r="S464" s="102"/>
      <c r="T464" s="102"/>
      <c r="U464" s="102"/>
      <c r="V464" s="102"/>
      <c r="W464" s="102"/>
      <c r="X464" s="102"/>
    </row>
    <row r="465" spans="5:24" ht="15">
      <c r="E465" s="102"/>
      <c r="F465" s="102"/>
      <c r="G465" s="102"/>
      <c r="H465" s="102"/>
      <c r="I465" s="102"/>
      <c r="J465" s="115"/>
      <c r="K465" s="115"/>
      <c r="L465" s="115"/>
      <c r="M465" s="115"/>
      <c r="N465" s="115"/>
      <c r="O465" s="102"/>
      <c r="P465" s="102"/>
      <c r="Q465" s="102"/>
      <c r="R465" s="102"/>
      <c r="S465" s="102"/>
      <c r="T465" s="102"/>
      <c r="U465" s="102"/>
      <c r="V465" s="102"/>
      <c r="W465" s="102"/>
      <c r="X465" s="102"/>
    </row>
    <row r="466" spans="5:24" ht="15">
      <c r="E466" s="102"/>
      <c r="F466" s="102"/>
      <c r="G466" s="102"/>
      <c r="H466" s="102"/>
      <c r="I466" s="102"/>
      <c r="J466" s="115"/>
      <c r="K466" s="115"/>
      <c r="L466" s="115"/>
      <c r="M466" s="115"/>
      <c r="N466" s="115"/>
      <c r="O466" s="102"/>
      <c r="P466" s="102"/>
      <c r="Q466" s="102"/>
      <c r="R466" s="102"/>
      <c r="S466" s="102"/>
      <c r="T466" s="102"/>
      <c r="U466" s="102"/>
      <c r="V466" s="102"/>
      <c r="W466" s="102"/>
      <c r="X466" s="102"/>
    </row>
    <row r="467" spans="5:24" ht="15">
      <c r="E467" s="102"/>
      <c r="F467" s="102"/>
      <c r="G467" s="102"/>
      <c r="H467" s="102"/>
      <c r="I467" s="102"/>
      <c r="J467" s="115"/>
      <c r="K467" s="115"/>
      <c r="L467" s="115"/>
      <c r="M467" s="115"/>
      <c r="N467" s="115"/>
      <c r="O467" s="102"/>
      <c r="P467" s="102"/>
      <c r="Q467" s="102"/>
      <c r="R467" s="102"/>
      <c r="S467" s="102"/>
      <c r="T467" s="102"/>
      <c r="U467" s="102"/>
      <c r="V467" s="102"/>
      <c r="W467" s="102"/>
      <c r="X467" s="102"/>
    </row>
    <row r="468" spans="5:24" ht="15">
      <c r="E468" s="102"/>
      <c r="F468" s="102"/>
      <c r="G468" s="102"/>
      <c r="H468" s="102"/>
      <c r="I468" s="102"/>
      <c r="J468" s="115"/>
      <c r="K468" s="115"/>
      <c r="L468" s="115"/>
      <c r="M468" s="115"/>
      <c r="N468" s="115"/>
      <c r="O468" s="102"/>
      <c r="P468" s="102"/>
      <c r="Q468" s="102"/>
      <c r="R468" s="102"/>
      <c r="S468" s="102"/>
      <c r="T468" s="102"/>
      <c r="U468" s="102"/>
      <c r="V468" s="102"/>
      <c r="W468" s="102"/>
      <c r="X468" s="102"/>
    </row>
    <row r="469" spans="5:24" ht="15">
      <c r="E469" s="102"/>
      <c r="F469" s="102"/>
      <c r="G469" s="102"/>
      <c r="H469" s="102"/>
      <c r="I469" s="102"/>
      <c r="J469" s="115"/>
      <c r="K469" s="115"/>
      <c r="L469" s="115"/>
      <c r="M469" s="115"/>
      <c r="N469" s="115"/>
      <c r="O469" s="102"/>
      <c r="P469" s="102"/>
      <c r="Q469" s="102"/>
      <c r="R469" s="102"/>
      <c r="S469" s="102"/>
      <c r="T469" s="102"/>
      <c r="U469" s="102"/>
      <c r="V469" s="102"/>
      <c r="W469" s="102"/>
      <c r="X469" s="102"/>
    </row>
    <row r="470" spans="5:24" ht="15">
      <c r="E470" s="102"/>
      <c r="F470" s="102"/>
      <c r="G470" s="102"/>
      <c r="H470" s="102"/>
      <c r="I470" s="102"/>
      <c r="J470" s="115"/>
      <c r="K470" s="115"/>
      <c r="L470" s="115"/>
      <c r="M470" s="115"/>
      <c r="N470" s="115"/>
      <c r="O470" s="102"/>
      <c r="P470" s="102"/>
      <c r="Q470" s="102"/>
      <c r="R470" s="102"/>
      <c r="S470" s="102"/>
      <c r="T470" s="102"/>
      <c r="U470" s="102"/>
      <c r="V470" s="102"/>
      <c r="W470" s="102"/>
      <c r="X470" s="102"/>
    </row>
    <row r="471" spans="5:24" ht="15">
      <c r="E471" s="102"/>
      <c r="F471" s="102"/>
      <c r="G471" s="102"/>
      <c r="H471" s="102"/>
      <c r="I471" s="102"/>
      <c r="J471" s="115"/>
      <c r="K471" s="115"/>
      <c r="L471" s="115"/>
      <c r="M471" s="115"/>
      <c r="N471" s="115"/>
      <c r="O471" s="102"/>
      <c r="P471" s="102"/>
      <c r="Q471" s="102"/>
      <c r="R471" s="102"/>
      <c r="S471" s="102"/>
      <c r="T471" s="102"/>
      <c r="U471" s="102"/>
      <c r="V471" s="102"/>
      <c r="W471" s="102"/>
      <c r="X471" s="102"/>
    </row>
    <row r="472" spans="5:24" ht="15">
      <c r="E472" s="102"/>
      <c r="F472" s="102"/>
      <c r="G472" s="102"/>
      <c r="H472" s="102"/>
      <c r="I472" s="102"/>
      <c r="J472" s="115"/>
      <c r="K472" s="115"/>
      <c r="L472" s="115"/>
      <c r="M472" s="115"/>
      <c r="N472" s="115"/>
      <c r="O472" s="102"/>
      <c r="P472" s="102"/>
      <c r="Q472" s="102"/>
      <c r="R472" s="102"/>
      <c r="S472" s="102"/>
      <c r="T472" s="102"/>
      <c r="U472" s="102"/>
      <c r="V472" s="102"/>
      <c r="W472" s="102"/>
      <c r="X472" s="102"/>
    </row>
    <row r="473" spans="5:24" ht="15">
      <c r="E473" s="102"/>
      <c r="F473" s="102"/>
      <c r="G473" s="102"/>
      <c r="H473" s="102"/>
      <c r="I473" s="102"/>
      <c r="J473" s="115"/>
      <c r="K473" s="115"/>
      <c r="L473" s="115"/>
      <c r="M473" s="115"/>
      <c r="N473" s="115"/>
      <c r="O473" s="102"/>
      <c r="P473" s="102"/>
      <c r="Q473" s="102"/>
      <c r="R473" s="102"/>
      <c r="S473" s="102"/>
      <c r="T473" s="102"/>
      <c r="U473" s="102"/>
      <c r="V473" s="102"/>
      <c r="W473" s="102"/>
      <c r="X473" s="102"/>
    </row>
    <row r="474" spans="5:24">
      <c r="E474" s="102"/>
      <c r="F474" s="102"/>
    </row>
    <row r="475" spans="5:24">
      <c r="E475" s="102"/>
      <c r="F475" s="102"/>
    </row>
    <row r="476" spans="5:24">
      <c r="E476" s="102"/>
      <c r="F476" s="102"/>
    </row>
    <row r="477" spans="5:24">
      <c r="E477" s="102"/>
      <c r="F477" s="102"/>
    </row>
    <row r="478" spans="5:24">
      <c r="E478" s="102"/>
      <c r="F478" s="102"/>
    </row>
    <row r="479" spans="5:24">
      <c r="E479" s="102"/>
      <c r="F479" s="102"/>
    </row>
    <row r="480" spans="5:24">
      <c r="E480" s="102"/>
      <c r="F480" s="102"/>
    </row>
    <row r="481" spans="5:6">
      <c r="E481" s="102"/>
      <c r="F481" s="102"/>
    </row>
    <row r="482" spans="5:6">
      <c r="E482" s="102"/>
      <c r="F482" s="102"/>
    </row>
    <row r="483" spans="5:6">
      <c r="E483" s="102"/>
      <c r="F483" s="102"/>
    </row>
    <row r="484" spans="5:6">
      <c r="E484" s="102"/>
      <c r="F484" s="102"/>
    </row>
    <row r="485" spans="5:6">
      <c r="E485" s="102"/>
      <c r="F485" s="102"/>
    </row>
    <row r="486" spans="5:6">
      <c r="E486" s="102"/>
      <c r="F486" s="102"/>
    </row>
    <row r="487" spans="5:6">
      <c r="E487" s="102"/>
      <c r="F487" s="102"/>
    </row>
    <row r="488" spans="5:6">
      <c r="E488" s="102"/>
      <c r="F488" s="102"/>
    </row>
    <row r="489" spans="5:6">
      <c r="E489" s="102"/>
      <c r="F489" s="102"/>
    </row>
    <row r="490" spans="5:6">
      <c r="E490" s="102"/>
      <c r="F490" s="102"/>
    </row>
    <row r="491" spans="5:6">
      <c r="E491" s="102"/>
      <c r="F491" s="102"/>
    </row>
    <row r="492" spans="5:6">
      <c r="E492" s="102"/>
      <c r="F492" s="102"/>
    </row>
    <row r="493" spans="5:6">
      <c r="E493" s="102"/>
      <c r="F493" s="102"/>
    </row>
    <row r="494" spans="5:6">
      <c r="E494" s="102"/>
      <c r="F494" s="102"/>
    </row>
    <row r="495" spans="5:6">
      <c r="E495" s="102"/>
      <c r="F495" s="102"/>
    </row>
    <row r="496" spans="5:6">
      <c r="E496" s="102"/>
      <c r="F496" s="102"/>
    </row>
    <row r="497" spans="5:6">
      <c r="E497" s="102"/>
      <c r="F497" s="102"/>
    </row>
    <row r="498" spans="5:6">
      <c r="E498" s="102"/>
      <c r="F498" s="102"/>
    </row>
    <row r="499" spans="5:6">
      <c r="E499" s="102"/>
      <c r="F499" s="102"/>
    </row>
    <row r="500" spans="5:6">
      <c r="E500" s="102"/>
      <c r="F500" s="102"/>
    </row>
    <row r="501" spans="5:6">
      <c r="E501" s="102"/>
      <c r="F501" s="102"/>
    </row>
    <row r="502" spans="5:6">
      <c r="E502" s="102"/>
      <c r="F502" s="102"/>
    </row>
    <row r="503" spans="5:6">
      <c r="E503" s="102"/>
      <c r="F503" s="102"/>
    </row>
  </sheetData>
  <sortState ref="A10:H251">
    <sortCondition ref="A10" customList="1,2,3,4,5,6,7,8,9,10,11,12"/>
  </sortState>
  <mergeCells count="27">
    <mergeCell ref="A219:A228"/>
    <mergeCell ref="C1:X1"/>
    <mergeCell ref="C2:X2"/>
    <mergeCell ref="C3:X3"/>
    <mergeCell ref="E7:F7"/>
    <mergeCell ref="K7:X7"/>
    <mergeCell ref="A162:A171"/>
    <mergeCell ref="A173:A180"/>
    <mergeCell ref="A182:A189"/>
    <mergeCell ref="A191:A199"/>
    <mergeCell ref="A201:A208"/>
    <mergeCell ref="A210:A217"/>
    <mergeCell ref="A151:A160"/>
    <mergeCell ref="A9:A16"/>
    <mergeCell ref="A18:A27"/>
    <mergeCell ref="A29:A37"/>
    <mergeCell ref="A39:A47"/>
    <mergeCell ref="A49:A58"/>
    <mergeCell ref="A60:A67"/>
    <mergeCell ref="A69:A78"/>
    <mergeCell ref="A80:A89"/>
    <mergeCell ref="A140:A149"/>
    <mergeCell ref="A91:A100"/>
    <mergeCell ref="A102:A109"/>
    <mergeCell ref="A111:A118"/>
    <mergeCell ref="A120:A129"/>
    <mergeCell ref="A131:A138"/>
  </mergeCells>
  <pageMargins left="0.70866141732283472" right="0.70866141732283472" top="0.74803149606299213" bottom="0.35433070866141736" header="0.31496062992125984" footer="0.31496062992125984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15</vt:i4>
      </vt:variant>
    </vt:vector>
  </HeadingPairs>
  <TitlesOfParts>
    <vt:vector size="19" baseType="lpstr">
      <vt:lpstr>PFTPG concentrado</vt:lpstr>
      <vt:lpstr>cuadro </vt:lpstr>
      <vt:lpstr>PFTPG concentrado </vt:lpstr>
      <vt:lpstr>PRESUPUESTO POR META</vt:lpstr>
      <vt:lpstr>'PFTPG concentrado '!__xlnm._FilterDatabase_5</vt:lpstr>
      <vt:lpstr>__xlnm._FilterDatabase_5</vt:lpstr>
      <vt:lpstr>'PFTPG concentrado '!__xlnm._FilterDatabase_5_2</vt:lpstr>
      <vt:lpstr>__xlnm._FilterDatabase_5_2</vt:lpstr>
      <vt:lpstr>'PFTPG concentrado '!__xlnm.Print_Area_5</vt:lpstr>
      <vt:lpstr>__xlnm.Print_Area_5</vt:lpstr>
      <vt:lpstr>'cuadro '!__xlnm.Print_Area_6</vt:lpstr>
      <vt:lpstr>'PFTPG concentrado '!__xlnm.Print_Area_6</vt:lpstr>
      <vt:lpstr>'PFTPG concentrado '!__xlnm.Print_Titles_5</vt:lpstr>
      <vt:lpstr>__xlnm.Print_Titles_5</vt:lpstr>
      <vt:lpstr>'cuadro '!Área_de_impresión</vt:lpstr>
      <vt:lpstr>'PFTPG concentrado'!Área_de_impresión</vt:lpstr>
      <vt:lpstr>'PFTPG concentrado '!Área_de_impresión</vt:lpstr>
      <vt:lpstr>'PFTPG concentrado'!Títulos_a_imprimir</vt:lpstr>
      <vt:lpstr>'PFTPG concentrado 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Inez Ulloa</dc:creator>
  <cp:lastModifiedBy>PlaneacionxX</cp:lastModifiedBy>
  <cp:lastPrinted>2018-05-14T15:02:54Z</cp:lastPrinted>
  <dcterms:created xsi:type="dcterms:W3CDTF">2013-08-20T00:12:35Z</dcterms:created>
  <dcterms:modified xsi:type="dcterms:W3CDTF">2018-05-15T16:38:20Z</dcterms:modified>
</cp:coreProperties>
</file>