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3040" windowHeight="78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3" i="1" l="1"/>
  <c r="C203" i="1"/>
  <c r="C210" i="1" s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66" i="1"/>
  <c r="D163" i="1"/>
  <c r="D157" i="1"/>
  <c r="D152" i="1"/>
  <c r="D146" i="1"/>
  <c r="D144" i="1"/>
  <c r="C139" i="1"/>
  <c r="D136" i="1"/>
  <c r="D132" i="1"/>
  <c r="D129" i="1"/>
  <c r="D116" i="1"/>
  <c r="D114" i="1"/>
  <c r="D110" i="1"/>
  <c r="D107" i="1"/>
  <c r="D99" i="1"/>
  <c r="D85" i="1"/>
  <c r="D67" i="1"/>
  <c r="D62" i="1"/>
  <c r="D61" i="1"/>
  <c r="D57" i="1"/>
  <c r="D55" i="1"/>
  <c r="D52" i="1"/>
  <c r="F29" i="1"/>
  <c r="E28" i="1" s="1"/>
  <c r="E16" i="1" l="1"/>
  <c r="E10" i="1"/>
  <c r="E22" i="1"/>
  <c r="E14" i="1"/>
  <c r="E12" i="1"/>
  <c r="E26" i="1"/>
  <c r="F164" i="1"/>
  <c r="E161" i="1" s="1"/>
  <c r="E18" i="1"/>
  <c r="E9" i="1"/>
  <c r="E13" i="1"/>
  <c r="E17" i="1"/>
  <c r="E24" i="1"/>
  <c r="F136" i="1"/>
  <c r="E140" i="1" s="1"/>
  <c r="F203" i="1"/>
  <c r="F207" i="1" s="1"/>
  <c r="F210" i="1" s="1"/>
  <c r="E11" i="1"/>
  <c r="E15" i="1"/>
  <c r="E20" i="1"/>
  <c r="F134" i="1"/>
  <c r="E110" i="1" s="1"/>
  <c r="E148" i="1"/>
  <c r="E163" i="1"/>
  <c r="E147" i="1"/>
  <c r="E112" i="1"/>
  <c r="E120" i="1"/>
  <c r="E84" i="1"/>
  <c r="E108" i="1"/>
  <c r="E133" i="1"/>
  <c r="E119" i="1"/>
  <c r="E94" i="1"/>
  <c r="E78" i="1"/>
  <c r="E114" i="1"/>
  <c r="F73" i="1"/>
  <c r="E21" i="1"/>
  <c r="E25" i="1"/>
  <c r="E29" i="1"/>
  <c r="E19" i="1"/>
  <c r="E23" i="1"/>
  <c r="E27" i="1"/>
  <c r="E156" i="1" l="1"/>
  <c r="E89" i="1"/>
  <c r="E77" i="1"/>
  <c r="E131" i="1"/>
  <c r="E144" i="1"/>
  <c r="E126" i="1"/>
  <c r="E90" i="1"/>
  <c r="E113" i="1"/>
  <c r="E130" i="1"/>
  <c r="E98" i="1"/>
  <c r="E80" i="1"/>
  <c r="E103" i="1"/>
  <c r="E93" i="1"/>
  <c r="E88" i="1"/>
  <c r="E117" i="1"/>
  <c r="E153" i="1"/>
  <c r="E162" i="1"/>
  <c r="E160" i="1"/>
  <c r="E158" i="1"/>
  <c r="E164" i="1"/>
  <c r="E92" i="1"/>
  <c r="E125" i="1"/>
  <c r="E146" i="1"/>
  <c r="E83" i="1"/>
  <c r="E123" i="1"/>
  <c r="E87" i="1"/>
  <c r="E97" i="1"/>
  <c r="E159" i="1"/>
  <c r="E155" i="1"/>
  <c r="E102" i="1"/>
  <c r="E118" i="1"/>
  <c r="E122" i="1"/>
  <c r="E143" i="1"/>
  <c r="E151" i="1"/>
  <c r="E142" i="1"/>
  <c r="E157" i="1"/>
  <c r="E101" i="1"/>
  <c r="E86" i="1"/>
  <c r="E106" i="1"/>
  <c r="E127" i="1"/>
  <c r="E85" i="1"/>
  <c r="E129" i="1"/>
  <c r="E95" i="1"/>
  <c r="E134" i="1"/>
  <c r="E132" i="1"/>
  <c r="E111" i="1"/>
  <c r="E150" i="1"/>
  <c r="E152" i="1"/>
  <c r="E154" i="1"/>
  <c r="E149" i="1"/>
  <c r="E107" i="1"/>
  <c r="E128" i="1"/>
  <c r="E105" i="1"/>
  <c r="E76" i="1"/>
  <c r="E104" i="1"/>
  <c r="E75" i="1"/>
  <c r="E91" i="1"/>
  <c r="E124" i="1"/>
  <c r="E82" i="1"/>
  <c r="E115" i="1"/>
  <c r="E81" i="1"/>
  <c r="E100" i="1"/>
  <c r="E121" i="1"/>
  <c r="E116" i="1"/>
  <c r="E99" i="1"/>
  <c r="E136" i="1"/>
  <c r="E73" i="1"/>
  <c r="E69" i="1"/>
  <c r="E66" i="1"/>
  <c r="E60" i="1"/>
  <c r="E54" i="1"/>
  <c r="E51" i="1"/>
  <c r="E47" i="1"/>
  <c r="E42" i="1"/>
  <c r="E38" i="1"/>
  <c r="E34" i="1"/>
  <c r="E70" i="1"/>
  <c r="E63" i="1"/>
  <c r="E39" i="1"/>
  <c r="E72" i="1"/>
  <c r="E68" i="1"/>
  <c r="E65" i="1"/>
  <c r="E59" i="1"/>
  <c r="E56" i="1"/>
  <c r="E53" i="1"/>
  <c r="E50" i="1"/>
  <c r="E45" i="1"/>
  <c r="E41" i="1"/>
  <c r="E37" i="1"/>
  <c r="E33" i="1"/>
  <c r="E43" i="1"/>
  <c r="E31" i="1"/>
  <c r="E71" i="1"/>
  <c r="E64" i="1"/>
  <c r="E58" i="1"/>
  <c r="E49" i="1"/>
  <c r="E44" i="1"/>
  <c r="E40" i="1"/>
  <c r="E36" i="1"/>
  <c r="E32" i="1"/>
  <c r="E57" i="1"/>
  <c r="E48" i="1"/>
  <c r="E35" i="1"/>
  <c r="E62" i="1"/>
  <c r="E67" i="1"/>
  <c r="E52" i="1"/>
  <c r="E55" i="1"/>
  <c r="E61" i="1"/>
  <c r="F212" i="1"/>
  <c r="G164" i="1" l="1"/>
  <c r="G166" i="1"/>
  <c r="G136" i="1"/>
  <c r="G29" i="1"/>
  <c r="G134" i="1"/>
  <c r="G73" i="1"/>
  <c r="G212" i="1" l="1"/>
</calcChain>
</file>

<file path=xl/sharedStrings.xml><?xml version="1.0" encoding="utf-8"?>
<sst xmlns="http://schemas.openxmlformats.org/spreadsheetml/2006/main" count="236" uniqueCount="207">
  <si>
    <t>COMISIÓN ESTATAL DEL AGUA DE JALISCO</t>
  </si>
  <si>
    <r>
      <t xml:space="preserve"> PRESUPUESTO DE EGRESOS 2015
</t>
    </r>
    <r>
      <rPr>
        <b/>
        <sz val="11"/>
        <color indexed="9"/>
        <rFont val="Arial"/>
        <family val="2"/>
      </rPr>
      <t>CIFRAS EN PESOS</t>
    </r>
  </si>
  <si>
    <t>PARTIDA</t>
  </si>
  <si>
    <t>DESCRIPCIÓN</t>
  </si>
  <si>
    <t>SUB TOTALES</t>
  </si>
  <si>
    <t>%</t>
  </si>
  <si>
    <t>TOTALES</t>
  </si>
  <si>
    <t>SERVICIOS PERSONALES</t>
  </si>
  <si>
    <t>Sueldo base</t>
  </si>
  <si>
    <t>Honorarios por servicios personales</t>
  </si>
  <si>
    <t xml:space="preserve">Salarios al personal  eventual </t>
  </si>
  <si>
    <t>Gratificados</t>
  </si>
  <si>
    <t>Prima quinquenal por años de servicios efectivos prestados</t>
  </si>
  <si>
    <t>Prima vacacional y dominical</t>
  </si>
  <si>
    <t>Aguinaldo</t>
  </si>
  <si>
    <t>Cuotas al IMSS por enfermedades y maternidad</t>
  </si>
  <si>
    <t>Cuotas para la vivienda</t>
  </si>
  <si>
    <t>Cuotas a pensiones</t>
  </si>
  <si>
    <t>Cuotas para el sistema de ahorro para el retiro (SAR)</t>
  </si>
  <si>
    <t xml:space="preserve">Cuotas para el seguro de vida del personal </t>
  </si>
  <si>
    <t>Indemnizaciones por separación</t>
  </si>
  <si>
    <t>Prima por riesgo de trabajo</t>
  </si>
  <si>
    <t>Fondo de retiro</t>
  </si>
  <si>
    <t>Prima de insalubridad</t>
  </si>
  <si>
    <t>Impacto al salario en el transcurso del año</t>
  </si>
  <si>
    <t>Ayuda para despensa</t>
  </si>
  <si>
    <t>Ayuda para pasajes</t>
  </si>
  <si>
    <t>Estímulo por el día del servidor público</t>
  </si>
  <si>
    <t>Otros estímulos</t>
  </si>
  <si>
    <t>MATERIALES Y SUMINISTROS</t>
  </si>
  <si>
    <t>Material, útilesy equipos menores de oficina</t>
  </si>
  <si>
    <t>Materiales y útiles de impresión y reproducción</t>
  </si>
  <si>
    <t>Material estadístico y geográfico</t>
  </si>
  <si>
    <t>Materiales, útiles y equipos menores de tecnologias de información y comunicaciones</t>
  </si>
  <si>
    <t>Material impreso e información digital</t>
  </si>
  <si>
    <t>Material de limpieza</t>
  </si>
  <si>
    <t>Materiales y útiles de enseñanzas</t>
  </si>
  <si>
    <t>Productos alimenticios para el personal en las instalaciones de las dependencias y entidades</t>
  </si>
  <si>
    <t>Productos alimenticios para animales</t>
  </si>
  <si>
    <t xml:space="preserve">Utensilios para el servicio de alimentación </t>
  </si>
  <si>
    <t>Productos alimenticios, agropecuarios y forestales adquiridos como materia prima</t>
  </si>
  <si>
    <t>Productos de cuero, piel, plástico y hule adquiridos como materia prima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</si>
  <si>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</si>
  <si>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</si>
  <si>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</si>
  <si>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</si>
  <si>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</si>
  <si>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</si>
  <si>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 xml:space="preserve">Artículos metálicos para la construcción </t>
  </si>
  <si>
    <t>Materiales complementarios</t>
  </si>
  <si>
    <t>Otros materiales y artículos de construcción y reparación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</si>
  <si>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</si>
  <si>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</si>
  <si>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</si>
  <si>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</si>
  <si>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</si>
  <si>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</si>
  <si>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Combustibles, lubricantes y aditivos para vehiculos terrestres, arereos, marítimos, lacustres y fluviales destinados a servicios públicos y la operación de programas públicos</t>
  </si>
  <si>
    <t>Combustible, lubricantes  y aditivos para maquinaria, equipo de producción y servicios administrativos</t>
  </si>
  <si>
    <t>Vestuario y uniformes</t>
  </si>
  <si>
    <t>Prendas de seguridad y protección personal</t>
  </si>
  <si>
    <t>Artículos deportivos</t>
  </si>
  <si>
    <t>Productos textiles</t>
  </si>
  <si>
    <t>Blancos y otros productos  textiles, excepto prendas de vestir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</si>
  <si>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</si>
  <si>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</si>
  <si>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</si>
  <si>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telecomunicaciones</t>
  </si>
  <si>
    <t>Refacciones y accesorios menores de equipo e instrumental médico y de laboratorio</t>
  </si>
  <si>
    <t>Refacciones y accesorios menores de equipo de transporte</t>
  </si>
  <si>
    <t>Refacciones y accesorios menores de maquinaria y otros equipos</t>
  </si>
  <si>
    <t>Refacciones y accesorios menores otros bienes muebles</t>
  </si>
  <si>
    <t>SERVICIOS GENERALES</t>
  </si>
  <si>
    <t>Servicio de energía eléctrica</t>
  </si>
  <si>
    <t>Servicio de energía eléctrica para bombeo y tratamiento de agua</t>
  </si>
  <si>
    <t>Servicio de gas</t>
  </si>
  <si>
    <t xml:space="preserve">Servicio de agua </t>
  </si>
  <si>
    <t>Servicio telefónico tradicional</t>
  </si>
  <si>
    <t>Telefonía celular</t>
  </si>
  <si>
    <t>Servicios de telecomunicaciones y satélitales</t>
  </si>
  <si>
    <t>Servicio de acceso a internet, redes y procesamineto de  información</t>
  </si>
  <si>
    <t>Servicio postal</t>
  </si>
  <si>
    <t>Arrendamiento de terrenos</t>
  </si>
  <si>
    <t xml:space="preserve">Arrendamiento de edificios </t>
  </si>
  <si>
    <t>Arrendamiento de mobiliario y equipo de administración, educacional y recreativos</t>
  </si>
  <si>
    <t>Arrendamiento de vehículos, terrestres, aereos, marítimos, lacustres, y fluviales para servicios públicos y la operación de programas públicos</t>
  </si>
  <si>
    <t>Arrendamiento de maquinaria, otros equipos y herramientas</t>
  </si>
  <si>
    <t>Arrendamientos especiales</t>
  </si>
  <si>
    <t>Servicios legales, de contabilidad, auditoría y relacionados</t>
  </si>
  <si>
    <t>Servicios de diseño, arquitectura, ingeniería y actividades relacionadas</t>
  </si>
  <si>
    <t>Servicios de consultoría administrativa e informática</t>
  </si>
  <si>
    <t>Capacitación institucional</t>
  </si>
  <si>
    <t>Capacitación especializada</t>
  </si>
  <si>
    <t>Servicios de investigación científica y desarrollo</t>
  </si>
  <si>
    <t xml:space="preserve">Servicios de apoyo administrativo </t>
  </si>
  <si>
    <t>Servicios de impresión de documentos y papelería oficial</t>
  </si>
  <si>
    <t>Servicios de impresión de material informativo derivado de la operación y administración</t>
  </si>
  <si>
    <t>Información en medios masivos derivada de la operación y administración de las dependencias y entidades</t>
  </si>
  <si>
    <t>Servicio de vigilancia</t>
  </si>
  <si>
    <t>Servicios profesionales, científicos y técnicos integrales</t>
  </si>
  <si>
    <t>Servicios financierosy bancarios</t>
  </si>
  <si>
    <t>Seguro de bienes patrimoniales</t>
  </si>
  <si>
    <t>Almacenaje, embalaje y envase</t>
  </si>
  <si>
    <t>Fletes y maniobras</t>
  </si>
  <si>
    <t>Mantenimiento  y conservación  de inmuebles para la prestación de servicios administrativos</t>
  </si>
  <si>
    <t>Mantenimiento y conservación  de mobiliario y equipo de administración, educacional y recreativo</t>
  </si>
  <si>
    <t>Instalación, reparación y mantenimiento de equipo de cómputo y tecnología de la información</t>
  </si>
  <si>
    <t>Instalación, reparación y mantenimiento de equipo instrumental médico y de laboratorio</t>
  </si>
  <si>
    <t>Mantenimiento y conservación de vehículos terrestres, aéreos , marítimos, lacustres y fluviales</t>
  </si>
  <si>
    <t>Instalación, reparación y mantanimiento de maquinaria y otros equipos</t>
  </si>
  <si>
    <t>Mantenimiento y conservación de maquinaria y equipo de trabajo específico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</si>
  <si>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</si>
  <si>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</si>
  <si>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</si>
  <si>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Servicios de revelado de fotografías</t>
  </si>
  <si>
    <t>Otros servicios de información</t>
  </si>
  <si>
    <t>Pasajes aéreos nacionales</t>
  </si>
  <si>
    <t>Pasajes aéreos internacionales</t>
  </si>
  <si>
    <t>Pasajes terrestres nacionales</t>
  </si>
  <si>
    <t>Viáticos en el país</t>
  </si>
  <si>
    <t>Viáticos en el extranjero</t>
  </si>
  <si>
    <t>Gastos de orden social</t>
  </si>
  <si>
    <t>Congresos y convenciones</t>
  </si>
  <si>
    <t>Exposiciones</t>
  </si>
  <si>
    <t>Gastos de representación</t>
  </si>
  <si>
    <t>Servicios funerarios y de cementerios</t>
  </si>
  <si>
    <t>Otros impuestos y derechos</t>
  </si>
  <si>
    <t>Impuestos y derechos de importación</t>
  </si>
  <si>
    <t>Laudos laborales</t>
  </si>
  <si>
    <t>Otros gastos por responsabilidades</t>
  </si>
  <si>
    <t>Subcontratación de servicios con terceros</t>
  </si>
  <si>
    <t>TRANSFERENCIAS, ASIGNACIONES, SUBSIDIOS Y OTRAS AYUDAS</t>
  </si>
  <si>
    <t>stado</t>
  </si>
  <si>
    <t>Convenios Cotas</t>
  </si>
  <si>
    <t>SIAPA Devolución de derechos de extracción</t>
  </si>
  <si>
    <t>Total</t>
  </si>
  <si>
    <t>Apoyo extraordinario para la difusión de programas Gubernamentales</t>
  </si>
  <si>
    <t>BIENES MUEBLES E INMUEBLES</t>
  </si>
  <si>
    <t>Muebles de oficina y estantería</t>
  </si>
  <si>
    <t>Muebles, excepto de oficina y estantería</t>
  </si>
  <si>
    <t>Equipo de cómputo y de tecnología de la información</t>
  </si>
  <si>
    <t>Otros mobiliarios y equipos de administración</t>
  </si>
  <si>
    <t>Equipos y aparatos audiovisuales</t>
  </si>
  <si>
    <t>Cámaras fotográficas y de video</t>
  </si>
  <si>
    <t>Otro mobiliario y equipo educacional recreativo</t>
  </si>
  <si>
    <t>Equipo médico y de laboratorio</t>
  </si>
  <si>
    <t>Instrumental médico y de laboratorio</t>
  </si>
  <si>
    <t>Vehículos y equipo terrestre destinados a servicos públicos  y la operación de programas públicos</t>
  </si>
  <si>
    <t>Carrocerias y remolques</t>
  </si>
  <si>
    <t>Maquinaria y equipo agropecuario</t>
  </si>
  <si>
    <t>Maquinaria y equipo industrial</t>
  </si>
  <si>
    <t>Maquinaria y equipo de construcción</t>
  </si>
  <si>
    <t>Sistemas de aire acondicionado, calefacción y de refrigeración</t>
  </si>
  <si>
    <t>Equipo de comunicación y telecomunicación</t>
  </si>
  <si>
    <t>Equipos de generación eléctrica,aparatos y accesorios eléctricos</t>
  </si>
  <si>
    <t>Herramientas y máquinas herramienta</t>
  </si>
  <si>
    <t>Equipo de ingeniería y diseño</t>
  </si>
  <si>
    <t>Maquinaria y equipo diverso</t>
  </si>
  <si>
    <t>Software</t>
  </si>
  <si>
    <t>Licencias informáticas e intelectuales</t>
  </si>
  <si>
    <t xml:space="preserve">    INVERSIÓN PÚBLICA</t>
  </si>
  <si>
    <t>Obras para el tramiento, distribución y suministro de agua y drenaje</t>
  </si>
  <si>
    <t>REMANENTES AL 31 DE DICIEMBRE DE 2014  AÑOS ANTERIORES Y EJERCICIO 2014</t>
  </si>
  <si>
    <t>PROGRAMA</t>
  </si>
  <si>
    <t>APOYO</t>
  </si>
  <si>
    <t>PROSSAPYS 2013</t>
  </si>
  <si>
    <t>APAZU 2013</t>
  </si>
  <si>
    <t>ESTUDIOS Y PROYECTOS</t>
  </si>
  <si>
    <t>CUENCAS</t>
  </si>
  <si>
    <t>AGUAL LIMPIA 2013</t>
  </si>
  <si>
    <t>CULTURA DEL AGUA 2013</t>
  </si>
  <si>
    <t>UEAS</t>
  </si>
  <si>
    <t>U037</t>
  </si>
  <si>
    <t>INFRAEST. SANEAMIENTO</t>
  </si>
  <si>
    <t>PROTAR INFRAESTRUCTURA</t>
  </si>
  <si>
    <t>ABASTECIMIENTO FORTEM</t>
  </si>
  <si>
    <t>PTARS</t>
  </si>
  <si>
    <t>OYM MULTIANUAL</t>
  </si>
  <si>
    <t>OYM PTARS</t>
  </si>
  <si>
    <t>PROSSANEAR</t>
  </si>
  <si>
    <t>PRODDER</t>
  </si>
  <si>
    <t>CUENCA DE LOS ALTOS</t>
  </si>
  <si>
    <t>RIO SANTIAGO</t>
  </si>
  <si>
    <t>CUENCA RIO CALDERON</t>
  </si>
  <si>
    <t>PUENTE GRANDE</t>
  </si>
  <si>
    <t>RF</t>
  </si>
  <si>
    <t>SANEAMIENTO FORTE,</t>
  </si>
  <si>
    <t>INCENTIVOS OYM PTAR</t>
  </si>
  <si>
    <t>PROSSÁPYS 2011</t>
  </si>
  <si>
    <t>APAZU 2012</t>
  </si>
  <si>
    <t>ZAPOTILLO 2012</t>
  </si>
  <si>
    <t>PROSSA´PYS 2012</t>
  </si>
  <si>
    <t>FONDEN 2012</t>
  </si>
  <si>
    <t>ZAPOTILLO</t>
  </si>
  <si>
    <t>AGUA LIMPIA 2012</t>
  </si>
  <si>
    <t>CULTURA DEL AGUA 2012</t>
  </si>
  <si>
    <t>JUEGOS PANAMERICANOS</t>
  </si>
  <si>
    <t>U037 2012</t>
  </si>
  <si>
    <t>SANEAMIENTO RIO LAGOS</t>
  </si>
  <si>
    <t>APAZU 2011</t>
  </si>
  <si>
    <t>TOTAL PROGRAMAS INVERSIÓN PÚBLICA</t>
  </si>
  <si>
    <t>APORTACIÓN Y CONTRAPRESTACIÓN PTAR EL AHOGADO</t>
  </si>
  <si>
    <t>PTAR AGUA PRIETA</t>
  </si>
  <si>
    <t>GASTO CORRIENTE</t>
  </si>
  <si>
    <t>TOTAL REMANENTE</t>
  </si>
  <si>
    <t xml:space="preserve">    TOTAL PRESUPUESTO DE EGRESOS </t>
  </si>
  <si>
    <t>Nota: 
En el capítulo 3000, se considera el pago por concepto de la contraprestación por la Operación y Mantenimiento de las PTAR's, El Ahogado (159.1MDP) y Agua Prieta (369.8MDP); el pago de Derechos por Descargas de Aguas Residuales (24.0MDP) y el de Extracción de Aguas Nacionales del SIAPA a TESOFE por(101.0MDP); así como, (214.0MDP) en las partidas : energía eléctríca, impuestos, mantenimientos, laudos laborales 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</si>
</sst>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8"/>
      <name val="Tahoma"/>
      <family val="2"/>
    </font>
    <font>
      <b/>
      <sz val="14"/>
      <name val="Tahoma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</cellStyleXfs>
  <cellXfs count="95">
    <xf numFmtId="0" fontId="0" fillId="0" borderId="0" xfId="0"/>
    <xf numFmtId="0" fontId="2" fillId="0" borderId="0" xfId="2"/>
    <xf numFmtId="0" fontId="3" fillId="0" borderId="0" xfId="2" applyFont="1"/>
    <xf numFmtId="0" fontId="4" fillId="0" borderId="0" xfId="2" applyFont="1" applyAlignment="1"/>
    <xf numFmtId="0" fontId="6" fillId="0" borderId="0" xfId="2" applyFont="1" applyAlignment="1">
      <alignment horizontal="center"/>
    </xf>
    <xf numFmtId="0" fontId="9" fillId="3" borderId="4" xfId="2" applyFont="1" applyFill="1" applyBorder="1" applyAlignment="1">
      <alignment horizontal="center" vertical="center" wrapText="1"/>
    </xf>
    <xf numFmtId="0" fontId="9" fillId="3" borderId="0" xfId="2" applyFont="1" applyFill="1" applyBorder="1" applyAlignment="1">
      <alignment horizontal="center" vertical="center" wrapText="1"/>
    </xf>
    <xf numFmtId="0" fontId="9" fillId="3" borderId="5" xfId="2" applyFont="1" applyFill="1" applyBorder="1" applyAlignment="1">
      <alignment horizontal="center" vertical="center" wrapText="1"/>
    </xf>
    <xf numFmtId="0" fontId="10" fillId="3" borderId="4" xfId="2" applyFont="1" applyFill="1" applyBorder="1" applyAlignment="1">
      <alignment horizontal="center" vertical="center"/>
    </xf>
    <xf numFmtId="0" fontId="10" fillId="3" borderId="0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center"/>
    </xf>
    <xf numFmtId="0" fontId="2" fillId="0" borderId="0" xfId="2" applyBorder="1"/>
    <xf numFmtId="0" fontId="4" fillId="0" borderId="5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0" xfId="2" applyFont="1" applyFill="1" applyBorder="1" applyAlignment="1">
      <alignment horizontal="left" vertical="center"/>
    </xf>
    <xf numFmtId="3" fontId="11" fillId="0" borderId="0" xfId="2" applyNumberFormat="1" applyFont="1" applyFill="1" applyBorder="1" applyAlignment="1">
      <alignment horizontal="right" vertical="center"/>
    </xf>
    <xf numFmtId="2" fontId="11" fillId="0" borderId="0" xfId="2" applyNumberFormat="1" applyFont="1" applyFill="1" applyBorder="1" applyAlignment="1">
      <alignment horizontal="right" vertical="center"/>
    </xf>
    <xf numFmtId="0" fontId="2" fillId="0" borderId="5" xfId="2" applyBorder="1"/>
    <xf numFmtId="2" fontId="11" fillId="0" borderId="5" xfId="2" applyNumberFormat="1" applyFont="1" applyBorder="1" applyAlignment="1">
      <alignment vertical="center"/>
    </xf>
    <xf numFmtId="0" fontId="11" fillId="0" borderId="0" xfId="2" applyFont="1" applyFill="1" applyBorder="1" applyAlignment="1">
      <alignment horizontal="left" vertical="center" wrapText="1"/>
    </xf>
    <xf numFmtId="3" fontId="4" fillId="0" borderId="0" xfId="2" applyNumberFormat="1" applyFont="1" applyFill="1" applyBorder="1" applyAlignment="1">
      <alignment horizontal="right" vertical="center"/>
    </xf>
    <xf numFmtId="2" fontId="4" fillId="0" borderId="5" xfId="2" applyNumberFormat="1" applyFont="1" applyBorder="1" applyAlignment="1">
      <alignment vertical="center"/>
    </xf>
    <xf numFmtId="0" fontId="10" fillId="3" borderId="4" xfId="2" applyFont="1" applyFill="1" applyBorder="1" applyAlignment="1">
      <alignment horizontal="center" vertical="center" wrapText="1"/>
    </xf>
    <xf numFmtId="0" fontId="10" fillId="3" borderId="0" xfId="2" applyFont="1" applyFill="1" applyBorder="1" applyAlignment="1">
      <alignment horizontal="left" vertical="center" wrapText="1"/>
    </xf>
    <xf numFmtId="0" fontId="11" fillId="0" borderId="0" xfId="2" applyFont="1" applyBorder="1" applyAlignment="1">
      <alignment horizontal="left" vertical="center" wrapText="1"/>
    </xf>
    <xf numFmtId="2" fontId="11" fillId="0" borderId="0" xfId="2" applyNumberFormat="1" applyFont="1" applyBorder="1" applyAlignment="1">
      <alignment horizontal="right" vertical="center" wrapText="1"/>
    </xf>
    <xf numFmtId="3" fontId="11" fillId="0" borderId="0" xfId="3" applyNumberFormat="1" applyFont="1" applyBorder="1" applyAlignment="1">
      <alignment horizontal="right" vertical="center"/>
    </xf>
    <xf numFmtId="0" fontId="11" fillId="0" borderId="4" xfId="2" applyFont="1" applyFill="1" applyBorder="1" applyAlignment="1">
      <alignment horizontal="center" vertical="center"/>
    </xf>
    <xf numFmtId="164" fontId="11" fillId="0" borderId="0" xfId="1" applyNumberFormat="1" applyFont="1" applyFill="1" applyBorder="1" applyAlignment="1">
      <alignment horizontal="center" vertical="center"/>
    </xf>
    <xf numFmtId="0" fontId="11" fillId="0" borderId="6" xfId="2" applyFont="1" applyFill="1" applyBorder="1" applyAlignment="1">
      <alignment horizontal="center" vertical="center"/>
    </xf>
    <xf numFmtId="0" fontId="11" fillId="0" borderId="7" xfId="2" applyFont="1" applyFill="1" applyBorder="1" applyAlignment="1">
      <alignment horizontal="left" vertical="center" wrapText="1"/>
    </xf>
    <xf numFmtId="3" fontId="11" fillId="0" borderId="7" xfId="2" applyNumberFormat="1" applyFont="1" applyFill="1" applyBorder="1" applyAlignment="1">
      <alignment horizontal="right" vertical="center"/>
    </xf>
    <xf numFmtId="2" fontId="11" fillId="0" borderId="7" xfId="2" applyNumberFormat="1" applyFont="1" applyBorder="1" applyAlignment="1">
      <alignment horizontal="right" vertical="center" wrapText="1"/>
    </xf>
    <xf numFmtId="3" fontId="11" fillId="0" borderId="7" xfId="3" applyNumberFormat="1" applyFont="1" applyBorder="1" applyAlignment="1">
      <alignment horizontal="right" vertical="center"/>
    </xf>
    <xf numFmtId="2" fontId="11" fillId="0" borderId="8" xfId="2" applyNumberFormat="1" applyFont="1" applyBorder="1" applyAlignment="1">
      <alignment vertical="center"/>
    </xf>
    <xf numFmtId="2" fontId="11" fillId="0" borderId="0" xfId="2" applyNumberFormat="1" applyFont="1" applyFill="1" applyBorder="1" applyAlignment="1">
      <alignment horizontal="right" vertical="center" wrapText="1"/>
    </xf>
    <xf numFmtId="0" fontId="11" fillId="0" borderId="5" xfId="2" applyFont="1" applyFill="1" applyBorder="1" applyAlignment="1">
      <alignment horizontal="left" vertical="center" wrapText="1"/>
    </xf>
    <xf numFmtId="0" fontId="2" fillId="4" borderId="0" xfId="2" applyFill="1"/>
    <xf numFmtId="3" fontId="11" fillId="0" borderId="0" xfId="3" applyNumberFormat="1" applyFont="1" applyFill="1" applyBorder="1" applyAlignment="1">
      <alignment horizontal="right" vertical="center"/>
    </xf>
    <xf numFmtId="2" fontId="11" fillId="0" borderId="5" xfId="2" applyNumberFormat="1" applyFont="1" applyFill="1" applyBorder="1" applyAlignment="1">
      <alignment vertical="center"/>
    </xf>
    <xf numFmtId="3" fontId="4" fillId="0" borderId="0" xfId="3" applyNumberFormat="1" applyFont="1" applyBorder="1" applyAlignment="1">
      <alignment horizontal="right" vertical="center"/>
    </xf>
    <xf numFmtId="0" fontId="4" fillId="0" borderId="0" xfId="2" applyFont="1" applyBorder="1" applyAlignment="1">
      <alignment horizontal="left" vertical="center" wrapText="1"/>
    </xf>
    <xf numFmtId="2" fontId="4" fillId="0" borderId="0" xfId="2" applyNumberFormat="1" applyFont="1" applyBorder="1" applyAlignment="1">
      <alignment horizontal="center" vertical="center" wrapText="1"/>
    </xf>
    <xf numFmtId="2" fontId="4" fillId="0" borderId="5" xfId="2" applyNumberFormat="1" applyFont="1" applyBorder="1" applyAlignment="1">
      <alignment horizontal="center" vertical="center"/>
    </xf>
    <xf numFmtId="0" fontId="11" fillId="0" borderId="0" xfId="2" applyFont="1" applyBorder="1" applyAlignment="1">
      <alignment horizontal="left" vertical="center"/>
    </xf>
    <xf numFmtId="0" fontId="11" fillId="0" borderId="6" xfId="2" applyFont="1" applyBorder="1" applyAlignment="1">
      <alignment horizontal="center" vertical="center"/>
    </xf>
    <xf numFmtId="0" fontId="11" fillId="0" borderId="7" xfId="2" applyFont="1" applyBorder="1" applyAlignment="1">
      <alignment horizontal="left" vertical="center" wrapText="1"/>
    </xf>
    <xf numFmtId="0" fontId="2" fillId="0" borderId="0" xfId="2" applyFill="1"/>
    <xf numFmtId="0" fontId="11" fillId="0" borderId="0" xfId="2" applyFont="1" applyFill="1" applyBorder="1" applyAlignment="1">
      <alignment vertical="center" wrapText="1"/>
    </xf>
    <xf numFmtId="0" fontId="11" fillId="0" borderId="9" xfId="2" applyFont="1" applyFill="1" applyBorder="1" applyAlignment="1">
      <alignment vertical="center" wrapText="1"/>
    </xf>
    <xf numFmtId="0" fontId="4" fillId="0" borderId="0" xfId="2" applyFont="1" applyBorder="1" applyAlignment="1">
      <alignment horizontal="left" vertical="center"/>
    </xf>
    <xf numFmtId="2" fontId="11" fillId="0" borderId="0" xfId="2" applyNumberFormat="1" applyFont="1" applyBorder="1" applyAlignment="1">
      <alignment horizontal="right" vertical="center"/>
    </xf>
    <xf numFmtId="3" fontId="11" fillId="0" borderId="0" xfId="2" applyNumberFormat="1" applyFont="1" applyBorder="1" applyAlignment="1">
      <alignment horizontal="right" vertical="center"/>
    </xf>
    <xf numFmtId="0" fontId="4" fillId="0" borderId="0" xfId="2" applyFont="1" applyBorder="1" applyAlignment="1">
      <alignment horizontal="right" vertical="center"/>
    </xf>
    <xf numFmtId="3" fontId="4" fillId="0" borderId="0" xfId="2" applyNumberFormat="1" applyFont="1" applyBorder="1" applyAlignment="1">
      <alignment horizontal="right" vertical="center"/>
    </xf>
    <xf numFmtId="0" fontId="11" fillId="0" borderId="7" xfId="2" applyFont="1" applyFill="1" applyBorder="1" applyAlignment="1">
      <alignment horizontal="left" vertical="center"/>
    </xf>
    <xf numFmtId="2" fontId="11" fillId="0" borderId="7" xfId="2" applyNumberFormat="1" applyFont="1" applyBorder="1" applyAlignment="1">
      <alignment horizontal="right" vertical="center"/>
    </xf>
    <xf numFmtId="0" fontId="2" fillId="0" borderId="0" xfId="2" applyFill="1" applyBorder="1"/>
    <xf numFmtId="0" fontId="11" fillId="0" borderId="0" xfId="4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2" applyNumberFormat="1" applyFont="1" applyFill="1" applyBorder="1" applyAlignment="1">
      <alignment horizontal="right" vertical="center"/>
    </xf>
    <xf numFmtId="2" fontId="2" fillId="0" borderId="0" xfId="2" applyNumberFormat="1" applyFont="1" applyBorder="1" applyAlignment="1">
      <alignment horizontal="right" vertical="center"/>
    </xf>
    <xf numFmtId="3" fontId="2" fillId="0" borderId="0" xfId="3" applyNumberFormat="1" applyFont="1" applyBorder="1" applyAlignment="1">
      <alignment horizontal="right" vertical="center"/>
    </xf>
    <xf numFmtId="3" fontId="2" fillId="0" borderId="4" xfId="0" applyNumberFormat="1" applyFont="1" applyFill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/>
    <xf numFmtId="0" fontId="2" fillId="0" borderId="0" xfId="0" applyFont="1" applyBorder="1"/>
    <xf numFmtId="3" fontId="2" fillId="0" borderId="0" xfId="0" applyNumberFormat="1" applyFont="1" applyFill="1" applyBorder="1" applyAlignment="1">
      <alignment vertical="center" wrapText="1"/>
    </xf>
    <xf numFmtId="3" fontId="2" fillId="0" borderId="0" xfId="0" applyNumberFormat="1" applyFont="1" applyBorder="1"/>
    <xf numFmtId="3" fontId="14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0" fontId="11" fillId="3" borderId="10" xfId="2" applyFont="1" applyFill="1" applyBorder="1" applyAlignment="1">
      <alignment horizontal="center" vertical="center"/>
    </xf>
    <xf numFmtId="0" fontId="10" fillId="3" borderId="11" xfId="2" applyFont="1" applyFill="1" applyBorder="1" applyAlignment="1">
      <alignment horizontal="left" vertical="center"/>
    </xf>
    <xf numFmtId="3" fontId="10" fillId="3" borderId="11" xfId="2" applyNumberFormat="1" applyFont="1" applyFill="1" applyBorder="1" applyAlignment="1">
      <alignment horizontal="right" vertical="center"/>
    </xf>
    <xf numFmtId="4" fontId="10" fillId="3" borderId="12" xfId="2" applyNumberFormat="1" applyFont="1" applyFill="1" applyBorder="1" applyAlignment="1">
      <alignment horizontal="right" vertical="center"/>
    </xf>
    <xf numFmtId="164" fontId="2" fillId="0" borderId="0" xfId="1" applyNumberFormat="1" applyFont="1" applyBorder="1"/>
    <xf numFmtId="0" fontId="11" fillId="0" borderId="0" xfId="2" applyFont="1" applyBorder="1" applyAlignment="1">
      <alignment horizontal="left" vertical="center" wrapText="1"/>
    </xf>
    <xf numFmtId="0" fontId="5" fillId="0" borderId="0" xfId="2" applyFont="1" applyAlignment="1">
      <alignment horizont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9" fillId="3" borderId="0" xfId="2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4" fillId="0" borderId="10" xfId="2" applyFont="1" applyBorder="1" applyAlignment="1">
      <alignment horizontal="left" vertical="center" wrapText="1"/>
    </xf>
    <xf numFmtId="0" fontId="4" fillId="0" borderId="11" xfId="2" applyFont="1" applyBorder="1" applyAlignment="1">
      <alignment horizontal="left" vertical="center" wrapText="1"/>
    </xf>
    <xf numFmtId="0" fontId="4" fillId="0" borderId="12" xfId="2" applyFont="1" applyBorder="1" applyAlignment="1">
      <alignment horizontal="left" vertical="center" wrapText="1"/>
    </xf>
  </cellXfs>
  <cellStyles count="5">
    <cellStyle name="Millares" xfId="1" builtinId="3"/>
    <cellStyle name="Millares 4 3 2" xfId="3"/>
    <cellStyle name="Normal" xfId="0" builtinId="0"/>
    <cellStyle name="Normal 2 2" xfId="2"/>
    <cellStyle name="Normal 4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412750</xdr:colOff>
      <xdr:row>0</xdr:row>
      <xdr:rowOff>0</xdr:rowOff>
    </xdr:from>
    <xdr:to>
      <xdr:col>0</xdr:col>
      <xdr:colOff>950439</xdr:colOff>
      <xdr:row>3</xdr:row>
      <xdr:rowOff>128905</xdr:rowOff>
    </xdr:to>
    <xdr:pic>
      <xdr:nvPicPr>
        <xdr:cNvPr id="2" name="1 Imagen" descr="CEA 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69231"/>
        <a:stretch>
          <a:fillRect/>
        </a:stretch>
      </xdr:blipFill>
      <xdr:spPr bwMode="auto">
        <a:xfrm>
          <a:off x="412750" y="0"/>
          <a:ext cx="545309" cy="677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530226</xdr:colOff>
      <xdr:row>1</xdr:row>
      <xdr:rowOff>59530</xdr:rowOff>
    </xdr:from>
    <xdr:to>
      <xdr:col>5</xdr:col>
      <xdr:colOff>1001555</xdr:colOff>
      <xdr:row>3</xdr:row>
      <xdr:rowOff>183356</xdr:rowOff>
    </xdr:to>
    <xdr:pic>
      <xdr:nvPicPr>
        <xdr:cNvPr id="3" name="2 Imagen" descr="CEA 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5279"/>
        <a:stretch>
          <a:fillRect/>
        </a:stretch>
      </xdr:blipFill>
      <xdr:spPr bwMode="auto">
        <a:xfrm>
          <a:off x="9605646" y="105250"/>
          <a:ext cx="1263809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6"/>
  <sheetViews>
    <sheetView tabSelected="1" topLeftCell="A158" workbookViewId="0">
      <selection activeCell="F219" sqref="F219"/>
    </sheetView>
  </sheetViews>
  <sheetFormatPr baseColWidth="10" defaultColWidth="11.42578125" defaultRowHeight="12.75" x14ac:dyDescent="0.2"/>
  <cols>
    <col min="1" max="1" width="13.85546875" style="1" customWidth="1"/>
    <col min="2" max="2" width="72.5703125" style="1" customWidth="1"/>
    <col min="3" max="3" width="17" style="1" customWidth="1"/>
    <col min="4" max="4" width="16.85546875" style="1" customWidth="1"/>
    <col min="5" max="5" width="11.28515625" style="1" customWidth="1"/>
    <col min="6" max="6" width="17.7109375" style="1" customWidth="1"/>
    <col min="7" max="7" width="9.5703125" style="1" customWidth="1"/>
    <col min="8" max="16384" width="11.42578125" style="1"/>
  </cols>
  <sheetData>
    <row r="1" spans="1:7" ht="3.75" customHeight="1" x14ac:dyDescent="0.25"/>
    <row r="2" spans="1:7" ht="6.75" customHeight="1" x14ac:dyDescent="0.3">
      <c r="B2" s="2"/>
      <c r="C2" s="2"/>
      <c r="D2" s="2"/>
      <c r="E2" s="2"/>
      <c r="F2" s="3"/>
      <c r="G2" s="3"/>
    </row>
    <row r="3" spans="1:7" ht="22.5" customHeight="1" x14ac:dyDescent="0.3">
      <c r="A3" s="85" t="s">
        <v>0</v>
      </c>
      <c r="B3" s="85"/>
      <c r="C3" s="85"/>
      <c r="D3" s="85"/>
      <c r="E3" s="85"/>
      <c r="F3" s="85"/>
    </row>
    <row r="4" spans="1:7" ht="19.5" customHeight="1" x14ac:dyDescent="0.3">
      <c r="B4" s="4"/>
      <c r="C4" s="4"/>
      <c r="D4" s="4"/>
      <c r="E4" s="4"/>
      <c r="F4" s="4"/>
      <c r="G4" s="4"/>
    </row>
    <row r="5" spans="1:7" ht="3.75" customHeight="1" thickBot="1" x14ac:dyDescent="0.35">
      <c r="B5" s="4"/>
      <c r="C5" s="4"/>
      <c r="D5" s="4"/>
      <c r="E5" s="4"/>
      <c r="F5" s="4"/>
      <c r="G5" s="4"/>
    </row>
    <row r="6" spans="1:7" ht="33.75" customHeight="1" x14ac:dyDescent="0.25">
      <c r="A6" s="86" t="s">
        <v>1</v>
      </c>
      <c r="B6" s="87"/>
      <c r="C6" s="87"/>
      <c r="D6" s="87"/>
      <c r="E6" s="87"/>
      <c r="F6" s="87"/>
      <c r="G6" s="88"/>
    </row>
    <row r="7" spans="1:7" ht="17.25" customHeight="1" x14ac:dyDescent="0.2">
      <c r="A7" s="5" t="s">
        <v>2</v>
      </c>
      <c r="B7" s="89" t="s">
        <v>3</v>
      </c>
      <c r="C7" s="89"/>
      <c r="D7" s="6" t="s">
        <v>4</v>
      </c>
      <c r="E7" s="6" t="s">
        <v>5</v>
      </c>
      <c r="F7" s="6" t="s">
        <v>6</v>
      </c>
      <c r="G7" s="7" t="s">
        <v>5</v>
      </c>
    </row>
    <row r="8" spans="1:7" ht="19.5" customHeight="1" x14ac:dyDescent="0.25">
      <c r="A8" s="8">
        <v>1000</v>
      </c>
      <c r="B8" s="9" t="s">
        <v>7</v>
      </c>
      <c r="C8" s="9"/>
      <c r="D8" s="10"/>
      <c r="E8" s="11"/>
      <c r="F8" s="12"/>
      <c r="G8" s="13"/>
    </row>
    <row r="9" spans="1:7" ht="15" customHeight="1" x14ac:dyDescent="0.25">
      <c r="A9" s="14">
        <v>1131</v>
      </c>
      <c r="B9" s="15" t="s">
        <v>8</v>
      </c>
      <c r="C9" s="15"/>
      <c r="D9" s="16">
        <v>112790233</v>
      </c>
      <c r="E9" s="17">
        <f>D9*100/F29</f>
        <v>58.77325734251891</v>
      </c>
      <c r="F9" s="12"/>
      <c r="G9" s="18"/>
    </row>
    <row r="10" spans="1:7" ht="15" hidden="1" customHeight="1" x14ac:dyDescent="0.25">
      <c r="A10" s="14">
        <v>1211</v>
      </c>
      <c r="B10" s="15" t="s">
        <v>9</v>
      </c>
      <c r="C10" s="15"/>
      <c r="D10" s="16"/>
      <c r="E10" s="17">
        <f>D10*100/F29</f>
        <v>0</v>
      </c>
      <c r="F10" s="12"/>
      <c r="G10" s="18"/>
    </row>
    <row r="11" spans="1:7" ht="15" customHeight="1" x14ac:dyDescent="0.25">
      <c r="A11" s="14">
        <v>1221</v>
      </c>
      <c r="B11" s="15" t="s">
        <v>10</v>
      </c>
      <c r="C11" s="15"/>
      <c r="D11" s="16">
        <v>5508319</v>
      </c>
      <c r="E11" s="17">
        <f>D11*100/F29</f>
        <v>2.8703003930463238</v>
      </c>
      <c r="F11" s="16"/>
      <c r="G11" s="19"/>
    </row>
    <row r="12" spans="1:7" ht="15" hidden="1" customHeight="1" x14ac:dyDescent="0.25">
      <c r="A12" s="14">
        <v>1232</v>
      </c>
      <c r="B12" s="15" t="s">
        <v>11</v>
      </c>
      <c r="C12" s="15"/>
      <c r="D12" s="16"/>
      <c r="E12" s="17">
        <f>D12*100/F29</f>
        <v>0</v>
      </c>
      <c r="F12" s="16"/>
      <c r="G12" s="19"/>
    </row>
    <row r="13" spans="1:7" ht="15" customHeight="1" x14ac:dyDescent="0.2">
      <c r="A13" s="14">
        <v>1311</v>
      </c>
      <c r="B13" s="90" t="s">
        <v>12</v>
      </c>
      <c r="C13" s="90"/>
      <c r="D13" s="16">
        <v>1004276</v>
      </c>
      <c r="E13" s="17">
        <f>D13*100/F29</f>
        <v>0.52331279243758211</v>
      </c>
      <c r="F13" s="16"/>
      <c r="G13" s="19"/>
    </row>
    <row r="14" spans="1:7" ht="15" customHeight="1" x14ac:dyDescent="0.25">
      <c r="A14" s="14">
        <v>1321</v>
      </c>
      <c r="B14" s="15" t="s">
        <v>13</v>
      </c>
      <c r="C14" s="15"/>
      <c r="D14" s="16">
        <v>1936728</v>
      </c>
      <c r="E14" s="17">
        <f>D14*100/F29</f>
        <v>1.0091992020839424</v>
      </c>
      <c r="F14" s="16"/>
      <c r="G14" s="19"/>
    </row>
    <row r="15" spans="1:7" ht="15" customHeight="1" x14ac:dyDescent="0.25">
      <c r="A15" s="14">
        <v>1322</v>
      </c>
      <c r="B15" s="15" t="s">
        <v>14</v>
      </c>
      <c r="C15" s="15"/>
      <c r="D15" s="16">
        <v>17920623</v>
      </c>
      <c r="E15" s="17">
        <f>D15*100/F29</f>
        <v>9.3381612866892763</v>
      </c>
      <c r="F15" s="16"/>
      <c r="G15" s="19"/>
    </row>
    <row r="16" spans="1:7" ht="15" customHeight="1" x14ac:dyDescent="0.25">
      <c r="A16" s="14">
        <v>1411</v>
      </c>
      <c r="B16" s="15" t="s">
        <v>15</v>
      </c>
      <c r="C16" s="15"/>
      <c r="D16" s="16">
        <v>5601051</v>
      </c>
      <c r="E16" s="17">
        <f>D16*100/F29</f>
        <v>2.9186216133765135</v>
      </c>
      <c r="F16" s="16"/>
      <c r="G16" s="19"/>
    </row>
    <row r="17" spans="1:7" ht="15" customHeight="1" x14ac:dyDescent="0.25">
      <c r="A17" s="14">
        <v>1421</v>
      </c>
      <c r="B17" s="15" t="s">
        <v>16</v>
      </c>
      <c r="C17" s="15"/>
      <c r="D17" s="16">
        <v>3475022</v>
      </c>
      <c r="E17" s="17">
        <f>D17*100/F29</f>
        <v>1.81078056888946</v>
      </c>
      <c r="F17" s="16"/>
      <c r="G17" s="19"/>
    </row>
    <row r="18" spans="1:7" ht="15" customHeight="1" x14ac:dyDescent="0.25">
      <c r="A18" s="14">
        <v>1431</v>
      </c>
      <c r="B18" s="15" t="s">
        <v>17</v>
      </c>
      <c r="C18" s="15"/>
      <c r="D18" s="16">
        <v>15637591</v>
      </c>
      <c r="E18" s="17">
        <f>D18*100/F29</f>
        <v>8.1485083913254943</v>
      </c>
      <c r="F18" s="16"/>
      <c r="G18" s="19"/>
    </row>
    <row r="19" spans="1:7" ht="15" customHeight="1" x14ac:dyDescent="0.25">
      <c r="A19" s="14">
        <v>1432</v>
      </c>
      <c r="B19" s="15" t="s">
        <v>18</v>
      </c>
      <c r="C19" s="15"/>
      <c r="D19" s="16">
        <v>2253863</v>
      </c>
      <c r="E19" s="17">
        <f>D19*100/F29</f>
        <v>1.1744533776588766</v>
      </c>
      <c r="F19" s="16"/>
      <c r="G19" s="19"/>
    </row>
    <row r="20" spans="1:7" ht="15" customHeight="1" x14ac:dyDescent="0.25">
      <c r="A20" s="14">
        <v>1441</v>
      </c>
      <c r="B20" s="15" t="s">
        <v>19</v>
      </c>
      <c r="C20" s="15"/>
      <c r="D20" s="16">
        <v>302046</v>
      </c>
      <c r="E20" s="17">
        <f>D20*100/F29</f>
        <v>0.15739152952435578</v>
      </c>
      <c r="F20" s="16"/>
      <c r="G20" s="19"/>
    </row>
    <row r="21" spans="1:7" ht="17.25" customHeight="1" x14ac:dyDescent="0.2">
      <c r="A21" s="14">
        <v>1521</v>
      </c>
      <c r="B21" s="20" t="s">
        <v>20</v>
      </c>
      <c r="C21" s="15"/>
      <c r="D21" s="16">
        <v>2064312</v>
      </c>
      <c r="E21" s="17">
        <f>D21*100/F29</f>
        <v>1.0756812640971305</v>
      </c>
      <c r="F21" s="16"/>
      <c r="G21" s="19"/>
    </row>
    <row r="22" spans="1:7" ht="15" customHeight="1" x14ac:dyDescent="0.25">
      <c r="A22" s="14">
        <v>1523</v>
      </c>
      <c r="B22" s="15" t="s">
        <v>21</v>
      </c>
      <c r="C22" s="15"/>
      <c r="D22" s="16">
        <v>1248767</v>
      </c>
      <c r="E22" s="17">
        <f>D22*100/F29</f>
        <v>0.65071329582097159</v>
      </c>
      <c r="F22" s="16"/>
      <c r="G22" s="19"/>
    </row>
    <row r="23" spans="1:7" ht="15" hidden="1" customHeight="1" x14ac:dyDescent="0.25">
      <c r="A23" s="14">
        <v>1531</v>
      </c>
      <c r="B23" s="15" t="s">
        <v>22</v>
      </c>
      <c r="C23" s="15"/>
      <c r="D23" s="16">
        <v>0</v>
      </c>
      <c r="E23" s="17">
        <f>D23*100/F29</f>
        <v>0</v>
      </c>
      <c r="F23" s="16"/>
      <c r="G23" s="19"/>
    </row>
    <row r="24" spans="1:7" ht="15" customHeight="1" x14ac:dyDescent="0.25">
      <c r="A24" s="14">
        <v>1592</v>
      </c>
      <c r="B24" s="15" t="s">
        <v>23</v>
      </c>
      <c r="C24" s="15"/>
      <c r="D24" s="16">
        <v>4353281</v>
      </c>
      <c r="E24" s="17">
        <f>D24*100/F29</f>
        <v>2.2684278389361787</v>
      </c>
      <c r="F24" s="16"/>
      <c r="G24" s="19"/>
    </row>
    <row r="25" spans="1:7" ht="15" hidden="1" customHeight="1" x14ac:dyDescent="0.25">
      <c r="A25" s="14">
        <v>1611</v>
      </c>
      <c r="B25" s="15" t="s">
        <v>24</v>
      </c>
      <c r="C25" s="15"/>
      <c r="D25" s="16">
        <v>0</v>
      </c>
      <c r="E25" s="17">
        <f>D25*100/F29</f>
        <v>0</v>
      </c>
      <c r="F25" s="16"/>
      <c r="G25" s="19"/>
    </row>
    <row r="26" spans="1:7" ht="15" customHeight="1" x14ac:dyDescent="0.25">
      <c r="A26" s="14">
        <v>1712</v>
      </c>
      <c r="B26" s="15" t="s">
        <v>25</v>
      </c>
      <c r="C26" s="15"/>
      <c r="D26" s="16">
        <v>7345026</v>
      </c>
      <c r="E26" s="17">
        <f>D26*100/F29</f>
        <v>3.8273801888989119</v>
      </c>
      <c r="F26" s="16"/>
      <c r="G26" s="19"/>
    </row>
    <row r="27" spans="1:7" ht="15" customHeight="1" x14ac:dyDescent="0.25">
      <c r="A27" s="14">
        <v>1713</v>
      </c>
      <c r="B27" s="15" t="s">
        <v>26</v>
      </c>
      <c r="C27" s="15"/>
      <c r="D27" s="16">
        <v>4784662</v>
      </c>
      <c r="E27" s="17">
        <f>D27*100/F29</f>
        <v>2.4932138496688023</v>
      </c>
      <c r="F27" s="16"/>
      <c r="G27" s="19"/>
    </row>
    <row r="28" spans="1:7" ht="14.25" customHeight="1" x14ac:dyDescent="0.2">
      <c r="A28" s="14">
        <v>1715</v>
      </c>
      <c r="B28" s="15" t="s">
        <v>27</v>
      </c>
      <c r="C28" s="15"/>
      <c r="D28" s="16">
        <v>4459424</v>
      </c>
      <c r="E28" s="17">
        <f>D28*100/F29</f>
        <v>2.3237373253001885</v>
      </c>
      <c r="F28" s="16"/>
      <c r="G28" s="19"/>
    </row>
    <row r="29" spans="1:7" ht="15" customHeight="1" x14ac:dyDescent="0.2">
      <c r="A29" s="14">
        <v>1719</v>
      </c>
      <c r="B29" s="15" t="s">
        <v>28</v>
      </c>
      <c r="C29" s="15"/>
      <c r="D29" s="16">
        <v>1222181</v>
      </c>
      <c r="E29" s="17">
        <f>D29*100/F29</f>
        <v>0.63685973972708354</v>
      </c>
      <c r="F29" s="21">
        <f>SUM(D9:D29)</f>
        <v>191907405</v>
      </c>
      <c r="G29" s="22">
        <f>F29*100/F212</f>
        <v>9.4883182143517129</v>
      </c>
    </row>
    <row r="30" spans="1:7" ht="20.25" customHeight="1" x14ac:dyDescent="0.25">
      <c r="A30" s="23">
        <v>2000</v>
      </c>
      <c r="B30" s="24" t="s">
        <v>29</v>
      </c>
      <c r="C30" s="24"/>
      <c r="D30" s="12"/>
      <c r="E30" s="11"/>
      <c r="F30" s="12"/>
      <c r="G30" s="18"/>
    </row>
    <row r="31" spans="1:7" ht="15" customHeight="1" x14ac:dyDescent="0.2">
      <c r="A31" s="14">
        <v>2111</v>
      </c>
      <c r="B31" s="25" t="s">
        <v>30</v>
      </c>
      <c r="C31" s="25"/>
      <c r="D31" s="16">
        <v>500000</v>
      </c>
      <c r="E31" s="26">
        <f>D31*100/F73</f>
        <v>2.6898520436124005</v>
      </c>
      <c r="F31" s="27"/>
      <c r="G31" s="19"/>
    </row>
    <row r="32" spans="1:7" ht="15" customHeight="1" x14ac:dyDescent="0.2">
      <c r="A32" s="14">
        <v>2121</v>
      </c>
      <c r="B32" s="25" t="s">
        <v>31</v>
      </c>
      <c r="C32" s="25"/>
      <c r="D32" s="16">
        <v>90000</v>
      </c>
      <c r="E32" s="26">
        <f t="shared" ref="E32:E45" si="0">D32*100/$F$73</f>
        <v>0.48417336785023207</v>
      </c>
      <c r="F32" s="27"/>
      <c r="G32" s="19"/>
    </row>
    <row r="33" spans="1:7" ht="15" customHeight="1" x14ac:dyDescent="0.2">
      <c r="A33" s="14">
        <v>2131</v>
      </c>
      <c r="B33" s="25" t="s">
        <v>32</v>
      </c>
      <c r="C33" s="25"/>
      <c r="D33" s="16">
        <v>5000</v>
      </c>
      <c r="E33" s="26">
        <f t="shared" si="0"/>
        <v>2.6898520436124004E-2</v>
      </c>
      <c r="F33" s="27"/>
      <c r="G33" s="19"/>
    </row>
    <row r="34" spans="1:7" ht="30.75" customHeight="1" x14ac:dyDescent="0.2">
      <c r="A34" s="28">
        <v>2141</v>
      </c>
      <c r="B34" s="20" t="s">
        <v>33</v>
      </c>
      <c r="C34" s="20"/>
      <c r="D34" s="29">
        <v>1800000</v>
      </c>
      <c r="E34" s="26">
        <f t="shared" si="0"/>
        <v>9.6834673570046412</v>
      </c>
      <c r="F34" s="27"/>
      <c r="G34" s="19"/>
    </row>
    <row r="35" spans="1:7" ht="15" customHeight="1" x14ac:dyDescent="0.2">
      <c r="A35" s="28">
        <v>2151</v>
      </c>
      <c r="B35" s="20" t="s">
        <v>34</v>
      </c>
      <c r="C35" s="20"/>
      <c r="D35" s="16">
        <v>45000</v>
      </c>
      <c r="E35" s="26">
        <f t="shared" si="0"/>
        <v>0.24208668392511604</v>
      </c>
      <c r="F35" s="27"/>
      <c r="G35" s="19"/>
    </row>
    <row r="36" spans="1:7" ht="15" customHeight="1" x14ac:dyDescent="0.25">
      <c r="A36" s="28">
        <v>2161</v>
      </c>
      <c r="B36" s="20" t="s">
        <v>35</v>
      </c>
      <c r="C36" s="20"/>
      <c r="D36" s="16">
        <v>240000</v>
      </c>
      <c r="E36" s="26">
        <f t="shared" si="0"/>
        <v>1.2911289809339521</v>
      </c>
      <c r="F36" s="27"/>
      <c r="G36" s="19"/>
    </row>
    <row r="37" spans="1:7" ht="15" customHeight="1" x14ac:dyDescent="0.2">
      <c r="A37" s="28">
        <v>2171</v>
      </c>
      <c r="B37" s="20" t="s">
        <v>36</v>
      </c>
      <c r="C37" s="20"/>
      <c r="D37" s="16">
        <v>20000</v>
      </c>
      <c r="E37" s="26">
        <f t="shared" si="0"/>
        <v>0.10759408174449601</v>
      </c>
      <c r="F37" s="27"/>
      <c r="G37" s="19"/>
    </row>
    <row r="38" spans="1:7" ht="27.75" customHeight="1" x14ac:dyDescent="0.25">
      <c r="A38" s="28">
        <v>2214</v>
      </c>
      <c r="B38" s="20" t="s">
        <v>37</v>
      </c>
      <c r="C38" s="20"/>
      <c r="D38" s="16">
        <v>170000</v>
      </c>
      <c r="E38" s="26">
        <f t="shared" si="0"/>
        <v>0.91454969482821613</v>
      </c>
      <c r="F38" s="27"/>
      <c r="G38" s="19"/>
    </row>
    <row r="39" spans="1:7" ht="15" customHeight="1" x14ac:dyDescent="0.25">
      <c r="A39" s="28">
        <v>2221</v>
      </c>
      <c r="B39" s="20" t="s">
        <v>38</v>
      </c>
      <c r="C39" s="20"/>
      <c r="D39" s="16">
        <v>10000</v>
      </c>
      <c r="E39" s="26">
        <f t="shared" si="0"/>
        <v>5.3797040872248007E-2</v>
      </c>
      <c r="F39" s="27"/>
      <c r="G39" s="19"/>
    </row>
    <row r="40" spans="1:7" ht="16.5" customHeight="1" x14ac:dyDescent="0.2">
      <c r="A40" s="28">
        <v>2231</v>
      </c>
      <c r="B40" s="20" t="s">
        <v>39</v>
      </c>
      <c r="C40" s="20"/>
      <c r="D40" s="16">
        <v>30000</v>
      </c>
      <c r="E40" s="26">
        <f t="shared" si="0"/>
        <v>0.16139112261674401</v>
      </c>
      <c r="F40" s="27"/>
      <c r="G40" s="19"/>
    </row>
    <row r="41" spans="1:7" ht="36" hidden="1" customHeight="1" x14ac:dyDescent="0.25">
      <c r="A41" s="28"/>
      <c r="B41" s="20" t="s">
        <v>40</v>
      </c>
      <c r="C41" s="20"/>
      <c r="D41" s="16"/>
      <c r="E41" s="26">
        <f t="shared" si="0"/>
        <v>0</v>
      </c>
      <c r="F41" s="27"/>
      <c r="G41" s="19"/>
    </row>
    <row r="42" spans="1:7" ht="30" hidden="1" customHeight="1" x14ac:dyDescent="0.25">
      <c r="A42" s="28"/>
      <c r="B42" s="20" t="s">
        <v>41</v>
      </c>
      <c r="C42" s="20"/>
      <c r="D42" s="16"/>
      <c r="E42" s="26">
        <f t="shared" si="0"/>
        <v>0</v>
      </c>
      <c r="F42" s="27"/>
      <c r="G42" s="19"/>
    </row>
    <row r="43" spans="1:7" ht="15" customHeight="1" x14ac:dyDescent="0.2">
      <c r="A43" s="28">
        <v>2411</v>
      </c>
      <c r="B43" s="20" t="s">
        <v>42</v>
      </c>
      <c r="C43" s="20"/>
      <c r="D43" s="16">
        <v>60000</v>
      </c>
      <c r="E43" s="26">
        <f t="shared" si="0"/>
        <v>0.32278224523348803</v>
      </c>
      <c r="F43" s="27"/>
      <c r="G43" s="19"/>
    </row>
    <row r="44" spans="1:7" ht="15" customHeight="1" x14ac:dyDescent="0.25">
      <c r="A44" s="28">
        <v>2421</v>
      </c>
      <c r="B44" s="20" t="s">
        <v>43</v>
      </c>
      <c r="C44" s="20"/>
      <c r="D44" s="16">
        <v>24000</v>
      </c>
      <c r="E44" s="26">
        <f t="shared" si="0"/>
        <v>0.12911289809339521</v>
      </c>
      <c r="F44" s="27"/>
      <c r="G44" s="19"/>
    </row>
    <row r="45" spans="1:7" ht="15" customHeight="1" x14ac:dyDescent="0.25">
      <c r="A45" s="28">
        <v>2431</v>
      </c>
      <c r="B45" s="20" t="s">
        <v>44</v>
      </c>
      <c r="C45" s="20"/>
      <c r="D45" s="16">
        <v>10000</v>
      </c>
      <c r="E45" s="26">
        <f t="shared" si="0"/>
        <v>5.3797040872248007E-2</v>
      </c>
      <c r="F45" s="27"/>
      <c r="G45" s="19"/>
    </row>
    <row r="46" spans="1:7" ht="0.75" customHeight="1" x14ac:dyDescent="0.25">
      <c r="A46" s="28"/>
      <c r="B46" s="20"/>
      <c r="C46" s="20"/>
      <c r="D46" s="16"/>
      <c r="E46" s="26"/>
      <c r="F46" s="27"/>
      <c r="G46" s="19"/>
    </row>
    <row r="47" spans="1:7" ht="15" customHeight="1" x14ac:dyDescent="0.25">
      <c r="A47" s="28">
        <v>2441</v>
      </c>
      <c r="B47" s="20" t="s">
        <v>45</v>
      </c>
      <c r="C47" s="20"/>
      <c r="D47" s="16">
        <v>9000</v>
      </c>
      <c r="E47" s="26">
        <f t="shared" ref="E47:E73" si="1">D47*100/$F$73</f>
        <v>4.8417336785023204E-2</v>
      </c>
      <c r="F47" s="27"/>
      <c r="G47" s="19"/>
    </row>
    <row r="48" spans="1:7" ht="15" customHeight="1" x14ac:dyDescent="0.25">
      <c r="A48" s="28">
        <v>2451</v>
      </c>
      <c r="B48" s="20" t="s">
        <v>46</v>
      </c>
      <c r="C48" s="20"/>
      <c r="D48" s="16">
        <v>9000</v>
      </c>
      <c r="E48" s="26">
        <f t="shared" si="1"/>
        <v>4.8417336785023204E-2</v>
      </c>
      <c r="F48" s="27"/>
      <c r="G48" s="19"/>
    </row>
    <row r="49" spans="1:7" ht="15" customHeight="1" x14ac:dyDescent="0.2">
      <c r="A49" s="30">
        <v>2461</v>
      </c>
      <c r="B49" s="31" t="s">
        <v>47</v>
      </c>
      <c r="C49" s="31"/>
      <c r="D49" s="32">
        <v>250000</v>
      </c>
      <c r="E49" s="33">
        <f t="shared" si="1"/>
        <v>1.3449260218062002</v>
      </c>
      <c r="F49" s="34"/>
      <c r="G49" s="35"/>
    </row>
    <row r="50" spans="1:7" ht="15" customHeight="1" x14ac:dyDescent="0.2">
      <c r="A50" s="28">
        <v>2471</v>
      </c>
      <c r="B50" s="20" t="s">
        <v>48</v>
      </c>
      <c r="C50" s="20"/>
      <c r="D50" s="16">
        <v>70000</v>
      </c>
      <c r="E50" s="26">
        <f t="shared" si="1"/>
        <v>0.37657928610573604</v>
      </c>
      <c r="F50" s="27"/>
      <c r="G50" s="19"/>
    </row>
    <row r="51" spans="1:7" ht="15" customHeight="1" x14ac:dyDescent="0.25">
      <c r="A51" s="28">
        <v>2481</v>
      </c>
      <c r="B51" s="20" t="s">
        <v>49</v>
      </c>
      <c r="C51" s="20"/>
      <c r="D51" s="16">
        <v>30000</v>
      </c>
      <c r="E51" s="26">
        <f t="shared" si="1"/>
        <v>0.16139112261674401</v>
      </c>
      <c r="F51" s="27"/>
      <c r="G51" s="19"/>
    </row>
    <row r="52" spans="1:7" ht="15" customHeight="1" x14ac:dyDescent="0.2">
      <c r="A52" s="28">
        <v>2491</v>
      </c>
      <c r="B52" s="15" t="s">
        <v>50</v>
      </c>
      <c r="C52" s="20"/>
      <c r="D52" s="16">
        <f>100000+400000</f>
        <v>500000</v>
      </c>
      <c r="E52" s="26">
        <f t="shared" si="1"/>
        <v>2.6898520436124005</v>
      </c>
      <c r="F52" s="27"/>
      <c r="G52" s="19"/>
    </row>
    <row r="53" spans="1:7" ht="15" customHeight="1" x14ac:dyDescent="0.2">
      <c r="A53" s="28">
        <v>2511</v>
      </c>
      <c r="B53" s="20" t="s">
        <v>51</v>
      </c>
      <c r="C53" s="20"/>
      <c r="D53" s="16">
        <v>4000000</v>
      </c>
      <c r="E53" s="26">
        <f t="shared" si="1"/>
        <v>21.518816348899204</v>
      </c>
      <c r="F53" s="27"/>
      <c r="G53" s="19"/>
    </row>
    <row r="54" spans="1:7" ht="15" customHeight="1" x14ac:dyDescent="0.2">
      <c r="A54" s="28">
        <v>2521</v>
      </c>
      <c r="B54" s="20" t="s">
        <v>52</v>
      </c>
      <c r="C54" s="20"/>
      <c r="D54" s="16">
        <v>130000</v>
      </c>
      <c r="E54" s="26">
        <f t="shared" si="1"/>
        <v>0.69936153133922407</v>
      </c>
      <c r="F54" s="27"/>
      <c r="G54" s="19"/>
    </row>
    <row r="55" spans="1:7" ht="15" customHeight="1" x14ac:dyDescent="0.2">
      <c r="A55" s="28">
        <v>2531</v>
      </c>
      <c r="B55" s="20" t="s">
        <v>53</v>
      </c>
      <c r="C55" s="20"/>
      <c r="D55" s="16">
        <f>30000+12000</f>
        <v>42000</v>
      </c>
      <c r="E55" s="26">
        <f t="shared" si="1"/>
        <v>0.22594757166344162</v>
      </c>
      <c r="F55" s="27"/>
      <c r="G55" s="19"/>
    </row>
    <row r="56" spans="1:7" ht="16.5" customHeight="1" x14ac:dyDescent="0.2">
      <c r="A56" s="28">
        <v>2541</v>
      </c>
      <c r="B56" s="20" t="s">
        <v>54</v>
      </c>
      <c r="C56" s="20"/>
      <c r="D56" s="16">
        <v>150000</v>
      </c>
      <c r="E56" s="26">
        <f t="shared" si="1"/>
        <v>0.8069556130837201</v>
      </c>
      <c r="F56" s="27"/>
      <c r="G56" s="19"/>
    </row>
    <row r="57" spans="1:7" ht="21.75" customHeight="1" x14ac:dyDescent="0.25">
      <c r="A57" s="28">
        <v>2551</v>
      </c>
      <c r="B57" s="15" t="s">
        <v>55</v>
      </c>
      <c r="C57" s="20"/>
      <c r="D57" s="16">
        <f>1085000-300000</f>
        <v>785000</v>
      </c>
      <c r="E57" s="26">
        <f t="shared" si="1"/>
        <v>4.2230677084714685</v>
      </c>
      <c r="F57" s="27"/>
      <c r="G57" s="19"/>
    </row>
    <row r="58" spans="1:7" ht="15" customHeight="1" x14ac:dyDescent="0.2">
      <c r="A58" s="28">
        <v>2561</v>
      </c>
      <c r="B58" s="15" t="s">
        <v>56</v>
      </c>
      <c r="C58" s="20"/>
      <c r="D58" s="16">
        <v>70000</v>
      </c>
      <c r="E58" s="26">
        <f t="shared" si="1"/>
        <v>0.37657928610573604</v>
      </c>
      <c r="F58" s="27"/>
      <c r="G58" s="19"/>
    </row>
    <row r="59" spans="1:7" ht="34.5" customHeight="1" x14ac:dyDescent="0.2">
      <c r="A59" s="28">
        <v>2611</v>
      </c>
      <c r="B59" s="90" t="s">
        <v>57</v>
      </c>
      <c r="C59" s="90"/>
      <c r="D59" s="16">
        <v>6184383</v>
      </c>
      <c r="E59" s="26">
        <f t="shared" si="1"/>
        <v>33.270150502063572</v>
      </c>
      <c r="F59" s="27"/>
      <c r="G59" s="19"/>
    </row>
    <row r="60" spans="1:7" ht="30" customHeight="1" x14ac:dyDescent="0.2">
      <c r="A60" s="28">
        <v>2614</v>
      </c>
      <c r="B60" s="20" t="s">
        <v>58</v>
      </c>
      <c r="C60" s="20"/>
      <c r="D60" s="16">
        <v>40000</v>
      </c>
      <c r="E60" s="26">
        <f t="shared" si="1"/>
        <v>0.21518816348899203</v>
      </c>
      <c r="F60" s="27"/>
      <c r="G60" s="19"/>
    </row>
    <row r="61" spans="1:7" ht="19.5" customHeight="1" x14ac:dyDescent="0.25">
      <c r="A61" s="28">
        <v>2711</v>
      </c>
      <c r="B61" s="20" t="s">
        <v>59</v>
      </c>
      <c r="C61" s="20"/>
      <c r="D61" s="16">
        <f>450000+100000</f>
        <v>550000</v>
      </c>
      <c r="E61" s="26">
        <f t="shared" si="1"/>
        <v>2.9588372479736402</v>
      </c>
      <c r="F61" s="27"/>
      <c r="G61" s="19"/>
    </row>
    <row r="62" spans="1:7" ht="18" customHeight="1" x14ac:dyDescent="0.2">
      <c r="A62" s="28">
        <v>2721</v>
      </c>
      <c r="B62" s="20" t="s">
        <v>60</v>
      </c>
      <c r="C62" s="20"/>
      <c r="D62" s="16">
        <f>350000+50000</f>
        <v>400000</v>
      </c>
      <c r="E62" s="26">
        <f t="shared" si="1"/>
        <v>2.1518816348899201</v>
      </c>
      <c r="F62" s="27"/>
      <c r="G62" s="19"/>
    </row>
    <row r="63" spans="1:7" ht="15" customHeight="1" x14ac:dyDescent="0.2">
      <c r="A63" s="28">
        <v>2731</v>
      </c>
      <c r="B63" s="20" t="s">
        <v>61</v>
      </c>
      <c r="C63" s="20"/>
      <c r="D63" s="16">
        <v>70000</v>
      </c>
      <c r="E63" s="26">
        <f t="shared" si="1"/>
        <v>0.37657928610573604</v>
      </c>
      <c r="F63" s="27"/>
      <c r="G63" s="19"/>
    </row>
    <row r="64" spans="1:7" ht="15" hidden="1" customHeight="1" x14ac:dyDescent="0.25">
      <c r="A64" s="28"/>
      <c r="B64" s="20" t="s">
        <v>62</v>
      </c>
      <c r="C64" s="20"/>
      <c r="D64" s="16"/>
      <c r="E64" s="26">
        <f t="shared" si="1"/>
        <v>0</v>
      </c>
      <c r="F64" s="27"/>
      <c r="G64" s="19"/>
    </row>
    <row r="65" spans="1:7" ht="21.75" customHeight="1" x14ac:dyDescent="0.25">
      <c r="A65" s="28">
        <v>2751</v>
      </c>
      <c r="B65" s="20" t="s">
        <v>63</v>
      </c>
      <c r="C65" s="20"/>
      <c r="D65" s="16">
        <v>30000</v>
      </c>
      <c r="E65" s="36">
        <f t="shared" si="1"/>
        <v>0.16139112261674401</v>
      </c>
      <c r="F65" s="20"/>
      <c r="G65" s="37"/>
    </row>
    <row r="66" spans="1:7" s="38" customFormat="1" ht="15.75" customHeight="1" x14ac:dyDescent="0.25">
      <c r="A66" s="28">
        <v>2911</v>
      </c>
      <c r="B66" s="20" t="s">
        <v>64</v>
      </c>
      <c r="C66" s="20"/>
      <c r="D66" s="16">
        <v>205000</v>
      </c>
      <c r="E66" s="36">
        <f t="shared" si="1"/>
        <v>1.1028393378810841</v>
      </c>
      <c r="F66" s="20"/>
      <c r="G66" s="37"/>
    </row>
    <row r="67" spans="1:7" ht="15" customHeight="1" x14ac:dyDescent="0.25">
      <c r="A67" s="28">
        <v>2921</v>
      </c>
      <c r="B67" s="20" t="s">
        <v>65</v>
      </c>
      <c r="C67" s="20"/>
      <c r="D67" s="16">
        <f>60000+35000</f>
        <v>95000</v>
      </c>
      <c r="E67" s="36">
        <f t="shared" si="1"/>
        <v>0.51107188828635608</v>
      </c>
      <c r="F67" s="20"/>
      <c r="G67" s="37"/>
    </row>
    <row r="68" spans="1:7" ht="28.5" customHeight="1" x14ac:dyDescent="0.2">
      <c r="A68" s="28">
        <v>2931</v>
      </c>
      <c r="B68" s="90" t="s">
        <v>66</v>
      </c>
      <c r="C68" s="90"/>
      <c r="D68" s="16">
        <v>30000</v>
      </c>
      <c r="E68" s="26">
        <f t="shared" si="1"/>
        <v>0.16139112261674401</v>
      </c>
      <c r="F68" s="20"/>
      <c r="G68" s="37"/>
    </row>
    <row r="69" spans="1:7" ht="18" customHeight="1" x14ac:dyDescent="0.2">
      <c r="A69" s="28">
        <v>2941</v>
      </c>
      <c r="B69" s="20" t="s">
        <v>67</v>
      </c>
      <c r="C69" s="20"/>
      <c r="D69" s="16">
        <v>280000</v>
      </c>
      <c r="E69" s="26">
        <f t="shared" si="1"/>
        <v>1.5063171444229442</v>
      </c>
      <c r="F69" s="27"/>
      <c r="G69" s="19"/>
    </row>
    <row r="70" spans="1:7" ht="27.75" customHeight="1" x14ac:dyDescent="0.2">
      <c r="A70" s="28">
        <v>2951</v>
      </c>
      <c r="B70" s="20" t="s">
        <v>68</v>
      </c>
      <c r="C70" s="20"/>
      <c r="D70" s="16">
        <v>170000</v>
      </c>
      <c r="E70" s="26">
        <f t="shared" si="1"/>
        <v>0.91454969482821613</v>
      </c>
      <c r="F70" s="27"/>
      <c r="G70" s="19"/>
    </row>
    <row r="71" spans="1:7" ht="15" x14ac:dyDescent="0.25">
      <c r="A71" s="28">
        <v>2961</v>
      </c>
      <c r="B71" s="15" t="s">
        <v>69</v>
      </c>
      <c r="C71" s="20"/>
      <c r="D71" s="16">
        <v>1165000</v>
      </c>
      <c r="E71" s="36">
        <f t="shared" si="1"/>
        <v>6.2673552616168928</v>
      </c>
      <c r="F71" s="39"/>
      <c r="G71" s="40"/>
    </row>
    <row r="72" spans="1:7" ht="17.25" customHeight="1" x14ac:dyDescent="0.25">
      <c r="A72" s="28">
        <v>2981</v>
      </c>
      <c r="B72" s="20" t="s">
        <v>70</v>
      </c>
      <c r="C72" s="20"/>
      <c r="D72" s="16">
        <v>260000</v>
      </c>
      <c r="E72" s="36">
        <f t="shared" si="1"/>
        <v>1.3987230626784481</v>
      </c>
      <c r="F72" s="39"/>
      <c r="G72" s="40"/>
    </row>
    <row r="73" spans="1:7" ht="17.25" customHeight="1" x14ac:dyDescent="0.25">
      <c r="A73" s="28">
        <v>2991</v>
      </c>
      <c r="B73" s="20" t="s">
        <v>71</v>
      </c>
      <c r="C73" s="20"/>
      <c r="D73" s="16">
        <v>60000</v>
      </c>
      <c r="E73" s="26">
        <f t="shared" si="1"/>
        <v>0.32278224523348803</v>
      </c>
      <c r="F73" s="41">
        <f>SUM(D31:D73)</f>
        <v>18588383</v>
      </c>
      <c r="G73" s="22">
        <f>F73*100/F212</f>
        <v>0.91904996054866006</v>
      </c>
    </row>
    <row r="74" spans="1:7" ht="20.25" customHeight="1" x14ac:dyDescent="0.25">
      <c r="A74" s="8">
        <v>3000</v>
      </c>
      <c r="B74" s="24" t="s">
        <v>72</v>
      </c>
      <c r="C74" s="24"/>
      <c r="D74" s="42"/>
      <c r="E74" s="43"/>
      <c r="F74" s="27"/>
      <c r="G74" s="44"/>
    </row>
    <row r="75" spans="1:7" ht="15" customHeight="1" x14ac:dyDescent="0.2">
      <c r="A75" s="14">
        <v>3111</v>
      </c>
      <c r="B75" s="25" t="s">
        <v>73</v>
      </c>
      <c r="C75" s="25"/>
      <c r="D75" s="16">
        <v>1500000</v>
      </c>
      <c r="E75" s="26">
        <f>D75*100/$F$134</f>
        <v>0.17002987304714995</v>
      </c>
      <c r="F75" s="27"/>
      <c r="G75" s="19"/>
    </row>
    <row r="76" spans="1:7" ht="20.25" customHeight="1" x14ac:dyDescent="0.2">
      <c r="A76" s="14">
        <v>3113</v>
      </c>
      <c r="B76" s="84" t="s">
        <v>74</v>
      </c>
      <c r="C76" s="84"/>
      <c r="D76" s="16">
        <v>23000000</v>
      </c>
      <c r="E76" s="26">
        <f>D76*100/$F$134</f>
        <v>2.6071247200562992</v>
      </c>
      <c r="F76" s="27"/>
      <c r="G76" s="19"/>
    </row>
    <row r="77" spans="1:7" ht="15" customHeight="1" x14ac:dyDescent="0.25">
      <c r="A77" s="14">
        <v>3121</v>
      </c>
      <c r="B77" s="45" t="s">
        <v>75</v>
      </c>
      <c r="C77" s="25"/>
      <c r="D77" s="16">
        <v>5000</v>
      </c>
      <c r="E77" s="26">
        <f>D77*100/$F$134</f>
        <v>5.667662434904998E-4</v>
      </c>
      <c r="F77" s="27"/>
      <c r="G77" s="19"/>
    </row>
    <row r="78" spans="1:7" ht="15" customHeight="1" x14ac:dyDescent="0.25">
      <c r="A78" s="14">
        <v>3131</v>
      </c>
      <c r="B78" s="25" t="s">
        <v>76</v>
      </c>
      <c r="C78" s="25"/>
      <c r="D78" s="16">
        <v>350000</v>
      </c>
      <c r="E78" s="26">
        <f>D78*100/$F$134</f>
        <v>3.9673637044334985E-2</v>
      </c>
      <c r="F78" s="27"/>
      <c r="G78" s="19"/>
    </row>
    <row r="79" spans="1:7" ht="15" hidden="1" customHeight="1" x14ac:dyDescent="0.25">
      <c r="A79" s="14"/>
      <c r="B79" s="25"/>
      <c r="C79" s="25"/>
      <c r="D79" s="16"/>
      <c r="E79" s="26"/>
      <c r="F79" s="27"/>
      <c r="G79" s="19"/>
    </row>
    <row r="80" spans="1:7" ht="15" customHeight="1" x14ac:dyDescent="0.2">
      <c r="A80" s="14">
        <v>3141</v>
      </c>
      <c r="B80" s="25" t="s">
        <v>77</v>
      </c>
      <c r="C80" s="25"/>
      <c r="D80" s="16">
        <v>900000</v>
      </c>
      <c r="E80" s="26">
        <f t="shared" ref="E80:E95" si="2">D80*100/$F$134</f>
        <v>0.10201792382828997</v>
      </c>
      <c r="F80" s="27"/>
      <c r="G80" s="19"/>
    </row>
    <row r="81" spans="1:7" ht="15" hidden="1" customHeight="1" x14ac:dyDescent="0.25">
      <c r="A81" s="14">
        <v>3151</v>
      </c>
      <c r="B81" s="25" t="s">
        <v>78</v>
      </c>
      <c r="C81" s="25"/>
      <c r="D81" s="16">
        <v>0</v>
      </c>
      <c r="E81" s="26">
        <f t="shared" si="2"/>
        <v>0</v>
      </c>
      <c r="F81" s="27"/>
      <c r="G81" s="19"/>
    </row>
    <row r="82" spans="1:7" ht="15" hidden="1" customHeight="1" x14ac:dyDescent="0.25">
      <c r="A82" s="14">
        <v>3161</v>
      </c>
      <c r="B82" s="25" t="s">
        <v>79</v>
      </c>
      <c r="C82" s="25"/>
      <c r="D82" s="16">
        <v>0</v>
      </c>
      <c r="E82" s="26">
        <f t="shared" si="2"/>
        <v>0</v>
      </c>
      <c r="F82" s="27"/>
      <c r="G82" s="19"/>
    </row>
    <row r="83" spans="1:7" ht="15.75" customHeight="1" x14ac:dyDescent="0.2">
      <c r="A83" s="14">
        <v>3171</v>
      </c>
      <c r="B83" s="84" t="s">
        <v>80</v>
      </c>
      <c r="C83" s="84"/>
      <c r="D83" s="16">
        <v>500000</v>
      </c>
      <c r="E83" s="26">
        <f t="shared" si="2"/>
        <v>5.6676624349049985E-2</v>
      </c>
      <c r="F83" s="27"/>
      <c r="G83" s="19"/>
    </row>
    <row r="84" spans="1:7" ht="15" customHeight="1" x14ac:dyDescent="0.25">
      <c r="A84" s="46">
        <v>3181</v>
      </c>
      <c r="B84" s="47" t="s">
        <v>81</v>
      </c>
      <c r="C84" s="47"/>
      <c r="D84" s="32">
        <v>37000</v>
      </c>
      <c r="E84" s="33">
        <f t="shared" si="2"/>
        <v>4.1940702018296991E-3</v>
      </c>
      <c r="F84" s="34"/>
      <c r="G84" s="35"/>
    </row>
    <row r="85" spans="1:7" ht="15" customHeight="1" x14ac:dyDescent="0.25">
      <c r="A85" s="14">
        <v>3211</v>
      </c>
      <c r="B85" s="25" t="s">
        <v>82</v>
      </c>
      <c r="C85" s="25"/>
      <c r="D85" s="16">
        <f>7400000+80000</f>
        <v>7480000</v>
      </c>
      <c r="E85" s="26">
        <f t="shared" si="2"/>
        <v>0.84788230026178779</v>
      </c>
      <c r="F85" s="27"/>
      <c r="G85" s="19"/>
    </row>
    <row r="86" spans="1:7" ht="15" customHeight="1" x14ac:dyDescent="0.25">
      <c r="A86" s="14">
        <v>3221</v>
      </c>
      <c r="B86" s="25" t="s">
        <v>83</v>
      </c>
      <c r="C86" s="25"/>
      <c r="D86" s="16">
        <v>3000000</v>
      </c>
      <c r="E86" s="26">
        <f t="shared" si="2"/>
        <v>0.3400597460942999</v>
      </c>
      <c r="F86" s="27"/>
      <c r="G86" s="19"/>
    </row>
    <row r="87" spans="1:7" ht="30" customHeight="1" x14ac:dyDescent="0.2">
      <c r="A87" s="14">
        <v>3231</v>
      </c>
      <c r="B87" s="25" t="s">
        <v>84</v>
      </c>
      <c r="C87" s="25"/>
      <c r="D87" s="16">
        <v>250000</v>
      </c>
      <c r="E87" s="26">
        <f t="shared" si="2"/>
        <v>2.8338312174524993E-2</v>
      </c>
      <c r="F87" s="27"/>
      <c r="G87" s="19"/>
    </row>
    <row r="88" spans="1:7" ht="30.75" customHeight="1" x14ac:dyDescent="0.2">
      <c r="A88" s="14">
        <v>3251</v>
      </c>
      <c r="B88" s="84" t="s">
        <v>85</v>
      </c>
      <c r="C88" s="84"/>
      <c r="D88" s="16">
        <v>100000</v>
      </c>
      <c r="E88" s="26">
        <f t="shared" si="2"/>
        <v>1.1335324869809997E-2</v>
      </c>
      <c r="F88" s="27"/>
      <c r="G88" s="19"/>
    </row>
    <row r="89" spans="1:7" ht="15" customHeight="1" x14ac:dyDescent="0.25">
      <c r="A89" s="14">
        <v>3261</v>
      </c>
      <c r="B89" s="45" t="s">
        <v>86</v>
      </c>
      <c r="C89" s="25"/>
      <c r="D89" s="16">
        <v>30000</v>
      </c>
      <c r="E89" s="26">
        <f t="shared" si="2"/>
        <v>3.400597460942999E-3</v>
      </c>
      <c r="F89" s="27"/>
      <c r="G89" s="19"/>
    </row>
    <row r="90" spans="1:7" ht="15" customHeight="1" x14ac:dyDescent="0.25">
      <c r="A90" s="14">
        <v>3291</v>
      </c>
      <c r="B90" s="45" t="s">
        <v>87</v>
      </c>
      <c r="C90" s="25"/>
      <c r="D90" s="16">
        <v>600000</v>
      </c>
      <c r="E90" s="26">
        <f t="shared" si="2"/>
        <v>6.8011949218859974E-2</v>
      </c>
      <c r="F90" s="27"/>
      <c r="G90" s="19"/>
    </row>
    <row r="91" spans="1:7" ht="15" customHeight="1" x14ac:dyDescent="0.2">
      <c r="A91" s="14">
        <v>3311</v>
      </c>
      <c r="B91" s="45" t="s">
        <v>88</v>
      </c>
      <c r="C91" s="25"/>
      <c r="D91" s="16">
        <v>10700000</v>
      </c>
      <c r="E91" s="26">
        <f t="shared" si="2"/>
        <v>1.2128797610696695</v>
      </c>
      <c r="F91" s="27"/>
      <c r="G91" s="19"/>
    </row>
    <row r="92" spans="1:7" ht="18" customHeight="1" x14ac:dyDescent="0.2">
      <c r="A92" s="14">
        <v>3321</v>
      </c>
      <c r="B92" s="25" t="s">
        <v>89</v>
      </c>
      <c r="C92" s="25"/>
      <c r="D92" s="16">
        <v>30000</v>
      </c>
      <c r="E92" s="26">
        <f t="shared" si="2"/>
        <v>3.400597460942999E-3</v>
      </c>
      <c r="F92" s="27"/>
      <c r="G92" s="19"/>
    </row>
    <row r="93" spans="1:7" ht="16.5" customHeight="1" x14ac:dyDescent="0.2">
      <c r="A93" s="14">
        <v>3331</v>
      </c>
      <c r="B93" s="25" t="s">
        <v>90</v>
      </c>
      <c r="C93" s="25"/>
      <c r="D93" s="16">
        <v>2700000</v>
      </c>
      <c r="E93" s="26">
        <f t="shared" si="2"/>
        <v>0.3060537714848699</v>
      </c>
      <c r="F93" s="27"/>
      <c r="G93" s="19"/>
    </row>
    <row r="94" spans="1:7" ht="15" customHeight="1" x14ac:dyDescent="0.2">
      <c r="A94" s="14">
        <v>3341</v>
      </c>
      <c r="B94" s="45" t="s">
        <v>91</v>
      </c>
      <c r="C94" s="25"/>
      <c r="D94" s="16">
        <v>150000</v>
      </c>
      <c r="E94" s="26">
        <f t="shared" si="2"/>
        <v>1.7002987304714993E-2</v>
      </c>
      <c r="F94" s="27"/>
      <c r="G94" s="19"/>
    </row>
    <row r="95" spans="1:7" ht="15" customHeight="1" x14ac:dyDescent="0.2">
      <c r="A95" s="14">
        <v>3342</v>
      </c>
      <c r="B95" s="45" t="s">
        <v>92</v>
      </c>
      <c r="C95" s="25"/>
      <c r="D95" s="16">
        <v>500000</v>
      </c>
      <c r="E95" s="26">
        <f t="shared" si="2"/>
        <v>5.6676624349049985E-2</v>
      </c>
      <c r="F95" s="27"/>
      <c r="G95" s="19"/>
    </row>
    <row r="96" spans="1:7" ht="15" hidden="1" customHeight="1" x14ac:dyDescent="0.25">
      <c r="A96" s="14">
        <v>3351</v>
      </c>
      <c r="B96" s="45" t="s">
        <v>93</v>
      </c>
      <c r="C96" s="25"/>
      <c r="D96" s="16">
        <v>0</v>
      </c>
      <c r="E96" s="26"/>
      <c r="F96" s="27"/>
      <c r="G96" s="19"/>
    </row>
    <row r="97" spans="1:7" ht="15" customHeight="1" x14ac:dyDescent="0.25">
      <c r="A97" s="14">
        <v>3361</v>
      </c>
      <c r="B97" s="25" t="s">
        <v>94</v>
      </c>
      <c r="C97" s="25"/>
      <c r="D97" s="16">
        <v>25000</v>
      </c>
      <c r="E97" s="26">
        <f t="shared" ref="E97:E108" si="3">D97*100/$F$134</f>
        <v>2.8338312174524993E-3</v>
      </c>
      <c r="F97" s="27"/>
      <c r="G97" s="19"/>
    </row>
    <row r="98" spans="1:7" ht="18.75" customHeight="1" x14ac:dyDescent="0.2">
      <c r="A98" s="28">
        <v>3362</v>
      </c>
      <c r="B98" s="20" t="s">
        <v>95</v>
      </c>
      <c r="C98" s="25"/>
      <c r="D98" s="16">
        <v>350000</v>
      </c>
      <c r="E98" s="26">
        <f t="shared" si="3"/>
        <v>3.9673637044334985E-2</v>
      </c>
      <c r="F98" s="27"/>
      <c r="G98" s="19"/>
    </row>
    <row r="99" spans="1:7" ht="18" customHeight="1" x14ac:dyDescent="0.2">
      <c r="A99" s="28">
        <v>3363</v>
      </c>
      <c r="B99" s="90" t="s">
        <v>96</v>
      </c>
      <c r="C99" s="90"/>
      <c r="D99" s="16">
        <f>50000+150000</f>
        <v>200000</v>
      </c>
      <c r="E99" s="26">
        <f t="shared" si="3"/>
        <v>2.2670649739619995E-2</v>
      </c>
      <c r="F99" s="27"/>
      <c r="G99" s="19"/>
    </row>
    <row r="100" spans="1:7" ht="28.5" customHeight="1" x14ac:dyDescent="0.2">
      <c r="A100" s="28">
        <v>3365</v>
      </c>
      <c r="B100" s="90" t="s">
        <v>97</v>
      </c>
      <c r="C100" s="90"/>
      <c r="D100" s="16">
        <v>510000</v>
      </c>
      <c r="E100" s="26">
        <f t="shared" si="3"/>
        <v>5.7810156836030982E-2</v>
      </c>
      <c r="F100" s="27"/>
      <c r="G100" s="19"/>
    </row>
    <row r="101" spans="1:7" ht="15" customHeight="1" x14ac:dyDescent="0.25">
      <c r="A101" s="28">
        <v>3381</v>
      </c>
      <c r="B101" s="15" t="s">
        <v>98</v>
      </c>
      <c r="C101" s="20"/>
      <c r="D101" s="16">
        <v>1600000</v>
      </c>
      <c r="E101" s="36">
        <f t="shared" si="3"/>
        <v>0.18136519791695996</v>
      </c>
      <c r="F101" s="39"/>
      <c r="G101" s="40"/>
    </row>
    <row r="102" spans="1:7" ht="15" customHeight="1" x14ac:dyDescent="0.2">
      <c r="A102" s="28">
        <v>3391</v>
      </c>
      <c r="B102" s="15" t="s">
        <v>99</v>
      </c>
      <c r="C102" s="20"/>
      <c r="D102" s="16">
        <v>3000000</v>
      </c>
      <c r="E102" s="36">
        <f t="shared" si="3"/>
        <v>0.3400597460942999</v>
      </c>
      <c r="F102" s="39"/>
      <c r="G102" s="40"/>
    </row>
    <row r="103" spans="1:7" ht="15" customHeight="1" x14ac:dyDescent="0.25">
      <c r="A103" s="14">
        <v>3411</v>
      </c>
      <c r="B103" s="25" t="s">
        <v>100</v>
      </c>
      <c r="C103" s="25"/>
      <c r="D103" s="16">
        <v>20000</v>
      </c>
      <c r="E103" s="26">
        <f t="shared" si="3"/>
        <v>2.2670649739619992E-3</v>
      </c>
      <c r="F103" s="27"/>
      <c r="G103" s="19"/>
    </row>
    <row r="104" spans="1:7" ht="15" customHeight="1" x14ac:dyDescent="0.25">
      <c r="A104" s="14">
        <v>3451</v>
      </c>
      <c r="B104" s="25" t="s">
        <v>101</v>
      </c>
      <c r="C104" s="25"/>
      <c r="D104" s="16">
        <v>2200000</v>
      </c>
      <c r="E104" s="26">
        <f t="shared" si="3"/>
        <v>0.24937714713581993</v>
      </c>
      <c r="F104" s="27"/>
      <c r="G104" s="19"/>
    </row>
    <row r="105" spans="1:7" ht="15" customHeight="1" x14ac:dyDescent="0.25">
      <c r="A105" s="28">
        <v>3461</v>
      </c>
      <c r="B105" s="20" t="s">
        <v>102</v>
      </c>
      <c r="C105" s="25"/>
      <c r="D105" s="16">
        <v>10000</v>
      </c>
      <c r="E105" s="26">
        <f t="shared" si="3"/>
        <v>1.1335324869809996E-3</v>
      </c>
      <c r="F105" s="27"/>
      <c r="G105" s="19"/>
    </row>
    <row r="106" spans="1:7" ht="15" customHeight="1" x14ac:dyDescent="0.25">
      <c r="A106" s="14">
        <v>3471</v>
      </c>
      <c r="B106" s="25" t="s">
        <v>103</v>
      </c>
      <c r="C106" s="25"/>
      <c r="D106" s="16">
        <v>10000</v>
      </c>
      <c r="E106" s="26">
        <f t="shared" si="3"/>
        <v>1.1335324869809996E-3</v>
      </c>
      <c r="F106" s="27"/>
      <c r="G106" s="19"/>
    </row>
    <row r="107" spans="1:7" ht="18" customHeight="1" x14ac:dyDescent="0.2">
      <c r="A107" s="14">
        <v>3511</v>
      </c>
      <c r="B107" s="84" t="s">
        <v>104</v>
      </c>
      <c r="C107" s="84"/>
      <c r="D107" s="16">
        <f>1010000+200000</f>
        <v>1210000</v>
      </c>
      <c r="E107" s="26">
        <f t="shared" si="3"/>
        <v>0.13715743092470095</v>
      </c>
      <c r="F107" s="27"/>
      <c r="G107" s="19"/>
    </row>
    <row r="108" spans="1:7" ht="27.75" customHeight="1" x14ac:dyDescent="0.2">
      <c r="A108" s="14">
        <v>3521</v>
      </c>
      <c r="B108" s="84" t="s">
        <v>105</v>
      </c>
      <c r="C108" s="84"/>
      <c r="D108" s="16">
        <v>80000</v>
      </c>
      <c r="E108" s="26">
        <f t="shared" si="3"/>
        <v>9.0682598958479969E-3</v>
      </c>
      <c r="F108" s="27"/>
      <c r="G108" s="19"/>
    </row>
    <row r="109" spans="1:7" ht="0.75" hidden="1" customHeight="1" x14ac:dyDescent="0.25">
      <c r="A109" s="14"/>
      <c r="B109" s="25"/>
      <c r="C109" s="25"/>
      <c r="D109" s="16"/>
      <c r="E109" s="26"/>
      <c r="F109" s="27"/>
      <c r="G109" s="19"/>
    </row>
    <row r="110" spans="1:7" ht="17.25" customHeight="1" x14ac:dyDescent="0.2">
      <c r="A110" s="14">
        <v>3531</v>
      </c>
      <c r="B110" s="84" t="s">
        <v>106</v>
      </c>
      <c r="C110" s="84"/>
      <c r="D110" s="16">
        <f>1400000+1500000</f>
        <v>2900000</v>
      </c>
      <c r="E110" s="26">
        <f t="shared" ref="E110:E134" si="4">D110*100/$F$134</f>
        <v>0.32872442122448992</v>
      </c>
      <c r="F110" s="27"/>
      <c r="G110" s="19"/>
    </row>
    <row r="111" spans="1:7" ht="18" customHeight="1" x14ac:dyDescent="0.2">
      <c r="A111" s="14">
        <v>3541</v>
      </c>
      <c r="B111" s="84" t="s">
        <v>107</v>
      </c>
      <c r="C111" s="84"/>
      <c r="D111" s="16">
        <v>200000</v>
      </c>
      <c r="E111" s="26">
        <f t="shared" si="4"/>
        <v>2.2670649739619995E-2</v>
      </c>
      <c r="F111" s="27"/>
      <c r="G111" s="19"/>
    </row>
    <row r="112" spans="1:7" ht="26.25" customHeight="1" x14ac:dyDescent="0.2">
      <c r="A112" s="28">
        <v>3551</v>
      </c>
      <c r="B112" s="90" t="s">
        <v>108</v>
      </c>
      <c r="C112" s="90"/>
      <c r="D112" s="16">
        <v>4198000</v>
      </c>
      <c r="E112" s="26">
        <f t="shared" si="4"/>
        <v>0.47585693803462364</v>
      </c>
      <c r="F112" s="27"/>
      <c r="G112" s="19"/>
    </row>
    <row r="113" spans="1:7" s="48" customFormat="1" ht="18" customHeight="1" x14ac:dyDescent="0.2">
      <c r="A113" s="28">
        <v>3571</v>
      </c>
      <c r="B113" s="20" t="s">
        <v>109</v>
      </c>
      <c r="C113" s="20"/>
      <c r="D113" s="16">
        <v>100000</v>
      </c>
      <c r="E113" s="36">
        <f t="shared" si="4"/>
        <v>1.1335324869809997E-2</v>
      </c>
      <c r="F113" s="39"/>
      <c r="G113" s="40"/>
    </row>
    <row r="114" spans="1:7" ht="18" customHeight="1" x14ac:dyDescent="0.2">
      <c r="A114" s="28">
        <v>3572</v>
      </c>
      <c r="B114" s="20" t="s">
        <v>110</v>
      </c>
      <c r="C114" s="49"/>
      <c r="D114" s="16">
        <f>1000000+500000+300000</f>
        <v>1800000</v>
      </c>
      <c r="E114" s="26">
        <f t="shared" si="4"/>
        <v>0.20403584765657995</v>
      </c>
      <c r="F114" s="27"/>
      <c r="G114" s="19"/>
    </row>
    <row r="115" spans="1:7" ht="18" customHeight="1" x14ac:dyDescent="0.25">
      <c r="A115" s="28">
        <v>3581</v>
      </c>
      <c r="B115" s="20" t="s">
        <v>111</v>
      </c>
      <c r="C115" s="20"/>
      <c r="D115" s="16">
        <v>420000</v>
      </c>
      <c r="E115" s="26">
        <f t="shared" si="4"/>
        <v>4.7608364453201983E-2</v>
      </c>
      <c r="F115" s="27"/>
      <c r="G115" s="19"/>
    </row>
    <row r="116" spans="1:7" ht="15" customHeight="1" x14ac:dyDescent="0.2">
      <c r="A116" s="30">
        <v>3591</v>
      </c>
      <c r="B116" s="31" t="s">
        <v>112</v>
      </c>
      <c r="C116" s="31"/>
      <c r="D116" s="32">
        <f>455000+250000+95000</f>
        <v>800000</v>
      </c>
      <c r="E116" s="33">
        <f t="shared" si="4"/>
        <v>9.0682598958479979E-2</v>
      </c>
      <c r="F116" s="34"/>
      <c r="G116" s="35"/>
    </row>
    <row r="117" spans="1:7" ht="31.5" customHeight="1" x14ac:dyDescent="0.2">
      <c r="A117" s="28">
        <v>3611</v>
      </c>
      <c r="B117" s="50" t="s">
        <v>113</v>
      </c>
      <c r="C117" s="50"/>
      <c r="D117" s="16">
        <v>120265000</v>
      </c>
      <c r="E117" s="26">
        <f t="shared" si="4"/>
        <v>13.632428454676992</v>
      </c>
      <c r="F117" s="27"/>
      <c r="G117" s="19"/>
    </row>
    <row r="118" spans="1:7" ht="15.75" customHeight="1" x14ac:dyDescent="0.2">
      <c r="A118" s="28">
        <v>3641</v>
      </c>
      <c r="B118" s="20" t="s">
        <v>114</v>
      </c>
      <c r="C118" s="20"/>
      <c r="D118" s="16">
        <v>20000</v>
      </c>
      <c r="E118" s="26">
        <f t="shared" si="4"/>
        <v>2.2670649739619992E-3</v>
      </c>
      <c r="F118" s="27"/>
      <c r="G118" s="19"/>
    </row>
    <row r="119" spans="1:7" ht="15" customHeight="1" x14ac:dyDescent="0.2">
      <c r="A119" s="28">
        <v>3691</v>
      </c>
      <c r="B119" s="20" t="s">
        <v>115</v>
      </c>
      <c r="C119" s="20"/>
      <c r="D119" s="16">
        <v>400000</v>
      </c>
      <c r="E119" s="26">
        <f t="shared" si="4"/>
        <v>4.534129947923999E-2</v>
      </c>
      <c r="F119" s="27"/>
      <c r="G119" s="19"/>
    </row>
    <row r="120" spans="1:7" ht="15" customHeight="1" x14ac:dyDescent="0.2">
      <c r="A120" s="28">
        <v>3711</v>
      </c>
      <c r="B120" s="20" t="s">
        <v>116</v>
      </c>
      <c r="C120" s="20"/>
      <c r="D120" s="16">
        <v>700000</v>
      </c>
      <c r="E120" s="26">
        <f t="shared" si="4"/>
        <v>7.934727408866997E-2</v>
      </c>
      <c r="F120" s="27"/>
      <c r="G120" s="19"/>
    </row>
    <row r="121" spans="1:7" ht="15" customHeight="1" x14ac:dyDescent="0.2">
      <c r="A121" s="28">
        <v>3712</v>
      </c>
      <c r="B121" s="20" t="s">
        <v>117</v>
      </c>
      <c r="C121" s="20"/>
      <c r="D121" s="16">
        <v>50000</v>
      </c>
      <c r="E121" s="26">
        <f t="shared" si="4"/>
        <v>5.6676624349049987E-3</v>
      </c>
      <c r="F121" s="27"/>
      <c r="G121" s="19"/>
    </row>
    <row r="122" spans="1:7" ht="15" customHeight="1" x14ac:dyDescent="0.25">
      <c r="A122" s="28">
        <v>3721</v>
      </c>
      <c r="B122" s="20" t="s">
        <v>118</v>
      </c>
      <c r="C122" s="20"/>
      <c r="D122" s="16">
        <v>153000</v>
      </c>
      <c r="E122" s="26">
        <f t="shared" si="4"/>
        <v>1.7343047050809295E-2</v>
      </c>
      <c r="F122" s="27"/>
      <c r="G122" s="19"/>
    </row>
    <row r="123" spans="1:7" ht="15" customHeight="1" x14ac:dyDescent="0.2">
      <c r="A123" s="28">
        <v>3751</v>
      </c>
      <c r="B123" s="20" t="s">
        <v>119</v>
      </c>
      <c r="C123" s="20"/>
      <c r="D123" s="16">
        <v>7574000</v>
      </c>
      <c r="E123" s="26">
        <f t="shared" si="4"/>
        <v>0.85853750563940912</v>
      </c>
      <c r="F123" s="27"/>
      <c r="G123" s="19"/>
    </row>
    <row r="124" spans="1:7" ht="15" customHeight="1" x14ac:dyDescent="0.2">
      <c r="A124" s="28">
        <v>3761</v>
      </c>
      <c r="B124" s="20" t="s">
        <v>120</v>
      </c>
      <c r="C124" s="20"/>
      <c r="D124" s="16">
        <v>150000</v>
      </c>
      <c r="E124" s="26">
        <f t="shared" si="4"/>
        <v>1.7002987304714993E-2</v>
      </c>
      <c r="F124" s="27"/>
      <c r="G124" s="19"/>
    </row>
    <row r="125" spans="1:7" ht="15" customHeight="1" x14ac:dyDescent="0.25">
      <c r="A125" s="28">
        <v>3821</v>
      </c>
      <c r="B125" s="20" t="s">
        <v>121</v>
      </c>
      <c r="C125" s="20"/>
      <c r="D125" s="16">
        <v>825000</v>
      </c>
      <c r="E125" s="26">
        <f t="shared" si="4"/>
        <v>9.3516430175932475E-2</v>
      </c>
      <c r="F125" s="27"/>
      <c r="G125" s="19"/>
    </row>
    <row r="126" spans="1:7" ht="15" customHeight="1" x14ac:dyDescent="0.25">
      <c r="A126" s="28">
        <v>3831</v>
      </c>
      <c r="B126" s="20" t="s">
        <v>122</v>
      </c>
      <c r="C126" s="20"/>
      <c r="D126" s="16">
        <v>1100000</v>
      </c>
      <c r="E126" s="26">
        <f t="shared" si="4"/>
        <v>0.12468857356790997</v>
      </c>
      <c r="F126" s="27"/>
      <c r="G126" s="19"/>
    </row>
    <row r="127" spans="1:7" ht="15" customHeight="1" x14ac:dyDescent="0.25">
      <c r="A127" s="28">
        <v>3841</v>
      </c>
      <c r="B127" s="20" t="s">
        <v>123</v>
      </c>
      <c r="C127" s="20"/>
      <c r="D127" s="16">
        <v>100000</v>
      </c>
      <c r="E127" s="26">
        <f t="shared" si="4"/>
        <v>1.1335324869809997E-2</v>
      </c>
      <c r="F127" s="27"/>
      <c r="G127" s="19"/>
    </row>
    <row r="128" spans="1:7" ht="15" hidden="1" customHeight="1" x14ac:dyDescent="0.25">
      <c r="A128" s="28">
        <v>3851</v>
      </c>
      <c r="B128" s="20" t="s">
        <v>124</v>
      </c>
      <c r="C128" s="20"/>
      <c r="D128" s="16"/>
      <c r="E128" s="26">
        <f t="shared" si="4"/>
        <v>0</v>
      </c>
      <c r="F128" s="27"/>
      <c r="G128" s="19"/>
    </row>
    <row r="129" spans="1:7" ht="15" customHeight="1" x14ac:dyDescent="0.25">
      <c r="A129" s="28">
        <v>3911</v>
      </c>
      <c r="B129" s="20" t="s">
        <v>125</v>
      </c>
      <c r="C129" s="20"/>
      <c r="D129" s="16">
        <f>150000+150000</f>
        <v>300000</v>
      </c>
      <c r="E129" s="26">
        <f t="shared" si="4"/>
        <v>3.4005974609429987E-2</v>
      </c>
      <c r="F129" s="27"/>
      <c r="G129" s="19"/>
    </row>
    <row r="130" spans="1:7" ht="15" customHeight="1" x14ac:dyDescent="0.25">
      <c r="A130" s="14">
        <v>3921</v>
      </c>
      <c r="B130" s="25" t="s">
        <v>126</v>
      </c>
      <c r="C130" s="25"/>
      <c r="D130" s="16">
        <v>135830010</v>
      </c>
      <c r="E130" s="26">
        <f t="shared" si="4"/>
        <v>15.396772904195405</v>
      </c>
      <c r="F130" s="27"/>
      <c r="G130" s="19"/>
    </row>
    <row r="131" spans="1:7" ht="15.75" customHeight="1" x14ac:dyDescent="0.2">
      <c r="A131" s="14">
        <v>3931</v>
      </c>
      <c r="B131" s="25" t="s">
        <v>127</v>
      </c>
      <c r="C131" s="25"/>
      <c r="D131" s="16">
        <v>10000</v>
      </c>
      <c r="E131" s="26">
        <f t="shared" si="4"/>
        <v>1.1335324869809996E-3</v>
      </c>
      <c r="F131" s="27"/>
      <c r="G131" s="19"/>
    </row>
    <row r="132" spans="1:7" ht="15" customHeight="1" x14ac:dyDescent="0.25">
      <c r="A132" s="28">
        <v>3941</v>
      </c>
      <c r="B132" s="20" t="s">
        <v>128</v>
      </c>
      <c r="C132" s="25"/>
      <c r="D132" s="16">
        <f>4000000+9000000</f>
        <v>13000000</v>
      </c>
      <c r="E132" s="26">
        <f t="shared" si="4"/>
        <v>1.4735922330752995</v>
      </c>
      <c r="F132" s="27"/>
      <c r="G132" s="19"/>
    </row>
    <row r="133" spans="1:7" ht="15" customHeight="1" x14ac:dyDescent="0.25">
      <c r="A133" s="14">
        <v>3962</v>
      </c>
      <c r="B133" s="25" t="s">
        <v>129</v>
      </c>
      <c r="C133" s="25"/>
      <c r="D133" s="16">
        <v>10000</v>
      </c>
      <c r="E133" s="26">
        <f t="shared" si="4"/>
        <v>1.1335324869809996E-3</v>
      </c>
      <c r="F133" s="27"/>
      <c r="G133" s="19"/>
    </row>
    <row r="134" spans="1:7" ht="21.75" customHeight="1" x14ac:dyDescent="0.2">
      <c r="A134" s="14">
        <v>3992</v>
      </c>
      <c r="B134" s="25" t="s">
        <v>130</v>
      </c>
      <c r="C134" s="25"/>
      <c r="D134" s="16">
        <v>530245908</v>
      </c>
      <c r="E134" s="26">
        <f t="shared" si="4"/>
        <v>60.105096280673834</v>
      </c>
      <c r="F134" s="41">
        <f>SUM(D75:D134)</f>
        <v>882197918</v>
      </c>
      <c r="G134" s="22">
        <f>F134*100/F212</f>
        <v>43.617777927967701</v>
      </c>
    </row>
    <row r="135" spans="1:7" ht="21.75" customHeight="1" x14ac:dyDescent="0.25">
      <c r="A135" s="8">
        <v>4000</v>
      </c>
      <c r="B135" s="24" t="s">
        <v>131</v>
      </c>
      <c r="C135" s="24"/>
      <c r="D135" s="51"/>
      <c r="E135" s="51"/>
      <c r="F135" s="41"/>
      <c r="G135" s="19"/>
    </row>
    <row r="136" spans="1:7" ht="17.25" customHeight="1" x14ac:dyDescent="0.25">
      <c r="A136" s="14">
        <v>4154</v>
      </c>
      <c r="B136" s="84" t="s">
        <v>132</v>
      </c>
      <c r="C136" s="84"/>
      <c r="D136" s="16">
        <f>SUM(C137:C138)</f>
        <v>50717733</v>
      </c>
      <c r="E136" s="52">
        <f>D136*100/F136</f>
        <v>100</v>
      </c>
      <c r="F136" s="41">
        <f>SUM(D136:D140)</f>
        <v>50717733</v>
      </c>
      <c r="G136" s="22">
        <f>F136*100/F212</f>
        <v>2.5075946903379105</v>
      </c>
    </row>
    <row r="137" spans="1:7" ht="15" customHeight="1" x14ac:dyDescent="0.25">
      <c r="A137" s="14"/>
      <c r="B137" s="45" t="s">
        <v>133</v>
      </c>
      <c r="C137" s="16">
        <v>1300000</v>
      </c>
      <c r="D137" s="16"/>
      <c r="E137" s="52"/>
      <c r="F137" s="27"/>
      <c r="G137" s="19"/>
    </row>
    <row r="138" spans="1:7" ht="15" customHeight="1" x14ac:dyDescent="0.2">
      <c r="A138" s="14"/>
      <c r="B138" s="45" t="s">
        <v>134</v>
      </c>
      <c r="C138" s="53">
        <v>49417733</v>
      </c>
      <c r="D138" s="16"/>
      <c r="E138" s="52"/>
      <c r="F138" s="27"/>
      <c r="G138" s="19"/>
    </row>
    <row r="139" spans="1:7" ht="15" hidden="1" customHeight="1" x14ac:dyDescent="0.25">
      <c r="A139" s="14"/>
      <c r="B139" s="54" t="s">
        <v>135</v>
      </c>
      <c r="C139" s="55">
        <f>SUM(C137:C138)</f>
        <v>50717733</v>
      </c>
      <c r="D139" s="16"/>
      <c r="E139" s="52"/>
      <c r="F139" s="27"/>
      <c r="G139" s="19"/>
    </row>
    <row r="140" spans="1:7" ht="29.25" hidden="1" customHeight="1" x14ac:dyDescent="0.25">
      <c r="A140" s="28">
        <v>4246</v>
      </c>
      <c r="B140" s="20" t="s">
        <v>136</v>
      </c>
      <c r="C140" s="21"/>
      <c r="D140" s="16">
        <v>0</v>
      </c>
      <c r="E140" s="52">
        <f>D140*100/F136</f>
        <v>0</v>
      </c>
      <c r="F140" s="27"/>
      <c r="G140" s="19"/>
    </row>
    <row r="141" spans="1:7" ht="20.25" customHeight="1" x14ac:dyDescent="0.25">
      <c r="A141" s="8">
        <v>5000</v>
      </c>
      <c r="B141" s="9" t="s">
        <v>137</v>
      </c>
      <c r="C141" s="9"/>
      <c r="D141" s="51"/>
      <c r="E141" s="51"/>
      <c r="F141" s="12"/>
      <c r="G141" s="18"/>
    </row>
    <row r="142" spans="1:7" ht="15" customHeight="1" x14ac:dyDescent="0.2">
      <c r="A142" s="14">
        <v>5111</v>
      </c>
      <c r="B142" s="45" t="s">
        <v>138</v>
      </c>
      <c r="C142" s="45"/>
      <c r="D142" s="16">
        <v>420000</v>
      </c>
      <c r="E142" s="52">
        <f>D142*100/$F$164</f>
        <v>1.3063763608087091</v>
      </c>
      <c r="F142" s="27"/>
      <c r="G142" s="19"/>
    </row>
    <row r="143" spans="1:7" ht="15" customHeight="1" x14ac:dyDescent="0.2">
      <c r="A143" s="14">
        <v>5121</v>
      </c>
      <c r="B143" s="45" t="s">
        <v>139</v>
      </c>
      <c r="C143" s="45"/>
      <c r="D143" s="16">
        <v>30000</v>
      </c>
      <c r="E143" s="52">
        <f>D143*100/$F$164</f>
        <v>9.3312597200622086E-2</v>
      </c>
      <c r="F143" s="27"/>
      <c r="G143" s="19"/>
    </row>
    <row r="144" spans="1:7" ht="15" customHeight="1" x14ac:dyDescent="0.2">
      <c r="A144" s="14">
        <v>5151</v>
      </c>
      <c r="B144" s="45" t="s">
        <v>140</v>
      </c>
      <c r="C144" s="45"/>
      <c r="D144" s="16">
        <f>1500000+300000+220000</f>
        <v>2020000</v>
      </c>
      <c r="E144" s="52">
        <f>D144*100/$F$164</f>
        <v>6.2830482115085537</v>
      </c>
      <c r="F144" s="27"/>
      <c r="G144" s="19"/>
    </row>
    <row r="145" spans="1:7" ht="15" hidden="1" customHeight="1" x14ac:dyDescent="0.25">
      <c r="A145" s="14"/>
      <c r="B145" s="45"/>
      <c r="C145" s="45"/>
      <c r="D145" s="16"/>
      <c r="E145" s="52"/>
      <c r="F145" s="27"/>
      <c r="G145" s="19"/>
    </row>
    <row r="146" spans="1:7" ht="15" customHeight="1" x14ac:dyDescent="0.2">
      <c r="A146" s="28">
        <v>5191</v>
      </c>
      <c r="B146" s="15" t="s">
        <v>141</v>
      </c>
      <c r="C146" s="15"/>
      <c r="D146" s="16">
        <f>50000+50000</f>
        <v>100000</v>
      </c>
      <c r="E146" s="52">
        <f>D146*100/$F$164</f>
        <v>0.31104199066874028</v>
      </c>
      <c r="F146" s="27"/>
      <c r="G146" s="19"/>
    </row>
    <row r="147" spans="1:7" ht="15" customHeight="1" x14ac:dyDescent="0.25">
      <c r="A147" s="28">
        <v>5211</v>
      </c>
      <c r="B147" s="15" t="s">
        <v>142</v>
      </c>
      <c r="C147" s="15"/>
      <c r="D147" s="16">
        <v>50000</v>
      </c>
      <c r="E147" s="52">
        <f>D147*100/$F$164</f>
        <v>0.15552099533437014</v>
      </c>
      <c r="F147" s="27"/>
      <c r="G147" s="19"/>
    </row>
    <row r="148" spans="1:7" ht="15" customHeight="1" x14ac:dyDescent="0.2">
      <c r="A148" s="28">
        <v>5231</v>
      </c>
      <c r="B148" s="15" t="s">
        <v>143</v>
      </c>
      <c r="C148" s="15"/>
      <c r="D148" s="16">
        <v>100000</v>
      </c>
      <c r="E148" s="52">
        <f t="shared" ref="E148:E164" si="5">D148*100/$F$164</f>
        <v>0.31104199066874028</v>
      </c>
      <c r="F148" s="27"/>
      <c r="G148" s="19"/>
    </row>
    <row r="149" spans="1:7" ht="15" customHeight="1" x14ac:dyDescent="0.25">
      <c r="A149" s="28">
        <v>5291</v>
      </c>
      <c r="B149" s="15" t="s">
        <v>144</v>
      </c>
      <c r="C149" s="15"/>
      <c r="D149" s="16">
        <v>50000</v>
      </c>
      <c r="E149" s="52">
        <f t="shared" si="5"/>
        <v>0.15552099533437014</v>
      </c>
      <c r="F149" s="27"/>
      <c r="G149" s="19"/>
    </row>
    <row r="150" spans="1:7" ht="15" customHeight="1" x14ac:dyDescent="0.2">
      <c r="A150" s="28">
        <v>5311</v>
      </c>
      <c r="B150" s="15" t="s">
        <v>145</v>
      </c>
      <c r="C150" s="15"/>
      <c r="D150" s="16">
        <v>2000000</v>
      </c>
      <c r="E150" s="52">
        <f t="shared" si="5"/>
        <v>6.2208398133748055</v>
      </c>
      <c r="F150" s="27"/>
      <c r="G150" s="19"/>
    </row>
    <row r="151" spans="1:7" ht="15" customHeight="1" x14ac:dyDescent="0.2">
      <c r="A151" s="28">
        <v>5321</v>
      </c>
      <c r="B151" s="15" t="s">
        <v>146</v>
      </c>
      <c r="C151" s="15"/>
      <c r="D151" s="16">
        <v>10000</v>
      </c>
      <c r="E151" s="52">
        <f t="shared" si="5"/>
        <v>3.110419906687403E-2</v>
      </c>
      <c r="F151" s="27"/>
      <c r="G151" s="19"/>
    </row>
    <row r="152" spans="1:7" ht="29.25" customHeight="1" x14ac:dyDescent="0.2">
      <c r="A152" s="28">
        <v>5411</v>
      </c>
      <c r="B152" s="49" t="s">
        <v>147</v>
      </c>
      <c r="C152" s="49"/>
      <c r="D152" s="16">
        <f>2500000+6500000+2135000</f>
        <v>11135000</v>
      </c>
      <c r="E152" s="52">
        <f t="shared" si="5"/>
        <v>34.634525660964229</v>
      </c>
      <c r="F152" s="27"/>
      <c r="G152" s="19"/>
    </row>
    <row r="153" spans="1:7" ht="15" hidden="1" customHeight="1" x14ac:dyDescent="0.25">
      <c r="A153" s="28">
        <v>5421</v>
      </c>
      <c r="B153" s="15" t="s">
        <v>148</v>
      </c>
      <c r="C153" s="15"/>
      <c r="D153" s="16"/>
      <c r="E153" s="52">
        <f t="shared" si="5"/>
        <v>0</v>
      </c>
      <c r="F153" s="27"/>
      <c r="G153" s="19"/>
    </row>
    <row r="154" spans="1:7" ht="15" hidden="1" customHeight="1" x14ac:dyDescent="0.25">
      <c r="A154" s="28"/>
      <c r="B154" s="15" t="s">
        <v>149</v>
      </c>
      <c r="C154" s="15"/>
      <c r="D154" s="16"/>
      <c r="E154" s="52">
        <f t="shared" si="5"/>
        <v>0</v>
      </c>
      <c r="F154" s="27"/>
      <c r="G154" s="19"/>
    </row>
    <row r="155" spans="1:7" ht="15" customHeight="1" x14ac:dyDescent="0.25">
      <c r="A155" s="28">
        <v>5621</v>
      </c>
      <c r="B155" s="15" t="s">
        <v>150</v>
      </c>
      <c r="C155" s="15"/>
      <c r="D155" s="16">
        <v>1304000</v>
      </c>
      <c r="E155" s="52">
        <f t="shared" si="5"/>
        <v>4.0559875583203731</v>
      </c>
      <c r="F155" s="27"/>
      <c r="G155" s="19"/>
    </row>
    <row r="156" spans="1:7" ht="15" hidden="1" customHeight="1" x14ac:dyDescent="0.25">
      <c r="A156" s="28"/>
      <c r="B156" s="15" t="s">
        <v>151</v>
      </c>
      <c r="C156" s="15"/>
      <c r="D156" s="16"/>
      <c r="E156" s="52">
        <f t="shared" si="5"/>
        <v>0</v>
      </c>
      <c r="F156" s="27"/>
      <c r="G156" s="19"/>
    </row>
    <row r="157" spans="1:7" ht="18" customHeight="1" x14ac:dyDescent="0.2">
      <c r="A157" s="30">
        <v>5641</v>
      </c>
      <c r="B157" s="31" t="s">
        <v>152</v>
      </c>
      <c r="C157" s="56"/>
      <c r="D157" s="32">
        <f>150000+15000</f>
        <v>165000</v>
      </c>
      <c r="E157" s="57">
        <f t="shared" si="5"/>
        <v>0.51321928460342148</v>
      </c>
      <c r="F157" s="34"/>
      <c r="G157" s="35"/>
    </row>
    <row r="158" spans="1:7" ht="15" x14ac:dyDescent="0.2">
      <c r="A158" s="28">
        <v>5651</v>
      </c>
      <c r="B158" s="15" t="s">
        <v>153</v>
      </c>
      <c r="C158" s="58"/>
      <c r="D158" s="16">
        <v>810000</v>
      </c>
      <c r="E158" s="52">
        <f t="shared" si="5"/>
        <v>2.5194401244167963</v>
      </c>
      <c r="F158" s="27"/>
      <c r="G158" s="19"/>
    </row>
    <row r="159" spans="1:7" ht="19.5" customHeight="1" x14ac:dyDescent="0.2">
      <c r="A159" s="28">
        <v>5661</v>
      </c>
      <c r="B159" s="90" t="s">
        <v>154</v>
      </c>
      <c r="C159" s="90"/>
      <c r="D159" s="16">
        <v>600000</v>
      </c>
      <c r="E159" s="52">
        <f t="shared" si="5"/>
        <v>1.8662519440124417</v>
      </c>
      <c r="F159" s="27"/>
      <c r="G159" s="19"/>
    </row>
    <row r="160" spans="1:7" ht="15" x14ac:dyDescent="0.2">
      <c r="A160" s="28">
        <v>5671</v>
      </c>
      <c r="B160" s="15" t="s">
        <v>155</v>
      </c>
      <c r="C160" s="15"/>
      <c r="D160" s="16">
        <v>100000</v>
      </c>
      <c r="E160" s="52">
        <f t="shared" si="5"/>
        <v>0.31104199066874028</v>
      </c>
      <c r="F160" s="27"/>
      <c r="G160" s="19"/>
    </row>
    <row r="161" spans="1:7" ht="15" x14ac:dyDescent="0.2">
      <c r="A161" s="14">
        <v>5692</v>
      </c>
      <c r="B161" s="45" t="s">
        <v>156</v>
      </c>
      <c r="C161" s="45"/>
      <c r="D161" s="16">
        <v>60000</v>
      </c>
      <c r="E161" s="52">
        <f t="shared" si="5"/>
        <v>0.18662519440124417</v>
      </c>
      <c r="F161" s="27"/>
      <c r="G161" s="19"/>
    </row>
    <row r="162" spans="1:7" ht="15" x14ac:dyDescent="0.25">
      <c r="A162" s="14">
        <v>5694</v>
      </c>
      <c r="B162" s="45" t="s">
        <v>157</v>
      </c>
      <c r="C162" s="45"/>
      <c r="D162" s="16">
        <v>12200000</v>
      </c>
      <c r="E162" s="52">
        <f t="shared" si="5"/>
        <v>37.947122861586315</v>
      </c>
      <c r="F162" s="27"/>
      <c r="G162" s="19"/>
    </row>
    <row r="163" spans="1:7" ht="15" x14ac:dyDescent="0.25">
      <c r="A163" s="14">
        <v>5911</v>
      </c>
      <c r="B163" s="45" t="s">
        <v>158</v>
      </c>
      <c r="C163" s="45"/>
      <c r="D163" s="16">
        <f>646000+100000</f>
        <v>746000</v>
      </c>
      <c r="E163" s="52">
        <f t="shared" si="5"/>
        <v>2.3203732503888026</v>
      </c>
      <c r="F163" s="27"/>
      <c r="G163" s="19"/>
    </row>
    <row r="164" spans="1:7" ht="15.75" x14ac:dyDescent="0.2">
      <c r="A164" s="14">
        <v>5971</v>
      </c>
      <c r="B164" s="45" t="s">
        <v>159</v>
      </c>
      <c r="C164" s="45"/>
      <c r="D164" s="16">
        <v>250000</v>
      </c>
      <c r="E164" s="52">
        <f t="shared" si="5"/>
        <v>0.77760497667185069</v>
      </c>
      <c r="F164" s="41">
        <f>SUM(D142:D164)</f>
        <v>32150000</v>
      </c>
      <c r="G164" s="22">
        <f>F164*100/F212</f>
        <v>1.5895657105644649</v>
      </c>
    </row>
    <row r="165" spans="1:7" ht="15.75" x14ac:dyDescent="0.2">
      <c r="A165" s="8">
        <v>6000</v>
      </c>
      <c r="B165" s="9" t="s">
        <v>160</v>
      </c>
      <c r="C165" s="9"/>
      <c r="D165" s="51"/>
      <c r="E165" s="51"/>
      <c r="F165" s="12"/>
      <c r="G165" s="18"/>
    </row>
    <row r="166" spans="1:7" ht="15.75" x14ac:dyDescent="0.2">
      <c r="A166" s="14">
        <v>6132</v>
      </c>
      <c r="B166" s="59" t="s">
        <v>161</v>
      </c>
      <c r="C166" s="45"/>
      <c r="D166" s="12"/>
      <c r="E166" s="52"/>
      <c r="F166" s="21">
        <f>15528724+150500702+64000000+575097117+32025512+9851524</f>
        <v>847003579</v>
      </c>
      <c r="G166" s="22">
        <f>F166*100/F212</f>
        <v>41.877693496229547</v>
      </c>
    </row>
    <row r="167" spans="1:7" ht="15" hidden="1" customHeight="1" x14ac:dyDescent="0.25">
      <c r="A167" s="14"/>
      <c r="B167" s="45"/>
      <c r="C167" s="53"/>
      <c r="D167" s="16"/>
      <c r="E167" s="52"/>
      <c r="F167" s="27"/>
      <c r="G167" s="19"/>
    </row>
    <row r="168" spans="1:7" ht="15.75" hidden="1" customHeight="1" x14ac:dyDescent="0.25">
      <c r="A168" s="60"/>
      <c r="B168" s="91" t="s">
        <v>162</v>
      </c>
      <c r="C168" s="91"/>
      <c r="D168" s="16"/>
      <c r="E168" s="52"/>
      <c r="F168" s="27"/>
      <c r="G168" s="19"/>
    </row>
    <row r="169" spans="1:7" ht="15" hidden="1" customHeight="1" x14ac:dyDescent="0.25">
      <c r="A169" s="60"/>
      <c r="B169" s="91"/>
      <c r="C169" s="91"/>
      <c r="D169" s="16"/>
      <c r="E169" s="52"/>
      <c r="F169" s="27"/>
      <c r="G169" s="19"/>
    </row>
    <row r="170" spans="1:7" ht="15" hidden="1" customHeight="1" x14ac:dyDescent="0.25">
      <c r="A170" s="60"/>
      <c r="B170" s="61" t="s">
        <v>163</v>
      </c>
      <c r="C170" s="61"/>
      <c r="D170" s="16"/>
      <c r="E170" s="52"/>
      <c r="F170" s="27"/>
      <c r="G170" s="19"/>
    </row>
    <row r="171" spans="1:7" ht="15" hidden="1" customHeight="1" x14ac:dyDescent="0.25">
      <c r="A171" s="60" t="s">
        <v>164</v>
      </c>
      <c r="B171" s="62" t="s">
        <v>165</v>
      </c>
      <c r="C171" s="63">
        <v>17379640</v>
      </c>
      <c r="D171" s="64">
        <v>3593876</v>
      </c>
      <c r="E171" s="65"/>
      <c r="F171" s="66">
        <f>C171-D171</f>
        <v>13785764</v>
      </c>
      <c r="G171" s="19"/>
    </row>
    <row r="172" spans="1:7" ht="15" hidden="1" customHeight="1" x14ac:dyDescent="0.25">
      <c r="A172" s="60" t="s">
        <v>164</v>
      </c>
      <c r="B172" s="63" t="s">
        <v>166</v>
      </c>
      <c r="C172" s="63">
        <v>25130127</v>
      </c>
      <c r="D172" s="64">
        <v>1042034</v>
      </c>
      <c r="E172" s="65"/>
      <c r="F172" s="66">
        <f t="shared" ref="F172:F202" si="6">C172-D172</f>
        <v>24088093</v>
      </c>
      <c r="G172" s="19"/>
    </row>
    <row r="173" spans="1:7" ht="15" hidden="1" customHeight="1" x14ac:dyDescent="0.25">
      <c r="A173" s="67" t="s">
        <v>164</v>
      </c>
      <c r="B173" s="63" t="s">
        <v>167</v>
      </c>
      <c r="C173" s="63">
        <v>3805590</v>
      </c>
      <c r="D173" s="64"/>
      <c r="E173" s="65"/>
      <c r="F173" s="66">
        <f t="shared" si="6"/>
        <v>3805590</v>
      </c>
      <c r="G173" s="19"/>
    </row>
    <row r="174" spans="1:7" ht="15" hidden="1" customHeight="1" x14ac:dyDescent="0.25">
      <c r="A174" s="68" t="s">
        <v>168</v>
      </c>
      <c r="B174" s="63" t="s">
        <v>169</v>
      </c>
      <c r="C174" s="63">
        <v>169668</v>
      </c>
      <c r="D174" s="64">
        <v>6211</v>
      </c>
      <c r="E174" s="65"/>
      <c r="F174" s="66">
        <f t="shared" si="6"/>
        <v>163457</v>
      </c>
      <c r="G174" s="19"/>
    </row>
    <row r="175" spans="1:7" ht="15" hidden="1" customHeight="1" x14ac:dyDescent="0.25">
      <c r="A175" s="69" t="s">
        <v>164</v>
      </c>
      <c r="B175" s="63" t="s">
        <v>170</v>
      </c>
      <c r="C175" s="63">
        <v>2216</v>
      </c>
      <c r="D175" s="64">
        <v>1424</v>
      </c>
      <c r="E175" s="65"/>
      <c r="F175" s="66">
        <f t="shared" si="6"/>
        <v>792</v>
      </c>
      <c r="G175" s="19"/>
    </row>
    <row r="176" spans="1:7" ht="15" hidden="1" customHeight="1" x14ac:dyDescent="0.25">
      <c r="A176" s="70" t="s">
        <v>171</v>
      </c>
      <c r="B176" s="63" t="s">
        <v>172</v>
      </c>
      <c r="C176" s="63">
        <v>42263909</v>
      </c>
      <c r="D176" s="64">
        <v>46086207</v>
      </c>
      <c r="E176" s="65"/>
      <c r="F176" s="66">
        <f t="shared" si="6"/>
        <v>-3822298</v>
      </c>
      <c r="G176" s="19"/>
    </row>
    <row r="177" spans="1:7" ht="15" hidden="1" customHeight="1" x14ac:dyDescent="0.25">
      <c r="A177" s="71" t="s">
        <v>171</v>
      </c>
      <c r="B177" s="63" t="s">
        <v>173</v>
      </c>
      <c r="C177" s="63">
        <v>18923368</v>
      </c>
      <c r="D177" s="64"/>
      <c r="E177" s="65"/>
      <c r="F177" s="66">
        <f t="shared" si="6"/>
        <v>18923368</v>
      </c>
      <c r="G177" s="19"/>
    </row>
    <row r="178" spans="1:7" ht="15" hidden="1" customHeight="1" x14ac:dyDescent="0.25">
      <c r="A178" s="67" t="s">
        <v>171</v>
      </c>
      <c r="B178" s="63" t="s">
        <v>174</v>
      </c>
      <c r="C178" s="63">
        <v>-6881949</v>
      </c>
      <c r="D178" s="64">
        <v>162867</v>
      </c>
      <c r="E178" s="65"/>
      <c r="F178" s="66">
        <f t="shared" si="6"/>
        <v>-7044816</v>
      </c>
      <c r="G178" s="19"/>
    </row>
    <row r="179" spans="1:7" ht="15" hidden="1" customHeight="1" x14ac:dyDescent="0.25">
      <c r="A179" s="67" t="s">
        <v>171</v>
      </c>
      <c r="B179" s="63" t="s">
        <v>175</v>
      </c>
      <c r="C179" s="63">
        <v>119854096</v>
      </c>
      <c r="D179" s="64"/>
      <c r="E179" s="65"/>
      <c r="F179" s="66">
        <f t="shared" si="6"/>
        <v>119854096</v>
      </c>
      <c r="G179" s="19"/>
    </row>
    <row r="180" spans="1:7" ht="15" hidden="1" customHeight="1" x14ac:dyDescent="0.25">
      <c r="A180" s="67" t="s">
        <v>176</v>
      </c>
      <c r="B180" s="63" t="s">
        <v>177</v>
      </c>
      <c r="C180" s="63">
        <v>10356013</v>
      </c>
      <c r="D180" s="64"/>
      <c r="E180" s="65"/>
      <c r="F180" s="66">
        <f t="shared" si="6"/>
        <v>10356013</v>
      </c>
      <c r="G180" s="19"/>
    </row>
    <row r="181" spans="1:7" ht="15" hidden="1" customHeight="1" x14ac:dyDescent="0.25">
      <c r="A181" s="67" t="s">
        <v>176</v>
      </c>
      <c r="B181" s="63" t="s">
        <v>178</v>
      </c>
      <c r="C181" s="63">
        <v>94017</v>
      </c>
      <c r="D181" s="64"/>
      <c r="E181" s="65"/>
      <c r="F181" s="66">
        <f t="shared" si="6"/>
        <v>94017</v>
      </c>
      <c r="G181" s="19"/>
    </row>
    <row r="182" spans="1:7" ht="15" hidden="1" customHeight="1" x14ac:dyDescent="0.25">
      <c r="A182" s="67" t="s">
        <v>176</v>
      </c>
      <c r="B182" s="63" t="s">
        <v>179</v>
      </c>
      <c r="C182" s="63">
        <v>34427488</v>
      </c>
      <c r="D182" s="64"/>
      <c r="E182" s="65"/>
      <c r="F182" s="66">
        <f t="shared" si="6"/>
        <v>34427488</v>
      </c>
      <c r="G182" s="19"/>
    </row>
    <row r="183" spans="1:7" ht="15" hidden="1" customHeight="1" x14ac:dyDescent="0.25">
      <c r="A183" s="67" t="s">
        <v>171</v>
      </c>
      <c r="B183" s="63" t="s">
        <v>180</v>
      </c>
      <c r="C183" s="63">
        <v>976084</v>
      </c>
      <c r="D183" s="64"/>
      <c r="E183" s="65"/>
      <c r="F183" s="66">
        <f t="shared" si="6"/>
        <v>976084</v>
      </c>
      <c r="G183" s="19"/>
    </row>
    <row r="184" spans="1:7" ht="15" hidden="1" customHeight="1" x14ac:dyDescent="0.25">
      <c r="A184" s="67" t="s">
        <v>168</v>
      </c>
      <c r="B184" s="63" t="s">
        <v>181</v>
      </c>
      <c r="C184" s="63">
        <v>1244947</v>
      </c>
      <c r="D184" s="64"/>
      <c r="E184" s="65"/>
      <c r="F184" s="66">
        <f t="shared" si="6"/>
        <v>1244947</v>
      </c>
      <c r="G184" s="19"/>
    </row>
    <row r="185" spans="1:7" ht="15" hidden="1" customHeight="1" x14ac:dyDescent="0.25">
      <c r="A185" s="67" t="s">
        <v>168</v>
      </c>
      <c r="B185" s="63" t="s">
        <v>182</v>
      </c>
      <c r="C185" s="63">
        <v>1224779</v>
      </c>
      <c r="D185" s="64"/>
      <c r="E185" s="65"/>
      <c r="F185" s="66">
        <f t="shared" si="6"/>
        <v>1224779</v>
      </c>
      <c r="G185" s="19"/>
    </row>
    <row r="186" spans="1:7" ht="15" hidden="1" customHeight="1" x14ac:dyDescent="0.25">
      <c r="A186" s="67" t="s">
        <v>168</v>
      </c>
      <c r="B186" s="63" t="s">
        <v>183</v>
      </c>
      <c r="C186" s="63">
        <v>108443</v>
      </c>
      <c r="D186" s="64"/>
      <c r="E186" s="65"/>
      <c r="F186" s="66">
        <f t="shared" si="6"/>
        <v>108443</v>
      </c>
      <c r="G186" s="19"/>
    </row>
    <row r="187" spans="1:7" ht="15" hidden="1" customHeight="1" x14ac:dyDescent="0.25">
      <c r="A187" s="67" t="s">
        <v>164</v>
      </c>
      <c r="B187" s="63" t="s">
        <v>184</v>
      </c>
      <c r="C187" s="63">
        <v>4142129</v>
      </c>
      <c r="D187" s="64"/>
      <c r="E187" s="65"/>
      <c r="F187" s="66">
        <f t="shared" si="6"/>
        <v>4142129</v>
      </c>
      <c r="G187" s="19"/>
    </row>
    <row r="188" spans="1:7" ht="15" hidden="1" customHeight="1" x14ac:dyDescent="0.25">
      <c r="A188" s="67" t="s">
        <v>164</v>
      </c>
      <c r="B188" s="63" t="s">
        <v>185</v>
      </c>
      <c r="C188" s="63">
        <v>-12643495</v>
      </c>
      <c r="D188" s="64"/>
      <c r="E188" s="65"/>
      <c r="F188" s="66">
        <f t="shared" si="6"/>
        <v>-12643495</v>
      </c>
      <c r="G188" s="19"/>
    </row>
    <row r="189" spans="1:7" ht="15" hidden="1" customHeight="1" x14ac:dyDescent="0.25">
      <c r="A189" s="67" t="s">
        <v>171</v>
      </c>
      <c r="B189" s="63" t="s">
        <v>186</v>
      </c>
      <c r="C189" s="63">
        <v>9382734</v>
      </c>
      <c r="D189" s="64"/>
      <c r="E189" s="65"/>
      <c r="F189" s="66">
        <f t="shared" si="6"/>
        <v>9382734</v>
      </c>
      <c r="G189" s="19"/>
    </row>
    <row r="190" spans="1:7" ht="15" hidden="1" customHeight="1" x14ac:dyDescent="0.25">
      <c r="A190" s="67" t="s">
        <v>176</v>
      </c>
      <c r="B190" s="63" t="s">
        <v>187</v>
      </c>
      <c r="C190" s="63">
        <v>3823</v>
      </c>
      <c r="D190" s="64"/>
      <c r="E190" s="65"/>
      <c r="F190" s="66">
        <f t="shared" si="6"/>
        <v>3823</v>
      </c>
      <c r="G190" s="19"/>
    </row>
    <row r="191" spans="1:7" ht="15" hidden="1" customHeight="1" x14ac:dyDescent="0.25">
      <c r="A191" s="67" t="s">
        <v>164</v>
      </c>
      <c r="B191" s="63" t="s">
        <v>188</v>
      </c>
      <c r="C191" s="63">
        <v>3962146</v>
      </c>
      <c r="D191" s="64"/>
      <c r="E191" s="65"/>
      <c r="F191" s="66">
        <f t="shared" si="6"/>
        <v>3962146</v>
      </c>
      <c r="G191" s="19"/>
    </row>
    <row r="192" spans="1:7" ht="15" hidden="1" customHeight="1" x14ac:dyDescent="0.25">
      <c r="A192" s="67" t="s">
        <v>164</v>
      </c>
      <c r="B192" s="63" t="s">
        <v>189</v>
      </c>
      <c r="C192" s="63">
        <v>31574533</v>
      </c>
      <c r="D192" s="64"/>
      <c r="E192" s="65"/>
      <c r="F192" s="66">
        <f t="shared" si="6"/>
        <v>31574533</v>
      </c>
      <c r="G192" s="19"/>
    </row>
    <row r="193" spans="1:7" ht="15" hidden="1" customHeight="1" x14ac:dyDescent="0.25">
      <c r="A193" s="67" t="s">
        <v>168</v>
      </c>
      <c r="B193" s="63" t="s">
        <v>190</v>
      </c>
      <c r="C193" s="63">
        <v>1869749</v>
      </c>
      <c r="D193" s="64"/>
      <c r="E193" s="65"/>
      <c r="F193" s="66">
        <f t="shared" si="6"/>
        <v>1869749</v>
      </c>
      <c r="G193" s="19"/>
    </row>
    <row r="194" spans="1:7" ht="15" hidden="1" customHeight="1" x14ac:dyDescent="0.25">
      <c r="A194" s="67" t="s">
        <v>164</v>
      </c>
      <c r="B194" s="63" t="s">
        <v>191</v>
      </c>
      <c r="C194" s="63">
        <v>10065756</v>
      </c>
      <c r="D194" s="64"/>
      <c r="E194" s="65"/>
      <c r="F194" s="66">
        <f t="shared" si="6"/>
        <v>10065756</v>
      </c>
      <c r="G194" s="19"/>
    </row>
    <row r="195" spans="1:7" ht="15" hidden="1" customHeight="1" x14ac:dyDescent="0.25">
      <c r="A195" s="67" t="s">
        <v>164</v>
      </c>
      <c r="B195" s="63" t="s">
        <v>192</v>
      </c>
      <c r="C195" s="63">
        <v>1949588</v>
      </c>
      <c r="D195" s="64"/>
      <c r="E195" s="65"/>
      <c r="F195" s="66">
        <f t="shared" si="6"/>
        <v>1949588</v>
      </c>
      <c r="G195" s="19"/>
    </row>
    <row r="196" spans="1:7" ht="15" hidden="1" customHeight="1" x14ac:dyDescent="0.25">
      <c r="A196" s="67" t="s">
        <v>168</v>
      </c>
      <c r="B196" s="63" t="s">
        <v>193</v>
      </c>
      <c r="C196" s="63">
        <v>5910499</v>
      </c>
      <c r="D196" s="64"/>
      <c r="E196" s="65"/>
      <c r="F196" s="66">
        <f t="shared" si="6"/>
        <v>5910499</v>
      </c>
      <c r="G196" s="19"/>
    </row>
    <row r="197" spans="1:7" ht="15" hidden="1" customHeight="1" x14ac:dyDescent="0.25">
      <c r="A197" s="67" t="s">
        <v>168</v>
      </c>
      <c r="B197" s="63" t="s">
        <v>194</v>
      </c>
      <c r="C197" s="63">
        <v>12195</v>
      </c>
      <c r="D197" s="64"/>
      <c r="E197" s="65"/>
      <c r="F197" s="66">
        <f t="shared" si="6"/>
        <v>12195</v>
      </c>
      <c r="G197" s="19"/>
    </row>
    <row r="198" spans="1:7" ht="15" hidden="1" customHeight="1" x14ac:dyDescent="0.25">
      <c r="A198" s="67" t="s">
        <v>168</v>
      </c>
      <c r="B198" s="63" t="s">
        <v>195</v>
      </c>
      <c r="C198" s="63">
        <v>10768</v>
      </c>
      <c r="D198" s="64"/>
      <c r="E198" s="65"/>
      <c r="F198" s="66">
        <f t="shared" si="6"/>
        <v>10768</v>
      </c>
      <c r="G198" s="19"/>
    </row>
    <row r="199" spans="1:7" ht="15" hidden="1" customHeight="1" x14ac:dyDescent="0.25">
      <c r="A199" s="67" t="s">
        <v>164</v>
      </c>
      <c r="B199" s="63" t="s">
        <v>196</v>
      </c>
      <c r="C199" s="63">
        <v>1570833</v>
      </c>
      <c r="D199" s="64"/>
      <c r="E199" s="65"/>
      <c r="F199" s="66">
        <f t="shared" si="6"/>
        <v>1570833</v>
      </c>
      <c r="G199" s="19"/>
    </row>
    <row r="200" spans="1:7" ht="15" hidden="1" customHeight="1" x14ac:dyDescent="0.25">
      <c r="A200" s="67" t="s">
        <v>171</v>
      </c>
      <c r="B200" s="63" t="s">
        <v>197</v>
      </c>
      <c r="C200" s="63">
        <v>740814</v>
      </c>
      <c r="D200" s="64"/>
      <c r="E200" s="65"/>
      <c r="F200" s="66">
        <f t="shared" si="6"/>
        <v>740814</v>
      </c>
      <c r="G200" s="19"/>
    </row>
    <row r="201" spans="1:7" ht="15" hidden="1" customHeight="1" x14ac:dyDescent="0.25">
      <c r="A201" s="67" t="s">
        <v>164</v>
      </c>
      <c r="B201" s="63" t="s">
        <v>198</v>
      </c>
      <c r="C201" s="63">
        <v>20987</v>
      </c>
      <c r="D201" s="64"/>
      <c r="E201" s="65"/>
      <c r="F201" s="66">
        <f t="shared" si="6"/>
        <v>20987</v>
      </c>
      <c r="G201" s="19"/>
    </row>
    <row r="202" spans="1:7" ht="15" hidden="1" customHeight="1" x14ac:dyDescent="0.25">
      <c r="A202" s="67" t="s">
        <v>164</v>
      </c>
      <c r="B202" s="63" t="s">
        <v>199</v>
      </c>
      <c r="C202" s="63">
        <v>146639</v>
      </c>
      <c r="D202" s="64"/>
      <c r="E202" s="65"/>
      <c r="F202" s="66">
        <f t="shared" si="6"/>
        <v>146639</v>
      </c>
      <c r="G202" s="19"/>
    </row>
    <row r="203" spans="1:7" ht="15" hidden="1" customHeight="1" x14ac:dyDescent="0.25">
      <c r="A203" s="67"/>
      <c r="B203" s="72" t="s">
        <v>200</v>
      </c>
      <c r="C203" s="73">
        <f>SUM(C171:C202)</f>
        <v>327798134</v>
      </c>
      <c r="D203" s="64">
        <f>SUM(D171:D202)</f>
        <v>50892619</v>
      </c>
      <c r="E203" s="64"/>
      <c r="F203" s="64">
        <f t="shared" ref="F203" si="7">SUM(F171:F202)</f>
        <v>276905515</v>
      </c>
      <c r="G203" s="19"/>
    </row>
    <row r="204" spans="1:7" ht="15" hidden="1" customHeight="1" x14ac:dyDescent="0.25">
      <c r="A204" s="67"/>
      <c r="B204" s="74"/>
      <c r="C204" s="74"/>
      <c r="D204" s="64"/>
      <c r="E204" s="65"/>
      <c r="F204" s="66"/>
      <c r="G204" s="19"/>
    </row>
    <row r="205" spans="1:7" ht="15" hidden="1" customHeight="1" x14ac:dyDescent="0.25">
      <c r="A205" s="67"/>
      <c r="B205" s="75" t="s">
        <v>201</v>
      </c>
      <c r="C205" s="63">
        <v>24762983</v>
      </c>
      <c r="D205" s="64"/>
      <c r="E205" s="65"/>
      <c r="F205" s="63">
        <v>24762983</v>
      </c>
      <c r="G205" s="19"/>
    </row>
    <row r="206" spans="1:7" ht="15" hidden="1" customHeight="1" x14ac:dyDescent="0.25">
      <c r="A206" s="67"/>
      <c r="B206" s="63" t="s">
        <v>202</v>
      </c>
      <c r="C206" s="63">
        <v>39954270</v>
      </c>
      <c r="D206" s="64"/>
      <c r="E206" s="65"/>
      <c r="F206" s="63">
        <v>39954270</v>
      </c>
      <c r="G206" s="19"/>
    </row>
    <row r="207" spans="1:7" ht="15" hidden="1" customHeight="1" x14ac:dyDescent="0.25">
      <c r="A207" s="67"/>
      <c r="B207" s="74"/>
      <c r="C207" s="74"/>
      <c r="D207" s="64"/>
      <c r="E207" s="65"/>
      <c r="F207" s="76">
        <f>SUM(F203:F206)</f>
        <v>341622768</v>
      </c>
      <c r="G207" s="19"/>
    </row>
    <row r="208" spans="1:7" ht="15" hidden="1" customHeight="1" x14ac:dyDescent="0.25">
      <c r="A208" s="67"/>
      <c r="B208" s="63" t="s">
        <v>203</v>
      </c>
      <c r="C208" s="63">
        <v>17436976</v>
      </c>
      <c r="D208" s="64"/>
      <c r="E208" s="65"/>
      <c r="F208" s="63">
        <v>17436976</v>
      </c>
      <c r="G208" s="19"/>
    </row>
    <row r="209" spans="1:7" ht="15" hidden="1" customHeight="1" x14ac:dyDescent="0.25">
      <c r="A209" s="71"/>
      <c r="B209" s="63"/>
      <c r="C209" s="77"/>
      <c r="D209" s="16"/>
      <c r="E209" s="52"/>
      <c r="F209" s="27"/>
      <c r="G209" s="19"/>
    </row>
    <row r="210" spans="1:7" ht="15" hidden="1" customHeight="1" x14ac:dyDescent="0.25">
      <c r="A210" s="71"/>
      <c r="B210" s="72" t="s">
        <v>204</v>
      </c>
      <c r="C210" s="78">
        <f>SUM(C203:C209)</f>
        <v>409952363</v>
      </c>
      <c r="D210" s="16"/>
      <c r="E210" s="52"/>
      <c r="F210" s="66">
        <f>SUM(F207:F209)</f>
        <v>359059744</v>
      </c>
      <c r="G210" s="19"/>
    </row>
    <row r="211" spans="1:7" ht="6.75" customHeight="1" x14ac:dyDescent="0.25">
      <c r="A211" s="14"/>
      <c r="B211" s="63"/>
      <c r="C211" s="77"/>
      <c r="D211" s="16"/>
      <c r="E211" s="52"/>
      <c r="F211" s="27"/>
      <c r="G211" s="19"/>
    </row>
    <row r="212" spans="1:7" ht="16.149999999999999" thickBot="1" x14ac:dyDescent="0.3">
      <c r="A212" s="79"/>
      <c r="B212" s="80" t="s">
        <v>205</v>
      </c>
      <c r="C212" s="80"/>
      <c r="D212" s="81"/>
      <c r="E212" s="80"/>
      <c r="F212" s="81">
        <f>SUM(F28:F166)</f>
        <v>2022565018</v>
      </c>
      <c r="G212" s="82">
        <f>SUM(G29+G73+G134+G136+G164+G166)</f>
        <v>100</v>
      </c>
    </row>
    <row r="213" spans="1:7" ht="66" customHeight="1" thickBot="1" x14ac:dyDescent="0.25">
      <c r="A213" s="92" t="s">
        <v>206</v>
      </c>
      <c r="B213" s="93"/>
      <c r="C213" s="93"/>
      <c r="D213" s="93"/>
      <c r="E213" s="93"/>
      <c r="F213" s="93"/>
      <c r="G213" s="94"/>
    </row>
    <row r="214" spans="1:7" ht="13.15" x14ac:dyDescent="0.25">
      <c r="A214" s="12"/>
      <c r="B214" s="12"/>
      <c r="C214" s="12"/>
      <c r="D214" s="12"/>
      <c r="E214" s="12"/>
      <c r="F214" s="83"/>
      <c r="G214" s="12"/>
    </row>
    <row r="215" spans="1:7" ht="13.15" x14ac:dyDescent="0.25">
      <c r="A215" s="12"/>
      <c r="B215" s="12"/>
      <c r="C215" s="12"/>
      <c r="D215" s="12"/>
      <c r="E215" s="12"/>
      <c r="F215" s="12"/>
      <c r="G215" s="12"/>
    </row>
    <row r="216" spans="1:7" ht="13.15" x14ac:dyDescent="0.25">
      <c r="A216" s="12"/>
      <c r="B216" s="12"/>
      <c r="C216" s="12"/>
      <c r="D216" s="12"/>
      <c r="E216" s="12"/>
      <c r="F216" s="12"/>
      <c r="G216" s="12"/>
    </row>
    <row r="217" spans="1:7" ht="13.15" x14ac:dyDescent="0.25">
      <c r="A217" s="12"/>
      <c r="B217" s="12"/>
      <c r="C217" s="12"/>
      <c r="D217" s="12"/>
      <c r="E217" s="12"/>
      <c r="F217" s="12"/>
      <c r="G217" s="12"/>
    </row>
    <row r="218" spans="1:7" ht="13.15" x14ac:dyDescent="0.25">
      <c r="A218" s="12"/>
      <c r="B218" s="12"/>
      <c r="C218" s="12"/>
      <c r="D218" s="12"/>
      <c r="E218" s="12"/>
      <c r="F218" s="12"/>
      <c r="G218" s="12"/>
    </row>
    <row r="219" spans="1:7" ht="13.15" x14ac:dyDescent="0.25">
      <c r="A219" s="12"/>
      <c r="B219" s="12"/>
      <c r="C219" s="12"/>
      <c r="D219" s="12"/>
      <c r="E219" s="12"/>
      <c r="F219" s="12"/>
      <c r="G219" s="12"/>
    </row>
    <row r="220" spans="1:7" ht="13.15" x14ac:dyDescent="0.25">
      <c r="A220" s="12"/>
      <c r="B220" s="12"/>
      <c r="C220" s="12"/>
      <c r="D220" s="12"/>
      <c r="E220" s="12"/>
      <c r="F220" s="12"/>
      <c r="G220" s="12"/>
    </row>
    <row r="221" spans="1:7" ht="13.15" x14ac:dyDescent="0.25">
      <c r="A221" s="12"/>
      <c r="B221" s="12"/>
      <c r="C221" s="12"/>
      <c r="D221" s="12"/>
      <c r="E221" s="12"/>
      <c r="F221" s="12"/>
      <c r="G221" s="12"/>
    </row>
    <row r="222" spans="1:7" ht="13.15" x14ac:dyDescent="0.25">
      <c r="A222" s="12"/>
      <c r="B222" s="12"/>
      <c r="C222" s="12"/>
      <c r="D222" s="12"/>
      <c r="E222" s="12"/>
      <c r="F222" s="12"/>
      <c r="G222" s="12"/>
    </row>
    <row r="223" spans="1:7" ht="13.15" x14ac:dyDescent="0.25">
      <c r="A223" s="12"/>
      <c r="B223" s="12"/>
      <c r="C223" s="12"/>
      <c r="D223" s="12"/>
      <c r="E223" s="12"/>
      <c r="F223" s="12"/>
      <c r="G223" s="12"/>
    </row>
    <row r="224" spans="1:7" ht="13.15" x14ac:dyDescent="0.25">
      <c r="A224" s="12"/>
      <c r="B224" s="12"/>
      <c r="C224" s="12"/>
      <c r="D224" s="12"/>
      <c r="E224" s="12"/>
      <c r="F224" s="12"/>
      <c r="G224" s="12"/>
    </row>
    <row r="225" spans="1:7" ht="13.15" x14ac:dyDescent="0.25">
      <c r="A225" s="12"/>
      <c r="B225" s="12"/>
      <c r="C225" s="12"/>
      <c r="D225" s="12"/>
      <c r="E225" s="12"/>
      <c r="F225" s="12"/>
      <c r="G225" s="12"/>
    </row>
    <row r="226" spans="1:7" ht="13.15" x14ac:dyDescent="0.25">
      <c r="A226" s="12"/>
      <c r="B226" s="12"/>
      <c r="C226" s="12"/>
      <c r="D226" s="12"/>
      <c r="E226" s="12"/>
      <c r="F226" s="12"/>
      <c r="G226" s="12"/>
    </row>
    <row r="227" spans="1:7" ht="13.15" x14ac:dyDescent="0.25">
      <c r="A227" s="12"/>
      <c r="B227" s="12"/>
      <c r="C227" s="12"/>
      <c r="D227" s="12"/>
      <c r="E227" s="12"/>
      <c r="F227" s="12"/>
      <c r="G227" s="12"/>
    </row>
    <row r="228" spans="1:7" ht="13.15" x14ac:dyDescent="0.25">
      <c r="A228" s="12"/>
      <c r="B228" s="12"/>
      <c r="C228" s="12"/>
      <c r="D228" s="12"/>
      <c r="E228" s="12"/>
      <c r="F228" s="12"/>
      <c r="G228" s="12"/>
    </row>
    <row r="229" spans="1:7" ht="13.15" x14ac:dyDescent="0.25">
      <c r="A229" s="12"/>
      <c r="B229" s="12"/>
      <c r="C229" s="12"/>
      <c r="D229" s="12"/>
      <c r="E229" s="12"/>
      <c r="F229" s="12"/>
      <c r="G229" s="12"/>
    </row>
    <row r="230" spans="1:7" ht="13.15" x14ac:dyDescent="0.25">
      <c r="A230" s="12"/>
      <c r="B230" s="12"/>
      <c r="C230" s="12"/>
      <c r="D230" s="12"/>
      <c r="E230" s="12"/>
      <c r="F230" s="12"/>
      <c r="G230" s="12"/>
    </row>
    <row r="231" spans="1:7" ht="13.15" x14ac:dyDescent="0.25">
      <c r="A231" s="12"/>
      <c r="B231" s="12"/>
      <c r="C231" s="12"/>
      <c r="D231" s="12"/>
      <c r="E231" s="12"/>
      <c r="F231" s="12"/>
      <c r="G231" s="12"/>
    </row>
    <row r="232" spans="1:7" ht="13.15" x14ac:dyDescent="0.25">
      <c r="A232" s="12"/>
      <c r="B232" s="12"/>
      <c r="C232" s="12"/>
      <c r="D232" s="12"/>
      <c r="E232" s="12"/>
      <c r="F232" s="12"/>
      <c r="G232" s="12"/>
    </row>
    <row r="233" spans="1:7" ht="13.15" x14ac:dyDescent="0.25">
      <c r="A233" s="12"/>
      <c r="B233" s="12"/>
      <c r="C233" s="12"/>
      <c r="D233" s="12"/>
      <c r="E233" s="12"/>
      <c r="F233" s="12"/>
      <c r="G233" s="12"/>
    </row>
    <row r="234" spans="1:7" ht="13.15" x14ac:dyDescent="0.25">
      <c r="A234" s="12"/>
      <c r="B234" s="12"/>
      <c r="C234" s="12"/>
      <c r="D234" s="12"/>
      <c r="E234" s="12"/>
      <c r="F234" s="12"/>
      <c r="G234" s="12"/>
    </row>
    <row r="235" spans="1:7" ht="13.15" x14ac:dyDescent="0.25">
      <c r="A235" s="12"/>
      <c r="B235" s="12"/>
      <c r="C235" s="12"/>
      <c r="D235" s="12"/>
      <c r="E235" s="12"/>
      <c r="F235" s="12"/>
      <c r="G235" s="12"/>
    </row>
    <row r="236" spans="1:7" ht="13.15" x14ac:dyDescent="0.25">
      <c r="A236" s="12"/>
      <c r="B236" s="12"/>
      <c r="C236" s="12"/>
      <c r="D236" s="12"/>
      <c r="E236" s="12"/>
      <c r="F236" s="12"/>
      <c r="G236" s="12"/>
    </row>
    <row r="237" spans="1:7" ht="13.15" x14ac:dyDescent="0.25">
      <c r="A237" s="12"/>
      <c r="B237" s="12"/>
      <c r="C237" s="12"/>
      <c r="D237" s="12"/>
      <c r="E237" s="12"/>
      <c r="F237" s="12"/>
      <c r="G237" s="12"/>
    </row>
    <row r="238" spans="1:7" ht="13.15" x14ac:dyDescent="0.25">
      <c r="A238" s="12"/>
      <c r="B238" s="12"/>
      <c r="C238" s="12"/>
      <c r="D238" s="12"/>
      <c r="E238" s="12"/>
      <c r="F238" s="12"/>
      <c r="G238" s="12"/>
    </row>
    <row r="239" spans="1:7" x14ac:dyDescent="0.2">
      <c r="A239" s="12"/>
      <c r="B239" s="12"/>
      <c r="C239" s="12"/>
      <c r="D239" s="12"/>
      <c r="E239" s="12"/>
      <c r="F239" s="12"/>
      <c r="G239" s="12"/>
    </row>
    <row r="240" spans="1:7" x14ac:dyDescent="0.2">
      <c r="A240" s="12"/>
      <c r="B240" s="12"/>
      <c r="C240" s="12"/>
      <c r="D240" s="12"/>
      <c r="E240" s="12"/>
      <c r="F240" s="12"/>
      <c r="G240" s="12"/>
    </row>
    <row r="241" spans="1:7" x14ac:dyDescent="0.2">
      <c r="A241" s="12"/>
      <c r="B241" s="12"/>
      <c r="C241" s="12"/>
      <c r="D241" s="12"/>
      <c r="E241" s="12"/>
      <c r="F241" s="12"/>
      <c r="G241" s="12"/>
    </row>
    <row r="242" spans="1:7" x14ac:dyDescent="0.2">
      <c r="A242" s="12"/>
      <c r="B242" s="12"/>
      <c r="C242" s="12"/>
      <c r="D242" s="12"/>
      <c r="E242" s="12"/>
      <c r="F242" s="12"/>
      <c r="G242" s="12"/>
    </row>
    <row r="243" spans="1:7" x14ac:dyDescent="0.2">
      <c r="A243" s="12"/>
      <c r="B243" s="12"/>
      <c r="C243" s="12"/>
      <c r="D243" s="12"/>
      <c r="E243" s="12"/>
      <c r="F243" s="12"/>
      <c r="G243" s="12"/>
    </row>
    <row r="244" spans="1:7" x14ac:dyDescent="0.2">
      <c r="A244" s="12"/>
      <c r="B244" s="12"/>
      <c r="C244" s="12"/>
      <c r="D244" s="12"/>
      <c r="E244" s="12"/>
      <c r="F244" s="12"/>
      <c r="G244" s="12"/>
    </row>
    <row r="245" spans="1:7" x14ac:dyDescent="0.2">
      <c r="A245" s="12"/>
      <c r="B245" s="12"/>
      <c r="C245" s="12"/>
      <c r="D245" s="12"/>
      <c r="E245" s="12"/>
      <c r="F245" s="12"/>
      <c r="G245" s="12"/>
    </row>
    <row r="246" spans="1:7" x14ac:dyDescent="0.2">
      <c r="A246" s="12"/>
      <c r="B246" s="12"/>
      <c r="C246" s="12"/>
      <c r="D246" s="12"/>
      <c r="E246" s="12"/>
      <c r="F246" s="12"/>
      <c r="G246" s="12"/>
    </row>
    <row r="247" spans="1:7" x14ac:dyDescent="0.2">
      <c r="A247" s="12"/>
      <c r="B247" s="12"/>
      <c r="C247" s="12"/>
      <c r="D247" s="12"/>
      <c r="E247" s="12"/>
      <c r="F247" s="12"/>
      <c r="G247" s="12"/>
    </row>
    <row r="248" spans="1:7" x14ac:dyDescent="0.2">
      <c r="A248" s="12"/>
      <c r="B248" s="12"/>
      <c r="C248" s="12"/>
      <c r="D248" s="12"/>
      <c r="E248" s="12"/>
      <c r="F248" s="12"/>
      <c r="G248" s="12"/>
    </row>
    <row r="249" spans="1:7" x14ac:dyDescent="0.2">
      <c r="A249" s="12"/>
      <c r="B249" s="12"/>
      <c r="C249" s="12"/>
      <c r="D249" s="12"/>
      <c r="E249" s="12"/>
      <c r="F249" s="12"/>
      <c r="G249" s="12"/>
    </row>
    <row r="250" spans="1:7" x14ac:dyDescent="0.2">
      <c r="A250" s="12"/>
      <c r="B250" s="12"/>
      <c r="C250" s="12"/>
      <c r="D250" s="12"/>
      <c r="E250" s="12"/>
      <c r="F250" s="12"/>
      <c r="G250" s="12"/>
    </row>
    <row r="251" spans="1:7" x14ac:dyDescent="0.2">
      <c r="A251" s="12"/>
      <c r="B251" s="12"/>
      <c r="C251" s="12"/>
      <c r="D251" s="12"/>
      <c r="E251" s="12"/>
      <c r="F251" s="12"/>
      <c r="G251" s="12"/>
    </row>
    <row r="252" spans="1:7" x14ac:dyDescent="0.2">
      <c r="A252" s="12"/>
      <c r="B252" s="12"/>
      <c r="C252" s="12"/>
      <c r="D252" s="12"/>
      <c r="E252" s="12"/>
      <c r="F252" s="12"/>
      <c r="G252" s="12"/>
    </row>
    <row r="253" spans="1:7" x14ac:dyDescent="0.2">
      <c r="A253" s="12"/>
      <c r="B253" s="12"/>
      <c r="C253" s="12"/>
      <c r="D253" s="12"/>
      <c r="E253" s="12"/>
      <c r="F253" s="12"/>
      <c r="G253" s="12"/>
    </row>
    <row r="254" spans="1:7" x14ac:dyDescent="0.2">
      <c r="A254" s="12"/>
      <c r="B254" s="12"/>
      <c r="C254" s="12"/>
      <c r="D254" s="12"/>
      <c r="E254" s="12"/>
      <c r="F254" s="12"/>
      <c r="G254" s="12"/>
    </row>
    <row r="255" spans="1:7" x14ac:dyDescent="0.2">
      <c r="A255" s="12"/>
      <c r="B255" s="12"/>
      <c r="C255" s="12"/>
      <c r="D255" s="12"/>
      <c r="E255" s="12"/>
      <c r="F255" s="12"/>
      <c r="G255" s="12"/>
    </row>
    <row r="256" spans="1:7" x14ac:dyDescent="0.2">
      <c r="A256" s="12"/>
      <c r="B256" s="12"/>
      <c r="C256" s="12"/>
      <c r="D256" s="12"/>
      <c r="E256" s="12"/>
      <c r="F256" s="12"/>
      <c r="G256" s="12"/>
    </row>
    <row r="257" spans="1:7" x14ac:dyDescent="0.2">
      <c r="A257" s="12"/>
      <c r="B257" s="12"/>
      <c r="C257" s="12"/>
      <c r="D257" s="12"/>
      <c r="E257" s="12"/>
      <c r="F257" s="12"/>
      <c r="G257" s="12"/>
    </row>
    <row r="258" spans="1:7" x14ac:dyDescent="0.2">
      <c r="A258" s="12"/>
      <c r="B258" s="12"/>
      <c r="C258" s="12"/>
      <c r="D258" s="12"/>
      <c r="E258" s="12"/>
      <c r="F258" s="12"/>
      <c r="G258" s="12"/>
    </row>
    <row r="259" spans="1:7" x14ac:dyDescent="0.2">
      <c r="A259" s="12"/>
      <c r="B259" s="12"/>
      <c r="C259" s="12"/>
      <c r="D259" s="12"/>
      <c r="E259" s="12"/>
      <c r="F259" s="12"/>
      <c r="G259" s="12"/>
    </row>
    <row r="260" spans="1:7" x14ac:dyDescent="0.2">
      <c r="A260" s="12"/>
      <c r="B260" s="12"/>
      <c r="C260" s="12"/>
      <c r="D260" s="12"/>
      <c r="E260" s="12"/>
      <c r="F260" s="12"/>
      <c r="G260" s="12"/>
    </row>
    <row r="261" spans="1:7" x14ac:dyDescent="0.2">
      <c r="A261" s="12"/>
      <c r="B261" s="12"/>
      <c r="C261" s="12"/>
      <c r="D261" s="12"/>
      <c r="E261" s="12"/>
      <c r="F261" s="12"/>
      <c r="G261" s="12"/>
    </row>
    <row r="262" spans="1:7" x14ac:dyDescent="0.2">
      <c r="A262" s="12"/>
      <c r="B262" s="12"/>
      <c r="C262" s="12"/>
      <c r="D262" s="12"/>
      <c r="E262" s="12"/>
      <c r="F262" s="12"/>
      <c r="G262" s="12"/>
    </row>
    <row r="263" spans="1:7" x14ac:dyDescent="0.2">
      <c r="A263" s="12"/>
      <c r="B263" s="12"/>
      <c r="C263" s="12"/>
      <c r="D263" s="12"/>
      <c r="E263" s="12"/>
      <c r="F263" s="12"/>
      <c r="G263" s="12"/>
    </row>
    <row r="264" spans="1:7" x14ac:dyDescent="0.2">
      <c r="A264" s="12"/>
      <c r="B264" s="12"/>
      <c r="C264" s="12"/>
      <c r="D264" s="12"/>
      <c r="E264" s="12"/>
      <c r="F264" s="12"/>
      <c r="G264" s="12"/>
    </row>
    <row r="265" spans="1:7" x14ac:dyDescent="0.2">
      <c r="A265" s="12"/>
      <c r="B265" s="12"/>
      <c r="C265" s="12"/>
      <c r="D265" s="12"/>
      <c r="E265" s="12"/>
      <c r="F265" s="12"/>
      <c r="G265" s="12"/>
    </row>
    <row r="266" spans="1:7" x14ac:dyDescent="0.2">
      <c r="A266" s="12"/>
      <c r="B266" s="12"/>
      <c r="C266" s="12"/>
      <c r="D266" s="12"/>
      <c r="E266" s="12"/>
      <c r="F266" s="12"/>
      <c r="G266" s="12"/>
    </row>
    <row r="267" spans="1:7" x14ac:dyDescent="0.2">
      <c r="A267" s="12"/>
      <c r="B267" s="12"/>
      <c r="C267" s="12"/>
      <c r="D267" s="12"/>
      <c r="E267" s="12"/>
      <c r="F267" s="12"/>
      <c r="G267" s="12"/>
    </row>
    <row r="268" spans="1:7" x14ac:dyDescent="0.2">
      <c r="A268" s="12"/>
      <c r="B268" s="12"/>
      <c r="C268" s="12"/>
      <c r="D268" s="12"/>
      <c r="E268" s="12"/>
      <c r="F268" s="12"/>
      <c r="G268" s="12"/>
    </row>
    <row r="269" spans="1:7" x14ac:dyDescent="0.2">
      <c r="A269" s="12"/>
      <c r="B269" s="12"/>
      <c r="C269" s="12"/>
      <c r="D269" s="12"/>
      <c r="E269" s="12"/>
      <c r="F269" s="12"/>
      <c r="G269" s="12"/>
    </row>
    <row r="270" spans="1:7" x14ac:dyDescent="0.2">
      <c r="A270" s="12"/>
      <c r="B270" s="12"/>
      <c r="C270" s="12"/>
      <c r="D270" s="12"/>
      <c r="E270" s="12"/>
      <c r="F270" s="12"/>
      <c r="G270" s="12"/>
    </row>
    <row r="271" spans="1:7" x14ac:dyDescent="0.2">
      <c r="A271" s="12"/>
      <c r="B271" s="12"/>
      <c r="C271" s="12"/>
      <c r="D271" s="12"/>
      <c r="E271" s="12"/>
      <c r="F271" s="12"/>
      <c r="G271" s="12"/>
    </row>
    <row r="272" spans="1:7" x14ac:dyDescent="0.2">
      <c r="A272" s="12"/>
      <c r="B272" s="12"/>
      <c r="C272" s="12"/>
      <c r="D272" s="12"/>
      <c r="E272" s="12"/>
      <c r="F272" s="12"/>
      <c r="G272" s="12"/>
    </row>
    <row r="273" spans="1:7" x14ac:dyDescent="0.2">
      <c r="A273" s="12"/>
      <c r="B273" s="12"/>
      <c r="C273" s="12"/>
      <c r="D273" s="12"/>
      <c r="E273" s="12"/>
      <c r="F273" s="12"/>
      <c r="G273" s="12"/>
    </row>
    <row r="274" spans="1:7" x14ac:dyDescent="0.2">
      <c r="A274" s="12"/>
      <c r="B274" s="12"/>
      <c r="C274" s="12"/>
      <c r="D274" s="12"/>
      <c r="E274" s="12"/>
      <c r="F274" s="12"/>
      <c r="G274" s="12"/>
    </row>
    <row r="275" spans="1:7" x14ac:dyDescent="0.2">
      <c r="A275" s="12"/>
      <c r="B275" s="12"/>
      <c r="C275" s="12"/>
      <c r="D275" s="12"/>
      <c r="E275" s="12"/>
      <c r="F275" s="12"/>
      <c r="G275" s="12"/>
    </row>
    <row r="276" spans="1:7" x14ac:dyDescent="0.2">
      <c r="A276" s="12"/>
      <c r="B276" s="12"/>
      <c r="C276" s="12"/>
      <c r="D276" s="12"/>
      <c r="E276" s="12"/>
      <c r="F276" s="12"/>
      <c r="G276" s="12"/>
    </row>
    <row r="277" spans="1:7" x14ac:dyDescent="0.2">
      <c r="A277" s="12"/>
      <c r="B277" s="12"/>
      <c r="C277" s="12"/>
      <c r="D277" s="12"/>
      <c r="E277" s="12"/>
      <c r="F277" s="12"/>
      <c r="G277" s="12"/>
    </row>
    <row r="278" spans="1:7" x14ac:dyDescent="0.2">
      <c r="A278" s="12"/>
      <c r="B278" s="12"/>
      <c r="C278" s="12"/>
      <c r="D278" s="12"/>
      <c r="E278" s="12"/>
      <c r="F278" s="12"/>
      <c r="G278" s="12"/>
    </row>
    <row r="279" spans="1:7" x14ac:dyDescent="0.2">
      <c r="A279" s="12"/>
      <c r="B279" s="12"/>
      <c r="C279" s="12"/>
      <c r="D279" s="12"/>
      <c r="E279" s="12"/>
      <c r="F279" s="12"/>
      <c r="G279" s="12"/>
    </row>
    <row r="280" spans="1:7" x14ac:dyDescent="0.2">
      <c r="A280" s="12"/>
      <c r="B280" s="12"/>
      <c r="C280" s="12"/>
      <c r="D280" s="12"/>
      <c r="E280" s="12"/>
      <c r="F280" s="12"/>
      <c r="G280" s="12"/>
    </row>
    <row r="281" spans="1:7" x14ac:dyDescent="0.2">
      <c r="A281" s="12"/>
      <c r="B281" s="12"/>
      <c r="C281" s="12"/>
      <c r="D281" s="12"/>
      <c r="E281" s="12"/>
      <c r="F281" s="12"/>
      <c r="G281" s="12"/>
    </row>
    <row r="282" spans="1:7" x14ac:dyDescent="0.2">
      <c r="A282" s="12"/>
      <c r="B282" s="12"/>
      <c r="C282" s="12"/>
      <c r="D282" s="12"/>
      <c r="E282" s="12"/>
      <c r="F282" s="12"/>
      <c r="G282" s="12"/>
    </row>
    <row r="283" spans="1:7" x14ac:dyDescent="0.2">
      <c r="A283" s="12"/>
      <c r="B283" s="12"/>
      <c r="C283" s="12"/>
      <c r="D283" s="12"/>
      <c r="E283" s="12"/>
      <c r="F283" s="12"/>
      <c r="G283" s="12"/>
    </row>
    <row r="284" spans="1:7" x14ac:dyDescent="0.2">
      <c r="A284" s="12"/>
      <c r="B284" s="12"/>
      <c r="C284" s="12"/>
      <c r="D284" s="12"/>
      <c r="E284" s="12"/>
      <c r="F284" s="12"/>
      <c r="G284" s="12"/>
    </row>
    <row r="285" spans="1:7" x14ac:dyDescent="0.2">
      <c r="A285" s="12"/>
      <c r="B285" s="12"/>
      <c r="C285" s="12"/>
      <c r="D285" s="12"/>
      <c r="E285" s="12"/>
      <c r="F285" s="12"/>
      <c r="G285" s="12"/>
    </row>
    <row r="286" spans="1:7" x14ac:dyDescent="0.2">
      <c r="A286" s="12"/>
      <c r="B286" s="12"/>
      <c r="C286" s="12"/>
      <c r="D286" s="12"/>
      <c r="E286" s="12"/>
      <c r="F286" s="12"/>
      <c r="G286" s="12"/>
    </row>
    <row r="287" spans="1:7" x14ac:dyDescent="0.2">
      <c r="A287" s="12"/>
      <c r="B287" s="12"/>
      <c r="C287" s="12"/>
      <c r="D287" s="12"/>
      <c r="E287" s="12"/>
      <c r="F287" s="12"/>
      <c r="G287" s="12"/>
    </row>
    <row r="288" spans="1:7" x14ac:dyDescent="0.2">
      <c r="A288" s="12"/>
      <c r="B288" s="12"/>
      <c r="C288" s="12"/>
      <c r="D288" s="12"/>
      <c r="E288" s="12"/>
      <c r="F288" s="12"/>
      <c r="G288" s="12"/>
    </row>
    <row r="289" spans="1:7" x14ac:dyDescent="0.2">
      <c r="A289" s="12"/>
      <c r="B289" s="12"/>
      <c r="C289" s="12"/>
      <c r="D289" s="12"/>
      <c r="E289" s="12"/>
      <c r="F289" s="12"/>
      <c r="G289" s="12"/>
    </row>
    <row r="290" spans="1:7" x14ac:dyDescent="0.2">
      <c r="A290" s="12"/>
      <c r="B290" s="12"/>
      <c r="C290" s="12"/>
      <c r="D290" s="12"/>
      <c r="E290" s="12"/>
      <c r="F290" s="12"/>
      <c r="G290" s="12"/>
    </row>
    <row r="291" spans="1:7" x14ac:dyDescent="0.2">
      <c r="A291" s="12"/>
      <c r="B291" s="12"/>
      <c r="C291" s="12"/>
      <c r="D291" s="12"/>
      <c r="E291" s="12"/>
      <c r="F291" s="12"/>
      <c r="G291" s="12"/>
    </row>
    <row r="292" spans="1:7" x14ac:dyDescent="0.2">
      <c r="A292" s="12"/>
      <c r="B292" s="12"/>
      <c r="C292" s="12"/>
      <c r="D292" s="12"/>
      <c r="E292" s="12"/>
      <c r="F292" s="12"/>
      <c r="G292" s="12"/>
    </row>
    <row r="293" spans="1:7" x14ac:dyDescent="0.2">
      <c r="A293" s="12"/>
      <c r="B293" s="12"/>
      <c r="C293" s="12"/>
      <c r="D293" s="12"/>
      <c r="E293" s="12"/>
      <c r="F293" s="12"/>
      <c r="G293" s="12"/>
    </row>
    <row r="294" spans="1:7" x14ac:dyDescent="0.2">
      <c r="A294" s="12"/>
      <c r="B294" s="12"/>
      <c r="C294" s="12"/>
      <c r="D294" s="12"/>
      <c r="E294" s="12"/>
      <c r="F294" s="12"/>
      <c r="G294" s="12"/>
    </row>
    <row r="295" spans="1:7" x14ac:dyDescent="0.2">
      <c r="A295" s="12"/>
      <c r="B295" s="12"/>
      <c r="C295" s="12"/>
      <c r="D295" s="12"/>
      <c r="E295" s="12"/>
      <c r="F295" s="12"/>
      <c r="G295" s="12"/>
    </row>
    <row r="296" spans="1:7" x14ac:dyDescent="0.2">
      <c r="A296" s="12"/>
      <c r="B296" s="12"/>
      <c r="C296" s="12"/>
      <c r="D296" s="12"/>
      <c r="E296" s="12"/>
      <c r="F296" s="12"/>
      <c r="G296" s="12"/>
    </row>
    <row r="297" spans="1:7" x14ac:dyDescent="0.2">
      <c r="A297" s="12"/>
      <c r="B297" s="12"/>
      <c r="C297" s="12"/>
      <c r="D297" s="12"/>
      <c r="E297" s="12"/>
      <c r="F297" s="12"/>
      <c r="G297" s="12"/>
    </row>
    <row r="298" spans="1:7" x14ac:dyDescent="0.2">
      <c r="A298" s="12"/>
      <c r="B298" s="12"/>
      <c r="C298" s="12"/>
      <c r="D298" s="12"/>
      <c r="E298" s="12"/>
      <c r="F298" s="12"/>
      <c r="G298" s="12"/>
    </row>
    <row r="299" spans="1:7" x14ac:dyDescent="0.2">
      <c r="A299" s="12"/>
      <c r="B299" s="12"/>
      <c r="C299" s="12"/>
      <c r="D299" s="12"/>
      <c r="E299" s="12"/>
      <c r="F299" s="12"/>
      <c r="G299" s="12"/>
    </row>
    <row r="300" spans="1:7" x14ac:dyDescent="0.2">
      <c r="A300" s="12"/>
      <c r="B300" s="12"/>
      <c r="C300" s="12"/>
      <c r="D300" s="12"/>
      <c r="E300" s="12"/>
      <c r="F300" s="12"/>
      <c r="G300" s="12"/>
    </row>
    <row r="301" spans="1:7" x14ac:dyDescent="0.2">
      <c r="A301" s="12"/>
      <c r="B301" s="12"/>
      <c r="C301" s="12"/>
      <c r="D301" s="12"/>
      <c r="E301" s="12"/>
      <c r="F301" s="12"/>
      <c r="G301" s="12"/>
    </row>
    <row r="302" spans="1:7" x14ac:dyDescent="0.2">
      <c r="A302" s="12"/>
      <c r="B302" s="12"/>
      <c r="C302" s="12"/>
      <c r="D302" s="12"/>
      <c r="E302" s="12"/>
      <c r="F302" s="12"/>
      <c r="G302" s="12"/>
    </row>
    <row r="303" spans="1:7" x14ac:dyDescent="0.2">
      <c r="A303" s="12"/>
      <c r="B303" s="12"/>
      <c r="C303" s="12"/>
      <c r="D303" s="12"/>
      <c r="E303" s="12"/>
      <c r="F303" s="12"/>
      <c r="G303" s="12"/>
    </row>
    <row r="304" spans="1:7" x14ac:dyDescent="0.2">
      <c r="A304" s="12"/>
      <c r="B304" s="12"/>
      <c r="C304" s="12"/>
      <c r="D304" s="12"/>
      <c r="E304" s="12"/>
      <c r="F304" s="12"/>
      <c r="G304" s="12"/>
    </row>
    <row r="305" spans="1:7" x14ac:dyDescent="0.2">
      <c r="A305" s="12"/>
      <c r="B305" s="12"/>
      <c r="C305" s="12"/>
      <c r="D305" s="12"/>
      <c r="E305" s="12"/>
      <c r="F305" s="12"/>
      <c r="G305" s="12"/>
    </row>
    <row r="306" spans="1:7" x14ac:dyDescent="0.2">
      <c r="A306" s="12"/>
      <c r="B306" s="12"/>
      <c r="C306" s="12"/>
      <c r="D306" s="12"/>
      <c r="E306" s="12"/>
      <c r="F306" s="12"/>
      <c r="G306" s="12"/>
    </row>
    <row r="307" spans="1:7" x14ac:dyDescent="0.2">
      <c r="A307" s="12"/>
      <c r="B307" s="12"/>
      <c r="C307" s="12"/>
      <c r="D307" s="12"/>
      <c r="E307" s="12"/>
      <c r="F307" s="12"/>
      <c r="G307" s="12"/>
    </row>
    <row r="308" spans="1:7" x14ac:dyDescent="0.2">
      <c r="A308" s="12"/>
      <c r="B308" s="12"/>
      <c r="C308" s="12"/>
      <c r="D308" s="12"/>
      <c r="E308" s="12"/>
      <c r="F308" s="12"/>
      <c r="G308" s="12"/>
    </row>
    <row r="309" spans="1:7" x14ac:dyDescent="0.2">
      <c r="A309" s="12"/>
      <c r="B309" s="12"/>
      <c r="C309" s="12"/>
      <c r="D309" s="12"/>
      <c r="E309" s="12"/>
      <c r="F309" s="12"/>
      <c r="G309" s="12"/>
    </row>
    <row r="310" spans="1:7" x14ac:dyDescent="0.2">
      <c r="A310" s="12"/>
      <c r="B310" s="12"/>
      <c r="C310" s="12"/>
      <c r="D310" s="12"/>
      <c r="E310" s="12"/>
      <c r="F310" s="12"/>
      <c r="G310" s="12"/>
    </row>
    <row r="311" spans="1:7" x14ac:dyDescent="0.2">
      <c r="A311" s="12"/>
      <c r="B311" s="12"/>
      <c r="C311" s="12"/>
      <c r="D311" s="12"/>
      <c r="E311" s="12"/>
      <c r="F311" s="12"/>
      <c r="G311" s="12"/>
    </row>
    <row r="312" spans="1:7" x14ac:dyDescent="0.2">
      <c r="A312" s="12"/>
      <c r="B312" s="12"/>
      <c r="C312" s="12"/>
      <c r="D312" s="12"/>
      <c r="E312" s="12"/>
      <c r="F312" s="12"/>
      <c r="G312" s="12"/>
    </row>
    <row r="313" spans="1:7" x14ac:dyDescent="0.2">
      <c r="A313" s="12"/>
      <c r="B313" s="12"/>
      <c r="C313" s="12"/>
      <c r="D313" s="12"/>
      <c r="E313" s="12"/>
      <c r="F313" s="12"/>
      <c r="G313" s="12"/>
    </row>
    <row r="314" spans="1:7" x14ac:dyDescent="0.2">
      <c r="A314" s="12"/>
      <c r="B314" s="12"/>
      <c r="C314" s="12"/>
      <c r="D314" s="12"/>
      <c r="E314" s="12"/>
      <c r="F314" s="12"/>
      <c r="G314" s="12"/>
    </row>
    <row r="315" spans="1:7" x14ac:dyDescent="0.2">
      <c r="A315" s="12"/>
      <c r="B315" s="12"/>
      <c r="C315" s="12"/>
      <c r="D315" s="12"/>
      <c r="E315" s="12"/>
      <c r="F315" s="12"/>
      <c r="G315" s="12"/>
    </row>
    <row r="316" spans="1:7" x14ac:dyDescent="0.2">
      <c r="A316" s="12"/>
      <c r="B316" s="12"/>
      <c r="C316" s="12"/>
      <c r="D316" s="12"/>
      <c r="E316" s="12"/>
      <c r="F316" s="12"/>
      <c r="G316" s="12"/>
    </row>
    <row r="317" spans="1:7" x14ac:dyDescent="0.2">
      <c r="A317" s="12"/>
      <c r="B317" s="12"/>
      <c r="C317" s="12"/>
      <c r="D317" s="12"/>
      <c r="E317" s="12"/>
      <c r="F317" s="12"/>
      <c r="G317" s="12"/>
    </row>
    <row r="318" spans="1:7" x14ac:dyDescent="0.2">
      <c r="A318" s="12"/>
      <c r="B318" s="12"/>
      <c r="C318" s="12"/>
      <c r="D318" s="12"/>
      <c r="E318" s="12"/>
      <c r="F318" s="12"/>
      <c r="G318" s="12"/>
    </row>
    <row r="319" spans="1:7" x14ac:dyDescent="0.2">
      <c r="A319" s="12"/>
      <c r="B319" s="12"/>
      <c r="C319" s="12"/>
      <c r="D319" s="12"/>
      <c r="E319" s="12"/>
      <c r="F319" s="12"/>
      <c r="G319" s="12"/>
    </row>
    <row r="320" spans="1:7" x14ac:dyDescent="0.2">
      <c r="A320" s="12"/>
      <c r="B320" s="12"/>
      <c r="C320" s="12"/>
      <c r="D320" s="12"/>
      <c r="E320" s="12"/>
      <c r="F320" s="12"/>
      <c r="G320" s="12"/>
    </row>
    <row r="321" spans="1:7" x14ac:dyDescent="0.2">
      <c r="A321" s="12"/>
      <c r="B321" s="12"/>
      <c r="C321" s="12"/>
      <c r="D321" s="12"/>
      <c r="E321" s="12"/>
      <c r="F321" s="12"/>
      <c r="G321" s="12"/>
    </row>
    <row r="322" spans="1:7" x14ac:dyDescent="0.2">
      <c r="A322" s="12"/>
      <c r="B322" s="12"/>
      <c r="C322" s="12"/>
      <c r="D322" s="12"/>
      <c r="E322" s="12"/>
      <c r="F322" s="12"/>
      <c r="G322" s="12"/>
    </row>
    <row r="323" spans="1:7" x14ac:dyDescent="0.2">
      <c r="A323" s="12"/>
      <c r="B323" s="12"/>
      <c r="C323" s="12"/>
      <c r="D323" s="12"/>
      <c r="E323" s="12"/>
      <c r="F323" s="12"/>
      <c r="G323" s="12"/>
    </row>
    <row r="324" spans="1:7" x14ac:dyDescent="0.2">
      <c r="A324" s="12"/>
      <c r="B324" s="12"/>
      <c r="C324" s="12"/>
      <c r="D324" s="12"/>
      <c r="E324" s="12"/>
      <c r="F324" s="12"/>
      <c r="G324" s="12"/>
    </row>
    <row r="325" spans="1:7" x14ac:dyDescent="0.2">
      <c r="A325" s="12"/>
      <c r="B325" s="12"/>
      <c r="C325" s="12"/>
      <c r="D325" s="12"/>
      <c r="E325" s="12"/>
      <c r="F325" s="12"/>
      <c r="G325" s="12"/>
    </row>
    <row r="326" spans="1:7" x14ac:dyDescent="0.2">
      <c r="A326" s="12"/>
      <c r="B326" s="12"/>
      <c r="C326" s="12"/>
      <c r="D326" s="12"/>
      <c r="E326" s="12"/>
      <c r="F326" s="12"/>
      <c r="G326" s="12"/>
    </row>
    <row r="327" spans="1:7" x14ac:dyDescent="0.2">
      <c r="A327" s="12"/>
      <c r="B327" s="12"/>
      <c r="C327" s="12"/>
      <c r="D327" s="12"/>
      <c r="E327" s="12"/>
      <c r="F327" s="12"/>
      <c r="G327" s="12"/>
    </row>
    <row r="328" spans="1:7" x14ac:dyDescent="0.2">
      <c r="A328" s="12"/>
      <c r="B328" s="12"/>
      <c r="C328" s="12"/>
      <c r="D328" s="12"/>
      <c r="E328" s="12"/>
      <c r="F328" s="12"/>
      <c r="G328" s="12"/>
    </row>
    <row r="329" spans="1:7" x14ac:dyDescent="0.2">
      <c r="A329" s="12"/>
      <c r="B329" s="12"/>
      <c r="C329" s="12"/>
      <c r="D329" s="12"/>
      <c r="E329" s="12"/>
      <c r="F329" s="12"/>
      <c r="G329" s="12"/>
    </row>
    <row r="330" spans="1:7" x14ac:dyDescent="0.2">
      <c r="A330" s="12"/>
      <c r="B330" s="12"/>
      <c r="C330" s="12"/>
      <c r="D330" s="12"/>
      <c r="E330" s="12"/>
      <c r="F330" s="12"/>
      <c r="G330" s="12"/>
    </row>
    <row r="331" spans="1:7" x14ac:dyDescent="0.2">
      <c r="A331" s="12"/>
      <c r="B331" s="12"/>
      <c r="C331" s="12"/>
      <c r="D331" s="12"/>
      <c r="E331" s="12"/>
      <c r="F331" s="12"/>
      <c r="G331" s="12"/>
    </row>
    <row r="332" spans="1:7" x14ac:dyDescent="0.2">
      <c r="A332" s="12"/>
      <c r="B332" s="12"/>
      <c r="C332" s="12"/>
      <c r="D332" s="12"/>
      <c r="E332" s="12"/>
      <c r="F332" s="12"/>
      <c r="G332" s="12"/>
    </row>
    <row r="333" spans="1:7" x14ac:dyDescent="0.2">
      <c r="A333" s="12"/>
      <c r="B333" s="12"/>
      <c r="C333" s="12"/>
      <c r="D333" s="12"/>
      <c r="E333" s="12"/>
      <c r="F333" s="12"/>
      <c r="G333" s="12"/>
    </row>
    <row r="334" spans="1:7" x14ac:dyDescent="0.2">
      <c r="A334" s="12"/>
      <c r="B334" s="12"/>
      <c r="C334" s="12"/>
      <c r="D334" s="12"/>
      <c r="E334" s="12"/>
      <c r="F334" s="12"/>
      <c r="G334" s="12"/>
    </row>
    <row r="335" spans="1:7" x14ac:dyDescent="0.2">
      <c r="A335" s="12"/>
      <c r="B335" s="12"/>
      <c r="C335" s="12"/>
      <c r="D335" s="12"/>
      <c r="E335" s="12"/>
      <c r="F335" s="12"/>
      <c r="G335" s="12"/>
    </row>
    <row r="336" spans="1:7" x14ac:dyDescent="0.2">
      <c r="A336" s="12"/>
      <c r="B336" s="12"/>
      <c r="C336" s="12"/>
      <c r="D336" s="12"/>
      <c r="E336" s="12"/>
      <c r="F336" s="12"/>
      <c r="G336" s="12"/>
    </row>
    <row r="337" spans="1:7" x14ac:dyDescent="0.2">
      <c r="A337" s="12"/>
      <c r="B337" s="12"/>
      <c r="C337" s="12"/>
      <c r="D337" s="12"/>
      <c r="E337" s="12"/>
      <c r="F337" s="12"/>
      <c r="G337" s="12"/>
    </row>
    <row r="338" spans="1:7" x14ac:dyDescent="0.2">
      <c r="A338" s="12"/>
      <c r="B338" s="12"/>
      <c r="C338" s="12"/>
      <c r="D338" s="12"/>
      <c r="E338" s="12"/>
      <c r="F338" s="12"/>
      <c r="G338" s="12"/>
    </row>
    <row r="339" spans="1:7" x14ac:dyDescent="0.2">
      <c r="A339" s="12"/>
      <c r="B339" s="12"/>
      <c r="C339" s="12"/>
      <c r="D339" s="12"/>
      <c r="E339" s="12"/>
      <c r="F339" s="12"/>
      <c r="G339" s="12"/>
    </row>
    <row r="340" spans="1:7" x14ac:dyDescent="0.2">
      <c r="A340" s="12"/>
      <c r="B340" s="12"/>
      <c r="C340" s="12"/>
      <c r="D340" s="12"/>
      <c r="E340" s="12"/>
      <c r="F340" s="12"/>
      <c r="G340" s="12"/>
    </row>
    <row r="341" spans="1:7" x14ac:dyDescent="0.2">
      <c r="A341" s="12"/>
      <c r="B341" s="12"/>
      <c r="C341" s="12"/>
      <c r="D341" s="12"/>
      <c r="E341" s="12"/>
      <c r="F341" s="12"/>
      <c r="G341" s="12"/>
    </row>
    <row r="342" spans="1:7" x14ac:dyDescent="0.2">
      <c r="A342" s="12"/>
      <c r="B342" s="12"/>
      <c r="C342" s="12"/>
      <c r="D342" s="12"/>
      <c r="E342" s="12"/>
      <c r="F342" s="12"/>
      <c r="G342" s="12"/>
    </row>
    <row r="343" spans="1:7" x14ac:dyDescent="0.2">
      <c r="A343" s="12"/>
      <c r="B343" s="12"/>
      <c r="C343" s="12"/>
      <c r="D343" s="12"/>
      <c r="E343" s="12"/>
      <c r="F343" s="12"/>
      <c r="G343" s="12"/>
    </row>
    <row r="344" spans="1:7" x14ac:dyDescent="0.2">
      <c r="A344" s="12"/>
      <c r="B344" s="12"/>
      <c r="C344" s="12"/>
      <c r="D344" s="12"/>
      <c r="E344" s="12"/>
      <c r="F344" s="12"/>
      <c r="G344" s="12"/>
    </row>
    <row r="345" spans="1:7" x14ac:dyDescent="0.2">
      <c r="A345" s="12"/>
      <c r="B345" s="12"/>
      <c r="C345" s="12"/>
      <c r="D345" s="12"/>
      <c r="E345" s="12"/>
      <c r="F345" s="12"/>
      <c r="G345" s="12"/>
    </row>
    <row r="346" spans="1:7" x14ac:dyDescent="0.2">
      <c r="A346" s="12"/>
      <c r="B346" s="12"/>
      <c r="C346" s="12"/>
      <c r="D346" s="12"/>
      <c r="E346" s="12"/>
      <c r="F346" s="12"/>
      <c r="G346" s="12"/>
    </row>
    <row r="347" spans="1:7" x14ac:dyDescent="0.2">
      <c r="A347" s="12"/>
      <c r="B347" s="12"/>
      <c r="C347" s="12"/>
      <c r="D347" s="12"/>
      <c r="E347" s="12"/>
      <c r="F347" s="12"/>
      <c r="G347" s="12"/>
    </row>
    <row r="348" spans="1:7" x14ac:dyDescent="0.2">
      <c r="A348" s="12"/>
      <c r="B348" s="12"/>
      <c r="C348" s="12"/>
      <c r="D348" s="12"/>
      <c r="E348" s="12"/>
      <c r="F348" s="12"/>
      <c r="G348" s="12"/>
    </row>
    <row r="349" spans="1:7" x14ac:dyDescent="0.2">
      <c r="A349" s="12"/>
      <c r="B349" s="12"/>
      <c r="C349" s="12"/>
      <c r="D349" s="12"/>
      <c r="E349" s="12"/>
      <c r="F349" s="12"/>
      <c r="G349" s="12"/>
    </row>
    <row r="350" spans="1:7" x14ac:dyDescent="0.2">
      <c r="A350" s="12"/>
      <c r="B350" s="12"/>
      <c r="C350" s="12"/>
      <c r="D350" s="12"/>
      <c r="E350" s="12"/>
      <c r="F350" s="12"/>
      <c r="G350" s="12"/>
    </row>
    <row r="351" spans="1:7" x14ac:dyDescent="0.2">
      <c r="A351" s="12"/>
      <c r="B351" s="12"/>
      <c r="C351" s="12"/>
      <c r="D351" s="12"/>
      <c r="E351" s="12"/>
      <c r="F351" s="12"/>
      <c r="G351" s="12"/>
    </row>
    <row r="352" spans="1:7" x14ac:dyDescent="0.2">
      <c r="A352" s="12"/>
      <c r="B352" s="12"/>
      <c r="C352" s="12"/>
      <c r="D352" s="12"/>
      <c r="E352" s="12"/>
      <c r="F352" s="12"/>
      <c r="G352" s="12"/>
    </row>
    <row r="353" spans="1:7" x14ac:dyDescent="0.2">
      <c r="A353" s="12"/>
      <c r="B353" s="12"/>
      <c r="C353" s="12"/>
      <c r="D353" s="12"/>
      <c r="E353" s="12"/>
      <c r="F353" s="12"/>
      <c r="G353" s="12"/>
    </row>
    <row r="354" spans="1:7" x14ac:dyDescent="0.2">
      <c r="A354" s="12"/>
      <c r="B354" s="12"/>
      <c r="C354" s="12"/>
      <c r="D354" s="12"/>
      <c r="E354" s="12"/>
      <c r="F354" s="12"/>
      <c r="G354" s="12"/>
    </row>
    <row r="355" spans="1:7" x14ac:dyDescent="0.2">
      <c r="A355" s="12"/>
      <c r="B355" s="12"/>
      <c r="C355" s="12"/>
      <c r="D355" s="12"/>
      <c r="E355" s="12"/>
      <c r="F355" s="12"/>
      <c r="G355" s="12"/>
    </row>
    <row r="356" spans="1:7" x14ac:dyDescent="0.2">
      <c r="A356" s="12"/>
      <c r="B356" s="12"/>
      <c r="C356" s="12"/>
      <c r="D356" s="12"/>
      <c r="E356" s="12"/>
      <c r="F356" s="12"/>
      <c r="G356" s="12"/>
    </row>
    <row r="357" spans="1:7" x14ac:dyDescent="0.2">
      <c r="A357" s="12"/>
      <c r="B357" s="12"/>
      <c r="C357" s="12"/>
      <c r="D357" s="12"/>
      <c r="E357" s="12"/>
      <c r="F357" s="12"/>
      <c r="G357" s="12"/>
    </row>
    <row r="358" spans="1:7" x14ac:dyDescent="0.2">
      <c r="A358" s="12"/>
      <c r="B358" s="12"/>
      <c r="C358" s="12"/>
      <c r="D358" s="12"/>
      <c r="E358" s="12"/>
      <c r="F358" s="12"/>
      <c r="G358" s="12"/>
    </row>
    <row r="359" spans="1:7" x14ac:dyDescent="0.2">
      <c r="A359" s="12"/>
      <c r="B359" s="12"/>
      <c r="C359" s="12"/>
      <c r="D359" s="12"/>
      <c r="E359" s="12"/>
      <c r="F359" s="12"/>
      <c r="G359" s="12"/>
    </row>
    <row r="360" spans="1:7" x14ac:dyDescent="0.2">
      <c r="A360" s="12"/>
      <c r="B360" s="12"/>
      <c r="C360" s="12"/>
      <c r="D360" s="12"/>
      <c r="E360" s="12"/>
      <c r="F360" s="12"/>
      <c r="G360" s="12"/>
    </row>
    <row r="361" spans="1:7" x14ac:dyDescent="0.2">
      <c r="A361" s="12"/>
      <c r="B361" s="12"/>
      <c r="C361" s="12"/>
      <c r="D361" s="12"/>
      <c r="E361" s="12"/>
      <c r="F361" s="12"/>
      <c r="G361" s="12"/>
    </row>
    <row r="362" spans="1:7" x14ac:dyDescent="0.2">
      <c r="A362" s="12"/>
      <c r="B362" s="12"/>
      <c r="C362" s="12"/>
      <c r="D362" s="12"/>
      <c r="E362" s="12"/>
      <c r="F362" s="12"/>
      <c r="G362" s="12"/>
    </row>
    <row r="363" spans="1:7" x14ac:dyDescent="0.2">
      <c r="A363" s="12"/>
      <c r="B363" s="12"/>
      <c r="C363" s="12"/>
      <c r="D363" s="12"/>
      <c r="E363" s="12"/>
      <c r="F363" s="12"/>
      <c r="G363" s="12"/>
    </row>
    <row r="364" spans="1:7" x14ac:dyDescent="0.2">
      <c r="A364" s="12"/>
      <c r="B364" s="12"/>
      <c r="C364" s="12"/>
      <c r="D364" s="12"/>
      <c r="E364" s="12"/>
      <c r="F364" s="12"/>
      <c r="G364" s="12"/>
    </row>
    <row r="365" spans="1:7" x14ac:dyDescent="0.2">
      <c r="A365" s="12"/>
      <c r="B365" s="12"/>
      <c r="C365" s="12"/>
      <c r="D365" s="12"/>
      <c r="E365" s="12"/>
      <c r="F365" s="12"/>
      <c r="G365" s="12"/>
    </row>
    <row r="366" spans="1:7" x14ac:dyDescent="0.2">
      <c r="A366" s="12"/>
      <c r="B366" s="12"/>
      <c r="C366" s="12"/>
      <c r="D366" s="12"/>
      <c r="E366" s="12"/>
      <c r="F366" s="12"/>
      <c r="G366" s="12"/>
    </row>
    <row r="367" spans="1:7" x14ac:dyDescent="0.2">
      <c r="A367" s="12"/>
      <c r="B367" s="12"/>
      <c r="C367" s="12"/>
      <c r="D367" s="12"/>
      <c r="E367" s="12"/>
      <c r="F367" s="12"/>
      <c r="G367" s="12"/>
    </row>
    <row r="368" spans="1:7" x14ac:dyDescent="0.2">
      <c r="A368" s="12"/>
      <c r="B368" s="12"/>
      <c r="C368" s="12"/>
      <c r="D368" s="12"/>
      <c r="E368" s="12"/>
      <c r="F368" s="12"/>
      <c r="G368" s="12"/>
    </row>
    <row r="369" spans="1:7" x14ac:dyDescent="0.2">
      <c r="A369" s="12"/>
      <c r="B369" s="12"/>
      <c r="C369" s="12"/>
      <c r="D369" s="12"/>
      <c r="E369" s="12"/>
      <c r="F369" s="12"/>
      <c r="G369" s="12"/>
    </row>
    <row r="370" spans="1:7" x14ac:dyDescent="0.2">
      <c r="A370" s="12"/>
      <c r="B370" s="12"/>
      <c r="C370" s="12"/>
      <c r="D370" s="12"/>
      <c r="E370" s="12"/>
      <c r="F370" s="12"/>
      <c r="G370" s="12"/>
    </row>
    <row r="371" spans="1:7" x14ac:dyDescent="0.2">
      <c r="A371" s="12"/>
      <c r="B371" s="12"/>
      <c r="C371" s="12"/>
      <c r="D371" s="12"/>
      <c r="E371" s="12"/>
      <c r="F371" s="12"/>
      <c r="G371" s="12"/>
    </row>
    <row r="372" spans="1:7" x14ac:dyDescent="0.2">
      <c r="A372" s="12"/>
      <c r="B372" s="12"/>
      <c r="C372" s="12"/>
      <c r="D372" s="12"/>
      <c r="E372" s="12"/>
      <c r="F372" s="12"/>
      <c r="G372" s="12"/>
    </row>
    <row r="373" spans="1:7" x14ac:dyDescent="0.2">
      <c r="A373" s="12"/>
      <c r="B373" s="12"/>
      <c r="C373" s="12"/>
      <c r="D373" s="12"/>
      <c r="E373" s="12"/>
      <c r="F373" s="12"/>
      <c r="G373" s="12"/>
    </row>
    <row r="374" spans="1:7" x14ac:dyDescent="0.2">
      <c r="A374" s="12"/>
      <c r="B374" s="12"/>
      <c r="C374" s="12"/>
      <c r="D374" s="12"/>
      <c r="E374" s="12"/>
      <c r="F374" s="12"/>
      <c r="G374" s="12"/>
    </row>
    <row r="375" spans="1:7" x14ac:dyDescent="0.2">
      <c r="A375" s="12"/>
      <c r="B375" s="12"/>
      <c r="C375" s="12"/>
      <c r="D375" s="12"/>
      <c r="E375" s="12"/>
      <c r="F375" s="12"/>
      <c r="G375" s="12"/>
    </row>
    <row r="376" spans="1:7" x14ac:dyDescent="0.2">
      <c r="A376" s="12"/>
      <c r="B376" s="12"/>
      <c r="C376" s="12"/>
      <c r="D376" s="12"/>
      <c r="E376" s="12"/>
      <c r="F376" s="12"/>
      <c r="G376" s="12"/>
    </row>
    <row r="377" spans="1:7" x14ac:dyDescent="0.2">
      <c r="A377" s="12"/>
      <c r="B377" s="12"/>
      <c r="C377" s="12"/>
      <c r="D377" s="12"/>
      <c r="E377" s="12"/>
      <c r="F377" s="12"/>
      <c r="G377" s="12"/>
    </row>
    <row r="378" spans="1:7" x14ac:dyDescent="0.2">
      <c r="A378" s="12"/>
      <c r="B378" s="12"/>
      <c r="C378" s="12"/>
      <c r="D378" s="12"/>
      <c r="E378" s="12"/>
      <c r="F378" s="12"/>
      <c r="G378" s="12"/>
    </row>
    <row r="379" spans="1:7" x14ac:dyDescent="0.2">
      <c r="A379" s="12"/>
      <c r="B379" s="12"/>
      <c r="C379" s="12"/>
      <c r="D379" s="12"/>
      <c r="E379" s="12"/>
      <c r="F379" s="12"/>
      <c r="G379" s="12"/>
    </row>
    <row r="380" spans="1:7" x14ac:dyDescent="0.2">
      <c r="A380" s="12"/>
      <c r="B380" s="12"/>
      <c r="C380" s="12"/>
      <c r="D380" s="12"/>
      <c r="E380" s="12"/>
      <c r="F380" s="12"/>
      <c r="G380" s="12"/>
    </row>
    <row r="381" spans="1:7" x14ac:dyDescent="0.2">
      <c r="A381" s="12"/>
      <c r="B381" s="12"/>
      <c r="C381" s="12"/>
      <c r="D381" s="12"/>
      <c r="E381" s="12"/>
      <c r="F381" s="12"/>
      <c r="G381" s="12"/>
    </row>
    <row r="382" spans="1:7" x14ac:dyDescent="0.2">
      <c r="A382" s="12"/>
      <c r="B382" s="12"/>
      <c r="C382" s="12"/>
      <c r="D382" s="12"/>
      <c r="E382" s="12"/>
      <c r="F382" s="12"/>
      <c r="G382" s="12"/>
    </row>
    <row r="383" spans="1:7" x14ac:dyDescent="0.2">
      <c r="A383" s="12"/>
      <c r="B383" s="12"/>
      <c r="C383" s="12"/>
      <c r="D383" s="12"/>
      <c r="E383" s="12"/>
      <c r="F383" s="12"/>
      <c r="G383" s="12"/>
    </row>
    <row r="384" spans="1:7" x14ac:dyDescent="0.2">
      <c r="A384" s="12"/>
      <c r="B384" s="12"/>
      <c r="C384" s="12"/>
      <c r="D384" s="12"/>
      <c r="E384" s="12"/>
      <c r="F384" s="12"/>
      <c r="G384" s="12"/>
    </row>
    <row r="385" spans="1:7" x14ac:dyDescent="0.2">
      <c r="A385" s="12"/>
      <c r="B385" s="12"/>
      <c r="C385" s="12"/>
      <c r="D385" s="12"/>
      <c r="E385" s="12"/>
      <c r="F385" s="12"/>
      <c r="G385" s="12"/>
    </row>
    <row r="386" spans="1:7" x14ac:dyDescent="0.2">
      <c r="A386" s="12"/>
      <c r="B386" s="12"/>
      <c r="C386" s="12"/>
      <c r="D386" s="12"/>
      <c r="E386" s="12"/>
      <c r="F386" s="12"/>
      <c r="G386" s="12"/>
    </row>
    <row r="387" spans="1:7" x14ac:dyDescent="0.2">
      <c r="A387" s="12"/>
      <c r="B387" s="12"/>
      <c r="C387" s="12"/>
      <c r="D387" s="12"/>
      <c r="E387" s="12"/>
      <c r="F387" s="12"/>
      <c r="G387" s="12"/>
    </row>
    <row r="388" spans="1:7" x14ac:dyDescent="0.2">
      <c r="A388" s="12"/>
      <c r="B388" s="12"/>
      <c r="C388" s="12"/>
      <c r="D388" s="12"/>
      <c r="E388" s="12"/>
      <c r="F388" s="12"/>
      <c r="G388" s="12"/>
    </row>
    <row r="389" spans="1:7" x14ac:dyDescent="0.2">
      <c r="A389" s="12"/>
      <c r="B389" s="12"/>
      <c r="C389" s="12"/>
      <c r="D389" s="12"/>
      <c r="E389" s="12"/>
      <c r="F389" s="12"/>
      <c r="G389" s="12"/>
    </row>
    <row r="390" spans="1:7" x14ac:dyDescent="0.2">
      <c r="A390" s="12"/>
      <c r="B390" s="12"/>
      <c r="C390" s="12"/>
      <c r="D390" s="12"/>
      <c r="E390" s="12"/>
      <c r="F390" s="12"/>
      <c r="G390" s="12"/>
    </row>
    <row r="391" spans="1:7" x14ac:dyDescent="0.2">
      <c r="A391" s="12"/>
      <c r="B391" s="12"/>
      <c r="C391" s="12"/>
      <c r="D391" s="12"/>
      <c r="E391" s="12"/>
      <c r="F391" s="12"/>
      <c r="G391" s="12"/>
    </row>
    <row r="392" spans="1:7" x14ac:dyDescent="0.2">
      <c r="A392" s="12"/>
      <c r="B392" s="12"/>
      <c r="C392" s="12"/>
      <c r="D392" s="12"/>
      <c r="E392" s="12"/>
      <c r="F392" s="12"/>
      <c r="G392" s="12"/>
    </row>
    <row r="393" spans="1:7" x14ac:dyDescent="0.2">
      <c r="A393" s="12"/>
      <c r="B393" s="12"/>
      <c r="C393" s="12"/>
      <c r="D393" s="12"/>
      <c r="E393" s="12"/>
      <c r="F393" s="12"/>
      <c r="G393" s="12"/>
    </row>
    <row r="394" spans="1:7" x14ac:dyDescent="0.2">
      <c r="A394" s="12"/>
      <c r="B394" s="12"/>
      <c r="C394" s="12"/>
      <c r="D394" s="12"/>
      <c r="E394" s="12"/>
      <c r="F394" s="12"/>
      <c r="G394" s="12"/>
    </row>
    <row r="395" spans="1:7" x14ac:dyDescent="0.2">
      <c r="A395" s="12"/>
      <c r="B395" s="12"/>
      <c r="C395" s="12"/>
      <c r="D395" s="12"/>
      <c r="E395" s="12"/>
      <c r="F395" s="12"/>
      <c r="G395" s="12"/>
    </row>
    <row r="396" spans="1:7" x14ac:dyDescent="0.2">
      <c r="A396" s="12"/>
      <c r="B396" s="12"/>
      <c r="C396" s="12"/>
      <c r="D396" s="12"/>
      <c r="E396" s="12"/>
      <c r="F396" s="12"/>
      <c r="G396" s="12"/>
    </row>
    <row r="397" spans="1:7" x14ac:dyDescent="0.2">
      <c r="A397" s="12"/>
      <c r="B397" s="12"/>
      <c r="C397" s="12"/>
      <c r="D397" s="12"/>
      <c r="E397" s="12"/>
      <c r="F397" s="12"/>
      <c r="G397" s="12"/>
    </row>
    <row r="398" spans="1:7" x14ac:dyDescent="0.2">
      <c r="A398" s="12"/>
      <c r="B398" s="12"/>
      <c r="C398" s="12"/>
      <c r="D398" s="12"/>
      <c r="E398" s="12"/>
      <c r="F398" s="12"/>
      <c r="G398" s="12"/>
    </row>
    <row r="399" spans="1:7" x14ac:dyDescent="0.2">
      <c r="A399" s="12"/>
      <c r="B399" s="12"/>
      <c r="C399" s="12"/>
      <c r="D399" s="12"/>
      <c r="E399" s="12"/>
      <c r="F399" s="12"/>
      <c r="G399" s="12"/>
    </row>
    <row r="400" spans="1:7" x14ac:dyDescent="0.2">
      <c r="A400" s="12"/>
      <c r="B400" s="12"/>
      <c r="C400" s="12"/>
      <c r="D400" s="12"/>
      <c r="E400" s="12"/>
      <c r="F400" s="12"/>
      <c r="G400" s="12"/>
    </row>
    <row r="401" spans="1:7" x14ac:dyDescent="0.2">
      <c r="A401" s="12"/>
      <c r="B401" s="12"/>
      <c r="C401" s="12"/>
      <c r="D401" s="12"/>
      <c r="E401" s="12"/>
      <c r="F401" s="12"/>
      <c r="G401" s="12"/>
    </row>
    <row r="402" spans="1:7" x14ac:dyDescent="0.2">
      <c r="A402" s="12"/>
      <c r="B402" s="12"/>
      <c r="C402" s="12"/>
      <c r="D402" s="12"/>
      <c r="E402" s="12"/>
      <c r="F402" s="12"/>
      <c r="G402" s="12"/>
    </row>
    <row r="403" spans="1:7" x14ac:dyDescent="0.2">
      <c r="A403" s="12"/>
      <c r="B403" s="12"/>
      <c r="C403" s="12"/>
      <c r="D403" s="12"/>
      <c r="E403" s="12"/>
      <c r="F403" s="12"/>
      <c r="G403" s="12"/>
    </row>
    <row r="404" spans="1:7" x14ac:dyDescent="0.2">
      <c r="A404" s="12"/>
      <c r="B404" s="12"/>
      <c r="C404" s="12"/>
      <c r="D404" s="12"/>
      <c r="E404" s="12"/>
      <c r="F404" s="12"/>
      <c r="G404" s="12"/>
    </row>
    <row r="405" spans="1:7" x14ac:dyDescent="0.2">
      <c r="A405" s="12"/>
      <c r="B405" s="12"/>
      <c r="C405" s="12"/>
      <c r="D405" s="12"/>
      <c r="E405" s="12"/>
      <c r="F405" s="12"/>
      <c r="G405" s="12"/>
    </row>
    <row r="406" spans="1:7" x14ac:dyDescent="0.2">
      <c r="A406" s="12"/>
      <c r="B406" s="12"/>
      <c r="C406" s="12"/>
      <c r="D406" s="12"/>
      <c r="E406" s="12"/>
      <c r="F406" s="12"/>
      <c r="G406" s="12"/>
    </row>
    <row r="407" spans="1:7" x14ac:dyDescent="0.2">
      <c r="A407" s="12"/>
      <c r="B407" s="12"/>
      <c r="C407" s="12"/>
      <c r="D407" s="12"/>
      <c r="E407" s="12"/>
      <c r="F407" s="12"/>
      <c r="G407" s="12"/>
    </row>
    <row r="408" spans="1:7" x14ac:dyDescent="0.2">
      <c r="A408" s="12"/>
      <c r="B408" s="12"/>
      <c r="C408" s="12"/>
      <c r="D408" s="12"/>
      <c r="E408" s="12"/>
      <c r="F408" s="12"/>
      <c r="G408" s="12"/>
    </row>
    <row r="409" spans="1:7" x14ac:dyDescent="0.2">
      <c r="A409" s="12"/>
      <c r="B409" s="12"/>
      <c r="C409" s="12"/>
      <c r="D409" s="12"/>
      <c r="E409" s="12"/>
      <c r="F409" s="12"/>
      <c r="G409" s="12"/>
    </row>
    <row r="410" spans="1:7" x14ac:dyDescent="0.2">
      <c r="A410" s="12"/>
      <c r="B410" s="12"/>
      <c r="C410" s="12"/>
      <c r="D410" s="12"/>
      <c r="E410" s="12"/>
      <c r="F410" s="12"/>
      <c r="G410" s="12"/>
    </row>
    <row r="411" spans="1:7" x14ac:dyDescent="0.2">
      <c r="A411" s="12"/>
      <c r="B411" s="12"/>
      <c r="C411" s="12"/>
      <c r="D411" s="12"/>
      <c r="E411" s="12"/>
      <c r="F411" s="12"/>
      <c r="G411" s="12"/>
    </row>
    <row r="412" spans="1:7" x14ac:dyDescent="0.2">
      <c r="A412" s="12"/>
      <c r="B412" s="12"/>
      <c r="C412" s="12"/>
      <c r="D412" s="12"/>
      <c r="E412" s="12"/>
      <c r="F412" s="12"/>
      <c r="G412" s="12"/>
    </row>
    <row r="413" spans="1:7" x14ac:dyDescent="0.2">
      <c r="A413" s="12"/>
      <c r="B413" s="12"/>
      <c r="C413" s="12"/>
      <c r="D413" s="12"/>
      <c r="E413" s="12"/>
      <c r="F413" s="12"/>
      <c r="G413" s="12"/>
    </row>
    <row r="414" spans="1:7" x14ac:dyDescent="0.2">
      <c r="A414" s="12"/>
      <c r="B414" s="12"/>
      <c r="C414" s="12"/>
      <c r="D414" s="12"/>
      <c r="E414" s="12"/>
      <c r="F414" s="12"/>
      <c r="G414" s="12"/>
    </row>
    <row r="415" spans="1:7" x14ac:dyDescent="0.2">
      <c r="A415" s="12"/>
      <c r="B415" s="12"/>
      <c r="C415" s="12"/>
      <c r="D415" s="12"/>
      <c r="E415" s="12"/>
      <c r="F415" s="12"/>
      <c r="G415" s="12"/>
    </row>
    <row r="416" spans="1:7" x14ac:dyDescent="0.2">
      <c r="A416" s="12"/>
      <c r="B416" s="12"/>
      <c r="C416" s="12"/>
      <c r="D416" s="12"/>
      <c r="E416" s="12"/>
      <c r="F416" s="12"/>
      <c r="G416" s="12"/>
    </row>
    <row r="417" spans="1:7" x14ac:dyDescent="0.2">
      <c r="A417" s="12"/>
      <c r="B417" s="12"/>
      <c r="C417" s="12"/>
      <c r="D417" s="12"/>
      <c r="E417" s="12"/>
      <c r="F417" s="12"/>
      <c r="G417" s="12"/>
    </row>
    <row r="418" spans="1:7" x14ac:dyDescent="0.2">
      <c r="A418" s="12"/>
      <c r="B418" s="12"/>
      <c r="C418" s="12"/>
      <c r="D418" s="12"/>
      <c r="E418" s="12"/>
      <c r="F418" s="12"/>
      <c r="G418" s="12"/>
    </row>
    <row r="419" spans="1:7" x14ac:dyDescent="0.2">
      <c r="A419" s="12"/>
      <c r="B419" s="12"/>
      <c r="C419" s="12"/>
      <c r="D419" s="12"/>
      <c r="E419" s="12"/>
      <c r="F419" s="12"/>
      <c r="G419" s="12"/>
    </row>
    <row r="420" spans="1:7" x14ac:dyDescent="0.2">
      <c r="A420" s="12"/>
      <c r="B420" s="12"/>
      <c r="C420" s="12"/>
      <c r="D420" s="12"/>
      <c r="E420" s="12"/>
      <c r="F420" s="12"/>
      <c r="G420" s="12"/>
    </row>
    <row r="421" spans="1:7" x14ac:dyDescent="0.2">
      <c r="A421" s="12"/>
      <c r="B421" s="12"/>
      <c r="C421" s="12"/>
      <c r="D421" s="12"/>
      <c r="E421" s="12"/>
      <c r="F421" s="12"/>
      <c r="G421" s="12"/>
    </row>
    <row r="422" spans="1:7" x14ac:dyDescent="0.2">
      <c r="A422" s="12"/>
      <c r="B422" s="12"/>
      <c r="C422" s="12"/>
      <c r="D422" s="12"/>
      <c r="E422" s="12"/>
      <c r="F422" s="12"/>
      <c r="G422" s="12"/>
    </row>
    <row r="423" spans="1:7" x14ac:dyDescent="0.2">
      <c r="A423" s="12"/>
      <c r="B423" s="12"/>
      <c r="C423" s="12"/>
      <c r="D423" s="12"/>
      <c r="E423" s="12"/>
      <c r="F423" s="12"/>
      <c r="G423" s="12"/>
    </row>
    <row r="424" spans="1:7" x14ac:dyDescent="0.2">
      <c r="A424" s="12"/>
      <c r="B424" s="12"/>
      <c r="C424" s="12"/>
      <c r="D424" s="12"/>
      <c r="E424" s="12"/>
      <c r="F424" s="12"/>
      <c r="G424" s="12"/>
    </row>
    <row r="425" spans="1:7" x14ac:dyDescent="0.2">
      <c r="A425" s="12"/>
      <c r="B425" s="12"/>
      <c r="C425" s="12"/>
      <c r="D425" s="12"/>
      <c r="E425" s="12"/>
      <c r="F425" s="12"/>
      <c r="G425" s="12"/>
    </row>
    <row r="426" spans="1:7" x14ac:dyDescent="0.2">
      <c r="A426" s="12"/>
      <c r="B426" s="12"/>
      <c r="C426" s="12"/>
      <c r="D426" s="12"/>
      <c r="E426" s="12"/>
      <c r="F426" s="12"/>
      <c r="G426" s="12"/>
    </row>
    <row r="427" spans="1:7" x14ac:dyDescent="0.2">
      <c r="A427" s="12"/>
      <c r="B427" s="12"/>
      <c r="C427" s="12"/>
      <c r="D427" s="12"/>
      <c r="E427" s="12"/>
      <c r="F427" s="12"/>
      <c r="G427" s="12"/>
    </row>
    <row r="428" spans="1:7" x14ac:dyDescent="0.2">
      <c r="A428" s="12"/>
      <c r="B428" s="12"/>
      <c r="C428" s="12"/>
      <c r="D428" s="12"/>
      <c r="E428" s="12"/>
      <c r="F428" s="12"/>
      <c r="G428" s="12"/>
    </row>
    <row r="429" spans="1:7" x14ac:dyDescent="0.2">
      <c r="A429" s="12"/>
      <c r="B429" s="12"/>
      <c r="C429" s="12"/>
      <c r="D429" s="12"/>
      <c r="E429" s="12"/>
      <c r="F429" s="12"/>
      <c r="G429" s="12"/>
    </row>
    <row r="430" spans="1:7" x14ac:dyDescent="0.2">
      <c r="A430" s="12"/>
      <c r="B430" s="12"/>
      <c r="C430" s="12"/>
      <c r="D430" s="12"/>
      <c r="E430" s="12"/>
      <c r="F430" s="12"/>
      <c r="G430" s="12"/>
    </row>
    <row r="431" spans="1:7" x14ac:dyDescent="0.2">
      <c r="A431" s="12"/>
      <c r="B431" s="12"/>
      <c r="C431" s="12"/>
      <c r="D431" s="12"/>
      <c r="E431" s="12"/>
      <c r="F431" s="12"/>
      <c r="G431" s="12"/>
    </row>
    <row r="432" spans="1:7" x14ac:dyDescent="0.2">
      <c r="A432" s="12"/>
      <c r="B432" s="12"/>
      <c r="C432" s="12"/>
      <c r="D432" s="12"/>
      <c r="E432" s="12"/>
      <c r="F432" s="12"/>
      <c r="G432" s="12"/>
    </row>
    <row r="433" spans="1:7" x14ac:dyDescent="0.2">
      <c r="A433" s="12"/>
      <c r="B433" s="12"/>
      <c r="C433" s="12"/>
      <c r="D433" s="12"/>
      <c r="E433" s="12"/>
      <c r="F433" s="12"/>
      <c r="G433" s="12"/>
    </row>
    <row r="434" spans="1:7" x14ac:dyDescent="0.2">
      <c r="A434" s="12"/>
      <c r="B434" s="12"/>
      <c r="C434" s="12"/>
      <c r="D434" s="12"/>
      <c r="E434" s="12"/>
      <c r="F434" s="12"/>
      <c r="G434" s="12"/>
    </row>
    <row r="435" spans="1:7" x14ac:dyDescent="0.2">
      <c r="A435" s="12"/>
      <c r="B435" s="12"/>
      <c r="C435" s="12"/>
      <c r="D435" s="12"/>
      <c r="E435" s="12"/>
      <c r="F435" s="12"/>
      <c r="G435" s="12"/>
    </row>
    <row r="436" spans="1:7" x14ac:dyDescent="0.2">
      <c r="A436" s="12"/>
      <c r="B436" s="12"/>
      <c r="C436" s="12"/>
      <c r="D436" s="12"/>
      <c r="E436" s="12"/>
      <c r="F436" s="12"/>
      <c r="G436" s="12"/>
    </row>
    <row r="437" spans="1:7" x14ac:dyDescent="0.2">
      <c r="A437" s="12"/>
      <c r="B437" s="12"/>
      <c r="C437" s="12"/>
      <c r="D437" s="12"/>
      <c r="E437" s="12"/>
      <c r="F437" s="12"/>
      <c r="G437" s="12"/>
    </row>
    <row r="438" spans="1:7" x14ac:dyDescent="0.2">
      <c r="A438" s="12"/>
      <c r="B438" s="12"/>
      <c r="C438" s="12"/>
      <c r="D438" s="12"/>
      <c r="E438" s="12"/>
      <c r="F438" s="12"/>
      <c r="G438" s="12"/>
    </row>
    <row r="439" spans="1:7" x14ac:dyDescent="0.2">
      <c r="A439" s="12"/>
      <c r="B439" s="12"/>
      <c r="C439" s="12"/>
      <c r="D439" s="12"/>
      <c r="E439" s="12"/>
      <c r="F439" s="12"/>
      <c r="G439" s="12"/>
    </row>
    <row r="440" spans="1:7" x14ac:dyDescent="0.2">
      <c r="A440" s="12"/>
      <c r="B440" s="12"/>
      <c r="C440" s="12"/>
      <c r="D440" s="12"/>
      <c r="E440" s="12"/>
      <c r="F440" s="12"/>
      <c r="G440" s="12"/>
    </row>
    <row r="441" spans="1:7" x14ac:dyDescent="0.2">
      <c r="A441" s="12"/>
      <c r="B441" s="12"/>
      <c r="C441" s="12"/>
      <c r="D441" s="12"/>
      <c r="E441" s="12"/>
      <c r="F441" s="12"/>
      <c r="G441" s="12"/>
    </row>
    <row r="442" spans="1:7" x14ac:dyDescent="0.2">
      <c r="A442" s="12"/>
      <c r="B442" s="12"/>
      <c r="C442" s="12"/>
      <c r="D442" s="12"/>
      <c r="E442" s="12"/>
      <c r="F442" s="12"/>
      <c r="G442" s="12"/>
    </row>
    <row r="443" spans="1:7" x14ac:dyDescent="0.2">
      <c r="A443" s="12"/>
      <c r="B443" s="12"/>
      <c r="C443" s="12"/>
      <c r="D443" s="12"/>
      <c r="E443" s="12"/>
      <c r="F443" s="12"/>
      <c r="G443" s="12"/>
    </row>
    <row r="444" spans="1:7" x14ac:dyDescent="0.2">
      <c r="A444" s="12"/>
      <c r="B444" s="12"/>
      <c r="C444" s="12"/>
      <c r="D444" s="12"/>
      <c r="E444" s="12"/>
      <c r="F444" s="12"/>
      <c r="G444" s="12"/>
    </row>
    <row r="445" spans="1:7" x14ac:dyDescent="0.2">
      <c r="A445" s="12"/>
      <c r="B445" s="12"/>
      <c r="C445" s="12"/>
      <c r="D445" s="12"/>
      <c r="E445" s="12"/>
      <c r="F445" s="12"/>
      <c r="G445" s="12"/>
    </row>
    <row r="446" spans="1:7" x14ac:dyDescent="0.2">
      <c r="A446" s="12"/>
      <c r="B446" s="12"/>
      <c r="C446" s="12"/>
      <c r="D446" s="12"/>
      <c r="E446" s="12"/>
      <c r="F446" s="12"/>
      <c r="G446" s="12"/>
    </row>
    <row r="447" spans="1:7" x14ac:dyDescent="0.2">
      <c r="A447" s="12"/>
      <c r="B447" s="12"/>
      <c r="C447" s="12"/>
      <c r="D447" s="12"/>
      <c r="E447" s="12"/>
      <c r="F447" s="12"/>
      <c r="G447" s="12"/>
    </row>
    <row r="448" spans="1:7" x14ac:dyDescent="0.2">
      <c r="A448" s="12"/>
      <c r="B448" s="12"/>
      <c r="C448" s="12"/>
      <c r="D448" s="12"/>
      <c r="E448" s="12"/>
      <c r="F448" s="12"/>
      <c r="G448" s="12"/>
    </row>
    <row r="449" spans="1:7" x14ac:dyDescent="0.2">
      <c r="A449" s="12"/>
      <c r="B449" s="12"/>
      <c r="C449" s="12"/>
      <c r="D449" s="12"/>
      <c r="E449" s="12"/>
      <c r="F449" s="12"/>
      <c r="G449" s="12"/>
    </row>
    <row r="450" spans="1:7" x14ac:dyDescent="0.2">
      <c r="A450" s="12"/>
      <c r="B450" s="12"/>
      <c r="C450" s="12"/>
      <c r="D450" s="12"/>
      <c r="E450" s="12"/>
      <c r="F450" s="12"/>
      <c r="G450" s="12"/>
    </row>
    <row r="451" spans="1:7" x14ac:dyDescent="0.2">
      <c r="A451" s="12"/>
      <c r="B451" s="12"/>
      <c r="C451" s="12"/>
      <c r="D451" s="12"/>
      <c r="E451" s="12"/>
      <c r="F451" s="12"/>
      <c r="G451" s="12"/>
    </row>
    <row r="452" spans="1:7" x14ac:dyDescent="0.2">
      <c r="A452" s="12"/>
      <c r="B452" s="12"/>
      <c r="C452" s="12"/>
      <c r="D452" s="12"/>
      <c r="E452" s="12"/>
      <c r="F452" s="12"/>
      <c r="G452" s="12"/>
    </row>
    <row r="453" spans="1:7" x14ac:dyDescent="0.2">
      <c r="A453" s="12"/>
      <c r="B453" s="12"/>
      <c r="C453" s="12"/>
      <c r="D453" s="12"/>
      <c r="E453" s="12"/>
      <c r="F453" s="12"/>
      <c r="G453" s="12"/>
    </row>
    <row r="454" spans="1:7" x14ac:dyDescent="0.2">
      <c r="A454" s="12"/>
      <c r="B454" s="12"/>
      <c r="C454" s="12"/>
      <c r="D454" s="12"/>
      <c r="E454" s="12"/>
      <c r="F454" s="12"/>
      <c r="G454" s="12"/>
    </row>
    <row r="455" spans="1:7" x14ac:dyDescent="0.2">
      <c r="A455" s="12"/>
      <c r="B455" s="12"/>
      <c r="C455" s="12"/>
      <c r="D455" s="12"/>
      <c r="E455" s="12"/>
      <c r="F455" s="12"/>
      <c r="G455" s="12"/>
    </row>
    <row r="456" spans="1:7" x14ac:dyDescent="0.2">
      <c r="A456" s="12"/>
      <c r="B456" s="12"/>
      <c r="C456" s="12"/>
      <c r="D456" s="12"/>
      <c r="E456" s="12"/>
      <c r="F456" s="12"/>
      <c r="G456" s="12"/>
    </row>
    <row r="457" spans="1:7" x14ac:dyDescent="0.2">
      <c r="A457" s="12"/>
      <c r="B457" s="12"/>
      <c r="C457" s="12"/>
      <c r="D457" s="12"/>
      <c r="E457" s="12"/>
      <c r="F457" s="12"/>
      <c r="G457" s="12"/>
    </row>
    <row r="458" spans="1:7" x14ac:dyDescent="0.2">
      <c r="A458" s="12"/>
      <c r="B458" s="12"/>
      <c r="C458" s="12"/>
      <c r="D458" s="12"/>
      <c r="E458" s="12"/>
      <c r="F458" s="12"/>
      <c r="G458" s="12"/>
    </row>
    <row r="459" spans="1:7" x14ac:dyDescent="0.2">
      <c r="A459" s="12"/>
      <c r="B459" s="12"/>
      <c r="C459" s="12"/>
      <c r="D459" s="12"/>
      <c r="E459" s="12"/>
      <c r="F459" s="12"/>
      <c r="G459" s="12"/>
    </row>
    <row r="460" spans="1:7" x14ac:dyDescent="0.2">
      <c r="A460" s="12"/>
      <c r="B460" s="12"/>
      <c r="C460" s="12"/>
      <c r="D460" s="12"/>
      <c r="E460" s="12"/>
      <c r="F460" s="12"/>
      <c r="G460" s="12"/>
    </row>
    <row r="461" spans="1:7" x14ac:dyDescent="0.2">
      <c r="A461" s="12"/>
      <c r="B461" s="12"/>
      <c r="C461" s="12"/>
      <c r="D461" s="12"/>
      <c r="E461" s="12"/>
      <c r="F461" s="12"/>
      <c r="G461" s="12"/>
    </row>
    <row r="462" spans="1:7" x14ac:dyDescent="0.2">
      <c r="A462" s="12"/>
      <c r="B462" s="12"/>
      <c r="C462" s="12"/>
      <c r="D462" s="12"/>
      <c r="E462" s="12"/>
      <c r="F462" s="12"/>
      <c r="G462" s="12"/>
    </row>
    <row r="463" spans="1:7" x14ac:dyDescent="0.2">
      <c r="A463" s="12"/>
      <c r="B463" s="12"/>
      <c r="C463" s="12"/>
      <c r="D463" s="12"/>
      <c r="E463" s="12"/>
      <c r="F463" s="12"/>
      <c r="G463" s="12"/>
    </row>
    <row r="464" spans="1:7" x14ac:dyDescent="0.2">
      <c r="A464" s="12"/>
      <c r="B464" s="12"/>
      <c r="C464" s="12"/>
      <c r="D464" s="12"/>
      <c r="E464" s="12"/>
      <c r="F464" s="12"/>
      <c r="G464" s="12"/>
    </row>
    <row r="465" spans="1:7" x14ac:dyDescent="0.2">
      <c r="A465" s="12"/>
      <c r="B465" s="12"/>
      <c r="C465" s="12"/>
      <c r="D465" s="12"/>
      <c r="E465" s="12"/>
      <c r="F465" s="12"/>
      <c r="G465" s="12"/>
    </row>
    <row r="466" spans="1:7" x14ac:dyDescent="0.2">
      <c r="A466" s="12"/>
      <c r="B466" s="12"/>
      <c r="C466" s="12"/>
      <c r="D466" s="12"/>
      <c r="E466" s="12"/>
      <c r="F466" s="12"/>
      <c r="G466" s="12"/>
    </row>
    <row r="467" spans="1:7" x14ac:dyDescent="0.2">
      <c r="A467" s="12"/>
      <c r="B467" s="12"/>
      <c r="C467" s="12"/>
      <c r="D467" s="12"/>
      <c r="E467" s="12"/>
      <c r="F467" s="12"/>
      <c r="G467" s="12"/>
    </row>
    <row r="468" spans="1:7" x14ac:dyDescent="0.2">
      <c r="A468" s="12"/>
      <c r="B468" s="12"/>
      <c r="C468" s="12"/>
      <c r="D468" s="12"/>
      <c r="E468" s="12"/>
      <c r="F468" s="12"/>
      <c r="G468" s="12"/>
    </row>
    <row r="469" spans="1:7" x14ac:dyDescent="0.2">
      <c r="A469" s="12"/>
      <c r="B469" s="12"/>
      <c r="C469" s="12"/>
      <c r="D469" s="12"/>
      <c r="E469" s="12"/>
      <c r="F469" s="12"/>
      <c r="G469" s="12"/>
    </row>
    <row r="470" spans="1:7" x14ac:dyDescent="0.2">
      <c r="A470" s="12"/>
      <c r="B470" s="12"/>
      <c r="C470" s="12"/>
      <c r="D470" s="12"/>
      <c r="E470" s="12"/>
      <c r="F470" s="12"/>
      <c r="G470" s="12"/>
    </row>
    <row r="471" spans="1:7" x14ac:dyDescent="0.2">
      <c r="A471" s="12"/>
      <c r="B471" s="12"/>
      <c r="C471" s="12"/>
      <c r="D471" s="12"/>
      <c r="E471" s="12"/>
      <c r="F471" s="12"/>
      <c r="G471" s="12"/>
    </row>
    <row r="472" spans="1:7" x14ac:dyDescent="0.2">
      <c r="A472" s="12"/>
      <c r="B472" s="12"/>
      <c r="C472" s="12"/>
      <c r="D472" s="12"/>
      <c r="E472" s="12"/>
      <c r="F472" s="12"/>
      <c r="G472" s="12"/>
    </row>
    <row r="473" spans="1:7" x14ac:dyDescent="0.2">
      <c r="A473" s="12"/>
      <c r="B473" s="12"/>
      <c r="C473" s="12"/>
      <c r="D473" s="12"/>
      <c r="E473" s="12"/>
      <c r="F473" s="12"/>
      <c r="G473" s="12"/>
    </row>
    <row r="474" spans="1:7" x14ac:dyDescent="0.2">
      <c r="A474" s="12"/>
      <c r="B474" s="12"/>
      <c r="C474" s="12"/>
      <c r="D474" s="12"/>
      <c r="E474" s="12"/>
      <c r="F474" s="12"/>
      <c r="G474" s="12"/>
    </row>
    <row r="475" spans="1:7" x14ac:dyDescent="0.2">
      <c r="A475" s="12"/>
      <c r="B475" s="12"/>
      <c r="C475" s="12"/>
      <c r="D475" s="12"/>
      <c r="E475" s="12"/>
      <c r="F475" s="12"/>
      <c r="G475" s="12"/>
    </row>
    <row r="476" spans="1:7" x14ac:dyDescent="0.2">
      <c r="A476" s="12"/>
      <c r="B476" s="12"/>
      <c r="C476" s="12"/>
      <c r="D476" s="12"/>
      <c r="E476" s="12"/>
      <c r="F476" s="12"/>
      <c r="G476" s="12"/>
    </row>
    <row r="477" spans="1:7" x14ac:dyDescent="0.2">
      <c r="A477" s="12"/>
      <c r="B477" s="12"/>
      <c r="C477" s="12"/>
      <c r="D477" s="12"/>
      <c r="E477" s="12"/>
      <c r="F477" s="12"/>
      <c r="G477" s="12"/>
    </row>
    <row r="478" spans="1:7" x14ac:dyDescent="0.2">
      <c r="A478" s="12"/>
      <c r="B478" s="12"/>
      <c r="C478" s="12"/>
      <c r="D478" s="12"/>
      <c r="E478" s="12"/>
      <c r="F478" s="12"/>
      <c r="G478" s="12"/>
    </row>
    <row r="479" spans="1:7" x14ac:dyDescent="0.2">
      <c r="A479" s="12"/>
      <c r="B479" s="12"/>
      <c r="C479" s="12"/>
      <c r="D479" s="12"/>
      <c r="E479" s="12"/>
      <c r="F479" s="12"/>
      <c r="G479" s="12"/>
    </row>
    <row r="480" spans="1:7" x14ac:dyDescent="0.2">
      <c r="A480" s="12"/>
      <c r="B480" s="12"/>
      <c r="C480" s="12"/>
      <c r="D480" s="12"/>
      <c r="E480" s="12"/>
      <c r="F480" s="12"/>
      <c r="G480" s="12"/>
    </row>
    <row r="481" spans="1:7" x14ac:dyDescent="0.2">
      <c r="A481" s="12"/>
      <c r="B481" s="12"/>
      <c r="C481" s="12"/>
      <c r="D481" s="12"/>
      <c r="E481" s="12"/>
      <c r="F481" s="12"/>
      <c r="G481" s="12"/>
    </row>
    <row r="482" spans="1:7" x14ac:dyDescent="0.2">
      <c r="A482" s="12"/>
      <c r="B482" s="12"/>
      <c r="C482" s="12"/>
      <c r="D482" s="12"/>
      <c r="E482" s="12"/>
      <c r="F482" s="12"/>
      <c r="G482" s="12"/>
    </row>
    <row r="483" spans="1:7" x14ac:dyDescent="0.2">
      <c r="A483" s="12"/>
      <c r="B483" s="12"/>
      <c r="C483" s="12"/>
      <c r="D483" s="12"/>
      <c r="E483" s="12"/>
      <c r="F483" s="12"/>
      <c r="G483" s="12"/>
    </row>
    <row r="484" spans="1:7" x14ac:dyDescent="0.2">
      <c r="A484" s="12"/>
      <c r="B484" s="12"/>
      <c r="C484" s="12"/>
      <c r="D484" s="12"/>
      <c r="E484" s="12"/>
      <c r="F484" s="12"/>
      <c r="G484" s="12"/>
    </row>
    <row r="485" spans="1:7" x14ac:dyDescent="0.2">
      <c r="A485" s="12"/>
      <c r="B485" s="12"/>
      <c r="C485" s="12"/>
      <c r="D485" s="12"/>
      <c r="E485" s="12"/>
      <c r="F485" s="12"/>
      <c r="G485" s="12"/>
    </row>
    <row r="486" spans="1:7" x14ac:dyDescent="0.2">
      <c r="A486" s="12"/>
      <c r="B486" s="12"/>
      <c r="C486" s="12"/>
      <c r="D486" s="12"/>
      <c r="E486" s="12"/>
      <c r="F486" s="12"/>
      <c r="G486" s="12"/>
    </row>
    <row r="487" spans="1:7" x14ac:dyDescent="0.2">
      <c r="A487" s="12"/>
      <c r="B487" s="12"/>
      <c r="C487" s="12"/>
      <c r="D487" s="12"/>
      <c r="E487" s="12"/>
      <c r="F487" s="12"/>
      <c r="G487" s="12"/>
    </row>
    <row r="488" spans="1:7" x14ac:dyDescent="0.2">
      <c r="A488" s="12"/>
      <c r="B488" s="12"/>
      <c r="C488" s="12"/>
      <c r="D488" s="12"/>
      <c r="E488" s="12"/>
      <c r="F488" s="12"/>
      <c r="G488" s="12"/>
    </row>
    <row r="489" spans="1:7" x14ac:dyDescent="0.2">
      <c r="A489" s="12"/>
      <c r="B489" s="12"/>
      <c r="C489" s="12"/>
      <c r="D489" s="12"/>
      <c r="E489" s="12"/>
      <c r="F489" s="12"/>
      <c r="G489" s="12"/>
    </row>
    <row r="490" spans="1:7" x14ac:dyDescent="0.2">
      <c r="A490" s="12"/>
      <c r="B490" s="12"/>
      <c r="C490" s="12"/>
      <c r="D490" s="12"/>
      <c r="E490" s="12"/>
      <c r="F490" s="12"/>
      <c r="G490" s="12"/>
    </row>
    <row r="491" spans="1:7" x14ac:dyDescent="0.2">
      <c r="A491" s="12"/>
      <c r="B491" s="12"/>
      <c r="C491" s="12"/>
      <c r="D491" s="12"/>
      <c r="E491" s="12"/>
      <c r="F491" s="12"/>
      <c r="G491" s="12"/>
    </row>
    <row r="492" spans="1:7" x14ac:dyDescent="0.2">
      <c r="A492" s="12"/>
      <c r="B492" s="12"/>
      <c r="C492" s="12"/>
      <c r="D492" s="12"/>
      <c r="E492" s="12"/>
      <c r="F492" s="12"/>
      <c r="G492" s="12"/>
    </row>
    <row r="493" spans="1:7" x14ac:dyDescent="0.2">
      <c r="A493" s="12"/>
      <c r="B493" s="12"/>
      <c r="C493" s="12"/>
      <c r="D493" s="12"/>
      <c r="E493" s="12"/>
      <c r="F493" s="12"/>
      <c r="G493" s="12"/>
    </row>
    <row r="494" spans="1:7" x14ac:dyDescent="0.2">
      <c r="A494" s="12"/>
      <c r="B494" s="12"/>
      <c r="C494" s="12"/>
      <c r="D494" s="12"/>
      <c r="E494" s="12"/>
      <c r="F494" s="12"/>
      <c r="G494" s="12"/>
    </row>
    <row r="495" spans="1:7" x14ac:dyDescent="0.2">
      <c r="A495" s="12"/>
      <c r="B495" s="12"/>
      <c r="C495" s="12"/>
      <c r="D495" s="12"/>
      <c r="E495" s="12"/>
      <c r="F495" s="12"/>
      <c r="G495" s="12"/>
    </row>
    <row r="496" spans="1:7" x14ac:dyDescent="0.2">
      <c r="A496" s="12"/>
      <c r="B496" s="12"/>
      <c r="C496" s="12"/>
      <c r="D496" s="12"/>
      <c r="E496" s="12"/>
      <c r="F496" s="12"/>
      <c r="G496" s="12"/>
    </row>
    <row r="497" spans="1:7" x14ac:dyDescent="0.2">
      <c r="A497" s="12"/>
      <c r="B497" s="12"/>
      <c r="C497" s="12"/>
      <c r="D497" s="12"/>
      <c r="E497" s="12"/>
      <c r="F497" s="12"/>
      <c r="G497" s="12"/>
    </row>
    <row r="498" spans="1:7" x14ac:dyDescent="0.2">
      <c r="A498" s="12"/>
      <c r="B498" s="12"/>
      <c r="C498" s="12"/>
      <c r="D498" s="12"/>
      <c r="E498" s="12"/>
      <c r="F498" s="12"/>
      <c r="G498" s="12"/>
    </row>
    <row r="499" spans="1:7" x14ac:dyDescent="0.2">
      <c r="A499" s="12"/>
      <c r="B499" s="12"/>
      <c r="C499" s="12"/>
      <c r="D499" s="12"/>
      <c r="E499" s="12"/>
      <c r="F499" s="12"/>
      <c r="G499" s="12"/>
    </row>
    <row r="500" spans="1:7" x14ac:dyDescent="0.2">
      <c r="A500" s="12"/>
      <c r="B500" s="12"/>
      <c r="C500" s="12"/>
      <c r="D500" s="12"/>
      <c r="E500" s="12"/>
      <c r="F500" s="12"/>
      <c r="G500" s="12"/>
    </row>
    <row r="501" spans="1:7" x14ac:dyDescent="0.2">
      <c r="A501" s="12"/>
      <c r="B501" s="12"/>
      <c r="C501" s="12"/>
      <c r="D501" s="12"/>
      <c r="E501" s="12"/>
      <c r="F501" s="12"/>
      <c r="G501" s="12"/>
    </row>
    <row r="502" spans="1:7" x14ac:dyDescent="0.2">
      <c r="A502" s="12"/>
      <c r="B502" s="12"/>
      <c r="C502" s="12"/>
      <c r="D502" s="12"/>
      <c r="E502" s="12"/>
      <c r="F502" s="12"/>
      <c r="G502" s="12"/>
    </row>
    <row r="503" spans="1:7" x14ac:dyDescent="0.2">
      <c r="A503" s="12"/>
      <c r="B503" s="12"/>
      <c r="C503" s="12"/>
      <c r="D503" s="12"/>
      <c r="E503" s="12"/>
      <c r="F503" s="12"/>
      <c r="G503" s="12"/>
    </row>
    <row r="504" spans="1:7" x14ac:dyDescent="0.2">
      <c r="A504" s="12"/>
      <c r="B504" s="12"/>
      <c r="C504" s="12"/>
      <c r="D504" s="12"/>
      <c r="E504" s="12"/>
      <c r="F504" s="12"/>
      <c r="G504" s="12"/>
    </row>
    <row r="505" spans="1:7" x14ac:dyDescent="0.2">
      <c r="A505" s="12"/>
      <c r="B505" s="12"/>
      <c r="C505" s="12"/>
      <c r="D505" s="12"/>
      <c r="E505" s="12"/>
      <c r="F505" s="12"/>
      <c r="G505" s="12"/>
    </row>
    <row r="506" spans="1:7" x14ac:dyDescent="0.2">
      <c r="A506" s="12"/>
      <c r="B506" s="12"/>
      <c r="C506" s="12"/>
      <c r="D506" s="12"/>
      <c r="E506" s="12"/>
      <c r="F506" s="12"/>
      <c r="G506" s="12"/>
    </row>
    <row r="507" spans="1:7" x14ac:dyDescent="0.2">
      <c r="A507" s="12"/>
      <c r="B507" s="12"/>
      <c r="C507" s="12"/>
      <c r="D507" s="12"/>
      <c r="E507" s="12"/>
      <c r="F507" s="12"/>
      <c r="G507" s="12"/>
    </row>
    <row r="508" spans="1:7" x14ac:dyDescent="0.2">
      <c r="A508" s="12"/>
      <c r="B508" s="12"/>
      <c r="C508" s="12"/>
      <c r="D508" s="12"/>
      <c r="E508" s="12"/>
      <c r="F508" s="12"/>
      <c r="G508" s="12"/>
    </row>
    <row r="509" spans="1:7" x14ac:dyDescent="0.2">
      <c r="A509" s="12"/>
      <c r="B509" s="12"/>
      <c r="C509" s="12"/>
      <c r="D509" s="12"/>
      <c r="E509" s="12"/>
      <c r="F509" s="12"/>
      <c r="G509" s="12"/>
    </row>
    <row r="510" spans="1:7" x14ac:dyDescent="0.2">
      <c r="A510" s="12"/>
      <c r="B510" s="12"/>
      <c r="C510" s="12"/>
      <c r="D510" s="12"/>
      <c r="E510" s="12"/>
      <c r="F510" s="12"/>
      <c r="G510" s="12"/>
    </row>
    <row r="511" spans="1:7" x14ac:dyDescent="0.2">
      <c r="A511" s="12"/>
      <c r="B511" s="12"/>
      <c r="C511" s="12"/>
      <c r="D511" s="12"/>
      <c r="E511" s="12"/>
      <c r="F511" s="12"/>
      <c r="G511" s="12"/>
    </row>
    <row r="512" spans="1:7" x14ac:dyDescent="0.2">
      <c r="A512" s="12"/>
      <c r="B512" s="12"/>
      <c r="C512" s="12"/>
      <c r="D512" s="12"/>
      <c r="E512" s="12"/>
      <c r="F512" s="12"/>
      <c r="G512" s="12"/>
    </row>
    <row r="513" spans="1:7" x14ac:dyDescent="0.2">
      <c r="A513" s="12"/>
      <c r="B513" s="12"/>
      <c r="C513" s="12"/>
      <c r="D513" s="12"/>
      <c r="E513" s="12"/>
      <c r="F513" s="12"/>
      <c r="G513" s="12"/>
    </row>
    <row r="514" spans="1:7" x14ac:dyDescent="0.2">
      <c r="A514" s="12"/>
      <c r="B514" s="12"/>
      <c r="C514" s="12"/>
      <c r="D514" s="12"/>
      <c r="E514" s="12"/>
      <c r="F514" s="12"/>
      <c r="G514" s="12"/>
    </row>
    <row r="515" spans="1:7" x14ac:dyDescent="0.2">
      <c r="A515" s="12"/>
      <c r="B515" s="12"/>
      <c r="C515" s="12"/>
      <c r="D515" s="12"/>
      <c r="E515" s="12"/>
      <c r="F515" s="12"/>
      <c r="G515" s="12"/>
    </row>
    <row r="516" spans="1:7" x14ac:dyDescent="0.2">
      <c r="A516" s="12"/>
      <c r="B516" s="12"/>
      <c r="C516" s="12"/>
      <c r="D516" s="12"/>
      <c r="E516" s="12"/>
      <c r="F516" s="12"/>
      <c r="G516" s="12"/>
    </row>
    <row r="517" spans="1:7" x14ac:dyDescent="0.2">
      <c r="A517" s="12"/>
      <c r="B517" s="12"/>
      <c r="C517" s="12"/>
      <c r="D517" s="12"/>
      <c r="E517" s="12"/>
      <c r="F517" s="12"/>
      <c r="G517" s="12"/>
    </row>
    <row r="518" spans="1:7" x14ac:dyDescent="0.2">
      <c r="A518" s="12"/>
      <c r="B518" s="12"/>
      <c r="C518" s="12"/>
      <c r="D518" s="12"/>
      <c r="E518" s="12"/>
      <c r="F518" s="12"/>
      <c r="G518" s="12"/>
    </row>
    <row r="519" spans="1:7" x14ac:dyDescent="0.2">
      <c r="A519" s="12"/>
      <c r="B519" s="12"/>
      <c r="C519" s="12"/>
      <c r="D519" s="12"/>
      <c r="E519" s="12"/>
      <c r="F519" s="12"/>
      <c r="G519" s="12"/>
    </row>
    <row r="520" spans="1:7" x14ac:dyDescent="0.2">
      <c r="A520" s="12"/>
      <c r="B520" s="12"/>
      <c r="C520" s="12"/>
      <c r="D520" s="12"/>
      <c r="E520" s="12"/>
      <c r="F520" s="12"/>
      <c r="G520" s="12"/>
    </row>
    <row r="521" spans="1:7" x14ac:dyDescent="0.2">
      <c r="A521" s="12"/>
      <c r="B521" s="12"/>
      <c r="C521" s="12"/>
      <c r="D521" s="12"/>
      <c r="E521" s="12"/>
      <c r="F521" s="12"/>
      <c r="G521" s="12"/>
    </row>
    <row r="522" spans="1:7" x14ac:dyDescent="0.2">
      <c r="A522" s="12"/>
      <c r="B522" s="12"/>
      <c r="C522" s="12"/>
      <c r="D522" s="12"/>
      <c r="E522" s="12"/>
      <c r="F522" s="12"/>
      <c r="G522" s="12"/>
    </row>
    <row r="523" spans="1:7" x14ac:dyDescent="0.2">
      <c r="A523" s="12"/>
      <c r="B523" s="12"/>
      <c r="C523" s="12"/>
      <c r="D523" s="12"/>
      <c r="E523" s="12"/>
      <c r="F523" s="12"/>
      <c r="G523" s="12"/>
    </row>
    <row r="524" spans="1:7" x14ac:dyDescent="0.2">
      <c r="A524" s="12"/>
      <c r="B524" s="12"/>
      <c r="C524" s="12"/>
      <c r="D524" s="12"/>
      <c r="E524" s="12"/>
      <c r="F524" s="12"/>
      <c r="G524" s="12"/>
    </row>
    <row r="525" spans="1:7" x14ac:dyDescent="0.2">
      <c r="A525" s="12"/>
      <c r="B525" s="12"/>
      <c r="C525" s="12"/>
      <c r="D525" s="12"/>
      <c r="E525" s="12"/>
      <c r="F525" s="12"/>
      <c r="G525" s="12"/>
    </row>
    <row r="526" spans="1:7" x14ac:dyDescent="0.2">
      <c r="A526" s="12"/>
      <c r="B526" s="12"/>
      <c r="C526" s="12"/>
      <c r="D526" s="12"/>
      <c r="E526" s="12"/>
      <c r="F526" s="12"/>
      <c r="G526" s="12"/>
    </row>
    <row r="527" spans="1:7" x14ac:dyDescent="0.2">
      <c r="A527" s="12"/>
      <c r="B527" s="12"/>
      <c r="C527" s="12"/>
      <c r="D527" s="12"/>
      <c r="E527" s="12"/>
      <c r="F527" s="12"/>
      <c r="G527" s="12"/>
    </row>
    <row r="528" spans="1:7" x14ac:dyDescent="0.2">
      <c r="A528" s="12"/>
      <c r="B528" s="12"/>
      <c r="C528" s="12"/>
      <c r="D528" s="12"/>
      <c r="E528" s="12"/>
      <c r="F528" s="12"/>
      <c r="G528" s="12"/>
    </row>
    <row r="529" spans="1:7" x14ac:dyDescent="0.2">
      <c r="A529" s="12"/>
      <c r="B529" s="12"/>
      <c r="C529" s="12"/>
      <c r="D529" s="12"/>
      <c r="E529" s="12"/>
      <c r="F529" s="12"/>
      <c r="G529" s="12"/>
    </row>
    <row r="530" spans="1:7" x14ac:dyDescent="0.2">
      <c r="A530" s="12"/>
      <c r="B530" s="12"/>
      <c r="C530" s="12"/>
      <c r="D530" s="12"/>
      <c r="E530" s="12"/>
      <c r="F530" s="12"/>
      <c r="G530" s="12"/>
    </row>
    <row r="531" spans="1:7" x14ac:dyDescent="0.2">
      <c r="A531" s="12"/>
      <c r="B531" s="12"/>
      <c r="C531" s="12"/>
      <c r="D531" s="12"/>
      <c r="E531" s="12"/>
      <c r="F531" s="12"/>
      <c r="G531" s="12"/>
    </row>
    <row r="532" spans="1:7" x14ac:dyDescent="0.2">
      <c r="A532" s="12"/>
      <c r="B532" s="12"/>
      <c r="C532" s="12"/>
      <c r="D532" s="12"/>
      <c r="E532" s="12"/>
      <c r="F532" s="12"/>
      <c r="G532" s="12"/>
    </row>
    <row r="533" spans="1:7" x14ac:dyDescent="0.2">
      <c r="A533" s="12"/>
      <c r="B533" s="12"/>
      <c r="C533" s="12"/>
      <c r="D533" s="12"/>
      <c r="E533" s="12"/>
      <c r="F533" s="12"/>
      <c r="G533" s="12"/>
    </row>
    <row r="534" spans="1:7" x14ac:dyDescent="0.2">
      <c r="A534" s="12"/>
      <c r="B534" s="12"/>
      <c r="C534" s="12"/>
      <c r="D534" s="12"/>
      <c r="E534" s="12"/>
      <c r="F534" s="12"/>
      <c r="G534" s="12"/>
    </row>
    <row r="535" spans="1:7" x14ac:dyDescent="0.2">
      <c r="A535" s="12"/>
      <c r="B535" s="12"/>
      <c r="C535" s="12"/>
      <c r="D535" s="12"/>
      <c r="E535" s="12"/>
      <c r="F535" s="12"/>
      <c r="G535" s="12"/>
    </row>
    <row r="536" spans="1:7" x14ac:dyDescent="0.2">
      <c r="A536" s="12"/>
      <c r="B536" s="12"/>
      <c r="C536" s="12"/>
      <c r="D536" s="12"/>
      <c r="E536" s="12"/>
      <c r="F536" s="12"/>
      <c r="G536" s="12"/>
    </row>
    <row r="537" spans="1:7" x14ac:dyDescent="0.2">
      <c r="A537" s="12"/>
      <c r="B537" s="12"/>
      <c r="C537" s="12"/>
      <c r="D537" s="12"/>
      <c r="E537" s="12"/>
      <c r="F537" s="12"/>
      <c r="G537" s="12"/>
    </row>
    <row r="538" spans="1:7" x14ac:dyDescent="0.2">
      <c r="A538" s="12"/>
      <c r="B538" s="12"/>
      <c r="C538" s="12"/>
      <c r="D538" s="12"/>
      <c r="E538" s="12"/>
      <c r="F538" s="12"/>
      <c r="G538" s="12"/>
    </row>
    <row r="539" spans="1:7" x14ac:dyDescent="0.2">
      <c r="A539" s="12"/>
      <c r="B539" s="12"/>
      <c r="C539" s="12"/>
      <c r="D539" s="12"/>
      <c r="E539" s="12"/>
      <c r="F539" s="12"/>
      <c r="G539" s="12"/>
    </row>
    <row r="540" spans="1:7" x14ac:dyDescent="0.2">
      <c r="A540" s="12"/>
      <c r="B540" s="12"/>
      <c r="C540" s="12"/>
      <c r="D540" s="12"/>
      <c r="E540" s="12"/>
      <c r="F540" s="12"/>
      <c r="G540" s="12"/>
    </row>
    <row r="541" spans="1:7" x14ac:dyDescent="0.2">
      <c r="A541" s="12"/>
      <c r="B541" s="12"/>
      <c r="C541" s="12"/>
      <c r="D541" s="12"/>
      <c r="E541" s="12"/>
      <c r="F541" s="12"/>
      <c r="G541" s="12"/>
    </row>
    <row r="542" spans="1:7" x14ac:dyDescent="0.2">
      <c r="A542" s="12"/>
      <c r="B542" s="12"/>
      <c r="C542" s="12"/>
      <c r="D542" s="12"/>
      <c r="E542" s="12"/>
      <c r="F542" s="12"/>
      <c r="G542" s="12"/>
    </row>
    <row r="543" spans="1:7" x14ac:dyDescent="0.2">
      <c r="A543" s="12"/>
      <c r="B543" s="12"/>
      <c r="C543" s="12"/>
      <c r="D543" s="12"/>
      <c r="E543" s="12"/>
      <c r="F543" s="12"/>
      <c r="G543" s="12"/>
    </row>
    <row r="544" spans="1:7" x14ac:dyDescent="0.2">
      <c r="A544" s="12"/>
      <c r="B544" s="12"/>
      <c r="C544" s="12"/>
      <c r="D544" s="12"/>
      <c r="E544" s="12"/>
      <c r="F544" s="12"/>
      <c r="G544" s="12"/>
    </row>
    <row r="545" spans="1:7" x14ac:dyDescent="0.2">
      <c r="A545" s="12"/>
      <c r="B545" s="12"/>
      <c r="C545" s="12"/>
      <c r="D545" s="12"/>
      <c r="E545" s="12"/>
      <c r="F545" s="12"/>
      <c r="G545" s="12"/>
    </row>
    <row r="546" spans="1:7" x14ac:dyDescent="0.2">
      <c r="A546" s="12"/>
      <c r="B546" s="12"/>
      <c r="C546" s="12"/>
      <c r="D546" s="12"/>
      <c r="E546" s="12"/>
      <c r="F546" s="12"/>
      <c r="G546" s="12"/>
    </row>
    <row r="547" spans="1:7" x14ac:dyDescent="0.2">
      <c r="A547" s="12"/>
      <c r="B547" s="12"/>
      <c r="C547" s="12"/>
      <c r="D547" s="12"/>
      <c r="E547" s="12"/>
      <c r="F547" s="12"/>
      <c r="G547" s="12"/>
    </row>
    <row r="548" spans="1:7" x14ac:dyDescent="0.2">
      <c r="A548" s="12"/>
      <c r="B548" s="12"/>
      <c r="C548" s="12"/>
      <c r="D548" s="12"/>
      <c r="E548" s="12"/>
      <c r="F548" s="12"/>
      <c r="G548" s="12"/>
    </row>
    <row r="549" spans="1:7" x14ac:dyDescent="0.2">
      <c r="A549" s="12"/>
      <c r="B549" s="12"/>
      <c r="C549" s="12"/>
      <c r="D549" s="12"/>
      <c r="E549" s="12"/>
      <c r="F549" s="12"/>
      <c r="G549" s="12"/>
    </row>
    <row r="550" spans="1:7" x14ac:dyDescent="0.2">
      <c r="A550" s="12"/>
      <c r="B550" s="12"/>
      <c r="C550" s="12"/>
      <c r="D550" s="12"/>
      <c r="E550" s="12"/>
      <c r="F550" s="12"/>
      <c r="G550" s="12"/>
    </row>
    <row r="551" spans="1:7" x14ac:dyDescent="0.2">
      <c r="A551" s="12"/>
      <c r="B551" s="12"/>
      <c r="C551" s="12"/>
      <c r="D551" s="12"/>
      <c r="E551" s="12"/>
      <c r="F551" s="12"/>
      <c r="G551" s="12"/>
    </row>
    <row r="552" spans="1:7" x14ac:dyDescent="0.2">
      <c r="A552" s="12"/>
      <c r="B552" s="12"/>
      <c r="C552" s="12"/>
      <c r="D552" s="12"/>
      <c r="E552" s="12"/>
      <c r="F552" s="12"/>
      <c r="G552" s="12"/>
    </row>
    <row r="553" spans="1:7" x14ac:dyDescent="0.2">
      <c r="A553" s="12"/>
      <c r="B553" s="12"/>
      <c r="C553" s="12"/>
      <c r="D553" s="12"/>
      <c r="E553" s="12"/>
      <c r="F553" s="12"/>
      <c r="G553" s="12"/>
    </row>
    <row r="554" spans="1:7" x14ac:dyDescent="0.2">
      <c r="A554" s="12"/>
      <c r="B554" s="12"/>
      <c r="C554" s="12"/>
      <c r="D554" s="12"/>
      <c r="E554" s="12"/>
      <c r="F554" s="12"/>
      <c r="G554" s="12"/>
    </row>
    <row r="555" spans="1:7" x14ac:dyDescent="0.2">
      <c r="A555" s="12"/>
      <c r="B555" s="12"/>
      <c r="C555" s="12"/>
      <c r="D555" s="12"/>
      <c r="E555" s="12"/>
      <c r="F555" s="12"/>
      <c r="G555" s="12"/>
    </row>
    <row r="556" spans="1:7" x14ac:dyDescent="0.2">
      <c r="A556" s="12"/>
      <c r="B556" s="12"/>
      <c r="C556" s="12"/>
      <c r="D556" s="12"/>
      <c r="E556" s="12"/>
      <c r="F556" s="12"/>
      <c r="G556" s="12"/>
    </row>
    <row r="557" spans="1:7" x14ac:dyDescent="0.2">
      <c r="A557" s="12"/>
      <c r="B557" s="12"/>
      <c r="C557" s="12"/>
      <c r="D557" s="12"/>
      <c r="E557" s="12"/>
      <c r="F557" s="12"/>
      <c r="G557" s="12"/>
    </row>
    <row r="558" spans="1:7" x14ac:dyDescent="0.2">
      <c r="A558" s="12"/>
      <c r="B558" s="12"/>
      <c r="C558" s="12"/>
      <c r="D558" s="12"/>
      <c r="E558" s="12"/>
      <c r="F558" s="12"/>
      <c r="G558" s="12"/>
    </row>
    <row r="559" spans="1:7" x14ac:dyDescent="0.2">
      <c r="A559" s="12"/>
      <c r="B559" s="12"/>
      <c r="C559" s="12"/>
      <c r="D559" s="12"/>
      <c r="E559" s="12"/>
      <c r="F559" s="12"/>
      <c r="G559" s="12"/>
    </row>
    <row r="560" spans="1:7" x14ac:dyDescent="0.2">
      <c r="A560" s="12"/>
      <c r="B560" s="12"/>
      <c r="C560" s="12"/>
      <c r="D560" s="12"/>
      <c r="E560" s="12"/>
      <c r="F560" s="12"/>
      <c r="G560" s="12"/>
    </row>
    <row r="561" spans="1:7" x14ac:dyDescent="0.2">
      <c r="A561" s="12"/>
      <c r="B561" s="12"/>
      <c r="C561" s="12"/>
      <c r="D561" s="12"/>
      <c r="E561" s="12"/>
      <c r="F561" s="12"/>
      <c r="G561" s="12"/>
    </row>
    <row r="562" spans="1:7" x14ac:dyDescent="0.2">
      <c r="A562" s="12"/>
      <c r="B562" s="12"/>
      <c r="C562" s="12"/>
      <c r="D562" s="12"/>
      <c r="E562" s="12"/>
      <c r="F562" s="12"/>
      <c r="G562" s="12"/>
    </row>
    <row r="563" spans="1:7" x14ac:dyDescent="0.2">
      <c r="A563" s="12"/>
      <c r="B563" s="12"/>
      <c r="C563" s="12"/>
      <c r="D563" s="12"/>
      <c r="E563" s="12"/>
      <c r="F563" s="12"/>
      <c r="G563" s="12"/>
    </row>
    <row r="564" spans="1:7" x14ac:dyDescent="0.2">
      <c r="A564" s="12"/>
      <c r="B564" s="12"/>
      <c r="C564" s="12"/>
      <c r="D564" s="12"/>
      <c r="E564" s="12"/>
      <c r="F564" s="12"/>
      <c r="G564" s="12"/>
    </row>
    <row r="565" spans="1:7" x14ac:dyDescent="0.2">
      <c r="A565" s="12"/>
      <c r="B565" s="12"/>
      <c r="C565" s="12"/>
      <c r="D565" s="12"/>
      <c r="E565" s="12"/>
      <c r="F565" s="12"/>
      <c r="G565" s="12"/>
    </row>
    <row r="566" spans="1:7" x14ac:dyDescent="0.2">
      <c r="A566" s="12"/>
      <c r="B566" s="12"/>
      <c r="C566" s="12"/>
      <c r="D566" s="12"/>
      <c r="E566" s="12"/>
      <c r="F566" s="12"/>
      <c r="G566" s="12"/>
    </row>
    <row r="567" spans="1:7" x14ac:dyDescent="0.2">
      <c r="A567" s="12"/>
      <c r="B567" s="12"/>
      <c r="C567" s="12"/>
      <c r="D567" s="12"/>
      <c r="E567" s="12"/>
      <c r="F567" s="12"/>
      <c r="G567" s="12"/>
    </row>
    <row r="568" spans="1:7" x14ac:dyDescent="0.2">
      <c r="A568" s="12"/>
      <c r="B568" s="12"/>
      <c r="C568" s="12"/>
      <c r="D568" s="12"/>
      <c r="E568" s="12"/>
      <c r="F568" s="12"/>
      <c r="G568" s="12"/>
    </row>
    <row r="569" spans="1:7" x14ac:dyDescent="0.2">
      <c r="A569" s="12"/>
      <c r="B569" s="12"/>
      <c r="C569" s="12"/>
      <c r="D569" s="12"/>
      <c r="E569" s="12"/>
      <c r="F569" s="12"/>
      <c r="G569" s="12"/>
    </row>
    <row r="570" spans="1:7" x14ac:dyDescent="0.2">
      <c r="A570" s="12"/>
      <c r="B570" s="12"/>
      <c r="C570" s="12"/>
      <c r="D570" s="12"/>
      <c r="E570" s="12"/>
      <c r="F570" s="12"/>
      <c r="G570" s="12"/>
    </row>
    <row r="571" spans="1:7" x14ac:dyDescent="0.2">
      <c r="A571" s="12"/>
      <c r="B571" s="12"/>
      <c r="C571" s="12"/>
      <c r="D571" s="12"/>
      <c r="E571" s="12"/>
      <c r="F571" s="12"/>
      <c r="G571" s="12"/>
    </row>
    <row r="572" spans="1:7" x14ac:dyDescent="0.2">
      <c r="A572" s="12"/>
      <c r="B572" s="12"/>
      <c r="C572" s="12"/>
      <c r="D572" s="12"/>
      <c r="E572" s="12"/>
      <c r="F572" s="12"/>
      <c r="G572" s="12"/>
    </row>
    <row r="573" spans="1:7" x14ac:dyDescent="0.2">
      <c r="A573" s="12"/>
      <c r="B573" s="12"/>
      <c r="C573" s="12"/>
      <c r="D573" s="12"/>
      <c r="E573" s="12"/>
      <c r="F573" s="12"/>
      <c r="G573" s="12"/>
    </row>
    <row r="574" spans="1:7" x14ac:dyDescent="0.2">
      <c r="A574" s="12"/>
      <c r="B574" s="12"/>
      <c r="C574" s="12"/>
      <c r="D574" s="12"/>
      <c r="E574" s="12"/>
      <c r="F574" s="12"/>
      <c r="G574" s="12"/>
    </row>
    <row r="575" spans="1:7" x14ac:dyDescent="0.2">
      <c r="A575" s="12"/>
      <c r="B575" s="12"/>
      <c r="C575" s="12"/>
      <c r="D575" s="12"/>
      <c r="E575" s="12"/>
      <c r="F575" s="12"/>
      <c r="G575" s="12"/>
    </row>
    <row r="576" spans="1:7" x14ac:dyDescent="0.2">
      <c r="A576" s="12"/>
      <c r="B576" s="12"/>
      <c r="C576" s="12"/>
      <c r="D576" s="12"/>
      <c r="E576" s="12"/>
      <c r="F576" s="12"/>
      <c r="G576" s="12"/>
    </row>
    <row r="577" spans="1:7" x14ac:dyDescent="0.2">
      <c r="A577" s="12"/>
      <c r="B577" s="12"/>
      <c r="C577" s="12"/>
      <c r="D577" s="12"/>
      <c r="E577" s="12"/>
      <c r="F577" s="12"/>
      <c r="G577" s="12"/>
    </row>
    <row r="578" spans="1:7" x14ac:dyDescent="0.2">
      <c r="A578" s="12"/>
      <c r="B578" s="12"/>
      <c r="C578" s="12"/>
      <c r="D578" s="12"/>
      <c r="E578" s="12"/>
      <c r="F578" s="12"/>
      <c r="G578" s="12"/>
    </row>
    <row r="579" spans="1:7" x14ac:dyDescent="0.2">
      <c r="A579" s="12"/>
      <c r="B579" s="12"/>
      <c r="C579" s="12"/>
      <c r="D579" s="12"/>
      <c r="E579" s="12"/>
      <c r="F579" s="12"/>
      <c r="G579" s="12"/>
    </row>
    <row r="580" spans="1:7" x14ac:dyDescent="0.2">
      <c r="A580" s="12"/>
      <c r="B580" s="12"/>
      <c r="C580" s="12"/>
      <c r="D580" s="12"/>
      <c r="E580" s="12"/>
      <c r="F580" s="12"/>
      <c r="G580" s="12"/>
    </row>
    <row r="581" spans="1:7" x14ac:dyDescent="0.2">
      <c r="A581" s="12"/>
      <c r="B581" s="12"/>
      <c r="C581" s="12"/>
      <c r="D581" s="12"/>
      <c r="E581" s="12"/>
      <c r="F581" s="12"/>
      <c r="G581" s="12"/>
    </row>
    <row r="582" spans="1:7" x14ac:dyDescent="0.2">
      <c r="A582" s="12"/>
      <c r="B582" s="12"/>
      <c r="C582" s="12"/>
      <c r="D582" s="12"/>
      <c r="E582" s="12"/>
      <c r="F582" s="12"/>
      <c r="G582" s="12"/>
    </row>
    <row r="583" spans="1:7" x14ac:dyDescent="0.2">
      <c r="A583" s="12"/>
      <c r="B583" s="12"/>
      <c r="C583" s="12"/>
      <c r="D583" s="12"/>
      <c r="E583" s="12"/>
      <c r="F583" s="12"/>
      <c r="G583" s="12"/>
    </row>
    <row r="584" spans="1:7" x14ac:dyDescent="0.2">
      <c r="A584" s="12"/>
      <c r="B584" s="12"/>
      <c r="C584" s="12"/>
      <c r="D584" s="12"/>
      <c r="E584" s="12"/>
      <c r="F584" s="12"/>
      <c r="G584" s="12"/>
    </row>
    <row r="585" spans="1:7" x14ac:dyDescent="0.2">
      <c r="A585" s="12"/>
      <c r="B585" s="12"/>
      <c r="C585" s="12"/>
      <c r="D585" s="12"/>
      <c r="E585" s="12"/>
      <c r="F585" s="12"/>
      <c r="G585" s="12"/>
    </row>
    <row r="586" spans="1:7" x14ac:dyDescent="0.2">
      <c r="A586" s="12"/>
      <c r="B586" s="12"/>
      <c r="C586" s="12"/>
      <c r="D586" s="12"/>
      <c r="E586" s="12"/>
      <c r="F586" s="12"/>
      <c r="G586" s="12"/>
    </row>
  </sheetData>
  <mergeCells count="20">
    <mergeCell ref="B168:C169"/>
    <mergeCell ref="A213:G213"/>
    <mergeCell ref="B108:C108"/>
    <mergeCell ref="B110:C110"/>
    <mergeCell ref="B111:C111"/>
    <mergeCell ref="B112:C112"/>
    <mergeCell ref="B136:C136"/>
    <mergeCell ref="B159:C159"/>
    <mergeCell ref="B107:C107"/>
    <mergeCell ref="A3:F3"/>
    <mergeCell ref="A6:G6"/>
    <mergeCell ref="B7:C7"/>
    <mergeCell ref="B13:C13"/>
    <mergeCell ref="B59:C59"/>
    <mergeCell ref="B68:C68"/>
    <mergeCell ref="B76:C76"/>
    <mergeCell ref="B83:C83"/>
    <mergeCell ref="B88:C88"/>
    <mergeCell ref="B99:C99"/>
    <mergeCell ref="B100:C10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Laura Nayerli Pacheco Casillas</cp:lastModifiedBy>
  <dcterms:created xsi:type="dcterms:W3CDTF">2017-10-10T20:39:50Z</dcterms:created>
  <dcterms:modified xsi:type="dcterms:W3CDTF">2017-10-17T22:30:42Z</dcterms:modified>
</cp:coreProperties>
</file>