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1835" tabRatio="801" activeTab="2"/>
  </bookViews>
  <sheets>
    <sheet name="Resumen" sheetId="2" r:id="rId1"/>
    <sheet name="Metas" sheetId="4" r:id="rId2"/>
    <sheet name="Concentrado metas" sheetId="5" r:id="rId3"/>
    <sheet name="PFTPG concentrado" sheetId="3" r:id="rId4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'PFTPG concentrado'!$A$9:$B$43</definedName>
    <definedName name="__xlnm._FilterDatabase_5_1">#N/A</definedName>
    <definedName name="__xlnm._FilterDatabase_5_2">'PFTPG concentrado'!$A$9:$B$43</definedName>
    <definedName name="__xlnm._FilterDatabase_6">"$#REF!.$A$10:$B$103"</definedName>
    <definedName name="__xlnm._FilterDatabase_6_1" localSheetId="2">#REF!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'PFTPG concentrado'!$A$1:$B$44</definedName>
    <definedName name="__xlnm.Print_Area_6">Resumen!$A$3:$C$41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'PFTPG concentrado'!$A$2:$GT$9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3" hidden="1">'PFTPG concentrado'!$A$9:$B$43</definedName>
    <definedName name="_xlnm.Print_Area" localSheetId="3">'PFTPG concentrado'!$A$1:$C$45</definedName>
    <definedName name="_xlnm.Print_Area" localSheetId="0">Resumen!$A$1:$C$21</definedName>
    <definedName name="Excel_BuiltIn__FilterDatabase" localSheetId="2">#REF!</definedName>
    <definedName name="Excel_BuiltIn__FilterDatabase">#REF!</definedName>
    <definedName name="Excel_BuiltIn_Print_Area" localSheetId="2">#REF!</definedName>
    <definedName name="Excel_BuiltIn_Print_Area">#REF!</definedName>
    <definedName name="Excel_BuiltIn_Print_Titles" localSheetId="2">(#REF!,#REF!)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3">'PFTPG concentrado'!$A:$B,'PFTPG concentrado'!$1:$9</definedName>
  </definedNames>
  <calcPr calcId="145621"/>
</workbook>
</file>

<file path=xl/calcChain.xml><?xml version="1.0" encoding="utf-8"?>
<calcChain xmlns="http://schemas.openxmlformats.org/spreadsheetml/2006/main">
  <c r="C39" i="3" l="1"/>
  <c r="C36" i="3"/>
  <c r="C37" i="3"/>
  <c r="C38" i="3"/>
  <c r="C35" i="3"/>
  <c r="C34" i="3"/>
  <c r="C33" i="3"/>
  <c r="C30" i="3"/>
  <c r="C29" i="3"/>
  <c r="C14" i="2"/>
  <c r="C13" i="2"/>
  <c r="C31" i="3" l="1"/>
  <c r="C44" i="3" l="1"/>
  <c r="G43" i="5"/>
  <c r="G41" i="5"/>
  <c r="G40" i="5"/>
  <c r="G88" i="4"/>
  <c r="G86" i="4"/>
  <c r="G85" i="4"/>
  <c r="G80" i="4" l="1"/>
  <c r="G77" i="4"/>
  <c r="G71" i="4"/>
  <c r="G66" i="4"/>
  <c r="G62" i="4"/>
  <c r="G59" i="4"/>
  <c r="G56" i="4"/>
  <c r="G53" i="4"/>
  <c r="G50" i="4"/>
  <c r="G47" i="4"/>
  <c r="G44" i="4"/>
  <c r="G40" i="4"/>
  <c r="G35" i="4"/>
  <c r="G32" i="4"/>
  <c r="G28" i="4"/>
  <c r="G22" i="4"/>
  <c r="G19" i="4"/>
  <c r="G15" i="4"/>
  <c r="G12" i="4"/>
  <c r="G9" i="4"/>
  <c r="G5" i="4"/>
  <c r="G89" i="4" s="1"/>
  <c r="C18" i="2" l="1"/>
  <c r="D18" i="2" l="1"/>
</calcChain>
</file>

<file path=xl/sharedStrings.xml><?xml version="1.0" encoding="utf-8"?>
<sst xmlns="http://schemas.openxmlformats.org/spreadsheetml/2006/main" count="408" uniqueCount="153">
  <si>
    <t>INSTITUTO JALISCIENSE DE LAS MUJERES</t>
  </si>
  <si>
    <t>R E S U M E N</t>
  </si>
  <si>
    <t xml:space="preserve">CAPITULO </t>
  </si>
  <si>
    <t>DESCRIPCIÒN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</si>
  <si>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</si>
  <si>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</si>
  <si>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</si>
  <si>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</si>
  <si>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</si>
  <si>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</si>
  <si>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</si>
  <si>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>PARTIDA</t>
  </si>
  <si>
    <t xml:space="preserve"> PARTIDADESCRIPCION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</si>
  <si>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</si>
  <si>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</si>
  <si>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</si>
  <si>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</si>
  <si>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</si>
  <si>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</si>
  <si>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</si>
  <si>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</si>
  <si>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</si>
  <si>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</si>
  <si>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</si>
  <si>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</si>
  <si>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</si>
  <si>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</si>
  <si>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</si>
  <si>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</si>
  <si>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</si>
  <si>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</si>
  <si>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</si>
  <si>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</si>
  <si>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</si>
  <si>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TOTAL CAPITULO 2000</t>
  </si>
  <si>
    <t xml:space="preserve">CAPITULO 3000 </t>
  </si>
  <si>
    <t>TOTAL CAPITULO 3000</t>
  </si>
  <si>
    <t>TOTAL CAPITULO 4000</t>
  </si>
  <si>
    <t xml:space="preserve">CAPITULO 5000 </t>
  </si>
  <si>
    <t>TOTAL CAPITULO 5000</t>
  </si>
  <si>
    <t>SUMAS</t>
  </si>
  <si>
    <t>PRESUPUESTO AUTORIZADO 2016</t>
  </si>
  <si>
    <t>PROGRAMA DE FORTALECIMIENTO A LA TRANSVERSALIDAD DE LA PERSPECTIVA DE GÉNERO</t>
  </si>
  <si>
    <t xml:space="preserve">PRESUPUESTO AUTORIZADO </t>
  </si>
  <si>
    <t>PROGRAMA DE FORTALECIMIENTO A LA TRANSVERSALIDAD DE LA PERSPECTIVA DE GÈNERO</t>
  </si>
  <si>
    <t>PRESUPUESTO EJERCIDO 2016</t>
  </si>
  <si>
    <t>PRESUPUESTO EJERCIDO</t>
  </si>
  <si>
    <t>1. MI</t>
  </si>
  <si>
    <t>Conformación del Grupo de Trabajo para generar un plan de acción para el cuidado de personas adultas mayores en situación de dependencia con perspectiva de género</t>
  </si>
  <si>
    <t>Mesas de trabajo</t>
  </si>
  <si>
    <t xml:space="preserve">Investigación </t>
  </si>
  <si>
    <t>Foro</t>
  </si>
  <si>
    <t>2. MI</t>
  </si>
  <si>
    <t>Impartir talleres para el fortalecimiento de las capacidades de empoderamiento y autonomía de mujeres con discapacidad de la zona metropolitana de Guadalajara</t>
  </si>
  <si>
    <t>Seminario</t>
  </si>
  <si>
    <t>Planes de acción</t>
  </si>
  <si>
    <t>3. MI</t>
  </si>
  <si>
    <t>Diagnóstico de Violencia con perspectiva de género en Instituciones de Educación Media Superior del Gobierno del Estado de Jalisco</t>
  </si>
  <si>
    <t>Diagnóstico</t>
  </si>
  <si>
    <t>4. MI</t>
  </si>
  <si>
    <t>Elaboración del Programa Estatal de Capacitación, Profesionalización y Especialización para el funcionariado público que brinda atención a mujeres receptoras de violencia en la Administración Pública Estatal y Municipal</t>
  </si>
  <si>
    <t>Programa estatal</t>
  </si>
  <si>
    <t>5. MI</t>
  </si>
  <si>
    <t>Elaboración del Plan de Acción de la Red de Masculinidades y estudio cualitativo de cómo son y cómo ejercen violencia los hombres en el estado de Jalisco.</t>
  </si>
  <si>
    <t>Estudio</t>
  </si>
  <si>
    <t>6. MI</t>
  </si>
  <si>
    <t>Realizar talleres regionales de capacitación multipartidaria en materia de Derechos Políticos de las Mujeres y Paridad de Género en el Estado de Jalisco dirigidos a funcionariado público municipal y líderes locales del ámbito municipal</t>
  </si>
  <si>
    <t>Taller</t>
  </si>
  <si>
    <t>7. MI</t>
  </si>
  <si>
    <t>Jornada de sensibilización del funcionariado público de la Administración Pública Estatal respecto a los derechos humanos y no discriminación de las personas LGBTTTI</t>
  </si>
  <si>
    <t>Diseño de material de difusión</t>
  </si>
  <si>
    <t>Guía didáctica</t>
  </si>
  <si>
    <t>Material de difusión</t>
  </si>
  <si>
    <t>8. MI</t>
  </si>
  <si>
    <t>Fortalecimiento del  Poder Judicial del Estado de Jalisco a través de la capacitación en el Protocolo para Juzgar con Perspectiva de Género y con enfoque de Derechos Humanos a través de 10 talleres dirigidos a un total de 200 funcionarias(os) públicas(os)</t>
  </si>
  <si>
    <t>Talleres</t>
  </si>
  <si>
    <t>9. MI</t>
  </si>
  <si>
    <t>Proceso de análisis y discusión de la implementación del Modelo ONU Hábitat para Ciudad Seguras en los municipios de la Zona Metropolitana de Guadalajara que integran la Agencia Metropolitana de Seguridad</t>
  </si>
  <si>
    <t>Asesoría especializada</t>
  </si>
  <si>
    <t>10. MI</t>
  </si>
  <si>
    <t>Reforzamiento de capacitación en materia de órdenes de protección al funcionariado público encargado de su emisión e implementación del Estado de Jalisco.</t>
  </si>
  <si>
    <t>2.RI</t>
  </si>
  <si>
    <t>Propuesta de reforma a la Ley para la Igualdad entre Mujeres y Hombres en la Entidad Federativa</t>
  </si>
  <si>
    <t>Armonización legislativa</t>
  </si>
  <si>
    <t>3.RI</t>
  </si>
  <si>
    <t>Reforma a la Ley Estatal de Acceso de las Mujeres a una vida Libre de Violencia</t>
  </si>
  <si>
    <t>16.MT</t>
  </si>
  <si>
    <t>Contratar a una persona para el apoyo a la Coordinación de la ejecución de actividades sustantivas del proyecto PFTPG</t>
  </si>
  <si>
    <t>Servicios profesionales</t>
  </si>
  <si>
    <t>19.MT</t>
  </si>
  <si>
    <t xml:space="preserve">Contratar  una persona para el apoyo administrativo al seguimiento de las actividades del proyecto </t>
  </si>
  <si>
    <t>24.MT</t>
  </si>
  <si>
    <t xml:space="preserve">Certificar a 8 personas en el ECO308 Capacitación presencial a servidoras y servidores públicos en y desde el enforque de Igualdad entre mujeres y hombres Nivel Básico.  </t>
  </si>
  <si>
    <t>Certificación</t>
  </si>
  <si>
    <t>27.MT</t>
  </si>
  <si>
    <t>Certificar a 8 personas en el ECO539 Atención presencial de primer contacto a mujeres víctimas de violencia de género</t>
  </si>
  <si>
    <t>30.MT</t>
  </si>
  <si>
    <t>Contratar a dos personas para el apoyo en la coordinación de actividades sustantivas entre las IMEF y hasta 20 municipios</t>
  </si>
  <si>
    <t xml:space="preserve">Servicios profesionales </t>
  </si>
  <si>
    <t>37.MT</t>
  </si>
  <si>
    <t>Seguimiento a la implementación de la Estrategia para la Prevención de Embarazos en Adolescentes alineada a la Estrategia Nacional</t>
  </si>
  <si>
    <t>38.MT</t>
  </si>
  <si>
    <t>Impulso a la instalación de las Unidades de Igualdad de Género en mínimo 10 dependencias</t>
  </si>
  <si>
    <t>41.MT</t>
  </si>
  <si>
    <t>Fortalecimiento de capacidades a las titulares de las Instancias Municipales de las mujeres y autoridades municipales en entidades federativas con al menos 30 IMM en funcionamiento</t>
  </si>
  <si>
    <t>53.MT</t>
  </si>
  <si>
    <t>Foro para el intercambio de experiencias del avance en la política de igualdad de las IMM en entidades federativas con al menos 20 IMM en funcionamiento</t>
  </si>
  <si>
    <t>'51330-3342-0000-3</t>
  </si>
  <si>
    <t>'51330-3351-0000-3</t>
  </si>
  <si>
    <t>'51330-3391-0000-3</t>
  </si>
  <si>
    <t>Capacitación especializada</t>
  </si>
  <si>
    <t>Servicio de investigación cientifica y desarrollo</t>
  </si>
  <si>
    <t>Servic,profes, cientif y tecnicos</t>
  </si>
  <si>
    <t>Servicios de creatividad, preproducción y producci</t>
  </si>
  <si>
    <t xml:space="preserve">Viaticos (alimentación) </t>
  </si>
  <si>
    <t xml:space="preserve">Viáticos (hospedaje) </t>
  </si>
  <si>
    <t xml:space="preserve">Papelería </t>
  </si>
  <si>
    <t xml:space="preserve">Pasajes </t>
  </si>
  <si>
    <t>Combustibles</t>
  </si>
  <si>
    <t>G.O</t>
  </si>
  <si>
    <t>Combustible TRANSV</t>
  </si>
  <si>
    <t>'51260-2611-0000-3</t>
  </si>
  <si>
    <t>Materiales, utiles y eq. menores oficina TRANSV.</t>
  </si>
  <si>
    <t>'51210-2111-0000-3</t>
  </si>
  <si>
    <t>Viáticos en el país TRANSV</t>
  </si>
  <si>
    <t>'51370-3751-0000-3</t>
  </si>
  <si>
    <t>'51370-3711-0000-3</t>
  </si>
  <si>
    <t>Pasajes Aereos transversalidad</t>
  </si>
  <si>
    <t>51360-3631-0000-3</t>
  </si>
  <si>
    <t>Combustibles, lubricantes y aditivos para vehículos destinados a servicios públicos y la operación de programas públicos</t>
  </si>
  <si>
    <t>Servicios de investigación científica y desarrollo</t>
  </si>
  <si>
    <t>Servicios de creatividad, preproducción y producción de publicidad, excepto internet</t>
  </si>
  <si>
    <t>Servicios profesionales, científicos y técnicos integrales</t>
  </si>
  <si>
    <t>Viáticos en el país</t>
  </si>
  <si>
    <t xml:space="preserve">CAPITULO 4000 </t>
  </si>
  <si>
    <t>Pasajes aéreos nacionales</t>
  </si>
  <si>
    <t>PRESUPUESTO 2017</t>
  </si>
  <si>
    <t xml:space="preserve"> PRESUPUESTO AUTORIZADO 2017</t>
  </si>
  <si>
    <t>Meta</t>
  </si>
  <si>
    <t>Descripción</t>
  </si>
  <si>
    <t>Acción</t>
  </si>
  <si>
    <t>Importe</t>
  </si>
  <si>
    <t>Total</t>
  </si>
  <si>
    <t>Concepto de Partida</t>
  </si>
  <si>
    <t>Partida</t>
  </si>
  <si>
    <t>51330-33402-0016-2</t>
  </si>
  <si>
    <t>51330-33501-0016-2</t>
  </si>
  <si>
    <t>51330-33901-0016-2</t>
  </si>
  <si>
    <t>51360-36301-0016-2</t>
  </si>
  <si>
    <t>51370-37501-0016-2</t>
  </si>
  <si>
    <t>51370-37101-0016-2</t>
  </si>
  <si>
    <t>51260-26101-0016-2</t>
  </si>
  <si>
    <t>51210-21101-0016-2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</si>
</sst>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44" formatCode="_-&quot;$&quot;* #,##0.00_-;\-&quot;$&quot;* #,##0.00_-;_-&quot;$&quot;* &quot;-&quot;??_-;_-@_-"/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  <numFmt numFmtId="170" formatCode="#,##0.00_ ;\-#,##0.00\ "/>
  </numFmts>
  <fonts count="26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rgb="FF0099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46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1" tint="0.499984740745262"/>
        <bgColor indexed="46"/>
      </patternFill>
    </fill>
    <fill>
      <patternFill patternType="solid">
        <fgColor theme="1" tint="0.499984740745262"/>
        <bgColor indexed="58"/>
      </patternFill>
    </fill>
    <fill>
      <patternFill patternType="solid">
        <fgColor theme="6" tint="-0.249977111117893"/>
        <bgColor indexed="33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6" tint="-0.249977111117893"/>
        <bgColor indexed="32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8">
    <xf numFmtId="0" fontId="0" fillId="0" borderId="0"/>
    <xf numFmtId="164" fontId="15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5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168" fontId="15" fillId="0" borderId="0" applyFill="0" applyBorder="0" applyAlignment="0" applyProtection="0"/>
    <xf numFmtId="0" fontId="17" fillId="9" borderId="5" applyNumberFormat="0" applyAlignment="0" applyProtection="0"/>
    <xf numFmtId="0" fontId="3" fillId="10" borderId="0" applyNumberFormat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64" applyFont="1"/>
    <xf numFmtId="0" fontId="5" fillId="6" borderId="0" xfId="68" applyFont="1" applyFill="1"/>
    <xf numFmtId="40" fontId="5" fillId="0" borderId="1" xfId="69" applyNumberFormat="1" applyFont="1" applyFill="1" applyBorder="1" applyAlignment="1">
      <alignment horizontal="center" vertical="center"/>
    </xf>
    <xf numFmtId="0" fontId="8" fillId="0" borderId="0" xfId="64" applyFont="1"/>
    <xf numFmtId="0" fontId="9" fillId="0" borderId="0" xfId="64" applyFont="1" applyAlignment="1">
      <alignment horizontal="center"/>
    </xf>
    <xf numFmtId="0" fontId="9" fillId="0" borderId="0" xfId="64" applyFont="1"/>
    <xf numFmtId="0" fontId="9" fillId="0" borderId="0" xfId="64" applyFont="1" applyFill="1"/>
    <xf numFmtId="0" fontId="10" fillId="7" borderId="0" xfId="64" applyFont="1" applyFill="1" applyAlignment="1"/>
    <xf numFmtId="0" fontId="10" fillId="0" borderId="0" xfId="64" applyFont="1" applyAlignment="1">
      <alignment horizontal="center" vertical="center"/>
    </xf>
    <xf numFmtId="0" fontId="9" fillId="0" borderId="1" xfId="64" applyFont="1" applyBorder="1" applyAlignment="1">
      <alignment horizontal="center" vertical="center"/>
    </xf>
    <xf numFmtId="0" fontId="9" fillId="0" borderId="1" xfId="64" applyFont="1" applyBorder="1" applyAlignment="1">
      <alignment vertical="center" wrapText="1"/>
    </xf>
    <xf numFmtId="0" fontId="12" fillId="8" borderId="1" xfId="64" applyFont="1" applyFill="1" applyBorder="1" applyAlignment="1">
      <alignment horizontal="center" vertical="center"/>
    </xf>
    <xf numFmtId="0" fontId="13" fillId="8" borderId="1" xfId="64" applyFont="1" applyFill="1" applyBorder="1" applyAlignment="1">
      <alignment vertical="center" wrapText="1"/>
    </xf>
    <xf numFmtId="0" fontId="12" fillId="8" borderId="0" xfId="64" applyFont="1" applyFill="1"/>
    <xf numFmtId="0" fontId="12" fillId="8" borderId="1" xfId="64" applyFont="1" applyFill="1" applyBorder="1" applyAlignment="1">
      <alignment vertical="center" wrapText="1"/>
    </xf>
    <xf numFmtId="0" fontId="10" fillId="0" borderId="0" xfId="64" applyFont="1" applyFill="1"/>
    <xf numFmtId="0" fontId="10" fillId="8" borderId="0" xfId="64" applyFont="1" applyFill="1"/>
    <xf numFmtId="1" fontId="10" fillId="8" borderId="1" xfId="64" applyNumberFormat="1" applyFont="1" applyFill="1" applyBorder="1"/>
    <xf numFmtId="0" fontId="10" fillId="0" borderId="0" xfId="64" applyFont="1" applyAlignment="1">
      <alignment vertical="center"/>
    </xf>
    <xf numFmtId="0" fontId="19" fillId="11" borderId="6" xfId="0" applyFont="1" applyFill="1" applyBorder="1" applyAlignment="1">
      <alignment horizontal="justify" vertical="center"/>
    </xf>
    <xf numFmtId="0" fontId="19" fillId="11" borderId="6" xfId="0" applyFont="1" applyFill="1" applyBorder="1" applyAlignment="1">
      <alignment horizontal="center" vertical="center"/>
    </xf>
    <xf numFmtId="166" fontId="12" fillId="8" borderId="1" xfId="6" applyFont="1" applyFill="1" applyBorder="1" applyAlignment="1">
      <alignment horizontal="right"/>
    </xf>
    <xf numFmtId="0" fontId="12" fillId="8" borderId="1" xfId="64" applyFont="1" applyFill="1" applyBorder="1" applyAlignment="1">
      <alignment horizontal="right" vertical="center" wrapText="1"/>
    </xf>
    <xf numFmtId="166" fontId="12" fillId="0" borderId="1" xfId="6" applyFont="1" applyBorder="1" applyAlignment="1">
      <alignment horizontal="right" vertical="center" wrapText="1"/>
    </xf>
    <xf numFmtId="166" fontId="12" fillId="11" borderId="6" xfId="6" applyFont="1" applyFill="1" applyBorder="1" applyAlignment="1">
      <alignment horizontal="right" vertical="center"/>
    </xf>
    <xf numFmtId="166" fontId="12" fillId="0" borderId="0" xfId="6" applyFont="1" applyAlignment="1">
      <alignment horizontal="right"/>
    </xf>
    <xf numFmtId="0" fontId="9" fillId="0" borderId="0" xfId="64" applyFont="1" applyAlignment="1">
      <alignment horizontal="right"/>
    </xf>
    <xf numFmtId="0" fontId="10" fillId="12" borderId="0" xfId="64" applyFont="1" applyFill="1"/>
    <xf numFmtId="0" fontId="10" fillId="13" borderId="7" xfId="64" applyFont="1" applyFill="1" applyBorder="1" applyAlignment="1">
      <alignment horizontal="center" vertical="center"/>
    </xf>
    <xf numFmtId="0" fontId="14" fillId="13" borderId="8" xfId="64" applyFont="1" applyFill="1" applyBorder="1" applyAlignment="1">
      <alignment vertical="center" wrapText="1"/>
    </xf>
    <xf numFmtId="166" fontId="12" fillId="13" borderId="6" xfId="6" applyFont="1" applyFill="1" applyBorder="1" applyAlignment="1">
      <alignment horizontal="right" vertical="center" wrapText="1"/>
    </xf>
    <xf numFmtId="0" fontId="10" fillId="13" borderId="1" xfId="64" applyFont="1" applyFill="1" applyBorder="1" applyAlignment="1">
      <alignment horizontal="center" vertical="center"/>
    </xf>
    <xf numFmtId="0" fontId="10" fillId="13" borderId="1" xfId="64" applyFont="1" applyFill="1" applyBorder="1" applyAlignment="1">
      <alignment vertical="center" wrapText="1"/>
    </xf>
    <xf numFmtId="166" fontId="12" fillId="13" borderId="7" xfId="6" applyFont="1" applyFill="1" applyBorder="1" applyAlignment="1">
      <alignment horizontal="right" vertical="center" wrapText="1"/>
    </xf>
    <xf numFmtId="0" fontId="14" fillId="13" borderId="1" xfId="64" applyFont="1" applyFill="1" applyBorder="1" applyAlignment="1">
      <alignment vertical="center" wrapText="1"/>
    </xf>
    <xf numFmtId="0" fontId="11" fillId="14" borderId="1" xfId="64" applyFont="1" applyFill="1" applyBorder="1" applyAlignment="1">
      <alignment horizontal="right" vertical="center"/>
    </xf>
    <xf numFmtId="166" fontId="12" fillId="14" borderId="1" xfId="6" applyFont="1" applyFill="1" applyBorder="1" applyAlignment="1">
      <alignment horizontal="right" vertical="center"/>
    </xf>
    <xf numFmtId="0" fontId="5" fillId="0" borderId="0" xfId="64" applyFont="1" applyAlignment="1">
      <alignment horizontal="left"/>
    </xf>
    <xf numFmtId="40" fontId="6" fillId="16" borderId="1" xfId="69" applyNumberFormat="1" applyFont="1" applyFill="1" applyBorder="1" applyAlignment="1">
      <alignment horizontal="right" vertical="center" wrapText="1"/>
    </xf>
    <xf numFmtId="0" fontId="1" fillId="0" borderId="0" xfId="64" applyFont="1"/>
    <xf numFmtId="0" fontId="16" fillId="7" borderId="0" xfId="69" applyFont="1" applyFill="1" applyAlignment="1">
      <alignment horizontal="center" vertical="center"/>
    </xf>
    <xf numFmtId="0" fontId="18" fillId="15" borderId="9" xfId="64" applyFont="1" applyFill="1" applyBorder="1" applyAlignment="1">
      <alignment horizontal="center" vertical="center"/>
    </xf>
    <xf numFmtId="0" fontId="18" fillId="15" borderId="10" xfId="64" applyFont="1" applyFill="1" applyBorder="1" applyAlignment="1">
      <alignment horizontal="center" vertical="center"/>
    </xf>
    <xf numFmtId="0" fontId="18" fillId="15" borderId="11" xfId="64" applyFont="1" applyFill="1" applyBorder="1" applyAlignment="1">
      <alignment horizontal="center" vertical="center" wrapText="1"/>
    </xf>
    <xf numFmtId="49" fontId="12" fillId="0" borderId="2" xfId="69" applyNumberFormat="1" applyFont="1" applyFill="1" applyBorder="1" applyAlignment="1">
      <alignment horizontal="center" vertical="center" wrapText="1"/>
    </xf>
    <xf numFmtId="49" fontId="12" fillId="0" borderId="3" xfId="69" applyNumberFormat="1" applyFont="1" applyFill="1" applyBorder="1" applyAlignment="1">
      <alignment horizontal="center" vertical="center" wrapText="1"/>
    </xf>
    <xf numFmtId="40" fontId="23" fillId="0" borderId="2" xfId="69" applyNumberFormat="1" applyFont="1" applyFill="1" applyBorder="1" applyAlignment="1">
      <alignment horizontal="left" vertical="center" wrapText="1"/>
    </xf>
    <xf numFmtId="169" fontId="12" fillId="6" borderId="2" xfId="17" applyNumberFormat="1" applyFont="1" applyFill="1" applyBorder="1" applyAlignment="1" applyProtection="1">
      <alignment horizontal="right" vertical="center" wrapText="1"/>
    </xf>
    <xf numFmtId="40" fontId="23" fillId="0" borderId="3" xfId="69" applyNumberFormat="1" applyFont="1" applyFill="1" applyBorder="1" applyAlignment="1">
      <alignment horizontal="left" vertical="center" wrapText="1"/>
    </xf>
    <xf numFmtId="0" fontId="10" fillId="17" borderId="1" xfId="64" applyFont="1" applyFill="1" applyBorder="1" applyAlignment="1">
      <alignment horizontal="center" vertical="center"/>
    </xf>
    <xf numFmtId="44" fontId="9" fillId="0" borderId="0" xfId="77" applyFont="1"/>
    <xf numFmtId="44" fontId="9" fillId="0" borderId="0" xfId="77" applyFont="1" applyFill="1"/>
    <xf numFmtId="44" fontId="12" fillId="8" borderId="0" xfId="77" applyFont="1" applyFill="1"/>
    <xf numFmtId="166" fontId="12" fillId="0" borderId="1" xfId="6" applyFont="1" applyFill="1" applyBorder="1" applyAlignment="1">
      <alignment horizontal="right" vertical="center" wrapText="1"/>
    </xf>
    <xf numFmtId="0" fontId="9" fillId="11" borderId="0" xfId="64" applyFont="1" applyFill="1"/>
    <xf numFmtId="170" fontId="10" fillId="11" borderId="0" xfId="64" applyNumberFormat="1" applyFont="1" applyFill="1" applyAlignment="1">
      <alignment vertical="center"/>
    </xf>
    <xf numFmtId="0" fontId="10" fillId="11" borderId="0" xfId="64" applyFont="1" applyFill="1" applyAlignment="1">
      <alignment vertical="center"/>
    </xf>
    <xf numFmtId="44" fontId="9" fillId="11" borderId="0" xfId="64" applyNumberFormat="1" applyFont="1" applyFill="1"/>
    <xf numFmtId="0" fontId="10" fillId="17" borderId="12" xfId="64" applyFont="1" applyFill="1" applyBorder="1" applyAlignment="1">
      <alignment horizontal="center" vertical="center"/>
    </xf>
    <xf numFmtId="0" fontId="10" fillId="0" borderId="0" xfId="64" applyFont="1" applyBorder="1" applyAlignment="1">
      <alignment horizontal="left" vertical="center"/>
    </xf>
    <xf numFmtId="0" fontId="10" fillId="17" borderId="6" xfId="64" applyFont="1" applyFill="1" applyBorder="1" applyAlignment="1">
      <alignment horizontal="center" vertical="center"/>
    </xf>
    <xf numFmtId="4" fontId="7" fillId="16" borderId="1" xfId="69" applyNumberFormat="1" applyFont="1" applyFill="1" applyBorder="1" applyAlignment="1">
      <alignment horizontal="right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9" fillId="0" borderId="0" xfId="64" applyFont="1" applyBorder="1" applyAlignment="1">
      <alignment vertical="center" wrapText="1"/>
    </xf>
    <xf numFmtId="0" fontId="13" fillId="8" borderId="0" xfId="64" applyFont="1" applyFill="1" applyBorder="1" applyAlignment="1">
      <alignment vertical="center" wrapText="1"/>
    </xf>
    <xf numFmtId="170" fontId="9" fillId="0" borderId="0" xfId="64" applyNumberFormat="1" applyFont="1"/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8" fontId="0" fillId="0" borderId="19" xfId="0" applyNumberFormat="1" applyFont="1" applyBorder="1" applyAlignment="1">
      <alignment horizontal="right" vertical="center" wrapText="1"/>
    </xf>
    <xf numFmtId="8" fontId="0" fillId="0" borderId="14" xfId="0" applyNumberFormat="1" applyFont="1" applyBorder="1" applyAlignment="1">
      <alignment horizontal="right" vertical="center" wrapText="1"/>
    </xf>
    <xf numFmtId="0" fontId="0" fillId="0" borderId="6" xfId="0" applyFont="1" applyBorder="1"/>
    <xf numFmtId="8" fontId="0" fillId="0" borderId="6" xfId="0" applyNumberFormat="1" applyFont="1" applyBorder="1"/>
    <xf numFmtId="49" fontId="0" fillId="18" borderId="6" xfId="0" applyNumberFormat="1" applyFont="1" applyFill="1" applyBorder="1" applyAlignment="1">
      <alignment horizontal="left" vertical="top"/>
    </xf>
    <xf numFmtId="49" fontId="0" fillId="18" borderId="6" xfId="0" quotePrefix="1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left" vertical="center" wrapText="1"/>
    </xf>
    <xf numFmtId="8" fontId="0" fillId="0" borderId="6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8" fontId="0" fillId="0" borderId="6" xfId="0" applyNumberFormat="1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0" fontId="14" fillId="13" borderId="12" xfId="64" applyFont="1" applyFill="1" applyBorder="1" applyAlignment="1">
      <alignment vertical="center" wrapText="1"/>
    </xf>
    <xf numFmtId="166" fontId="12" fillId="13" borderId="21" xfId="6" applyFont="1" applyFill="1" applyBorder="1" applyAlignment="1">
      <alignment horizontal="right" vertical="center" wrapText="1"/>
    </xf>
    <xf numFmtId="166" fontId="12" fillId="0" borderId="22" xfId="6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left" vertical="center" wrapText="1"/>
    </xf>
    <xf numFmtId="49" fontId="0" fillId="0" borderId="6" xfId="0" quotePrefix="1" applyNumberFormat="1" applyFont="1" applyFill="1" applyBorder="1" applyAlignment="1">
      <alignment horizontal="left" vertical="top"/>
    </xf>
    <xf numFmtId="8" fontId="0" fillId="0" borderId="6" xfId="0" applyNumberFormat="1" applyFont="1" applyFill="1" applyBorder="1" applyAlignment="1">
      <alignment horizontal="left" vertical="center" wrapText="1"/>
    </xf>
    <xf numFmtId="8" fontId="0" fillId="0" borderId="6" xfId="0" applyNumberFormat="1" applyFont="1" applyFill="1" applyBorder="1" applyAlignment="1">
      <alignment horizontal="left"/>
    </xf>
    <xf numFmtId="0" fontId="0" fillId="0" borderId="0" xfId="0" applyFont="1"/>
    <xf numFmtId="4" fontId="0" fillId="19" borderId="0" xfId="0" applyNumberFormat="1" applyFont="1" applyFill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19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0" xfId="0" applyFont="1" applyBorder="1" applyAlignment="1">
      <alignment horizontal="justify" vertical="center" wrapText="1"/>
    </xf>
    <xf numFmtId="8" fontId="0" fillId="19" borderId="0" xfId="0" applyNumberFormat="1" applyFont="1" applyFill="1" applyBorder="1" applyAlignment="1">
      <alignment horizontal="right" vertical="center" wrapText="1"/>
    </xf>
    <xf numFmtId="8" fontId="0" fillId="19" borderId="0" xfId="0" applyNumberFormat="1" applyFont="1" applyFill="1"/>
    <xf numFmtId="8" fontId="0" fillId="20" borderId="0" xfId="0" applyNumberFormat="1" applyFont="1" applyFill="1"/>
    <xf numFmtId="49" fontId="24" fillId="18" borderId="6" xfId="0" applyNumberFormat="1" applyFont="1" applyFill="1" applyBorder="1" applyAlignment="1">
      <alignment horizontal="left" vertical="top"/>
    </xf>
    <xf numFmtId="0" fontId="25" fillId="0" borderId="6" xfId="0" applyFont="1" applyBorder="1" applyAlignment="1">
      <alignment vertical="center"/>
    </xf>
    <xf numFmtId="0" fontId="10" fillId="17" borderId="6" xfId="64" applyFont="1" applyFill="1" applyBorder="1" applyAlignment="1">
      <alignment horizontal="center" vertical="center" wrapText="1"/>
    </xf>
    <xf numFmtId="0" fontId="21" fillId="6" borderId="0" xfId="69" applyFont="1" applyFill="1" applyAlignment="1">
      <alignment horizontal="center" vertical="center"/>
    </xf>
    <xf numFmtId="0" fontId="12" fillId="6" borderId="0" xfId="69" applyFont="1" applyFill="1" applyAlignment="1">
      <alignment horizontal="center" vertical="center"/>
    </xf>
    <xf numFmtId="0" fontId="22" fillId="6" borderId="0" xfId="68" applyFont="1" applyFill="1" applyAlignment="1">
      <alignment horizontal="center"/>
    </xf>
    <xf numFmtId="0" fontId="20" fillId="6" borderId="0" xfId="69" applyFont="1" applyFill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0" xfId="64" applyFont="1" applyBorder="1" applyAlignment="1">
      <alignment horizontal="right" vertical="center"/>
    </xf>
    <xf numFmtId="0" fontId="10" fillId="0" borderId="4" xfId="64" applyFont="1" applyBorder="1" applyAlignment="1">
      <alignment horizontal="left" vertical="center"/>
    </xf>
    <xf numFmtId="0" fontId="10" fillId="0" borderId="0" xfId="64" applyFont="1" applyFill="1" applyAlignment="1">
      <alignment horizontal="center"/>
    </xf>
    <xf numFmtId="0" fontId="10" fillId="0" borderId="0" xfId="64" applyFont="1" applyFill="1" applyAlignment="1">
      <alignment horizontal="center" wrapText="1"/>
    </xf>
    <xf numFmtId="0" fontId="21" fillId="0" borderId="0" xfId="64" applyFont="1" applyFill="1" applyAlignment="1">
      <alignment horizontal="center"/>
    </xf>
  </cellXfs>
  <cellStyles count="78">
    <cellStyle name="Euro" xfId="1"/>
    <cellStyle name="Excel Built-in 40% - Accent1" xfId="2"/>
    <cellStyle name="Excel Built-in 40% - Accent3" xfId="3"/>
    <cellStyle name="Excel Built-in Accent1" xfId="76"/>
    <cellStyle name="Excel Built-in Accent4" xfId="4"/>
    <cellStyle name="Excel Built-in Accent6" xfId="5"/>
    <cellStyle name="Excel Built-in Check Cell" xfId="75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" xfId="77" builtinId="4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Normal_avance a NOVIEMBRE 03" xfId="68"/>
    <cellStyle name="Normal_RENGLONES 8380" xfId="69"/>
    <cellStyle name="Porcentual 2" xfId="70"/>
    <cellStyle name="Porcentual 2 2" xfId="71"/>
    <cellStyle name="Porcentual 3" xfId="72"/>
    <cellStyle name="Porcentual 3 2" xfId="73"/>
    <cellStyle name="Währung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D42"/>
  <sheetViews>
    <sheetView showGridLines="0" zoomScale="101" zoomScaleNormal="101" workbookViewId="0">
      <selection activeCell="H14" sqref="H14"/>
    </sheetView>
  </sheetViews>
  <sheetFormatPr baseColWidth="10" defaultRowHeight="15.75" customHeight="1"/>
  <cols>
    <col min="1" max="1" width="14.85546875" style="1" customWidth="1"/>
    <col min="2" max="2" width="49.5703125" style="1" customWidth="1"/>
    <col min="3" max="3" width="34.42578125" style="1" customWidth="1"/>
    <col min="4" max="4" width="27.28515625" style="1" customWidth="1"/>
    <col min="5" max="16384" width="11.42578125" style="1"/>
  </cols>
  <sheetData>
    <row r="1" spans="1:4" ht="15"/>
    <row r="2" spans="1:4" ht="15">
      <c r="A2" s="40"/>
      <c r="B2" s="40"/>
      <c r="C2" s="40"/>
    </row>
    <row r="3" spans="1:4" ht="20.25">
      <c r="A3" s="123" t="s">
        <v>0</v>
      </c>
      <c r="B3" s="123"/>
      <c r="C3" s="123"/>
    </row>
    <row r="4" spans="1:4" ht="5.0999999999999996" customHeight="1">
      <c r="A4" s="41"/>
      <c r="B4" s="41"/>
      <c r="C4" s="41"/>
    </row>
    <row r="5" spans="1:4" ht="36.75" customHeight="1">
      <c r="A5" s="126" t="s">
        <v>42</v>
      </c>
      <c r="B5" s="126"/>
      <c r="C5" s="126"/>
    </row>
    <row r="6" spans="1:4" ht="26.25" customHeight="1">
      <c r="A6" s="124" t="s">
        <v>137</v>
      </c>
      <c r="B6" s="124"/>
      <c r="C6" s="124"/>
    </row>
    <row r="7" spans="1:4" ht="18">
      <c r="A7" s="125" t="s">
        <v>1</v>
      </c>
      <c r="B7" s="125"/>
      <c r="C7" s="125"/>
    </row>
    <row r="8" spans="1:4" ht="15">
      <c r="A8" s="40"/>
      <c r="B8" s="40"/>
      <c r="C8" s="40"/>
    </row>
    <row r="9" spans="1:4" thickBot="1"/>
    <row r="10" spans="1:4" ht="51.75" customHeight="1" thickBot="1">
      <c r="A10" s="42" t="s">
        <v>2</v>
      </c>
      <c r="B10" s="43" t="s">
        <v>3</v>
      </c>
      <c r="C10" s="44" t="s">
        <v>43</v>
      </c>
      <c r="D10" s="44" t="s">
        <v>46</v>
      </c>
    </row>
    <row r="11" spans="1:4" ht="15">
      <c r="B11" s="38"/>
    </row>
    <row r="12" spans="1:4" ht="32.25" customHeight="1" thickBot="1">
      <c r="A12" s="45">
        <v>1000</v>
      </c>
      <c r="B12" s="47" t="s">
        <v>4</v>
      </c>
      <c r="C12" s="48">
        <v>0</v>
      </c>
      <c r="D12" s="48">
        <v>0</v>
      </c>
    </row>
    <row r="13" spans="1:4" ht="33" customHeight="1" thickBot="1">
      <c r="A13" s="46">
        <v>2000</v>
      </c>
      <c r="B13" s="49" t="s">
        <v>5</v>
      </c>
      <c r="C13" s="48">
        <f>+'Concentrado metas'!G41+'Concentrado metas'!G42</f>
        <v>130000</v>
      </c>
      <c r="D13" s="48">
        <v>0</v>
      </c>
    </row>
    <row r="14" spans="1:4" ht="35.25" customHeight="1" thickBot="1">
      <c r="A14" s="46">
        <v>3000</v>
      </c>
      <c r="B14" s="49" t="s">
        <v>6</v>
      </c>
      <c r="C14" s="48">
        <f>SUM('Concentrado metas'!G2:G40)</f>
        <v>4886000</v>
      </c>
      <c r="D14" s="48">
        <v>0</v>
      </c>
    </row>
    <row r="15" spans="1:4" ht="35.25" customHeight="1" thickBot="1">
      <c r="A15" s="46" t="s">
        <v>7</v>
      </c>
      <c r="B15" s="49" t="s">
        <v>8</v>
      </c>
      <c r="C15" s="48">
        <v>0</v>
      </c>
      <c r="D15" s="48">
        <v>0</v>
      </c>
    </row>
    <row r="16" spans="1:4" ht="31.5" customHeight="1" thickBot="1">
      <c r="A16" s="46">
        <v>5000</v>
      </c>
      <c r="B16" s="49" t="s">
        <v>9</v>
      </c>
      <c r="C16" s="48">
        <v>0</v>
      </c>
      <c r="D16" s="48">
        <v>0</v>
      </c>
    </row>
    <row r="17" spans="1:4" ht="15">
      <c r="A17" s="2"/>
      <c r="B17" s="2"/>
      <c r="C17" s="2"/>
      <c r="D17" s="2"/>
    </row>
    <row r="18" spans="1:4" ht="37.5" customHeight="1">
      <c r="A18" s="3"/>
      <c r="B18" s="39" t="s">
        <v>10</v>
      </c>
      <c r="C18" s="62">
        <f>SUM(C12:C17)</f>
        <v>5016000</v>
      </c>
      <c r="D18" s="62">
        <f>SUM(D12:D16)</f>
        <v>0</v>
      </c>
    </row>
    <row r="19" spans="1:4" ht="15"/>
    <row r="20" spans="1:4" ht="15">
      <c r="A20"/>
      <c r="B20"/>
      <c r="C20"/>
      <c r="D20"/>
    </row>
    <row r="21" spans="1:4" ht="15">
      <c r="A21"/>
      <c r="B21"/>
      <c r="C21"/>
      <c r="D21"/>
    </row>
    <row r="22" spans="1:4" ht="15">
      <c r="A22"/>
      <c r="B22"/>
      <c r="C22"/>
      <c r="D22"/>
    </row>
    <row r="23" spans="1:4" ht="15">
      <c r="A23"/>
      <c r="B23"/>
      <c r="C23"/>
      <c r="D23"/>
    </row>
    <row r="24" spans="1:4" ht="15">
      <c r="A24"/>
      <c r="B24"/>
      <c r="C24"/>
      <c r="D24"/>
    </row>
    <row r="25" spans="1:4" ht="15" hidden="1">
      <c r="A25"/>
      <c r="B25"/>
      <c r="C25"/>
      <c r="D25"/>
    </row>
    <row r="26" spans="1:4" s="4" customFormat="1" ht="16.5" hidden="1">
      <c r="A26"/>
      <c r="B26"/>
      <c r="C26"/>
      <c r="D26"/>
    </row>
    <row r="27" spans="1:4" s="4" customFormat="1" ht="17.25" hidden="1" customHeight="1">
      <c r="A27"/>
      <c r="B27"/>
      <c r="C27"/>
      <c r="D27"/>
    </row>
    <row r="28" spans="1:4" s="4" customFormat="1" ht="19.5" hidden="1" customHeight="1">
      <c r="A28"/>
      <c r="B28"/>
      <c r="C28"/>
      <c r="D28"/>
    </row>
    <row r="29" spans="1:4" s="4" customFormat="1" ht="22.5" hidden="1" customHeight="1">
      <c r="A29"/>
      <c r="B29"/>
      <c r="C29"/>
      <c r="D29"/>
    </row>
    <row r="30" spans="1:4" s="4" customFormat="1" ht="16.5" hidden="1">
      <c r="A30"/>
      <c r="B30"/>
      <c r="C30"/>
      <c r="D30"/>
    </row>
    <row r="31" spans="1:4" s="4" customFormat="1" ht="19.5" hidden="1" customHeight="1">
      <c r="A31"/>
      <c r="B31"/>
      <c r="C31"/>
      <c r="D31"/>
    </row>
    <row r="32" spans="1:4" s="4" customFormat="1" ht="15.75" customHeight="1">
      <c r="A32"/>
      <c r="B32"/>
      <c r="C32"/>
      <c r="D32"/>
    </row>
    <row r="33" spans="1:4" s="4" customFormat="1" ht="16.5">
      <c r="A33"/>
      <c r="B33"/>
      <c r="C33"/>
      <c r="D33"/>
    </row>
    <row r="34" spans="1:4" s="4" customFormat="1" ht="19.5" customHeight="1">
      <c r="A34"/>
      <c r="B34"/>
      <c r="C34"/>
      <c r="D34"/>
    </row>
    <row r="35" spans="1:4" s="4" customFormat="1" ht="16.5">
      <c r="A35"/>
      <c r="B35"/>
      <c r="C35"/>
      <c r="D35"/>
    </row>
    <row r="36" spans="1:4" s="4" customFormat="1" ht="16.5">
      <c r="A36"/>
      <c r="B36"/>
      <c r="C36"/>
      <c r="D36"/>
    </row>
    <row r="37" spans="1:4" s="4" customFormat="1" ht="16.5">
      <c r="A37"/>
      <c r="B37"/>
      <c r="C37"/>
      <c r="D37"/>
    </row>
    <row r="38" spans="1:4" s="4" customFormat="1" ht="15.75" customHeight="1">
      <c r="A38"/>
      <c r="B38"/>
      <c r="C38"/>
      <c r="D38"/>
    </row>
    <row r="39" spans="1:4" s="4" customFormat="1" ht="15.75" customHeight="1">
      <c r="A39"/>
      <c r="B39"/>
      <c r="C39"/>
      <c r="D39"/>
    </row>
    <row r="40" spans="1:4" ht="15.75" customHeight="1">
      <c r="A40"/>
      <c r="B40"/>
      <c r="C40"/>
      <c r="D40"/>
    </row>
    <row r="41" spans="1:4" ht="15.75" customHeight="1">
      <c r="A41"/>
      <c r="B41"/>
      <c r="C41"/>
      <c r="D41"/>
    </row>
    <row r="42" spans="1:4" ht="15.75" customHeight="1">
      <c r="A42"/>
      <c r="B42"/>
      <c r="C42"/>
      <c r="D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I89"/>
  <sheetViews>
    <sheetView workbookViewId="0">
      <selection activeCell="F8" sqref="F8"/>
    </sheetView>
  </sheetViews>
  <sheetFormatPr baseColWidth="10" defaultRowHeight="39.950000000000003" customHeight="1"/>
  <cols>
    <col min="1" max="1" width="11.42578125" style="109"/>
    <col min="2" max="2" width="6.28515625" style="109" bestFit="1" customWidth="1"/>
    <col min="3" max="3" width="81.85546875" style="109" bestFit="1" customWidth="1"/>
    <col min="4" max="4" width="11.28515625" style="109" bestFit="1" customWidth="1"/>
    <col min="5" max="5" width="5" style="109" bestFit="1" customWidth="1"/>
    <col min="6" max="6" width="11.140625" style="109" bestFit="1" customWidth="1"/>
    <col min="7" max="7" width="12.7109375" style="109" bestFit="1" customWidth="1"/>
    <col min="8" max="8" width="17.140625" style="109" bestFit="1" customWidth="1"/>
    <col min="9" max="9" width="43" style="109" bestFit="1" customWidth="1"/>
    <col min="10" max="16384" width="11.42578125" style="109"/>
  </cols>
  <sheetData>
    <row r="1" spans="2:9" ht="39.950000000000003" customHeight="1" thickBot="1"/>
    <row r="2" spans="2:9" ht="39.950000000000003" customHeight="1" thickBot="1">
      <c r="B2" s="127" t="s">
        <v>47</v>
      </c>
      <c r="C2" s="127" t="s">
        <v>48</v>
      </c>
      <c r="D2" s="69" t="s">
        <v>49</v>
      </c>
      <c r="E2" s="70">
        <v>4</v>
      </c>
      <c r="F2" s="71">
        <v>15000</v>
      </c>
      <c r="G2" s="72">
        <v>60000</v>
      </c>
      <c r="H2" s="120" t="s">
        <v>107</v>
      </c>
      <c r="I2" s="120" t="s">
        <v>110</v>
      </c>
    </row>
    <row r="3" spans="2:9" ht="39.950000000000003" customHeight="1" thickBot="1">
      <c r="B3" s="127"/>
      <c r="C3" s="127"/>
      <c r="D3" s="69" t="s">
        <v>50</v>
      </c>
      <c r="E3" s="70">
        <v>1</v>
      </c>
      <c r="F3" s="71">
        <v>150000</v>
      </c>
      <c r="G3" s="73">
        <v>150000</v>
      </c>
      <c r="H3" s="120" t="s">
        <v>108</v>
      </c>
      <c r="I3" s="120" t="s">
        <v>111</v>
      </c>
    </row>
    <row r="4" spans="2:9" ht="39.950000000000003" customHeight="1" thickBot="1">
      <c r="B4" s="127"/>
      <c r="C4" s="127"/>
      <c r="D4" s="69" t="s">
        <v>51</v>
      </c>
      <c r="E4" s="70">
        <v>1</v>
      </c>
      <c r="F4" s="71">
        <v>240000</v>
      </c>
      <c r="G4" s="73">
        <v>240000</v>
      </c>
      <c r="H4" s="120" t="s">
        <v>107</v>
      </c>
      <c r="I4" s="120" t="s">
        <v>110</v>
      </c>
    </row>
    <row r="5" spans="2:9" ht="39.950000000000003" customHeight="1">
      <c r="G5" s="110">
        <f>SUM(G2:G4)</f>
        <v>450000</v>
      </c>
    </row>
    <row r="6" spans="2:9" ht="39.950000000000003" customHeight="1" thickBot="1"/>
    <row r="7" spans="2:9" ht="39.950000000000003" customHeight="1" thickBot="1">
      <c r="B7" s="127" t="s">
        <v>52</v>
      </c>
      <c r="C7" s="127" t="s">
        <v>53</v>
      </c>
      <c r="D7" s="74" t="s">
        <v>54</v>
      </c>
      <c r="E7" s="75">
        <v>1</v>
      </c>
      <c r="F7" s="76">
        <v>100000</v>
      </c>
      <c r="G7" s="77">
        <v>100000</v>
      </c>
      <c r="H7" s="120" t="s">
        <v>107</v>
      </c>
      <c r="I7" s="120" t="s">
        <v>110</v>
      </c>
    </row>
    <row r="8" spans="2:9" ht="39.950000000000003" customHeight="1" thickBot="1">
      <c r="B8" s="127"/>
      <c r="C8" s="127"/>
      <c r="D8" s="78" t="s">
        <v>55</v>
      </c>
      <c r="E8" s="79">
        <v>1</v>
      </c>
      <c r="F8" s="80">
        <v>20000</v>
      </c>
      <c r="G8" s="81">
        <v>20000</v>
      </c>
      <c r="H8" s="120" t="s">
        <v>108</v>
      </c>
      <c r="I8" s="120" t="s">
        <v>111</v>
      </c>
    </row>
    <row r="9" spans="2:9" ht="39.950000000000003" customHeight="1">
      <c r="B9" s="111"/>
      <c r="C9" s="111"/>
      <c r="D9" s="112"/>
      <c r="E9" s="111"/>
      <c r="F9" s="113"/>
      <c r="G9" s="114">
        <f>+G7+G8</f>
        <v>120000</v>
      </c>
    </row>
    <row r="10" spans="2:9" ht="39.950000000000003" customHeight="1" thickBot="1"/>
    <row r="11" spans="2:9" ht="39.950000000000003" customHeight="1" thickBot="1">
      <c r="B11" s="82" t="s">
        <v>56</v>
      </c>
      <c r="C11" s="83" t="s">
        <v>57</v>
      </c>
      <c r="D11" s="84" t="s">
        <v>58</v>
      </c>
      <c r="E11" s="75">
        <v>1</v>
      </c>
      <c r="F11" s="76">
        <v>185600</v>
      </c>
      <c r="G11" s="77">
        <v>185600</v>
      </c>
      <c r="H11" s="120" t="s">
        <v>108</v>
      </c>
      <c r="I11" s="120" t="s">
        <v>111</v>
      </c>
    </row>
    <row r="12" spans="2:9" ht="39.950000000000003" customHeight="1">
      <c r="G12" s="110">
        <f>+G11</f>
        <v>185600</v>
      </c>
    </row>
    <row r="13" spans="2:9" ht="39.950000000000003" customHeight="1" thickBot="1"/>
    <row r="14" spans="2:9" ht="39.950000000000003" customHeight="1" thickBot="1">
      <c r="B14" s="82" t="s">
        <v>59</v>
      </c>
      <c r="C14" s="83" t="s">
        <v>60</v>
      </c>
      <c r="D14" s="84" t="s">
        <v>61</v>
      </c>
      <c r="E14" s="75">
        <v>1</v>
      </c>
      <c r="F14" s="76">
        <v>550000</v>
      </c>
      <c r="G14" s="77">
        <v>550000</v>
      </c>
      <c r="H14" s="120" t="s">
        <v>108</v>
      </c>
      <c r="I14" s="120" t="s">
        <v>111</v>
      </c>
    </row>
    <row r="15" spans="2:9" ht="39.950000000000003" customHeight="1">
      <c r="G15" s="110">
        <f>+G14</f>
        <v>550000</v>
      </c>
    </row>
    <row r="16" spans="2:9" ht="39.950000000000003" customHeight="1" thickBot="1"/>
    <row r="17" spans="2:9" ht="39.950000000000003" customHeight="1" thickBot="1">
      <c r="B17" s="127" t="s">
        <v>62</v>
      </c>
      <c r="C17" s="127" t="s">
        <v>63</v>
      </c>
      <c r="D17" s="74" t="s">
        <v>64</v>
      </c>
      <c r="E17" s="75">
        <v>1</v>
      </c>
      <c r="F17" s="76">
        <v>180000</v>
      </c>
      <c r="G17" s="77">
        <v>180000</v>
      </c>
      <c r="H17" s="120" t="s">
        <v>108</v>
      </c>
      <c r="I17" s="120" t="s">
        <v>111</v>
      </c>
    </row>
    <row r="18" spans="2:9" ht="39.950000000000003" customHeight="1" thickBot="1">
      <c r="B18" s="127"/>
      <c r="C18" s="127"/>
      <c r="D18" s="78" t="s">
        <v>55</v>
      </c>
      <c r="E18" s="79">
        <v>1</v>
      </c>
      <c r="F18" s="80">
        <v>70000</v>
      </c>
      <c r="G18" s="81">
        <v>70000</v>
      </c>
      <c r="H18" s="120" t="s">
        <v>108</v>
      </c>
      <c r="I18" s="120" t="s">
        <v>111</v>
      </c>
    </row>
    <row r="19" spans="2:9" ht="39.950000000000003" customHeight="1">
      <c r="G19" s="110">
        <f>+G17+G18</f>
        <v>250000</v>
      </c>
    </row>
    <row r="20" spans="2:9" ht="39.950000000000003" customHeight="1" thickBot="1"/>
    <row r="21" spans="2:9" ht="39.950000000000003" customHeight="1" thickBot="1">
      <c r="B21" s="82" t="s">
        <v>65</v>
      </c>
      <c r="C21" s="83" t="s">
        <v>66</v>
      </c>
      <c r="D21" s="84" t="s">
        <v>67</v>
      </c>
      <c r="E21" s="75">
        <v>6</v>
      </c>
      <c r="F21" s="76">
        <v>50000</v>
      </c>
      <c r="G21" s="77">
        <v>300000</v>
      </c>
      <c r="H21" s="120" t="s">
        <v>107</v>
      </c>
      <c r="I21" s="120" t="s">
        <v>110</v>
      </c>
    </row>
    <row r="22" spans="2:9" ht="39.950000000000003" customHeight="1">
      <c r="G22" s="110">
        <f>+G21</f>
        <v>300000</v>
      </c>
    </row>
    <row r="23" spans="2:9" ht="39.950000000000003" customHeight="1" thickBot="1"/>
    <row r="24" spans="2:9" ht="39.950000000000003" customHeight="1" thickBot="1">
      <c r="B24" s="127" t="s">
        <v>68</v>
      </c>
      <c r="C24" s="127" t="s">
        <v>69</v>
      </c>
      <c r="D24" s="69" t="s">
        <v>67</v>
      </c>
      <c r="E24" s="75">
        <v>10</v>
      </c>
      <c r="F24" s="76">
        <v>22000</v>
      </c>
      <c r="G24" s="77">
        <v>220000</v>
      </c>
      <c r="H24" s="120" t="s">
        <v>107</v>
      </c>
      <c r="I24" s="120" t="s">
        <v>110</v>
      </c>
    </row>
    <row r="25" spans="2:9" ht="39.950000000000003" customHeight="1" thickBot="1">
      <c r="B25" s="127"/>
      <c r="C25" s="127"/>
      <c r="D25" s="69" t="s">
        <v>70</v>
      </c>
      <c r="E25" s="79">
        <v>1</v>
      </c>
      <c r="F25" s="80">
        <v>16000</v>
      </c>
      <c r="G25" s="81">
        <v>16000</v>
      </c>
      <c r="H25" s="93" t="s">
        <v>128</v>
      </c>
      <c r="I25" s="120" t="s">
        <v>113</v>
      </c>
    </row>
    <row r="26" spans="2:9" ht="39.950000000000003" customHeight="1" thickBot="1">
      <c r="B26" s="127"/>
      <c r="C26" s="127"/>
      <c r="D26" s="69" t="s">
        <v>71</v>
      </c>
      <c r="E26" s="79">
        <v>1</v>
      </c>
      <c r="F26" s="80">
        <v>30000</v>
      </c>
      <c r="G26" s="81">
        <v>30000</v>
      </c>
      <c r="H26" s="120" t="s">
        <v>108</v>
      </c>
      <c r="I26" s="120" t="s">
        <v>111</v>
      </c>
    </row>
    <row r="27" spans="2:9" ht="39.950000000000003" customHeight="1" thickBot="1">
      <c r="B27" s="127"/>
      <c r="C27" s="127"/>
      <c r="D27" s="69" t="s">
        <v>72</v>
      </c>
      <c r="E27" s="79">
        <v>1</v>
      </c>
      <c r="F27" s="80">
        <v>30000</v>
      </c>
      <c r="G27" s="81">
        <v>30000</v>
      </c>
      <c r="H27" s="93" t="s">
        <v>128</v>
      </c>
      <c r="I27" s="120" t="s">
        <v>113</v>
      </c>
    </row>
    <row r="28" spans="2:9" ht="39.950000000000003" customHeight="1">
      <c r="G28" s="110">
        <f>SUM(G24:G27)</f>
        <v>296000</v>
      </c>
    </row>
    <row r="31" spans="2:9" ht="39.950000000000003" customHeight="1">
      <c r="B31" s="69" t="s">
        <v>73</v>
      </c>
      <c r="C31" s="69" t="s">
        <v>74</v>
      </c>
      <c r="D31" s="69" t="s">
        <v>75</v>
      </c>
      <c r="E31" s="70">
        <v>10</v>
      </c>
      <c r="F31" s="71">
        <v>20000</v>
      </c>
      <c r="G31" s="71">
        <v>200000</v>
      </c>
      <c r="H31" s="120" t="s">
        <v>107</v>
      </c>
      <c r="I31" s="120" t="s">
        <v>110</v>
      </c>
    </row>
    <row r="32" spans="2:9" ht="39.950000000000003" customHeight="1">
      <c r="G32" s="110">
        <f>+G31</f>
        <v>200000</v>
      </c>
    </row>
    <row r="33" spans="2:9" ht="39.950000000000003" customHeight="1" thickBot="1"/>
    <row r="34" spans="2:9" ht="39.950000000000003" customHeight="1" thickBot="1">
      <c r="B34" s="82" t="s">
        <v>76</v>
      </c>
      <c r="C34" s="83" t="s">
        <v>77</v>
      </c>
      <c r="D34" s="84" t="s">
        <v>78</v>
      </c>
      <c r="E34" s="75">
        <v>2</v>
      </c>
      <c r="F34" s="76">
        <v>60000</v>
      </c>
      <c r="G34" s="77">
        <v>120000</v>
      </c>
      <c r="H34" s="120" t="s">
        <v>109</v>
      </c>
      <c r="I34" s="120" t="s">
        <v>112</v>
      </c>
    </row>
    <row r="35" spans="2:9" ht="39.950000000000003" customHeight="1">
      <c r="G35" s="110">
        <f>+G34</f>
        <v>120000</v>
      </c>
    </row>
    <row r="36" spans="2:9" ht="39.950000000000003" customHeight="1" thickBot="1"/>
    <row r="37" spans="2:9" ht="39.950000000000003" customHeight="1" thickBot="1">
      <c r="B37" s="127" t="s">
        <v>79</v>
      </c>
      <c r="C37" s="127" t="s">
        <v>80</v>
      </c>
      <c r="D37" s="74" t="s">
        <v>67</v>
      </c>
      <c r="E37" s="75">
        <v>6</v>
      </c>
      <c r="F37" s="76">
        <v>25000</v>
      </c>
      <c r="G37" s="77">
        <v>150000</v>
      </c>
      <c r="H37" s="120" t="s">
        <v>107</v>
      </c>
      <c r="I37" s="120" t="s">
        <v>110</v>
      </c>
    </row>
    <row r="38" spans="2:9" ht="39.950000000000003" customHeight="1" thickBot="1">
      <c r="B38" s="127"/>
      <c r="C38" s="127"/>
      <c r="D38" s="78" t="s">
        <v>71</v>
      </c>
      <c r="E38" s="79">
        <v>1</v>
      </c>
      <c r="F38" s="80">
        <v>20000</v>
      </c>
      <c r="G38" s="81">
        <v>20000</v>
      </c>
      <c r="H38" s="120" t="s">
        <v>108</v>
      </c>
      <c r="I38" s="120" t="s">
        <v>111</v>
      </c>
    </row>
    <row r="39" spans="2:9" ht="39.950000000000003" customHeight="1" thickBot="1">
      <c r="B39" s="127"/>
      <c r="C39" s="127"/>
      <c r="D39" s="78" t="s">
        <v>72</v>
      </c>
      <c r="E39" s="79">
        <v>1</v>
      </c>
      <c r="F39" s="80">
        <v>9400</v>
      </c>
      <c r="G39" s="81">
        <v>9400</v>
      </c>
      <c r="H39" s="93" t="s">
        <v>128</v>
      </c>
      <c r="I39" s="120" t="s">
        <v>113</v>
      </c>
    </row>
    <row r="40" spans="2:9" ht="39.950000000000003" customHeight="1">
      <c r="G40" s="110">
        <f>SUM(G37:G39)</f>
        <v>179400</v>
      </c>
    </row>
    <row r="42" spans="2:9" ht="39.950000000000003" customHeight="1" thickBot="1">
      <c r="H42" s="115"/>
      <c r="I42" s="115"/>
    </row>
    <row r="43" spans="2:9" ht="39.950000000000003" customHeight="1" thickBot="1">
      <c r="B43" s="85" t="s">
        <v>81</v>
      </c>
      <c r="C43" s="85" t="s">
        <v>82</v>
      </c>
      <c r="D43" s="84" t="s">
        <v>83</v>
      </c>
      <c r="E43" s="75">
        <v>1</v>
      </c>
      <c r="F43" s="76">
        <v>100000</v>
      </c>
      <c r="G43" s="77">
        <v>100000</v>
      </c>
      <c r="H43" s="120" t="s">
        <v>109</v>
      </c>
      <c r="I43" s="120" t="s">
        <v>112</v>
      </c>
    </row>
    <row r="44" spans="2:9" ht="39.950000000000003" customHeight="1">
      <c r="G44" s="110">
        <f>+G43</f>
        <v>100000</v>
      </c>
      <c r="H44" s="115"/>
      <c r="I44" s="115"/>
    </row>
    <row r="45" spans="2:9" ht="39.950000000000003" customHeight="1" thickBot="1">
      <c r="H45" s="115"/>
      <c r="I45" s="115"/>
    </row>
    <row r="46" spans="2:9" ht="39.950000000000003" customHeight="1" thickBot="1">
      <c r="B46" s="85" t="s">
        <v>84</v>
      </c>
      <c r="C46" s="85" t="s">
        <v>85</v>
      </c>
      <c r="D46" s="84" t="s">
        <v>83</v>
      </c>
      <c r="E46" s="75">
        <v>1</v>
      </c>
      <c r="F46" s="76">
        <v>100000</v>
      </c>
      <c r="G46" s="77">
        <v>100000</v>
      </c>
      <c r="H46" s="120" t="s">
        <v>109</v>
      </c>
      <c r="I46" s="120" t="s">
        <v>112</v>
      </c>
    </row>
    <row r="47" spans="2:9" ht="39.950000000000003" customHeight="1">
      <c r="G47" s="110">
        <f>+G46</f>
        <v>100000</v>
      </c>
    </row>
    <row r="48" spans="2:9" ht="39.950000000000003" customHeight="1" thickBot="1"/>
    <row r="49" spans="2:9" ht="39.950000000000003" customHeight="1" thickBot="1">
      <c r="B49" s="86" t="s">
        <v>86</v>
      </c>
      <c r="C49" s="87" t="s">
        <v>87</v>
      </c>
      <c r="D49" s="84" t="s">
        <v>88</v>
      </c>
      <c r="E49" s="75">
        <v>1</v>
      </c>
      <c r="F49" s="76">
        <v>189000</v>
      </c>
      <c r="G49" s="77">
        <v>189000</v>
      </c>
      <c r="H49" s="120" t="s">
        <v>109</v>
      </c>
      <c r="I49" s="120" t="s">
        <v>112</v>
      </c>
    </row>
    <row r="50" spans="2:9" ht="39.950000000000003" customHeight="1">
      <c r="G50" s="110">
        <f>+G49</f>
        <v>189000</v>
      </c>
    </row>
    <row r="51" spans="2:9" ht="39.950000000000003" customHeight="1" thickBot="1"/>
    <row r="52" spans="2:9" ht="39.950000000000003" customHeight="1" thickBot="1">
      <c r="B52" s="86" t="s">
        <v>89</v>
      </c>
      <c r="C52" s="87" t="s">
        <v>90</v>
      </c>
      <c r="D52" s="84" t="s">
        <v>88</v>
      </c>
      <c r="E52" s="75">
        <v>1</v>
      </c>
      <c r="F52" s="76">
        <v>135000</v>
      </c>
      <c r="G52" s="77">
        <v>135000</v>
      </c>
      <c r="H52" s="120" t="s">
        <v>109</v>
      </c>
      <c r="I52" s="120" t="s">
        <v>112</v>
      </c>
    </row>
    <row r="53" spans="2:9" ht="39.950000000000003" customHeight="1">
      <c r="G53" s="110">
        <f>+G52</f>
        <v>135000</v>
      </c>
    </row>
    <row r="54" spans="2:9" ht="39.950000000000003" customHeight="1" thickBot="1"/>
    <row r="55" spans="2:9" ht="48.75" customHeight="1" thickBot="1">
      <c r="B55" s="86" t="s">
        <v>91</v>
      </c>
      <c r="C55" s="87" t="s">
        <v>92</v>
      </c>
      <c r="D55" s="84" t="s">
        <v>93</v>
      </c>
      <c r="E55" s="75">
        <v>8</v>
      </c>
      <c r="F55" s="76">
        <v>7500</v>
      </c>
      <c r="G55" s="77">
        <v>60000</v>
      </c>
      <c r="H55" s="120" t="s">
        <v>109</v>
      </c>
      <c r="I55" s="120" t="s">
        <v>112</v>
      </c>
    </row>
    <row r="56" spans="2:9" ht="39.950000000000003" customHeight="1">
      <c r="G56" s="110">
        <f>+G55</f>
        <v>60000</v>
      </c>
    </row>
    <row r="57" spans="2:9" ht="39.950000000000003" customHeight="1" thickBot="1"/>
    <row r="58" spans="2:9" ht="48" customHeight="1" thickBot="1">
      <c r="B58" s="82" t="s">
        <v>94</v>
      </c>
      <c r="C58" s="83" t="s">
        <v>95</v>
      </c>
      <c r="D58" s="84" t="s">
        <v>93</v>
      </c>
      <c r="E58" s="75">
        <v>8</v>
      </c>
      <c r="F58" s="76">
        <v>12500</v>
      </c>
      <c r="G58" s="77">
        <v>100000</v>
      </c>
      <c r="H58" s="120" t="s">
        <v>109</v>
      </c>
      <c r="I58" s="120" t="s">
        <v>112</v>
      </c>
    </row>
    <row r="59" spans="2:9" ht="39.950000000000003" customHeight="1">
      <c r="G59" s="110">
        <f>+G58</f>
        <v>100000</v>
      </c>
    </row>
    <row r="60" spans="2:9" ht="39.950000000000003" customHeight="1" thickBot="1"/>
    <row r="61" spans="2:9" ht="39.950000000000003" customHeight="1" thickBot="1">
      <c r="B61" s="82" t="s">
        <v>96</v>
      </c>
      <c r="C61" s="83" t="s">
        <v>97</v>
      </c>
      <c r="D61" s="84" t="s">
        <v>98</v>
      </c>
      <c r="E61" s="75">
        <v>2</v>
      </c>
      <c r="F61" s="76">
        <v>90000</v>
      </c>
      <c r="G61" s="88">
        <v>180000</v>
      </c>
      <c r="H61" s="120" t="s">
        <v>109</v>
      </c>
      <c r="I61" s="120" t="s">
        <v>112</v>
      </c>
    </row>
    <row r="62" spans="2:9" ht="39.950000000000003" customHeight="1">
      <c r="B62" s="111"/>
      <c r="C62" s="116"/>
      <c r="D62" s="112"/>
      <c r="E62" s="111"/>
      <c r="F62" s="113"/>
      <c r="G62" s="117">
        <f>+G61</f>
        <v>180000</v>
      </c>
    </row>
    <row r="63" spans="2:9" ht="39.950000000000003" customHeight="1" thickBot="1"/>
    <row r="64" spans="2:9" ht="39.950000000000003" customHeight="1" thickBot="1">
      <c r="B64" s="127" t="s">
        <v>99</v>
      </c>
      <c r="C64" s="127" t="s">
        <v>100</v>
      </c>
      <c r="D64" s="74" t="s">
        <v>49</v>
      </c>
      <c r="E64" s="75">
        <v>2</v>
      </c>
      <c r="F64" s="76">
        <v>20000</v>
      </c>
      <c r="G64" s="77">
        <v>40000</v>
      </c>
      <c r="H64" s="120" t="s">
        <v>109</v>
      </c>
      <c r="I64" s="120" t="s">
        <v>112</v>
      </c>
    </row>
    <row r="65" spans="2:9" ht="39.950000000000003" customHeight="1" thickBot="1">
      <c r="B65" s="127"/>
      <c r="C65" s="127"/>
      <c r="D65" s="78" t="s">
        <v>64</v>
      </c>
      <c r="E65" s="79">
        <v>1</v>
      </c>
      <c r="F65" s="80">
        <v>110000</v>
      </c>
      <c r="G65" s="81">
        <v>110000</v>
      </c>
      <c r="H65" s="120" t="s">
        <v>108</v>
      </c>
      <c r="I65" s="120" t="s">
        <v>111</v>
      </c>
    </row>
    <row r="66" spans="2:9" ht="39.950000000000003" customHeight="1">
      <c r="G66" s="110">
        <f>+G64+G65</f>
        <v>150000</v>
      </c>
    </row>
    <row r="67" spans="2:9" ht="39.950000000000003" customHeight="1" thickBot="1"/>
    <row r="68" spans="2:9" ht="39.950000000000003" customHeight="1" thickBot="1">
      <c r="B68" s="127" t="s">
        <v>101</v>
      </c>
      <c r="C68" s="127" t="s">
        <v>102</v>
      </c>
      <c r="D68" s="74" t="s">
        <v>49</v>
      </c>
      <c r="E68" s="75">
        <v>2</v>
      </c>
      <c r="F68" s="76">
        <v>20000</v>
      </c>
      <c r="G68" s="77">
        <v>40000</v>
      </c>
      <c r="H68" s="120" t="s">
        <v>109</v>
      </c>
      <c r="I68" s="120" t="s">
        <v>112</v>
      </c>
    </row>
    <row r="69" spans="2:9" ht="39.950000000000003" customHeight="1" thickBot="1">
      <c r="B69" s="127"/>
      <c r="C69" s="127"/>
      <c r="D69" s="78" t="s">
        <v>54</v>
      </c>
      <c r="E69" s="79">
        <v>1</v>
      </c>
      <c r="F69" s="80">
        <v>96000</v>
      </c>
      <c r="G69" s="81">
        <v>96000</v>
      </c>
      <c r="H69" s="120" t="s">
        <v>107</v>
      </c>
      <c r="I69" s="120" t="s">
        <v>110</v>
      </c>
    </row>
    <row r="70" spans="2:9" ht="39.950000000000003" customHeight="1" thickBot="1">
      <c r="B70" s="127"/>
      <c r="C70" s="127"/>
      <c r="D70" s="78" t="s">
        <v>55</v>
      </c>
      <c r="E70" s="79">
        <v>1</v>
      </c>
      <c r="F70" s="80">
        <v>114000</v>
      </c>
      <c r="G70" s="81">
        <v>114000</v>
      </c>
      <c r="H70" s="120" t="s">
        <v>109</v>
      </c>
      <c r="I70" s="120" t="s">
        <v>112</v>
      </c>
    </row>
    <row r="71" spans="2:9" ht="39.950000000000003" customHeight="1">
      <c r="B71" s="111"/>
      <c r="C71" s="111"/>
      <c r="D71" s="112"/>
      <c r="E71" s="111"/>
      <c r="F71" s="113"/>
      <c r="G71" s="114">
        <f>+G68+G69+G70</f>
        <v>250000</v>
      </c>
    </row>
    <row r="72" spans="2:9" ht="39.950000000000003" customHeight="1" thickBot="1"/>
    <row r="73" spans="2:9" ht="39.950000000000003" customHeight="1" thickBot="1">
      <c r="B73" s="127" t="s">
        <v>103</v>
      </c>
      <c r="C73" s="127" t="s">
        <v>104</v>
      </c>
      <c r="D73" s="74" t="s">
        <v>51</v>
      </c>
      <c r="E73" s="75">
        <v>1</v>
      </c>
      <c r="F73" s="76">
        <v>280000</v>
      </c>
      <c r="G73" s="77">
        <v>280000</v>
      </c>
      <c r="H73" s="120" t="s">
        <v>107</v>
      </c>
      <c r="I73" s="120" t="s">
        <v>110</v>
      </c>
    </row>
    <row r="74" spans="2:9" ht="39.950000000000003" customHeight="1" thickBot="1">
      <c r="B74" s="127"/>
      <c r="C74" s="127"/>
      <c r="D74" s="78" t="s">
        <v>67</v>
      </c>
      <c r="E74" s="79">
        <v>1</v>
      </c>
      <c r="F74" s="80">
        <v>80000</v>
      </c>
      <c r="G74" s="81">
        <v>80000</v>
      </c>
      <c r="H74" s="120" t="s">
        <v>107</v>
      </c>
      <c r="I74" s="120" t="s">
        <v>110</v>
      </c>
    </row>
    <row r="75" spans="2:9" ht="39.950000000000003" customHeight="1" thickBot="1">
      <c r="B75" s="127"/>
      <c r="C75" s="127"/>
      <c r="D75" s="78" t="s">
        <v>67</v>
      </c>
      <c r="E75" s="79">
        <v>1</v>
      </c>
      <c r="F75" s="80">
        <v>80000</v>
      </c>
      <c r="G75" s="81">
        <v>80000</v>
      </c>
      <c r="H75" s="120" t="s">
        <v>107</v>
      </c>
      <c r="I75" s="120" t="s">
        <v>110</v>
      </c>
    </row>
    <row r="76" spans="2:9" ht="39.950000000000003" customHeight="1" thickBot="1">
      <c r="B76" s="127"/>
      <c r="C76" s="127"/>
      <c r="D76" s="78" t="s">
        <v>67</v>
      </c>
      <c r="E76" s="79">
        <v>2</v>
      </c>
      <c r="F76" s="80">
        <v>80000</v>
      </c>
      <c r="G76" s="81">
        <v>160000</v>
      </c>
      <c r="H76" s="120" t="s">
        <v>107</v>
      </c>
      <c r="I76" s="120" t="s">
        <v>110</v>
      </c>
    </row>
    <row r="77" spans="2:9" ht="39.950000000000003" customHeight="1">
      <c r="G77" s="110">
        <f>SUM(G73:G76)</f>
        <v>600000</v>
      </c>
    </row>
    <row r="78" spans="2:9" ht="39.950000000000003" customHeight="1" thickBot="1"/>
    <row r="79" spans="2:9" ht="39.950000000000003" customHeight="1" thickBot="1">
      <c r="B79" s="82" t="s">
        <v>105</v>
      </c>
      <c r="C79" s="83" t="s">
        <v>106</v>
      </c>
      <c r="D79" s="84" t="s">
        <v>51</v>
      </c>
      <c r="E79" s="75">
        <v>1</v>
      </c>
      <c r="F79" s="89">
        <v>150000</v>
      </c>
      <c r="G79" s="88">
        <v>150000</v>
      </c>
      <c r="H79" s="120" t="s">
        <v>107</v>
      </c>
      <c r="I79" s="120" t="s">
        <v>110</v>
      </c>
    </row>
    <row r="80" spans="2:9" ht="39.950000000000003" customHeight="1">
      <c r="G80" s="118">
        <f>+G79</f>
        <v>150000</v>
      </c>
    </row>
    <row r="83" spans="2:9" ht="39.950000000000003" customHeight="1">
      <c r="B83" s="90" t="s">
        <v>119</v>
      </c>
      <c r="C83" s="121" t="s">
        <v>114</v>
      </c>
      <c r="D83" s="90"/>
      <c r="E83" s="90"/>
      <c r="F83" s="90"/>
      <c r="G83" s="91">
        <v>125000</v>
      </c>
      <c r="H83" s="120" t="s">
        <v>125</v>
      </c>
      <c r="I83" s="120" t="s">
        <v>124</v>
      </c>
    </row>
    <row r="84" spans="2:9" ht="39.950000000000003" customHeight="1">
      <c r="B84" s="90" t="s">
        <v>119</v>
      </c>
      <c r="C84" s="121" t="s">
        <v>115</v>
      </c>
      <c r="D84" s="90"/>
      <c r="E84" s="90"/>
      <c r="F84" s="90"/>
      <c r="G84" s="91">
        <v>56000</v>
      </c>
      <c r="H84" s="120" t="s">
        <v>125</v>
      </c>
      <c r="I84" s="120" t="s">
        <v>124</v>
      </c>
    </row>
    <row r="85" spans="2:9" ht="39.950000000000003" customHeight="1">
      <c r="B85" s="90" t="s">
        <v>119</v>
      </c>
      <c r="C85" s="121" t="s">
        <v>117</v>
      </c>
      <c r="D85" s="90"/>
      <c r="E85" s="90">
        <v>10</v>
      </c>
      <c r="F85" s="90">
        <v>4000</v>
      </c>
      <c r="G85" s="91">
        <f>+E85*F85</f>
        <v>40000</v>
      </c>
      <c r="H85" s="120" t="s">
        <v>126</v>
      </c>
      <c r="I85" s="120" t="s">
        <v>127</v>
      </c>
    </row>
    <row r="86" spans="2:9" ht="39.950000000000003" customHeight="1">
      <c r="B86" s="90" t="s">
        <v>119</v>
      </c>
      <c r="C86" s="121" t="s">
        <v>118</v>
      </c>
      <c r="D86" s="90"/>
      <c r="E86" s="90">
        <v>5000</v>
      </c>
      <c r="F86" s="90">
        <v>20</v>
      </c>
      <c r="G86" s="91">
        <f>+E86*F86</f>
        <v>100000</v>
      </c>
      <c r="H86" s="120" t="s">
        <v>121</v>
      </c>
      <c r="I86" s="120" t="s">
        <v>120</v>
      </c>
    </row>
    <row r="87" spans="2:9" ht="39.950000000000003" customHeight="1">
      <c r="B87" s="90" t="s">
        <v>119</v>
      </c>
      <c r="C87" s="121" t="s">
        <v>116</v>
      </c>
      <c r="D87" s="90"/>
      <c r="E87" s="90"/>
      <c r="F87" s="90"/>
      <c r="G87" s="91">
        <v>30000</v>
      </c>
      <c r="H87" s="120" t="s">
        <v>123</v>
      </c>
      <c r="I87" s="120" t="s">
        <v>122</v>
      </c>
    </row>
    <row r="88" spans="2:9" ht="39.950000000000003" customHeight="1">
      <c r="G88" s="118">
        <f>SUM(G83:G87)</f>
        <v>351000</v>
      </c>
    </row>
    <row r="89" spans="2:9" ht="39.950000000000003" customHeight="1">
      <c r="G89" s="119">
        <f>+G5+G9+G15+G12+G19+G22+G28+G32+G35+G40+G44+G47+G50+G53+G56+G59+G62+G66+G71+G77+G80</f>
        <v>4665000</v>
      </c>
    </row>
  </sheetData>
  <mergeCells count="16">
    <mergeCell ref="C73:C76"/>
    <mergeCell ref="B73:B76"/>
    <mergeCell ref="C64:C65"/>
    <mergeCell ref="B64:B65"/>
    <mergeCell ref="C68:C70"/>
    <mergeCell ref="B68:B70"/>
    <mergeCell ref="C24:C27"/>
    <mergeCell ref="B24:B27"/>
    <mergeCell ref="C37:C39"/>
    <mergeCell ref="B37:B39"/>
    <mergeCell ref="C2:C4"/>
    <mergeCell ref="B2:B4"/>
    <mergeCell ref="C7:C8"/>
    <mergeCell ref="B7:B8"/>
    <mergeCell ref="C17:C18"/>
    <mergeCell ref="B17:B18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I43"/>
  <sheetViews>
    <sheetView tabSelected="1" workbookViewId="0">
      <selection activeCell="C5" sqref="C5:C6"/>
    </sheetView>
  </sheetViews>
  <sheetFormatPr baseColWidth="10" defaultRowHeight="39.950000000000003" customHeight="1"/>
  <cols>
    <col min="2" max="2" width="6.28515625" style="94" bestFit="1" customWidth="1"/>
    <col min="3" max="3" width="81.85546875" style="94" bestFit="1" customWidth="1"/>
    <col min="4" max="4" width="11.28515625" style="94" bestFit="1" customWidth="1"/>
    <col min="5" max="5" width="5" style="94" bestFit="1" customWidth="1"/>
    <col min="6" max="6" width="11.140625" style="94" bestFit="1" customWidth="1"/>
    <col min="7" max="7" width="12.7109375" style="94" bestFit="1" customWidth="1"/>
    <col min="8" max="8" width="17.85546875" style="94" bestFit="1" customWidth="1"/>
    <col min="9" max="9" width="43" style="94" bestFit="1" customWidth="1"/>
  </cols>
  <sheetData>
    <row r="1" spans="2:9" ht="39.950000000000003" customHeight="1">
      <c r="B1" s="94" t="s">
        <v>138</v>
      </c>
      <c r="C1" s="94" t="s">
        <v>139</v>
      </c>
      <c r="D1" s="94" t="s">
        <v>140</v>
      </c>
      <c r="F1" s="94" t="s">
        <v>141</v>
      </c>
      <c r="G1" s="94" t="s">
        <v>142</v>
      </c>
      <c r="H1" s="94" t="s">
        <v>144</v>
      </c>
      <c r="I1" s="94" t="s">
        <v>143</v>
      </c>
    </row>
    <row r="2" spans="2:9" ht="39.950000000000003" customHeight="1">
      <c r="B2" s="128" t="s">
        <v>47</v>
      </c>
      <c r="C2" s="128" t="s">
        <v>48</v>
      </c>
      <c r="D2" s="95" t="s">
        <v>49</v>
      </c>
      <c r="E2" s="95">
        <v>4</v>
      </c>
      <c r="F2" s="96">
        <v>15000</v>
      </c>
      <c r="G2" s="96">
        <v>60000</v>
      </c>
      <c r="H2" s="93" t="s">
        <v>145</v>
      </c>
      <c r="I2" s="92" t="s">
        <v>110</v>
      </c>
    </row>
    <row r="3" spans="2:9" ht="39.950000000000003" customHeight="1">
      <c r="B3" s="128"/>
      <c r="C3" s="128"/>
      <c r="D3" s="95" t="s">
        <v>50</v>
      </c>
      <c r="E3" s="95">
        <v>1</v>
      </c>
      <c r="F3" s="96">
        <v>150000</v>
      </c>
      <c r="G3" s="96">
        <v>150000</v>
      </c>
      <c r="H3" s="93" t="s">
        <v>146</v>
      </c>
      <c r="I3" s="92" t="s">
        <v>111</v>
      </c>
    </row>
    <row r="4" spans="2:9" ht="39.950000000000003" customHeight="1">
      <c r="B4" s="128"/>
      <c r="C4" s="128"/>
      <c r="D4" s="95" t="s">
        <v>51</v>
      </c>
      <c r="E4" s="95">
        <v>1</v>
      </c>
      <c r="F4" s="96">
        <v>240000</v>
      </c>
      <c r="G4" s="96">
        <v>240000</v>
      </c>
      <c r="H4" s="93" t="s">
        <v>145</v>
      </c>
      <c r="I4" s="92" t="s">
        <v>110</v>
      </c>
    </row>
    <row r="5" spans="2:9" ht="39.950000000000003" customHeight="1">
      <c r="B5" s="128" t="s">
        <v>52</v>
      </c>
      <c r="C5" s="128" t="s">
        <v>53</v>
      </c>
      <c r="D5" s="95" t="s">
        <v>54</v>
      </c>
      <c r="E5" s="95">
        <v>1</v>
      </c>
      <c r="F5" s="96">
        <v>100000</v>
      </c>
      <c r="G5" s="96">
        <v>100000</v>
      </c>
      <c r="H5" s="93" t="s">
        <v>145</v>
      </c>
      <c r="I5" s="92" t="s">
        <v>110</v>
      </c>
    </row>
    <row r="6" spans="2:9" ht="39.950000000000003" customHeight="1">
      <c r="B6" s="128"/>
      <c r="C6" s="128"/>
      <c r="D6" s="95" t="s">
        <v>55</v>
      </c>
      <c r="E6" s="95">
        <v>1</v>
      </c>
      <c r="F6" s="96">
        <v>20000</v>
      </c>
      <c r="G6" s="96">
        <v>20000</v>
      </c>
      <c r="H6" s="93" t="s">
        <v>146</v>
      </c>
      <c r="I6" s="92" t="s">
        <v>111</v>
      </c>
    </row>
    <row r="7" spans="2:9" ht="39.950000000000003" customHeight="1">
      <c r="B7" s="95" t="s">
        <v>56</v>
      </c>
      <c r="C7" s="95" t="s">
        <v>57</v>
      </c>
      <c r="D7" s="95" t="s">
        <v>58</v>
      </c>
      <c r="E7" s="95">
        <v>1</v>
      </c>
      <c r="F7" s="96">
        <v>185600</v>
      </c>
      <c r="G7" s="96">
        <v>185600</v>
      </c>
      <c r="H7" s="93" t="s">
        <v>146</v>
      </c>
      <c r="I7" s="92" t="s">
        <v>111</v>
      </c>
    </row>
    <row r="8" spans="2:9" ht="39.950000000000003" customHeight="1">
      <c r="B8" s="95" t="s">
        <v>59</v>
      </c>
      <c r="C8" s="95" t="s">
        <v>60</v>
      </c>
      <c r="D8" s="95" t="s">
        <v>61</v>
      </c>
      <c r="E8" s="95">
        <v>1</v>
      </c>
      <c r="F8" s="96">
        <v>550000</v>
      </c>
      <c r="G8" s="96">
        <v>550000</v>
      </c>
      <c r="H8" s="93" t="s">
        <v>146</v>
      </c>
      <c r="I8" s="92" t="s">
        <v>111</v>
      </c>
    </row>
    <row r="9" spans="2:9" ht="39.950000000000003" customHeight="1">
      <c r="B9" s="128" t="s">
        <v>62</v>
      </c>
      <c r="C9" s="128" t="s">
        <v>63</v>
      </c>
      <c r="D9" s="95" t="s">
        <v>64</v>
      </c>
      <c r="E9" s="95">
        <v>1</v>
      </c>
      <c r="F9" s="96">
        <v>180000</v>
      </c>
      <c r="G9" s="96">
        <v>180000</v>
      </c>
      <c r="H9" s="93" t="s">
        <v>146</v>
      </c>
      <c r="I9" s="92" t="s">
        <v>111</v>
      </c>
    </row>
    <row r="10" spans="2:9" ht="39.950000000000003" customHeight="1">
      <c r="B10" s="128"/>
      <c r="C10" s="128"/>
      <c r="D10" s="95" t="s">
        <v>55</v>
      </c>
      <c r="E10" s="95">
        <v>1</v>
      </c>
      <c r="F10" s="96">
        <v>70000</v>
      </c>
      <c r="G10" s="96">
        <v>70000</v>
      </c>
      <c r="H10" s="93" t="s">
        <v>146</v>
      </c>
      <c r="I10" s="92" t="s">
        <v>111</v>
      </c>
    </row>
    <row r="11" spans="2:9" ht="39.950000000000003" customHeight="1">
      <c r="B11" s="95" t="s">
        <v>65</v>
      </c>
      <c r="C11" s="95" t="s">
        <v>66</v>
      </c>
      <c r="D11" s="95" t="s">
        <v>67</v>
      </c>
      <c r="E11" s="95">
        <v>6</v>
      </c>
      <c r="F11" s="96">
        <v>50000</v>
      </c>
      <c r="G11" s="96">
        <v>300000</v>
      </c>
      <c r="H11" s="93" t="s">
        <v>145</v>
      </c>
      <c r="I11" s="92" t="s">
        <v>110</v>
      </c>
    </row>
    <row r="12" spans="2:9" ht="39.950000000000003" customHeight="1">
      <c r="B12" s="128" t="s">
        <v>68</v>
      </c>
      <c r="C12" s="128" t="s">
        <v>69</v>
      </c>
      <c r="D12" s="95" t="s">
        <v>67</v>
      </c>
      <c r="E12" s="95">
        <v>10</v>
      </c>
      <c r="F12" s="96">
        <v>22000</v>
      </c>
      <c r="G12" s="96">
        <v>220000</v>
      </c>
      <c r="H12" s="93" t="s">
        <v>145</v>
      </c>
      <c r="I12" s="92" t="s">
        <v>110</v>
      </c>
    </row>
    <row r="13" spans="2:9" ht="39.950000000000003" customHeight="1">
      <c r="B13" s="128"/>
      <c r="C13" s="128"/>
      <c r="D13" s="95" t="s">
        <v>70</v>
      </c>
      <c r="E13" s="95">
        <v>1</v>
      </c>
      <c r="F13" s="96">
        <v>16000</v>
      </c>
      <c r="G13" s="96">
        <v>16000</v>
      </c>
      <c r="H13" s="93" t="s">
        <v>148</v>
      </c>
      <c r="I13" s="92" t="s">
        <v>113</v>
      </c>
    </row>
    <row r="14" spans="2:9" ht="39.950000000000003" customHeight="1">
      <c r="B14" s="128"/>
      <c r="C14" s="128"/>
      <c r="D14" s="95" t="s">
        <v>71</v>
      </c>
      <c r="E14" s="95">
        <v>1</v>
      </c>
      <c r="F14" s="96">
        <v>30000</v>
      </c>
      <c r="G14" s="96">
        <v>30000</v>
      </c>
      <c r="H14" s="93" t="s">
        <v>146</v>
      </c>
      <c r="I14" s="92" t="s">
        <v>111</v>
      </c>
    </row>
    <row r="15" spans="2:9" ht="39.950000000000003" customHeight="1">
      <c r="B15" s="128"/>
      <c r="C15" s="128"/>
      <c r="D15" s="95" t="s">
        <v>72</v>
      </c>
      <c r="E15" s="95">
        <v>1</v>
      </c>
      <c r="F15" s="96">
        <v>30000</v>
      </c>
      <c r="G15" s="105">
        <v>30000</v>
      </c>
      <c r="H15" s="93" t="s">
        <v>148</v>
      </c>
      <c r="I15" s="92" t="s">
        <v>113</v>
      </c>
    </row>
    <row r="16" spans="2:9" ht="39.950000000000003" customHeight="1">
      <c r="B16" s="95" t="s">
        <v>73</v>
      </c>
      <c r="C16" s="95" t="s">
        <v>74</v>
      </c>
      <c r="D16" s="95" t="s">
        <v>75</v>
      </c>
      <c r="E16" s="95">
        <v>10</v>
      </c>
      <c r="F16" s="96">
        <v>20000</v>
      </c>
      <c r="G16" s="105">
        <v>200000</v>
      </c>
      <c r="H16" s="93" t="s">
        <v>145</v>
      </c>
      <c r="I16" s="92" t="s">
        <v>110</v>
      </c>
    </row>
    <row r="17" spans="2:9" ht="39.950000000000003" customHeight="1">
      <c r="B17" s="95" t="s">
        <v>76</v>
      </c>
      <c r="C17" s="95" t="s">
        <v>77</v>
      </c>
      <c r="D17" s="95" t="s">
        <v>78</v>
      </c>
      <c r="E17" s="95">
        <v>2</v>
      </c>
      <c r="F17" s="96">
        <v>60000</v>
      </c>
      <c r="G17" s="105">
        <v>120000</v>
      </c>
      <c r="H17" s="106" t="s">
        <v>147</v>
      </c>
      <c r="I17" s="92" t="s">
        <v>112</v>
      </c>
    </row>
    <row r="18" spans="2:9" ht="39.950000000000003" customHeight="1">
      <c r="B18" s="128" t="s">
        <v>79</v>
      </c>
      <c r="C18" s="128" t="s">
        <v>80</v>
      </c>
      <c r="D18" s="95" t="s">
        <v>67</v>
      </c>
      <c r="E18" s="95">
        <v>6</v>
      </c>
      <c r="F18" s="96">
        <v>25000</v>
      </c>
      <c r="G18" s="105">
        <v>150000</v>
      </c>
      <c r="H18" s="93" t="s">
        <v>145</v>
      </c>
      <c r="I18" s="92" t="s">
        <v>110</v>
      </c>
    </row>
    <row r="19" spans="2:9" ht="39.950000000000003" customHeight="1">
      <c r="B19" s="128"/>
      <c r="C19" s="128"/>
      <c r="D19" s="95" t="s">
        <v>71</v>
      </c>
      <c r="E19" s="95">
        <v>1</v>
      </c>
      <c r="F19" s="96">
        <v>20000</v>
      </c>
      <c r="G19" s="105">
        <v>20000</v>
      </c>
      <c r="H19" s="93" t="s">
        <v>146</v>
      </c>
      <c r="I19" s="92" t="s">
        <v>111</v>
      </c>
    </row>
    <row r="20" spans="2:9" ht="39.950000000000003" customHeight="1">
      <c r="B20" s="128"/>
      <c r="C20" s="128"/>
      <c r="D20" s="95" t="s">
        <v>72</v>
      </c>
      <c r="E20" s="95">
        <v>1</v>
      </c>
      <c r="F20" s="96">
        <v>9400</v>
      </c>
      <c r="G20" s="105">
        <v>9400</v>
      </c>
      <c r="H20" s="93" t="s">
        <v>148</v>
      </c>
      <c r="I20" s="92" t="s">
        <v>113</v>
      </c>
    </row>
    <row r="21" spans="2:9" ht="39.950000000000003" customHeight="1">
      <c r="B21" s="95" t="s">
        <v>81</v>
      </c>
      <c r="C21" s="95" t="s">
        <v>82</v>
      </c>
      <c r="D21" s="95" t="s">
        <v>83</v>
      </c>
      <c r="E21" s="95">
        <v>1</v>
      </c>
      <c r="F21" s="96">
        <v>100000</v>
      </c>
      <c r="G21" s="105">
        <v>100000</v>
      </c>
      <c r="H21" s="106" t="s">
        <v>147</v>
      </c>
      <c r="I21" s="92" t="s">
        <v>112</v>
      </c>
    </row>
    <row r="22" spans="2:9" ht="39.950000000000003" customHeight="1">
      <c r="B22" s="95" t="s">
        <v>84</v>
      </c>
      <c r="C22" s="95" t="s">
        <v>85</v>
      </c>
      <c r="D22" s="95" t="s">
        <v>83</v>
      </c>
      <c r="E22" s="95">
        <v>1</v>
      </c>
      <c r="F22" s="96">
        <v>100000</v>
      </c>
      <c r="G22" s="105">
        <v>100000</v>
      </c>
      <c r="H22" s="106" t="s">
        <v>147</v>
      </c>
      <c r="I22" s="92" t="s">
        <v>112</v>
      </c>
    </row>
    <row r="23" spans="2:9" ht="39.950000000000003" customHeight="1">
      <c r="B23" s="95" t="s">
        <v>86</v>
      </c>
      <c r="C23" s="95" t="s">
        <v>87</v>
      </c>
      <c r="D23" s="95" t="s">
        <v>88</v>
      </c>
      <c r="E23" s="95">
        <v>1</v>
      </c>
      <c r="F23" s="96">
        <v>189000</v>
      </c>
      <c r="G23" s="105">
        <v>189000</v>
      </c>
      <c r="H23" s="106" t="s">
        <v>147</v>
      </c>
      <c r="I23" s="92" t="s">
        <v>112</v>
      </c>
    </row>
    <row r="24" spans="2:9" ht="39.950000000000003" customHeight="1">
      <c r="B24" s="95" t="s">
        <v>89</v>
      </c>
      <c r="C24" s="95" t="s">
        <v>90</v>
      </c>
      <c r="D24" s="95" t="s">
        <v>88</v>
      </c>
      <c r="E24" s="95">
        <v>1</v>
      </c>
      <c r="F24" s="96">
        <v>135000</v>
      </c>
      <c r="G24" s="105">
        <v>135000</v>
      </c>
      <c r="H24" s="106" t="s">
        <v>147</v>
      </c>
      <c r="I24" s="92" t="s">
        <v>112</v>
      </c>
    </row>
    <row r="25" spans="2:9" ht="48.75" customHeight="1">
      <c r="B25" s="95" t="s">
        <v>91</v>
      </c>
      <c r="C25" s="95" t="s">
        <v>92</v>
      </c>
      <c r="D25" s="95" t="s">
        <v>93</v>
      </c>
      <c r="E25" s="95">
        <v>8</v>
      </c>
      <c r="F25" s="96">
        <v>7500</v>
      </c>
      <c r="G25" s="105">
        <v>60000</v>
      </c>
      <c r="H25" s="106" t="s">
        <v>147</v>
      </c>
      <c r="I25" s="92" t="s">
        <v>112</v>
      </c>
    </row>
    <row r="26" spans="2:9" ht="48" customHeight="1">
      <c r="B26" s="95" t="s">
        <v>94</v>
      </c>
      <c r="C26" s="95" t="s">
        <v>95</v>
      </c>
      <c r="D26" s="95" t="s">
        <v>93</v>
      </c>
      <c r="E26" s="95">
        <v>8</v>
      </c>
      <c r="F26" s="96">
        <v>12500</v>
      </c>
      <c r="G26" s="105">
        <v>100000</v>
      </c>
      <c r="H26" s="106" t="s">
        <v>147</v>
      </c>
      <c r="I26" s="92" t="s">
        <v>112</v>
      </c>
    </row>
    <row r="27" spans="2:9" ht="39.950000000000003" customHeight="1">
      <c r="B27" s="95" t="s">
        <v>96</v>
      </c>
      <c r="C27" s="95" t="s">
        <v>97</v>
      </c>
      <c r="D27" s="95" t="s">
        <v>98</v>
      </c>
      <c r="E27" s="95">
        <v>2</v>
      </c>
      <c r="F27" s="96">
        <v>90000</v>
      </c>
      <c r="G27" s="107">
        <v>180000</v>
      </c>
      <c r="H27" s="106" t="s">
        <v>147</v>
      </c>
      <c r="I27" s="92" t="s">
        <v>112</v>
      </c>
    </row>
    <row r="28" spans="2:9" ht="39.950000000000003" customHeight="1">
      <c r="B28" s="128" t="s">
        <v>99</v>
      </c>
      <c r="C28" s="128" t="s">
        <v>100</v>
      </c>
      <c r="D28" s="95" t="s">
        <v>49</v>
      </c>
      <c r="E28" s="95">
        <v>2</v>
      </c>
      <c r="F28" s="96">
        <v>20000</v>
      </c>
      <c r="G28" s="105">
        <v>40000</v>
      </c>
      <c r="H28" s="106" t="s">
        <v>147</v>
      </c>
      <c r="I28" s="92" t="s">
        <v>112</v>
      </c>
    </row>
    <row r="29" spans="2:9" ht="39.950000000000003" customHeight="1">
      <c r="B29" s="128"/>
      <c r="C29" s="128"/>
      <c r="D29" s="95" t="s">
        <v>64</v>
      </c>
      <c r="E29" s="95">
        <v>1</v>
      </c>
      <c r="F29" s="96">
        <v>110000</v>
      </c>
      <c r="G29" s="105">
        <v>110000</v>
      </c>
      <c r="H29" s="93" t="s">
        <v>146</v>
      </c>
      <c r="I29" s="92" t="s">
        <v>111</v>
      </c>
    </row>
    <row r="30" spans="2:9" ht="39.950000000000003" customHeight="1">
      <c r="B30" s="128" t="s">
        <v>101</v>
      </c>
      <c r="C30" s="128" t="s">
        <v>102</v>
      </c>
      <c r="D30" s="95" t="s">
        <v>49</v>
      </c>
      <c r="E30" s="95">
        <v>2</v>
      </c>
      <c r="F30" s="96">
        <v>20000</v>
      </c>
      <c r="G30" s="105">
        <v>40000</v>
      </c>
      <c r="H30" s="106" t="s">
        <v>147</v>
      </c>
      <c r="I30" s="92" t="s">
        <v>112</v>
      </c>
    </row>
    <row r="31" spans="2:9" ht="39.950000000000003" customHeight="1">
      <c r="B31" s="128"/>
      <c r="C31" s="128"/>
      <c r="D31" s="95" t="s">
        <v>54</v>
      </c>
      <c r="E31" s="95">
        <v>1</v>
      </c>
      <c r="F31" s="96">
        <v>96000</v>
      </c>
      <c r="G31" s="105">
        <v>96000</v>
      </c>
      <c r="H31" s="93" t="s">
        <v>145</v>
      </c>
      <c r="I31" s="92" t="s">
        <v>110</v>
      </c>
    </row>
    <row r="32" spans="2:9" ht="39.950000000000003" customHeight="1">
      <c r="B32" s="128"/>
      <c r="C32" s="128"/>
      <c r="D32" s="95" t="s">
        <v>55</v>
      </c>
      <c r="E32" s="95">
        <v>1</v>
      </c>
      <c r="F32" s="96">
        <v>114000</v>
      </c>
      <c r="G32" s="105">
        <v>114000</v>
      </c>
      <c r="H32" s="106" t="s">
        <v>147</v>
      </c>
      <c r="I32" s="92" t="s">
        <v>112</v>
      </c>
    </row>
    <row r="33" spans="2:9" ht="39.950000000000003" customHeight="1">
      <c r="B33" s="128" t="s">
        <v>103</v>
      </c>
      <c r="C33" s="128" t="s">
        <v>104</v>
      </c>
      <c r="D33" s="95" t="s">
        <v>51</v>
      </c>
      <c r="E33" s="95">
        <v>1</v>
      </c>
      <c r="F33" s="96">
        <v>280000</v>
      </c>
      <c r="G33" s="105">
        <v>280000</v>
      </c>
      <c r="H33" s="93" t="s">
        <v>145</v>
      </c>
      <c r="I33" s="92" t="s">
        <v>110</v>
      </c>
    </row>
    <row r="34" spans="2:9" ht="39.950000000000003" customHeight="1">
      <c r="B34" s="128"/>
      <c r="C34" s="128"/>
      <c r="D34" s="95" t="s">
        <v>67</v>
      </c>
      <c r="E34" s="95">
        <v>1</v>
      </c>
      <c r="F34" s="96">
        <v>80000</v>
      </c>
      <c r="G34" s="105">
        <v>80000</v>
      </c>
      <c r="H34" s="93" t="s">
        <v>145</v>
      </c>
      <c r="I34" s="92" t="s">
        <v>110</v>
      </c>
    </row>
    <row r="35" spans="2:9" ht="39.950000000000003" customHeight="1">
      <c r="B35" s="128"/>
      <c r="C35" s="128"/>
      <c r="D35" s="95" t="s">
        <v>67</v>
      </c>
      <c r="E35" s="95">
        <v>1</v>
      </c>
      <c r="F35" s="96">
        <v>80000</v>
      </c>
      <c r="G35" s="105">
        <v>80000</v>
      </c>
      <c r="H35" s="93" t="s">
        <v>145</v>
      </c>
      <c r="I35" s="92" t="s">
        <v>110</v>
      </c>
    </row>
    <row r="36" spans="2:9" ht="39.950000000000003" customHeight="1">
      <c r="B36" s="128"/>
      <c r="C36" s="128"/>
      <c r="D36" s="95" t="s">
        <v>67</v>
      </c>
      <c r="E36" s="95">
        <v>2</v>
      </c>
      <c r="F36" s="96">
        <v>80000</v>
      </c>
      <c r="G36" s="105">
        <v>160000</v>
      </c>
      <c r="H36" s="93" t="s">
        <v>145</v>
      </c>
      <c r="I36" s="92" t="s">
        <v>110</v>
      </c>
    </row>
    <row r="37" spans="2:9" ht="39.950000000000003" customHeight="1">
      <c r="B37" s="95" t="s">
        <v>105</v>
      </c>
      <c r="C37" s="95" t="s">
        <v>106</v>
      </c>
      <c r="D37" s="95" t="s">
        <v>51</v>
      </c>
      <c r="E37" s="95">
        <v>1</v>
      </c>
      <c r="F37" s="97">
        <v>150000</v>
      </c>
      <c r="G37" s="107">
        <v>150000</v>
      </c>
      <c r="H37" s="93" t="s">
        <v>145</v>
      </c>
      <c r="I37" s="92" t="s">
        <v>110</v>
      </c>
    </row>
    <row r="38" spans="2:9" ht="39.950000000000003" customHeight="1">
      <c r="B38" s="98" t="s">
        <v>119</v>
      </c>
      <c r="C38" s="99" t="s">
        <v>114</v>
      </c>
      <c r="D38" s="98"/>
      <c r="E38" s="98"/>
      <c r="F38" s="98"/>
      <c r="G38" s="108">
        <v>125000</v>
      </c>
      <c r="H38" s="106" t="s">
        <v>149</v>
      </c>
      <c r="I38" s="92" t="s">
        <v>124</v>
      </c>
    </row>
    <row r="39" spans="2:9" ht="39.950000000000003" customHeight="1">
      <c r="B39" s="98" t="s">
        <v>119</v>
      </c>
      <c r="C39" s="99" t="s">
        <v>115</v>
      </c>
      <c r="D39" s="98"/>
      <c r="E39" s="98"/>
      <c r="F39" s="98"/>
      <c r="G39" s="108">
        <v>56000</v>
      </c>
      <c r="H39" s="106" t="s">
        <v>149</v>
      </c>
      <c r="I39" s="92" t="s">
        <v>124</v>
      </c>
    </row>
    <row r="40" spans="2:9" ht="39.950000000000003" customHeight="1">
      <c r="B40" s="98" t="s">
        <v>119</v>
      </c>
      <c r="C40" s="99" t="s">
        <v>117</v>
      </c>
      <c r="D40" s="98"/>
      <c r="E40" s="98">
        <v>10</v>
      </c>
      <c r="F40" s="98">
        <v>4000</v>
      </c>
      <c r="G40" s="108">
        <f>+E40*F40</f>
        <v>40000</v>
      </c>
      <c r="H40" s="106" t="s">
        <v>150</v>
      </c>
      <c r="I40" s="92" t="s">
        <v>127</v>
      </c>
    </row>
    <row r="41" spans="2:9" ht="39.950000000000003" customHeight="1">
      <c r="B41" s="98" t="s">
        <v>119</v>
      </c>
      <c r="C41" s="99" t="s">
        <v>118</v>
      </c>
      <c r="D41" s="98"/>
      <c r="E41" s="98">
        <v>5000</v>
      </c>
      <c r="F41" s="98">
        <v>20</v>
      </c>
      <c r="G41" s="108">
        <f>+E41*F41</f>
        <v>100000</v>
      </c>
      <c r="H41" s="106" t="s">
        <v>151</v>
      </c>
      <c r="I41" s="92" t="s">
        <v>120</v>
      </c>
    </row>
    <row r="42" spans="2:9" ht="39.950000000000003" customHeight="1">
      <c r="B42" s="98" t="s">
        <v>119</v>
      </c>
      <c r="C42" s="99" t="s">
        <v>116</v>
      </c>
      <c r="D42" s="98"/>
      <c r="E42" s="98"/>
      <c r="F42" s="98"/>
      <c r="G42" s="100">
        <v>30000</v>
      </c>
      <c r="H42" s="93" t="s">
        <v>152</v>
      </c>
      <c r="I42" s="92" t="s">
        <v>122</v>
      </c>
    </row>
    <row r="43" spans="2:9" ht="39.950000000000003" customHeight="1">
      <c r="G43" s="101">
        <f>SUM(G2:G42)</f>
        <v>5016000</v>
      </c>
    </row>
  </sheetData>
  <mergeCells count="16">
    <mergeCell ref="B30:B32"/>
    <mergeCell ref="C30:C32"/>
    <mergeCell ref="B33:B36"/>
    <mergeCell ref="C33:C36"/>
    <mergeCell ref="B12:B15"/>
    <mergeCell ref="C12:C15"/>
    <mergeCell ref="B18:B20"/>
    <mergeCell ref="C18:C20"/>
    <mergeCell ref="B28:B29"/>
    <mergeCell ref="C28:C29"/>
    <mergeCell ref="B2:B4"/>
    <mergeCell ref="C2:C4"/>
    <mergeCell ref="B5:B6"/>
    <mergeCell ref="C5:C6"/>
    <mergeCell ref="B9:B10"/>
    <mergeCell ref="C9:C10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57"/>
  <sheetViews>
    <sheetView showGridLines="0" view="pageBreakPreview" topLeftCell="A2" zoomScale="60" zoomScaleNormal="101" workbookViewId="0">
      <selection activeCell="Q33" sqref="Q33"/>
    </sheetView>
  </sheetViews>
  <sheetFormatPr baseColWidth="10" defaultRowHeight="15"/>
  <cols>
    <col min="1" max="1" width="19.85546875" style="5" customWidth="1"/>
    <col min="2" max="2" width="40.85546875" style="6" customWidth="1"/>
    <col min="3" max="3" width="39.7109375" style="6" customWidth="1"/>
    <col min="4" max="4" width="37" style="51" hidden="1" customWidth="1"/>
    <col min="5" max="5" width="17.140625" style="6" bestFit="1" customWidth="1"/>
    <col min="6" max="16384" width="11.42578125" style="6"/>
  </cols>
  <sheetData>
    <row r="1" spans="1:4" ht="37.5" customHeight="1"/>
    <row r="2" spans="1:4" ht="37.5" customHeight="1">
      <c r="A2" s="133" t="s">
        <v>0</v>
      </c>
      <c r="B2" s="133"/>
      <c r="C2" s="133"/>
      <c r="D2" s="133"/>
    </row>
    <row r="3" spans="1:4" ht="3.95" customHeight="1">
      <c r="A3" s="8"/>
      <c r="B3" s="8"/>
      <c r="C3" s="8"/>
    </row>
    <row r="5" spans="1:4" ht="45.75" customHeight="1">
      <c r="A5" s="132" t="s">
        <v>44</v>
      </c>
      <c r="B5" s="132"/>
      <c r="C5" s="65"/>
    </row>
    <row r="6" spans="1:4" ht="15.75">
      <c r="A6" s="131" t="s">
        <v>136</v>
      </c>
      <c r="B6" s="131"/>
      <c r="C6" s="64"/>
    </row>
    <row r="7" spans="1:4" ht="15.75">
      <c r="A7" s="129"/>
      <c r="B7" s="129"/>
      <c r="C7" s="63"/>
    </row>
    <row r="8" spans="1:4" ht="15.75">
      <c r="A8" s="130"/>
      <c r="B8" s="130"/>
      <c r="C8" s="60"/>
    </row>
    <row r="9" spans="1:4" s="9" customFormat="1" ht="39" customHeight="1">
      <c r="A9" s="50" t="s">
        <v>11</v>
      </c>
      <c r="B9" s="59" t="s">
        <v>12</v>
      </c>
      <c r="C9" s="122" t="s">
        <v>41</v>
      </c>
      <c r="D9" s="61" t="s">
        <v>45</v>
      </c>
    </row>
    <row r="10" spans="1:4" ht="36" hidden="1" customHeight="1">
      <c r="A10" s="10">
        <v>1131</v>
      </c>
      <c r="B10" s="11" t="s">
        <v>13</v>
      </c>
      <c r="C10" s="66"/>
    </row>
    <row r="11" spans="1:4" ht="45" hidden="1" customHeight="1">
      <c r="A11" s="10">
        <v>1211</v>
      </c>
      <c r="B11" s="11" t="s">
        <v>14</v>
      </c>
      <c r="C11" s="66"/>
    </row>
    <row r="12" spans="1:4" ht="33.75" hidden="1" customHeight="1">
      <c r="A12" s="10">
        <v>1221</v>
      </c>
      <c r="B12" s="11" t="s">
        <v>15</v>
      </c>
      <c r="C12" s="66"/>
    </row>
    <row r="13" spans="1:4" ht="30" hidden="1">
      <c r="A13" s="10">
        <v>1231</v>
      </c>
      <c r="B13" s="11" t="s">
        <v>16</v>
      </c>
      <c r="C13" s="66"/>
    </row>
    <row r="14" spans="1:4" ht="44.25" hidden="1" customHeight="1">
      <c r="A14" s="10">
        <v>1321</v>
      </c>
      <c r="B14" s="11" t="s">
        <v>17</v>
      </c>
      <c r="C14" s="66"/>
    </row>
    <row r="15" spans="1:4" ht="33.75" hidden="1" customHeight="1">
      <c r="A15" s="10">
        <v>1322</v>
      </c>
      <c r="B15" s="11" t="s">
        <v>18</v>
      </c>
      <c r="C15" s="66"/>
    </row>
    <row r="16" spans="1:4" ht="35.25" hidden="1" customHeight="1">
      <c r="A16" s="10">
        <v>1411</v>
      </c>
      <c r="B16" s="11" t="s">
        <v>19</v>
      </c>
      <c r="C16" s="66"/>
    </row>
    <row r="17" spans="1:4" ht="28.5" hidden="1" customHeight="1">
      <c r="A17" s="10">
        <v>1421</v>
      </c>
      <c r="B17" s="11" t="s">
        <v>20</v>
      </c>
      <c r="C17" s="66"/>
    </row>
    <row r="18" spans="1:4" ht="25.5" hidden="1" customHeight="1">
      <c r="A18" s="10">
        <v>1431</v>
      </c>
      <c r="B18" s="11" t="s">
        <v>21</v>
      </c>
      <c r="C18" s="66"/>
    </row>
    <row r="19" spans="1:4" s="7" customFormat="1" ht="39.75" hidden="1" customHeight="1">
      <c r="A19" s="10">
        <v>1432</v>
      </c>
      <c r="B19" s="11" t="s">
        <v>22</v>
      </c>
      <c r="C19" s="66"/>
      <c r="D19" s="52"/>
    </row>
    <row r="20" spans="1:4" ht="30" hidden="1">
      <c r="A20" s="10">
        <v>1442</v>
      </c>
      <c r="B20" s="11" t="s">
        <v>23</v>
      </c>
      <c r="C20" s="66"/>
    </row>
    <row r="21" spans="1:4" ht="27.75" hidden="1" customHeight="1">
      <c r="A21" s="10">
        <v>1521</v>
      </c>
      <c r="B21" s="11" t="s">
        <v>24</v>
      </c>
      <c r="C21" s="66"/>
    </row>
    <row r="22" spans="1:4" ht="30" hidden="1">
      <c r="A22" s="10">
        <v>1523</v>
      </c>
      <c r="B22" s="11" t="s">
        <v>25</v>
      </c>
      <c r="C22" s="66"/>
    </row>
    <row r="23" spans="1:4" ht="33.75" hidden="1" customHeight="1">
      <c r="A23" s="10">
        <v>1611</v>
      </c>
      <c r="B23" s="11" t="s">
        <v>26</v>
      </c>
      <c r="C23" s="66"/>
    </row>
    <row r="24" spans="1:4" ht="30.75" hidden="1" customHeight="1">
      <c r="A24" s="10">
        <v>1712</v>
      </c>
      <c r="B24" s="11" t="s">
        <v>27</v>
      </c>
      <c r="C24" s="66"/>
    </row>
    <row r="25" spans="1:4" ht="21.75" hidden="1" customHeight="1">
      <c r="A25" s="10">
        <v>1713</v>
      </c>
      <c r="B25" s="11" t="s">
        <v>28</v>
      </c>
      <c r="C25" s="66"/>
    </row>
    <row r="26" spans="1:4" ht="36.75" hidden="1" customHeight="1">
      <c r="A26" s="10">
        <v>1715</v>
      </c>
      <c r="B26" s="11" t="s">
        <v>29</v>
      </c>
      <c r="C26" s="66"/>
    </row>
    <row r="27" spans="1:4" s="14" customFormat="1" ht="15.75" hidden="1">
      <c r="A27" s="12"/>
      <c r="B27" s="13" t="s">
        <v>30</v>
      </c>
      <c r="C27" s="67"/>
      <c r="D27" s="53"/>
    </row>
    <row r="28" spans="1:4" s="14" customFormat="1" ht="15.75">
      <c r="A28" s="12" t="s">
        <v>31</v>
      </c>
      <c r="B28" s="15" t="s">
        <v>32</v>
      </c>
      <c r="C28" s="23"/>
      <c r="D28" s="23"/>
    </row>
    <row r="29" spans="1:4" ht="42.75" customHeight="1">
      <c r="A29" s="10">
        <v>2111</v>
      </c>
      <c r="B29" s="11" t="s">
        <v>33</v>
      </c>
      <c r="C29" s="24">
        <f>+'Concentrado metas'!G42</f>
        <v>30000</v>
      </c>
      <c r="D29" s="24"/>
    </row>
    <row r="30" spans="1:4" s="16" customFormat="1" ht="61.5" customHeight="1">
      <c r="A30" s="21">
        <v>2611</v>
      </c>
      <c r="B30" s="20" t="s">
        <v>129</v>
      </c>
      <c r="C30" s="25">
        <f>+'Concentrado metas'!G41</f>
        <v>100000</v>
      </c>
      <c r="D30" s="25"/>
    </row>
    <row r="31" spans="1:4" s="28" customFormat="1" ht="35.25" customHeight="1">
      <c r="A31" s="29"/>
      <c r="B31" s="30" t="s">
        <v>34</v>
      </c>
      <c r="C31" s="31">
        <f>+C29+C30</f>
        <v>130000</v>
      </c>
      <c r="D31" s="31"/>
    </row>
    <row r="32" spans="1:4" s="28" customFormat="1" ht="15.75">
      <c r="A32" s="32" t="s">
        <v>35</v>
      </c>
      <c r="B32" s="33" t="s">
        <v>6</v>
      </c>
      <c r="C32" s="34"/>
      <c r="D32" s="34"/>
    </row>
    <row r="33" spans="1:7" ht="35.25" customHeight="1">
      <c r="A33" s="10">
        <v>3342</v>
      </c>
      <c r="B33" s="11" t="s">
        <v>110</v>
      </c>
      <c r="C33" s="24">
        <f>+'Concentrado metas'!G2+'Concentrado metas'!G4+'Concentrado metas'!G5+'Concentrado metas'!G11+'Concentrado metas'!G12+'Concentrado metas'!G16+'Concentrado metas'!G18+'Concentrado metas'!G31+'Concentrado metas'!G33+'Concentrado metas'!G34+'Concentrado metas'!G35+'Concentrado metas'!G36+'Concentrado metas'!G37</f>
        <v>2116000</v>
      </c>
      <c r="D33" s="24"/>
      <c r="E33" s="68"/>
    </row>
    <row r="34" spans="1:7" ht="35.25" customHeight="1">
      <c r="A34" s="10">
        <v>3351</v>
      </c>
      <c r="B34" s="11" t="s">
        <v>130</v>
      </c>
      <c r="C34" s="24">
        <f>+'Concentrado metas'!G3+'Concentrado metas'!G6+'Concentrado metas'!G7+'Concentrado metas'!G8+'Concentrado metas'!G9+'Concentrado metas'!G10+'Concentrado metas'!G14+'Concentrado metas'!G19+'Concentrado metas'!G29</f>
        <v>1315600</v>
      </c>
      <c r="D34" s="24"/>
    </row>
    <row r="35" spans="1:7" ht="46.5" customHeight="1">
      <c r="A35" s="10">
        <v>3631</v>
      </c>
      <c r="B35" s="11" t="s">
        <v>131</v>
      </c>
      <c r="C35" s="24">
        <f>+'Concentrado metas'!G13+'Concentrado metas'!G15+'Concentrado metas'!G20</f>
        <v>55400</v>
      </c>
      <c r="D35" s="24"/>
    </row>
    <row r="36" spans="1:7" ht="26.25" customHeight="1">
      <c r="A36" s="10">
        <v>3391</v>
      </c>
      <c r="B36" s="11" t="s">
        <v>132</v>
      </c>
      <c r="C36" s="54">
        <f>+'Concentrado metas'!G17+'Concentrado metas'!G21+'Concentrado metas'!G22+'Concentrado metas'!G23+'Concentrado metas'!G24+'Concentrado metas'!G25+'Concentrado metas'!G26+'Concentrado metas'!G27+'Concentrado metas'!G28+'Concentrado metas'!G30+'Concentrado metas'!G32</f>
        <v>1178000</v>
      </c>
      <c r="D36" s="24"/>
    </row>
    <row r="37" spans="1:7" ht="26.25" customHeight="1">
      <c r="A37" s="10">
        <v>3711</v>
      </c>
      <c r="B37" s="11" t="s">
        <v>135</v>
      </c>
      <c r="C37" s="54">
        <f>+'Concentrado metas'!G40</f>
        <v>40000</v>
      </c>
      <c r="D37" s="24"/>
    </row>
    <row r="38" spans="1:7" ht="23.25" customHeight="1">
      <c r="A38" s="10">
        <v>3751</v>
      </c>
      <c r="B38" s="11" t="s">
        <v>133</v>
      </c>
      <c r="C38" s="104">
        <f>+'Concentrado metas'!G38+'Concentrado metas'!G39</f>
        <v>181000</v>
      </c>
      <c r="D38" s="104"/>
    </row>
    <row r="39" spans="1:7" s="28" customFormat="1" ht="38.25" customHeight="1">
      <c r="A39" s="32"/>
      <c r="B39" s="102" t="s">
        <v>36</v>
      </c>
      <c r="C39" s="31">
        <f>SUM(C33:C38)</f>
        <v>4886000</v>
      </c>
      <c r="D39" s="31"/>
    </row>
    <row r="40" spans="1:7" s="28" customFormat="1" ht="31.5">
      <c r="A40" s="32" t="s">
        <v>134</v>
      </c>
      <c r="B40" s="33" t="s">
        <v>8</v>
      </c>
      <c r="C40" s="103"/>
      <c r="D40" s="103"/>
    </row>
    <row r="41" spans="1:7" s="28" customFormat="1" ht="39" customHeight="1">
      <c r="A41" s="32"/>
      <c r="B41" s="102" t="s">
        <v>37</v>
      </c>
      <c r="C41" s="31">
        <v>0</v>
      </c>
      <c r="D41" s="31"/>
    </row>
    <row r="42" spans="1:7" s="28" customFormat="1" ht="15.75">
      <c r="A42" s="32" t="s">
        <v>38</v>
      </c>
      <c r="B42" s="33" t="s">
        <v>9</v>
      </c>
      <c r="C42" s="34"/>
      <c r="D42" s="34"/>
    </row>
    <row r="43" spans="1:7" s="17" customFormat="1" ht="36.75" customHeight="1">
      <c r="A43" s="18"/>
      <c r="B43" s="35" t="s">
        <v>39</v>
      </c>
      <c r="C43" s="22">
        <v>0</v>
      </c>
      <c r="D43" s="22"/>
      <c r="E43" s="28"/>
      <c r="F43" s="28"/>
      <c r="G43" s="28"/>
    </row>
    <row r="44" spans="1:7" s="19" customFormat="1" ht="17.25" customHeight="1">
      <c r="B44" s="36" t="s">
        <v>40</v>
      </c>
      <c r="C44" s="37">
        <f>+C31+C39+C41+C43</f>
        <v>5016000</v>
      </c>
      <c r="D44" s="37"/>
      <c r="E44" s="56"/>
      <c r="F44" s="57"/>
      <c r="G44" s="57"/>
    </row>
    <row r="45" spans="1:7" ht="15.75">
      <c r="C45" s="26"/>
      <c r="E45" s="58"/>
      <c r="F45" s="55"/>
      <c r="G45" s="55"/>
    </row>
    <row r="46" spans="1:7" ht="15.75">
      <c r="C46" s="26"/>
    </row>
    <row r="47" spans="1:7" ht="15.75">
      <c r="C47" s="26"/>
    </row>
    <row r="48" spans="1:7" ht="15.75">
      <c r="C48" s="26"/>
    </row>
    <row r="49" spans="3:3">
      <c r="C49" s="27"/>
    </row>
    <row r="50" spans="3:3">
      <c r="C50" s="27"/>
    </row>
    <row r="51" spans="3:3">
      <c r="C51" s="27"/>
    </row>
    <row r="52" spans="3:3">
      <c r="C52" s="27"/>
    </row>
    <row r="53" spans="3:3">
      <c r="C53" s="27"/>
    </row>
    <row r="54" spans="3:3">
      <c r="C54" s="27"/>
    </row>
    <row r="55" spans="3:3">
      <c r="C55" s="27"/>
    </row>
    <row r="56" spans="3:3">
      <c r="C56" s="27"/>
    </row>
    <row r="57" spans="3:3">
      <c r="C57" s="27"/>
    </row>
  </sheetData>
  <sheetProtection selectLockedCells="1" selectUnlockedCells="1"/>
  <autoFilter ref="A9:B43"/>
  <mergeCells count="5">
    <mergeCell ref="A7:B7"/>
    <mergeCell ref="A8:B8"/>
    <mergeCell ref="A6:B6"/>
    <mergeCell ref="A5:B5"/>
    <mergeCell ref="A2:D2"/>
  </mergeCells>
  <printOptions horizontalCentered="1"/>
  <pageMargins left="0.70866141732283472" right="0.31496062992125984" top="0.43307086614173229" bottom="0.23622047244094491" header="0.51181102362204722" footer="0"/>
  <pageSetup scale="50" firstPageNumber="0" fitToHeight="10" orientation="portrait" horizontalDpi="300" verticalDpi="300" r:id="rId1"/>
  <headerFooter alignWithMargins="0">
    <oddFooter>&amp;L&amp;"Calibri,Predeterminado"&amp;11&amp;Z&amp;F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Resumen</vt:lpstr>
      <vt:lpstr>Metas</vt:lpstr>
      <vt:lpstr>Concentrado metas</vt:lpstr>
      <vt:lpstr>PFTPG concentrado</vt:lpstr>
      <vt:lpstr>__xlnm._FilterDatabase_5</vt:lpstr>
      <vt:lpstr>__xlnm._FilterDatabase_5_2</vt:lpstr>
      <vt:lpstr>__xlnm.Print_Area_5</vt:lpstr>
      <vt:lpstr>__xlnm.Print_Area_6</vt:lpstr>
      <vt:lpstr>__xlnm.Print_Titles_5</vt:lpstr>
      <vt:lpstr>'PFTPG concentrado'!Área_de_impresión</vt:lpstr>
      <vt:lpstr>Resumen!Área_de_impresión</vt:lpstr>
      <vt:lpstr>'PFTPG concentrado'!Títulos_a_imprimir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jefacontabilidad</cp:lastModifiedBy>
  <cp:lastPrinted>2017-05-18T21:18:26Z</cp:lastPrinted>
  <dcterms:created xsi:type="dcterms:W3CDTF">2013-08-20T00:12:35Z</dcterms:created>
  <dcterms:modified xsi:type="dcterms:W3CDTF">2017-08-30T15:51:49Z</dcterms:modified>
</cp:coreProperties>
</file>