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25.6.26\Data-26\Administrativo\FORMATOS-PLATAF-NAL-TRANSP-2016-2017\e) organigrama y plantilla\"/>
    </mc:Choice>
  </mc:AlternateContent>
  <bookViews>
    <workbookView xWindow="0" yWindow="0" windowWidth="20490" windowHeight="7755"/>
  </bookViews>
  <sheets>
    <sheet name="Plantilla  2017" sheetId="11" r:id="rId1"/>
  </sheets>
  <definedNames>
    <definedName name="_xlnm._FilterDatabase" localSheetId="0" hidden="1">'Plantilla  2017'!$B$1:$AH$88</definedName>
  </definedNames>
  <calcPr calcId="152511"/>
</workbook>
</file>

<file path=xl/calcChain.xml><?xml version="1.0" encoding="utf-8"?>
<calcChain xmlns="http://schemas.openxmlformats.org/spreadsheetml/2006/main">
  <c r="AF20" i="11" l="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7" i="11"/>
  <c r="AF86" i="11" l="1"/>
  <c r="W85" i="11" l="1"/>
  <c r="W57" i="11"/>
  <c r="W56" i="11"/>
  <c r="W45" i="11"/>
  <c r="W28" i="11"/>
  <c r="W26" i="11"/>
  <c r="W21" i="11"/>
  <c r="W19" i="11"/>
  <c r="W18" i="11"/>
  <c r="W12" i="11"/>
  <c r="AA8" i="11" l="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AA87" i="11" l="1"/>
  <c r="AA88" i="11" s="1"/>
  <c r="Z7" i="11"/>
  <c r="Z87" i="11" s="1"/>
  <c r="Z88" i="11" s="1"/>
  <c r="Y7" i="11"/>
  <c r="Y87" i="11" s="1"/>
  <c r="Y88" i="11" s="1"/>
  <c r="X87" i="11"/>
  <c r="X88" i="11" s="1"/>
  <c r="AG87" i="11" l="1"/>
  <c r="AG88" i="11" s="1"/>
  <c r="V87" i="11"/>
  <c r="V88" i="11" s="1"/>
  <c r="W87" i="11"/>
  <c r="W88" i="11" s="1"/>
  <c r="S87" i="11"/>
  <c r="S88" i="11" s="1"/>
  <c r="T87" i="11"/>
  <c r="T88" i="11" s="1"/>
  <c r="U87" i="11"/>
  <c r="U88" i="11" s="1"/>
  <c r="R87" i="11"/>
  <c r="R88" i="11" s="1"/>
  <c r="AF85" i="11"/>
  <c r="AF57" i="11"/>
  <c r="AF56" i="11"/>
  <c r="AF45" i="11"/>
  <c r="AF28" i="11"/>
  <c r="AF26" i="11"/>
  <c r="AF21" i="11"/>
  <c r="AF19" i="11"/>
  <c r="AF18" i="11"/>
  <c r="AF12" i="11"/>
  <c r="AF8" i="11"/>
  <c r="AF9" i="11"/>
  <c r="AF10" i="11"/>
  <c r="AF11" i="11"/>
  <c r="AF13" i="11"/>
  <c r="AF14" i="11"/>
  <c r="AF15" i="11"/>
  <c r="AF16" i="11"/>
  <c r="AF17" i="11"/>
  <c r="AF22" i="11"/>
  <c r="AF23" i="11"/>
  <c r="AF24" i="11"/>
  <c r="AF25" i="11"/>
  <c r="AF27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6" i="11"/>
  <c r="AF47" i="11"/>
  <c r="AF48" i="11"/>
  <c r="AF49" i="11"/>
  <c r="AF50" i="11"/>
  <c r="AF51" i="11"/>
  <c r="AF52" i="11"/>
  <c r="AF53" i="11"/>
  <c r="AF54" i="11"/>
  <c r="AF55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7" i="11"/>
  <c r="AD8" i="11"/>
  <c r="AD9" i="11"/>
  <c r="AD10" i="11"/>
  <c r="AD11" i="11"/>
  <c r="AD12" i="11"/>
  <c r="AH12" i="11" s="1"/>
  <c r="AD13" i="11"/>
  <c r="AH13" i="11" s="1"/>
  <c r="AD14" i="11"/>
  <c r="AH14" i="11" s="1"/>
  <c r="AD15" i="11"/>
  <c r="AH15" i="11" s="1"/>
  <c r="AD16" i="11"/>
  <c r="AH16" i="11" s="1"/>
  <c r="AD17" i="11"/>
  <c r="AD18" i="11"/>
  <c r="AD19" i="11"/>
  <c r="AD20" i="11"/>
  <c r="AD21" i="11"/>
  <c r="AD22" i="11"/>
  <c r="AH22" i="11" s="1"/>
  <c r="AD23" i="11"/>
  <c r="AH23" i="11" s="1"/>
  <c r="AD24" i="11"/>
  <c r="AH24" i="11" s="1"/>
  <c r="AD25" i="11"/>
  <c r="AH25" i="11" s="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7" i="11"/>
  <c r="AH7" i="11" s="1"/>
  <c r="AH56" i="11" l="1"/>
  <c r="AH45" i="11"/>
  <c r="AH84" i="11"/>
  <c r="AH80" i="11"/>
  <c r="AH76" i="11"/>
  <c r="AH72" i="11"/>
  <c r="AH68" i="11"/>
  <c r="AH64" i="11"/>
  <c r="AH60" i="11"/>
  <c r="AH86" i="11"/>
  <c r="AH82" i="11"/>
  <c r="AH74" i="11"/>
  <c r="AH66" i="11"/>
  <c r="AH62" i="11"/>
  <c r="AH78" i="11"/>
  <c r="AH17" i="11"/>
  <c r="AH70" i="11"/>
  <c r="AH85" i="11"/>
  <c r="AH58" i="11"/>
  <c r="AH54" i="11"/>
  <c r="AH50" i="11"/>
  <c r="AH46" i="11"/>
  <c r="AH42" i="11"/>
  <c r="AH38" i="11"/>
  <c r="AH34" i="11"/>
  <c r="AH30" i="11"/>
  <c r="AH26" i="11"/>
  <c r="AH18" i="11"/>
  <c r="AH10" i="11"/>
  <c r="AE87" i="11"/>
  <c r="AE88" i="11" s="1"/>
  <c r="AH81" i="11"/>
  <c r="AH77" i="11"/>
  <c r="AH73" i="11"/>
  <c r="AH69" i="11"/>
  <c r="AH65" i="11"/>
  <c r="AH61" i="11"/>
  <c r="AH57" i="11"/>
  <c r="AH41" i="11"/>
  <c r="AH37" i="11"/>
  <c r="AH33" i="11"/>
  <c r="AH29" i="11"/>
  <c r="AH21" i="11"/>
  <c r="AH53" i="11"/>
  <c r="AH49" i="11"/>
  <c r="AH9" i="11"/>
  <c r="AH52" i="11"/>
  <c r="AH48" i="11"/>
  <c r="AH44" i="11"/>
  <c r="AH40" i="11"/>
  <c r="AH36" i="11"/>
  <c r="AH32" i="11"/>
  <c r="AH28" i="11"/>
  <c r="AH20" i="11"/>
  <c r="AH8" i="11"/>
  <c r="AH83" i="11"/>
  <c r="AH79" i="11"/>
  <c r="AH75" i="11"/>
  <c r="AH71" i="11"/>
  <c r="AH67" i="11"/>
  <c r="AH63" i="11"/>
  <c r="AH59" i="11"/>
  <c r="AH55" i="11"/>
  <c r="AH51" i="11"/>
  <c r="AH47" i="11"/>
  <c r="AH43" i="11"/>
  <c r="AH39" i="11"/>
  <c r="AH35" i="11"/>
  <c r="AH31" i="11"/>
  <c r="AH27" i="11"/>
  <c r="AH11" i="11"/>
  <c r="AD87" i="11"/>
  <c r="AD88" i="11" s="1"/>
  <c r="AF87" i="11"/>
  <c r="AF88" i="11" s="1"/>
  <c r="AH19" i="11"/>
  <c r="AC87" i="11"/>
  <c r="AB87" i="11"/>
  <c r="AH87" i="11" l="1"/>
  <c r="AH88" i="11" s="1"/>
</calcChain>
</file>

<file path=xl/comments1.xml><?xml version="1.0" encoding="utf-8"?>
<comments xmlns="http://schemas.openxmlformats.org/spreadsheetml/2006/main">
  <authors>
    <author>nespinosa</author>
  </authors>
  <commentList>
    <comment ref="R14" authorId="0" shapeId="0">
      <text>
        <r>
          <rPr>
            <b/>
            <sz val="9"/>
            <color indexed="81"/>
            <rFont val="Tahoma"/>
            <family val="2"/>
          </rPr>
          <t>nespinosa:</t>
        </r>
        <r>
          <rPr>
            <sz val="9"/>
            <color indexed="81"/>
            <rFont val="Tahoma"/>
            <family val="2"/>
          </rPr>
          <t xml:space="preserve">
Modificado en junta de Consejo Directivo. Enero de 2016
</t>
        </r>
      </text>
    </comment>
  </commentList>
</comments>
</file>

<file path=xl/sharedStrings.xml><?xml version="1.0" encoding="utf-8"?>
<sst xmlns="http://schemas.openxmlformats.org/spreadsheetml/2006/main" count="657" uniqueCount="318">
  <si>
    <t>FORMATO PARA EL VACIADO DE LA PLANTILLA DE PERSONAL DE LOS ORGANISMOS PÚBLICOS</t>
  </si>
  <si>
    <t>ORGANISMO:</t>
  </si>
  <si>
    <t>SIGLAS:</t>
  </si>
  <si>
    <t>COLUMNAS ADICIONALES PARA CONCEPTOS MENSUALES PROPIOS DEL ORGANISMO</t>
  </si>
  <si>
    <t>COLUMNAS ADICIONALES PARA CONCEPTOS PROPIOS CON PERIODICIDAD DIFERENTE A LA MENSUAL</t>
  </si>
  <si>
    <t>No. Cons</t>
  </si>
  <si>
    <t>UP</t>
  </si>
  <si>
    <t>ORG</t>
  </si>
  <si>
    <t>PG</t>
  </si>
  <si>
    <t>PC</t>
  </si>
  <si>
    <t>UEG</t>
  </si>
  <si>
    <t>CÓDIGO  DEL PUESTO</t>
  </si>
  <si>
    <t>NOMBRE DEL BENEFICIARIO</t>
  </si>
  <si>
    <t>NIVEL</t>
  </si>
  <si>
    <t>JOR</t>
  </si>
  <si>
    <t>CATEG</t>
  </si>
  <si>
    <t>NOMBRE DEL PUESTO</t>
  </si>
  <si>
    <t>AREA DE ADSCRIPCIÓN DEL PUESTO</t>
  </si>
  <si>
    <t>DIRECCIÓN DE ADSCRIPCIÓN DEL PUESTO</t>
  </si>
  <si>
    <t>SUELDO
1101</t>
  </si>
  <si>
    <t>SOBRE
SUELDO
1101</t>
  </si>
  <si>
    <t>QUINQUENIO
1301</t>
  </si>
  <si>
    <t>TOTAL MENSUAL POR CONCEPTO</t>
  </si>
  <si>
    <t>Total de plazas</t>
  </si>
  <si>
    <t>DESPENSA 
1101</t>
  </si>
  <si>
    <t>TRANSPORTE 
1101</t>
  </si>
  <si>
    <t>PERCEPCIONES MENSUALES</t>
  </si>
  <si>
    <t>DEPENDENCIA CABEZA DE SECTOR</t>
  </si>
  <si>
    <t>PERCEPCIONES ANUALES</t>
  </si>
  <si>
    <t>AGUINALDO</t>
  </si>
  <si>
    <t>PRIMA VACACIONAL</t>
  </si>
  <si>
    <t>OTROS</t>
  </si>
  <si>
    <t>ESTIMULO AL SERVICIO ADMINISTRATIVO</t>
  </si>
  <si>
    <t>FECHA DE INGRESO</t>
  </si>
  <si>
    <t>TOTAL ANUAL</t>
  </si>
  <si>
    <t>SIGLAS</t>
  </si>
  <si>
    <t>ORG.</t>
  </si>
  <si>
    <t>NUMERO DE ORGANISMO</t>
  </si>
  <si>
    <t>NUMERO DE PROGRAMA DE GOBIERNO</t>
  </si>
  <si>
    <t>NUMERO DE PROCESO</t>
  </si>
  <si>
    <t>NUMERO DE LA UNIDAD EJECUTORA DEL GASTO</t>
  </si>
  <si>
    <t>CODIGO DEL PUESTO</t>
  </si>
  <si>
    <t>NÚMERO DE IDENTIFICACIÓN DEL EMPLEADO-PUESTO</t>
  </si>
  <si>
    <t>NOMBRE DE LA PERSONA QUE OCUPA EL PUESTO (APELLIDO PATERNO, MATERNO Y NOMBRE (S))</t>
  </si>
  <si>
    <t>SEXO</t>
  </si>
  <si>
    <t>SEXO DEL BENEFICIARIO ANOTANDO M-PARA MUJER Y H-PARA HOMBRE</t>
  </si>
  <si>
    <t>F-ING</t>
  </si>
  <si>
    <t>FECHA DE INGRESO DEL BENEFICIARIO (DIA, MES Y AÑO)</t>
  </si>
  <si>
    <t>NUMERO DE NIVEL DE LA PLAZA</t>
  </si>
  <si>
    <t>JOR.</t>
  </si>
  <si>
    <t>NUMERO DE HORAS QUE COMPRENDE LA JORNADA LABORAL DEL EMPLEADO (30 o 40) (SEMANAL) EN EL CASO DE DOCENTES POR No. DE HORAS</t>
  </si>
  <si>
    <t>CATEG.</t>
  </si>
  <si>
    <t>B= BASE       C= CONFIANZA</t>
  </si>
  <si>
    <t>DESCRIPCIÓN DEL NOMBRAMIENTO DEL BENEFICIARIO</t>
  </si>
  <si>
    <t>AREA DE ADSCRIPCION DEL PUESTO</t>
  </si>
  <si>
    <t>ÁREA DE ADSCRIPCIÓN DIRECTA DEL PUESTO</t>
  </si>
  <si>
    <t>DIR. DE ADSCRIPCIÓN DEL PUESTO</t>
  </si>
  <si>
    <t>DIRECCIÓN DE LA QUE SE DESPRENDE EL ÁREA DE ADSCRIPCIÓN DIRECTA</t>
  </si>
  <si>
    <t>ZONA ECONÓMICA</t>
  </si>
  <si>
    <t>NUMERO DE LA ZONA ECONÓMICA DE LA PLAZA</t>
  </si>
  <si>
    <t>SUELDO</t>
  </si>
  <si>
    <t>SUELDO BASE MENSUAL BRUTO</t>
  </si>
  <si>
    <t>SOBRESUELDO</t>
  </si>
  <si>
    <t>MONTO MENSUAL ADICIONAL PARA LAS PLAZAS QUE LABORAN EN ZONAS DE VIDA CARA (SEGÚN ZONA ECONÓMICA)</t>
  </si>
  <si>
    <t>SUMA</t>
  </si>
  <si>
    <t>ES LA SUMA DE SUELDO MAS SOBRESUELDO</t>
  </si>
  <si>
    <t>QUINQUENIO</t>
  </si>
  <si>
    <t>APORTACIÓN PATRONAL POR AÑOS DE SERVICIO EFECTIVOS PRESTADOS</t>
  </si>
  <si>
    <t>MONTO ANUAL QUE OTORGA EL PATRÓN POR ESTE CONCEPTO</t>
  </si>
  <si>
    <t>APORTACIÓN PATRONAL PARA AGUINALDO</t>
  </si>
  <si>
    <t>CUOTAS A PENSIONES</t>
  </si>
  <si>
    <t>APORTACIÓN PATRONAL A PENSIONES DEL ESTADO</t>
  </si>
  <si>
    <t>VIVIENDA</t>
  </si>
  <si>
    <t>APORTACIÓN PATRONAL A PENSIONES DEL ESTADO PARA ESTE CONCEPTO</t>
  </si>
  <si>
    <t>CUOTAS AL IMSS</t>
  </si>
  <si>
    <t>APORTACIÓN PATRONAL AL SEGURO SOCIAL</t>
  </si>
  <si>
    <t>CUOTAS AL SAR</t>
  </si>
  <si>
    <t>APORTACIÓN PATRONAL PARA SISTEMA DE AHORRO PARA EL RETIRO</t>
  </si>
  <si>
    <t>DESPENSA</t>
  </si>
  <si>
    <t>MONTO DE ESTA PRESTACIÓN PATRONAL</t>
  </si>
  <si>
    <t>PASAJE</t>
  </si>
  <si>
    <t>IMPACTO AL SALARIO</t>
  </si>
  <si>
    <t>PREVISIÓN PATRONAL PARA INCREMENTO SALARIAL</t>
  </si>
  <si>
    <t>*</t>
  </si>
  <si>
    <t>ESTIMULO SOLO EN CASO DE VENIRLO OTORGANDO</t>
  </si>
  <si>
    <r>
      <t xml:space="preserve">DESCRIPCIÓN DE LOS CONCEPTOS DE LAS COLUMNAS.  </t>
    </r>
    <r>
      <rPr>
        <b/>
        <u/>
        <sz val="10"/>
        <color indexed="18"/>
        <rFont val="Arial"/>
        <family val="2"/>
      </rPr>
      <t>IMPORTANTE LLENAR CON LETRA MAYÚSCULA.</t>
    </r>
  </si>
  <si>
    <t>SEPAF</t>
  </si>
  <si>
    <t>IIEG</t>
  </si>
  <si>
    <t>0101</t>
  </si>
  <si>
    <t>0102</t>
  </si>
  <si>
    <t>0103</t>
  </si>
  <si>
    <t>0220</t>
  </si>
  <si>
    <t>0228</t>
  </si>
  <si>
    <t>0232</t>
  </si>
  <si>
    <t>0233</t>
  </si>
  <si>
    <t>0234</t>
  </si>
  <si>
    <t>0235</t>
  </si>
  <si>
    <t>0236</t>
  </si>
  <si>
    <t>0238</t>
  </si>
  <si>
    <t>0239</t>
  </si>
  <si>
    <t>0242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</si>
  <si>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</si>
  <si>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</si>
  <si>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</si>
  <si>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</si>
  <si>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</si>
  <si>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</si>
  <si>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</si>
  <si>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</si>
  <si>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</si>
  <si>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0462</t>
  </si>
  <si>
    <t>0463</t>
  </si>
  <si>
    <t>0464</t>
  </si>
  <si>
    <t>0465</t>
  </si>
  <si>
    <t>0466</t>
  </si>
  <si>
    <t>0468</t>
  </si>
  <si>
    <t>0469</t>
  </si>
  <si>
    <t>0470</t>
  </si>
  <si>
    <t>0472</t>
  </si>
  <si>
    <t>0473</t>
  </si>
  <si>
    <t>0543</t>
  </si>
  <si>
    <t>0544</t>
  </si>
  <si>
    <t>0545</t>
  </si>
  <si>
    <t>0546</t>
  </si>
  <si>
    <t>0548</t>
  </si>
  <si>
    <t>0549</t>
  </si>
  <si>
    <t>0550</t>
  </si>
  <si>
    <t>0674</t>
  </si>
  <si>
    <t>0675</t>
  </si>
  <si>
    <t>0676</t>
  </si>
  <si>
    <t>0677</t>
  </si>
  <si>
    <t>0679</t>
  </si>
  <si>
    <t>0680</t>
  </si>
  <si>
    <t>0751</t>
  </si>
  <si>
    <t>0752</t>
  </si>
  <si>
    <t>0821</t>
  </si>
  <si>
    <t>0822</t>
  </si>
  <si>
    <t>0823</t>
  </si>
  <si>
    <t>0824</t>
  </si>
  <si>
    <t>0825</t>
  </si>
  <si>
    <t>0826</t>
  </si>
  <si>
    <t>0829</t>
  </si>
  <si>
    <t>0830</t>
  </si>
  <si>
    <t>0831</t>
  </si>
  <si>
    <t>0912</t>
  </si>
  <si>
    <t>0914</t>
  </si>
  <si>
    <t>0915</t>
  </si>
  <si>
    <t>0916</t>
  </si>
  <si>
    <t>0919</t>
  </si>
  <si>
    <t>0941</t>
  </si>
  <si>
    <t>0982</t>
  </si>
  <si>
    <t>1005</t>
  </si>
  <si>
    <t>1008</t>
  </si>
  <si>
    <t>1009</t>
  </si>
  <si>
    <t>1011</t>
  </si>
  <si>
    <t>M</t>
  </si>
  <si>
    <t>F</t>
  </si>
  <si>
    <t>19/03/2013</t>
  </si>
  <si>
    <t>CONFIANZA</t>
  </si>
  <si>
    <t>INSTITUTO DE INFORMACION ESTADISTICA Y GEOGRAFICA DEL ESTADO DE JALISCO</t>
  </si>
  <si>
    <t>CAMPOS CORNEJO DAVID ROGELIO</t>
  </si>
  <si>
    <t>GUEVARA RUBIO MONTSERRAT</t>
  </si>
  <si>
    <t>ESPARZA GUILLEN HOMERO</t>
  </si>
  <si>
    <t>GOMEZ FARRERA AMAURY</t>
  </si>
  <si>
    <t>NIÑO DIAZ HECTOR DANIEL</t>
  </si>
  <si>
    <t>GONZALEZ RAMIREZ RODRIGO</t>
  </si>
  <si>
    <t>GARCIA ROMERO NESTOR EDUARDO</t>
  </si>
  <si>
    <t>GARIBALDI CASTILLO CARLOS EDUARDO</t>
  </si>
  <si>
    <t>BRINGAS VALENZUELA MARIA FERNANDA</t>
  </si>
  <si>
    <t>CONTRERAS GODINEZ PAULINA ARANZAZU</t>
  </si>
  <si>
    <t>GALINDO ZAMORA SUSANA</t>
  </si>
  <si>
    <t>PATIÑO GARCIA PATRICIA</t>
  </si>
  <si>
    <t>PEÑA QUEVEDO BERTHA OLIVIA</t>
  </si>
  <si>
    <t>SANCHEZ MARTINEZ GERARDO</t>
  </si>
  <si>
    <t>GARCIA ROBLES ROSA GABRIELA</t>
  </si>
  <si>
    <t>CORONA GOMEZ ROSA CRISTINA</t>
  </si>
  <si>
    <t>ESPINOSA VALDEZ BERTHA NINEMI</t>
  </si>
  <si>
    <t>MEJIA REYNOSO JAVIER</t>
  </si>
  <si>
    <t>TORRES AGUILAR ROBERTO</t>
  </si>
  <si>
    <t>ROBLES BONILLA RAQUEL</t>
  </si>
  <si>
    <t>LOPEZ SANCHEZ MINERVA</t>
  </si>
  <si>
    <t>GALLEGOS CASTILLO ENRIQUE</t>
  </si>
  <si>
    <t>GUTIERREZ VELAZQUEZ MELQUIADES</t>
  </si>
  <si>
    <t>CARDENAS MARTOS SALVADOR</t>
  </si>
  <si>
    <t>IBARRA VILLANUEVA DENISSE VIRGINIA</t>
  </si>
  <si>
    <t>DELGADILLO ROJAS DANTE</t>
  </si>
  <si>
    <t>BARRAZA LOPEZ ANTONIO</t>
  </si>
  <si>
    <t>MARISCAL GONZALEZ BENJAMIN</t>
  </si>
  <si>
    <t>TORRES NARANJO SILVIA LETICIA</t>
  </si>
  <si>
    <t>GUTIERREZ GUERRERO JESUS ABRAHAM</t>
  </si>
  <si>
    <t>LOPEZ CERVANTES MIGUEL ANGEL</t>
  </si>
  <si>
    <t>COSSIO FRANCO EDGAR GONZALO</t>
  </si>
  <si>
    <t>TORRES AGUILAR HERMILO</t>
  </si>
  <si>
    <t>RAMIREZ AGUILERA RICARDO</t>
  </si>
  <si>
    <t>LOPEZ ARCINIEGA SERGIO</t>
  </si>
  <si>
    <t>CASTELLANOS MOYA LUIS DANIEL</t>
  </si>
  <si>
    <t>ALONSO RAMOS JOSE RAUL</t>
  </si>
  <si>
    <t>AGUILA ESPINOZA JAVIER</t>
  </si>
  <si>
    <t>MACHUCA BARRAZA SOCORRO ELENA</t>
  </si>
  <si>
    <t>LARIOS CARRILLO MARIA GUADALUPE</t>
  </si>
  <si>
    <t>ALTAMIRANO LIMON JUAN PABLO</t>
  </si>
  <si>
    <t>CAMPOS GUTIERREZ JOSE RAMON</t>
  </si>
  <si>
    <t>SOTO ARTEAGA OMAR EDUARDO</t>
  </si>
  <si>
    <t>OCHOA VALDOVINOS JOSE DE JESUS</t>
  </si>
  <si>
    <t>FAUSTO ORTIZ SANDRA</t>
  </si>
  <si>
    <t>VAZQUEZ GUTIERREZ INES</t>
  </si>
  <si>
    <t>PADILLA SANCHEZ JOSE MANUEL</t>
  </si>
  <si>
    <t>ALVAREZ BARRAZA LAURA SUSANA</t>
  </si>
  <si>
    <t>BAUTISTA ANDALON MAXIMIANO</t>
  </si>
  <si>
    <t>GOMEZ ORTIZ JORGE ALONSO</t>
  </si>
  <si>
    <t>SALDAÑA HERNANDEZ JOSE FRANCISCO</t>
  </si>
  <si>
    <t>ORTEGA MINAKATA ANA TERESA</t>
  </si>
  <si>
    <t>RAMIREZ ACEVES EDGAR DANIEL</t>
  </si>
  <si>
    <t>GOMEZ MORA IVAN</t>
  </si>
  <si>
    <t>CHAVEZ BALDERRAMA JULIAN</t>
  </si>
  <si>
    <t>DE LA TORRE MARTINEZ MARIA ALEJANDRA</t>
  </si>
  <si>
    <t>FIGUEROA GUTIERREZ MAYRA KARINA</t>
  </si>
  <si>
    <t>RUIZ BASTIDA SANTIAGO</t>
  </si>
  <si>
    <t>LARA GARZA GABRIELA</t>
  </si>
  <si>
    <t>GAMA HERNANDEZ VIVIANA</t>
  </si>
  <si>
    <t>GOMEZ RAMIREZ MA DOLORES</t>
  </si>
  <si>
    <t>IBARRARAN ARREOLA ADRIANA GABRIELA</t>
  </si>
  <si>
    <t>QUINTERO MARTINEZ IRIS ARIADNA</t>
  </si>
  <si>
    <t>SANCHEZ TORRES ALEJANDRO SALVADOR</t>
  </si>
  <si>
    <t>SANCHEZ GUZMAN PALOMA ANAYANSI</t>
  </si>
  <si>
    <t>TRUJILLO HERNANDEZ KARINA MARGARITA</t>
  </si>
  <si>
    <t>JIMENEZ GONZALEZ FRANCIA EDITH</t>
  </si>
  <si>
    <t>ANDRADE HERNANDEZ JOSE DE JESUS</t>
  </si>
  <si>
    <t>BASE</t>
  </si>
  <si>
    <t>DIRECTOR GENERAL</t>
  </si>
  <si>
    <t>DIRECCION GENERAL</t>
  </si>
  <si>
    <t>COORDINADOR DE PLANEACION E INFORMACION A</t>
  </si>
  <si>
    <t>EVALUADOR DE PROYECTOS</t>
  </si>
  <si>
    <t>ASISTENTE DE LOGISTICA</t>
  </si>
  <si>
    <t>TECNICO ESPECIALIZADO</t>
  </si>
  <si>
    <t>UNIDAD ESTADISTICA ECONOMICO FINANCIERA</t>
  </si>
  <si>
    <t>ANALISTA EN MICRODATOS Y PROYECTOS</t>
  </si>
  <si>
    <t>DIRECTOR DE LA UNIDAD</t>
  </si>
  <si>
    <t>COORDINADOR ESPECIALIZADO B</t>
  </si>
  <si>
    <t>COORDINADOR DE ESTADISTICA ECONOMICA</t>
  </si>
  <si>
    <t>COORDINADOR DE ANALISIS ECONOMICO FINANCIERO</t>
  </si>
  <si>
    <t>COORDINADOR DE ESTADISTICA SECTORIAL Y PROMOCIONAL</t>
  </si>
  <si>
    <t>ANALISTA DE PROYECTOS</t>
  </si>
  <si>
    <t>UNIDAD ADMINISTRATIVA</t>
  </si>
  <si>
    <t>COORDINADOR DE RECURSOS FINANCIEROS Y CONTROL PRESUPUESTAL</t>
  </si>
  <si>
    <t>COORDINADOR DE RECURSOS HUMANOS Y CAPACITACION</t>
  </si>
  <si>
    <t>COORDINADOR ADMINISTRATIVO B</t>
  </si>
  <si>
    <t>ESPECIALISTA ADMINISTRATIVO A</t>
  </si>
  <si>
    <t>ESPECIALISTA OPERATIVO</t>
  </si>
  <si>
    <t>AUXILIAR DE LOGISTICA</t>
  </si>
  <si>
    <t>UNIDAD DE TECNOLOGIAS DE LA INFORMACION</t>
  </si>
  <si>
    <t>COORDINADOR DE PLANEACION Y PROYECTOS ESTRATEGICOS</t>
  </si>
  <si>
    <t>COORDINADOR DE PROYECTOS GEOMATICOS</t>
  </si>
  <si>
    <t>COORDINADOR DE REDES Y TELECOMUNICACIONES</t>
  </si>
  <si>
    <t>COORDINADOR DE DESARROLLO DE SOFTWARE</t>
  </si>
  <si>
    <t xml:space="preserve">ANALISTA DE SISTEMAS   </t>
  </si>
  <si>
    <t>LIDER DE PROYECTO</t>
  </si>
  <si>
    <t>TECNICO EN TELECOMUNICACIONES</t>
  </si>
  <si>
    <t>TECNICO EN REDES</t>
  </si>
  <si>
    <t>ANALISTA DE SISTEMAS B</t>
  </si>
  <si>
    <t>TECNICO EN INFORMATICA</t>
  </si>
  <si>
    <t>COORDINADOR JURIDICO</t>
  </si>
  <si>
    <t>UNIDAD DE ASUNTOS JURIDICOS</t>
  </si>
  <si>
    <t>ABOGADO PARA CONVENIOS E INSTRUMENTOS DE TRANSPARENCIA</t>
  </si>
  <si>
    <t>COORDINADOR DE CONVENIOS, CONTRATOS Y ATENCION A ORGANOS DE GOBIERNO</t>
  </si>
  <si>
    <t>COORDINADOR DE TRANSPARENCIA</t>
  </si>
  <si>
    <t>GESTOR</t>
  </si>
  <si>
    <t>ABOGADO DE LO CONTENCIOSO Y GESTION ADMINISTRATIVA</t>
  </si>
  <si>
    <t>COORDINADOR DE IMAGEN Y DIFUSION</t>
  </si>
  <si>
    <t>COORDINACION DEL SISTEMA</t>
  </si>
  <si>
    <t>COORDINADOR DE VINCULACION Y GESTION</t>
  </si>
  <si>
    <t>COORDINADOR DE COMUNICACIÓN Y APOYO A</t>
  </si>
  <si>
    <t>COMISARIO</t>
  </si>
  <si>
    <t>COORDINADOR DE ANALISIS DE PROCESOS</t>
  </si>
  <si>
    <t>ORGANO DE CONTROL Y VIGILANCIA</t>
  </si>
  <si>
    <t>COORDINADOR DE INTEGRACION Y ANALISIS DE INFORMACION GEOGRAFICA Y DE MEDIO AMBIENTE</t>
  </si>
  <si>
    <t>UNIDAD ESTADISTICA GEOGRAFICA AMBIENTAL</t>
  </si>
  <si>
    <t>COORDINADOR DE ESTUDIOS DE CAMPO</t>
  </si>
  <si>
    <t>COORDINADOR DE INTEGRACION DE INFORMACION GEOGRAFICA Y DE MEDIO AMBIENTE</t>
  </si>
  <si>
    <t>COORDINADOR DE VINCULACION REGIONAL Y PROYECTOS ESPECIALES</t>
  </si>
  <si>
    <t>COORDINADOR DE ANALISIS DE INFORMACION GEOGRAFICA Y DE MEDIO AMBIENTE</t>
  </si>
  <si>
    <t>COORDINADOR ESPECIALIZADO A</t>
  </si>
  <si>
    <t>TECNICO EN GEODESIA YT SIG</t>
  </si>
  <si>
    <t>ANALISTA DE EVALUACION Y PROYECTOS</t>
  </si>
  <si>
    <t>TECNICO ESPECIALIZADO EN ANALISIS DE INFORMACION DE GEOGRAFIA Y MEDIO AMBIENTE</t>
  </si>
  <si>
    <t>ANALISTA EN INTEGRACION DE INFORMACION GEOGRAFICA Y DE MEDIO AMBIENTE</t>
  </si>
  <si>
    <t>COORDINADOR DE PROYECTOS ESPECIALES</t>
  </si>
  <si>
    <t>UNIDAD ESTADISTICA SOCIO DEMOGRAFICA</t>
  </si>
  <si>
    <t>COORDINADOR DEMOGRAFICO</t>
  </si>
  <si>
    <t xml:space="preserve">COORDINADOR A   </t>
  </si>
  <si>
    <t>ANALISTA DEMOGRAFICO</t>
  </si>
  <si>
    <t>ASISTENTE TECNICO</t>
  </si>
  <si>
    <t>UNIDAD DE GOBIERNO SEGURIDAD Y JUSTICIA</t>
  </si>
  <si>
    <t>ADMINISTRADOR DEL SISTEMA</t>
  </si>
  <si>
    <t>COORDINADOR DE CONTROL DE LA GESTION</t>
  </si>
  <si>
    <t>COORDINADOR DE EVALUACION Y SEGUIMIENTO</t>
  </si>
  <si>
    <t>DESPENSA 3% SOBRE SUELDO BASE</t>
  </si>
  <si>
    <t>TADEO DE LA TORRE MIROSLAVA</t>
  </si>
  <si>
    <t>0889</t>
  </si>
  <si>
    <t>CUOTAS SEDAR
2%</t>
  </si>
  <si>
    <t>CUOTAS VIVIENDA
3%</t>
  </si>
  <si>
    <t>CUOTAS IMSS
4.8%</t>
  </si>
  <si>
    <t>PLAZA SIN FONDEO</t>
  </si>
  <si>
    <t>GONZALEZ HERNANDEZ ANTONIO</t>
  </si>
  <si>
    <t>ESPINOSA GARCIA LOURDES NAHARAI</t>
  </si>
  <si>
    <t>PLANTILLA AL 01 DE ENERO DE 2017</t>
  </si>
  <si>
    <t>PLAZA VACANTE</t>
  </si>
  <si>
    <t>TORRES VAZQUEZ JOSE ALONSO</t>
  </si>
  <si>
    <t>CUOTAS A PENSIONES
17.5%</t>
  </si>
  <si>
    <t>0498</t>
  </si>
  <si>
    <t>COORDINADORA DE ANALISIS Y PROYECTOS A</t>
  </si>
  <si>
    <t>De las cuales:</t>
  </si>
  <si>
    <t>Plazas activas</t>
  </si>
  <si>
    <t>Plazas vacantes por no contar con recurso presupuestal para 2017</t>
  </si>
  <si>
    <t xml:space="preserve"> plazas  con categoría de confianza</t>
  </si>
  <si>
    <t xml:space="preserve"> plazas con categoía de base</t>
  </si>
  <si>
    <t>plazas con categoría de confianza</t>
  </si>
  <si>
    <t>plazas con categoría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</si>
</sst>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_ ;[Red]\-#,##0.00\ "/>
    <numFmt numFmtId="166" formatCode="&quot;$&quot;#,##0.00"/>
    <numFmt numFmtId="167" formatCode="_(&quot;$&quot;* #,##0.00_);_(&quot;$&quot;* \(#,##0.00\);_(&quot;$&quot;* &quot;-&quot;??_);_(@_)"/>
  </numFmts>
  <fonts count="3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MS Sans Serif"/>
      <family val="2"/>
    </font>
    <font>
      <b/>
      <u/>
      <sz val="10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i/>
      <sz val="12"/>
      <color theme="4" tint="-0.249977111117893"/>
      <name val="Arial"/>
      <family val="2"/>
    </font>
    <font>
      <i/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i/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textRotation="180" wrapText="1"/>
    </xf>
    <xf numFmtId="4" fontId="7" fillId="5" borderId="6" xfId="0" applyNumberFormat="1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" fontId="7" fillId="5" borderId="8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4" fontId="4" fillId="0" borderId="0" xfId="0" applyNumberFormat="1" applyFont="1" applyBorder="1" applyAlignment="1">
      <alignment vertical="center"/>
    </xf>
    <xf numFmtId="167" fontId="4" fillId="0" borderId="5" xfId="2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7" fontId="4" fillId="0" borderId="0" xfId="2" applyFont="1" applyBorder="1" applyAlignment="1">
      <alignment horizontal="center" vertical="center"/>
    </xf>
    <xf numFmtId="167" fontId="4" fillId="0" borderId="0" xfId="2" applyFont="1" applyBorder="1" applyAlignment="1">
      <alignment vertical="center"/>
    </xf>
    <xf numFmtId="167" fontId="4" fillId="0" borderId="0" xfId="2" applyFont="1" applyAlignment="1">
      <alignment vertical="center"/>
    </xf>
    <xf numFmtId="167" fontId="4" fillId="0" borderId="0" xfId="0" applyNumberFormat="1" applyFont="1" applyAlignment="1">
      <alignment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7" fillId="5" borderId="10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" fontId="17" fillId="3" borderId="5" xfId="0" applyNumberFormat="1" applyFont="1" applyFill="1" applyBorder="1" applyAlignment="1">
      <alignment horizontal="justify" vertical="center"/>
    </xf>
    <xf numFmtId="0" fontId="17" fillId="3" borderId="9" xfId="0" applyFont="1" applyFill="1" applyBorder="1" applyAlignment="1">
      <alignment horizontal="justify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9" xfId="0" applyNumberFormat="1" applyFont="1" applyFill="1" applyBorder="1" applyAlignment="1">
      <alignment horizontal="center" vertical="center"/>
    </xf>
    <xf numFmtId="1" fontId="17" fillId="3" borderId="5" xfId="0" quotePrefix="1" applyNumberFormat="1" applyFont="1" applyFill="1" applyBorder="1" applyAlignment="1">
      <alignment horizontal="justify" vertical="center"/>
    </xf>
    <xf numFmtId="1" fontId="17" fillId="3" borderId="5" xfId="0" applyNumberFormat="1" applyFont="1" applyFill="1" applyBorder="1" applyAlignment="1">
      <alignment horizontal="justify" vertical="center" wrapText="1"/>
    </xf>
    <xf numFmtId="14" fontId="17" fillId="3" borderId="5" xfId="0" applyNumberFormat="1" applyFont="1" applyFill="1" applyBorder="1" applyAlignment="1">
      <alignment horizontal="justify" vertical="center" wrapText="1"/>
    </xf>
    <xf numFmtId="1" fontId="17" fillId="3" borderId="5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166" fontId="13" fillId="0" borderId="5" xfId="0" applyNumberFormat="1" applyFont="1" applyBorder="1" applyAlignment="1">
      <alignment horizontal="left" vertical="center"/>
    </xf>
    <xf numFmtId="164" fontId="17" fillId="0" borderId="5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vertical="center"/>
    </xf>
    <xf numFmtId="0" fontId="17" fillId="3" borderId="5" xfId="0" quotePrefix="1" applyFont="1" applyFill="1" applyBorder="1" applyAlignment="1">
      <alignment horizontal="justify" vertical="center"/>
    </xf>
    <xf numFmtId="0" fontId="17" fillId="3" borderId="9" xfId="0" applyFont="1" applyFill="1" applyBorder="1" applyAlignment="1">
      <alignment horizontal="left" vertical="center"/>
    </xf>
    <xf numFmtId="14" fontId="17" fillId="3" borderId="9" xfId="0" applyNumberFormat="1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justify" vertical="center"/>
    </xf>
    <xf numFmtId="4" fontId="17" fillId="3" borderId="5" xfId="0" applyNumberFormat="1" applyFont="1" applyFill="1" applyBorder="1" applyAlignment="1">
      <alignment horizontal="center" vertical="center" wrapText="1"/>
    </xf>
    <xf numFmtId="0" fontId="17" fillId="3" borderId="9" xfId="0" quotePrefix="1" applyFont="1" applyFill="1" applyBorder="1" applyAlignment="1">
      <alignment horizontal="justify" vertical="center"/>
    </xf>
    <xf numFmtId="1" fontId="17" fillId="3" borderId="9" xfId="0" applyNumberFormat="1" applyFont="1" applyFill="1" applyBorder="1" applyAlignment="1">
      <alignment horizontal="justify" vertical="center" wrapText="1"/>
    </xf>
    <xf numFmtId="14" fontId="17" fillId="3" borderId="9" xfId="0" applyNumberFormat="1" applyFont="1" applyFill="1" applyBorder="1" applyAlignment="1">
      <alignment horizontal="justify" vertical="center" wrapText="1"/>
    </xf>
    <xf numFmtId="1" fontId="17" fillId="3" borderId="9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4" fontId="17" fillId="0" borderId="0" xfId="0" applyNumberFormat="1" applyFont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165" fontId="17" fillId="3" borderId="9" xfId="0" applyNumberFormat="1" applyFont="1" applyFill="1" applyBorder="1" applyAlignment="1">
      <alignment vertical="center"/>
    </xf>
    <xf numFmtId="164" fontId="17" fillId="0" borderId="5" xfId="1" applyFont="1" applyFill="1" applyBorder="1" applyAlignment="1">
      <alignment horizontal="center" vertical="center"/>
    </xf>
    <xf numFmtId="164" fontId="17" fillId="0" borderId="5" xfId="1" applyFont="1" applyFill="1" applyBorder="1" applyAlignment="1">
      <alignment vertical="center"/>
    </xf>
    <xf numFmtId="4" fontId="13" fillId="0" borderId="5" xfId="0" applyNumberFormat="1" applyFont="1" applyBorder="1" applyAlignment="1">
      <alignment horizontal="center" vertical="center"/>
    </xf>
    <xf numFmtId="4" fontId="17" fillId="3" borderId="9" xfId="0" applyNumberFormat="1" applyFont="1" applyFill="1" applyBorder="1" applyAlignment="1">
      <alignment horizontal="center" vertical="center"/>
    </xf>
    <xf numFmtId="4" fontId="17" fillId="3" borderId="9" xfId="0" applyNumberFormat="1" applyFont="1" applyFill="1" applyBorder="1" applyAlignment="1">
      <alignment horizontal="center" vertical="center" wrapText="1"/>
    </xf>
    <xf numFmtId="167" fontId="4" fillId="0" borderId="5" xfId="2" applyFont="1" applyBorder="1" applyAlignment="1">
      <alignment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9" xfId="0" applyNumberFormat="1" applyFont="1" applyFill="1" applyBorder="1" applyAlignment="1">
      <alignment horizontal="center" vertical="center"/>
    </xf>
    <xf numFmtId="0" fontId="17" fillId="6" borderId="5" xfId="0" quotePrefix="1" applyFont="1" applyFill="1" applyBorder="1" applyAlignment="1">
      <alignment horizontal="justify" vertical="center"/>
    </xf>
    <xf numFmtId="0" fontId="17" fillId="6" borderId="9" xfId="0" applyFont="1" applyFill="1" applyBorder="1" applyAlignment="1">
      <alignment horizontal="justify" vertical="center"/>
    </xf>
    <xf numFmtId="0" fontId="17" fillId="6" borderId="9" xfId="0" applyFont="1" applyFill="1" applyBorder="1" applyAlignment="1">
      <alignment horizontal="left" vertical="center"/>
    </xf>
    <xf numFmtId="14" fontId="17" fillId="6" borderId="9" xfId="0" applyNumberFormat="1" applyFont="1" applyFill="1" applyBorder="1" applyAlignment="1">
      <alignment horizontal="left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justify" vertical="center"/>
    </xf>
    <xf numFmtId="4" fontId="17" fillId="6" borderId="5" xfId="0" applyNumberFormat="1" applyFont="1" applyFill="1" applyBorder="1" applyAlignment="1">
      <alignment horizontal="center" vertical="center" wrapText="1"/>
    </xf>
    <xf numFmtId="4" fontId="17" fillId="6" borderId="9" xfId="0" applyNumberFormat="1" applyFont="1" applyFill="1" applyBorder="1" applyAlignment="1">
      <alignment horizontal="center" vertical="center"/>
    </xf>
    <xf numFmtId="165" fontId="17" fillId="6" borderId="9" xfId="0" applyNumberFormat="1" applyFont="1" applyFill="1" applyBorder="1" applyAlignment="1">
      <alignment vertical="center"/>
    </xf>
    <xf numFmtId="164" fontId="17" fillId="6" borderId="5" xfId="1" applyFont="1" applyFill="1" applyBorder="1" applyAlignment="1">
      <alignment horizontal="center" vertical="center"/>
    </xf>
    <xf numFmtId="164" fontId="17" fillId="6" borderId="5" xfId="0" applyNumberFormat="1" applyFont="1" applyFill="1" applyBorder="1" applyAlignment="1">
      <alignment horizontal="center" vertical="center" wrapText="1"/>
    </xf>
    <xf numFmtId="165" fontId="17" fillId="6" borderId="5" xfId="0" applyNumberFormat="1" applyFont="1" applyFill="1" applyBorder="1" applyAlignment="1">
      <alignment vertical="center"/>
    </xf>
    <xf numFmtId="49" fontId="17" fillId="6" borderId="5" xfId="0" quotePrefix="1" applyNumberFormat="1" applyFont="1" applyFill="1" applyBorder="1" applyAlignment="1">
      <alignment horizontal="justify" vertical="center"/>
    </xf>
    <xf numFmtId="0" fontId="17" fillId="0" borderId="9" xfId="0" applyFont="1" applyFill="1" applyBorder="1" applyAlignment="1">
      <alignment horizontal="justify" vertical="center"/>
    </xf>
    <xf numFmtId="4" fontId="7" fillId="7" borderId="6" xfId="0" applyNumberFormat="1" applyFont="1" applyFill="1" applyBorder="1" applyAlignment="1">
      <alignment horizontal="center" vertical="center" wrapText="1"/>
    </xf>
    <xf numFmtId="4" fontId="7" fillId="7" borderId="7" xfId="0" applyNumberFormat="1" applyFont="1" applyFill="1" applyBorder="1" applyAlignment="1">
      <alignment horizontal="center" vertical="center" wrapText="1"/>
    </xf>
    <xf numFmtId="4" fontId="7" fillId="7" borderId="10" xfId="0" applyNumberFormat="1" applyFont="1" applyFill="1" applyBorder="1" applyAlignment="1">
      <alignment horizontal="center" vertical="center" wrapText="1"/>
    </xf>
    <xf numFmtId="165" fontId="17" fillId="3" borderId="9" xfId="0" applyNumberFormat="1" applyFont="1" applyFill="1" applyBorder="1" applyAlignment="1">
      <alignment horizontal="center" vertical="center"/>
    </xf>
    <xf numFmtId="165" fontId="17" fillId="6" borderId="9" xfId="0" applyNumberFormat="1" applyFont="1" applyFill="1" applyBorder="1" applyAlignment="1">
      <alignment horizontal="center" vertical="center"/>
    </xf>
    <xf numFmtId="166" fontId="13" fillId="6" borderId="5" xfId="0" applyNumberFormat="1" applyFont="1" applyFill="1" applyBorder="1" applyAlignment="1">
      <alignment horizontal="left" vertical="center"/>
    </xf>
    <xf numFmtId="49" fontId="17" fillId="3" borderId="5" xfId="0" quotePrefix="1" applyNumberFormat="1" applyFont="1" applyFill="1" applyBorder="1" applyAlignment="1">
      <alignment horizontal="justify" vertical="center"/>
    </xf>
    <xf numFmtId="49" fontId="17" fillId="3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textRotation="255" wrapText="1"/>
    </xf>
    <xf numFmtId="0" fontId="15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4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4" fillId="0" borderId="0" xfId="0" applyNumberFormat="1" applyFont="1" applyAlignment="1">
      <alignment vertical="center"/>
    </xf>
    <xf numFmtId="4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" fontId="27" fillId="0" borderId="0" xfId="0" applyNumberFormat="1" applyFont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4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4" fontId="27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4" fontId="29" fillId="0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</cellXfs>
  <cellStyles count="8">
    <cellStyle name="Millares" xfId="1" builtinId="3"/>
    <cellStyle name="Millares 2" xfId="7"/>
    <cellStyle name="Moneda" xfId="2" builtinId="4"/>
    <cellStyle name="Normal" xfId="0" builtinId="0"/>
    <cellStyle name="Normal 2" xfId="3"/>
    <cellStyle name="Normal 2 2" xfId="6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41"/>
  <sheetViews>
    <sheetView tabSelected="1" zoomScale="90" zoomScaleNormal="90" workbookViewId="0">
      <pane xSplit="9" ySplit="6" topLeftCell="J47" activePane="bottomRight" state="frozen"/>
      <selection pane="topRight" activeCell="J1" sqref="J1"/>
      <selection pane="bottomLeft" activeCell="A7" sqref="A7"/>
      <selection pane="bottomRight" activeCell="E95" sqref="E95"/>
    </sheetView>
  </sheetViews>
  <sheetFormatPr baseColWidth="10" defaultColWidth="9.140625" defaultRowHeight="12.75" x14ac:dyDescent="0.2"/>
  <cols>
    <col min="1" max="1" width="5.5703125" style="1" customWidth="1"/>
    <col min="2" max="2" width="8.42578125" style="3" customWidth="1"/>
    <col min="3" max="3" width="4.5703125" style="3" customWidth="1"/>
    <col min="4" max="4" width="5.140625" style="3" customWidth="1"/>
    <col min="5" max="5" width="5.5703125" style="3" customWidth="1"/>
    <col min="6" max="6" width="5.28515625" style="3" customWidth="1"/>
    <col min="7" max="7" width="6.140625" style="14" customWidth="1"/>
    <col min="8" max="8" width="7.140625" style="14" customWidth="1"/>
    <col min="9" max="9" width="27" style="1" customWidth="1"/>
    <col min="10" max="10" width="3.7109375" style="1" customWidth="1"/>
    <col min="11" max="11" width="9.85546875" style="1" customWidth="1"/>
    <col min="12" max="13" width="3" style="3" customWidth="1"/>
    <col min="14" max="14" width="11" style="3" customWidth="1"/>
    <col min="15" max="15" width="25.7109375" style="1" customWidth="1"/>
    <col min="16" max="16" width="19.42578125" style="1" customWidth="1"/>
    <col min="17" max="17" width="29.5703125" style="1" customWidth="1"/>
    <col min="18" max="18" width="16.85546875" style="3" customWidth="1"/>
    <col min="19" max="19" width="9" style="9" customWidth="1"/>
    <col min="20" max="20" width="15.140625" style="9" customWidth="1"/>
    <col min="21" max="21" width="13.7109375" style="9" customWidth="1"/>
    <col min="22" max="22" width="13.85546875" style="9" customWidth="1"/>
    <col min="23" max="23" width="12.28515625" style="9" customWidth="1"/>
    <col min="24" max="24" width="15.5703125" style="9" customWidth="1"/>
    <col min="25" max="25" width="13.28515625" style="9" customWidth="1"/>
    <col min="26" max="26" width="13.42578125" style="1" customWidth="1"/>
    <col min="27" max="27" width="14.5703125" style="1" customWidth="1"/>
    <col min="28" max="28" width="8" style="1" bestFit="1" customWidth="1"/>
    <col min="29" max="29" width="9" style="1" bestFit="1" customWidth="1"/>
    <col min="30" max="30" width="16.140625" style="1" customWidth="1"/>
    <col min="31" max="31" width="16.42578125" style="1" customWidth="1"/>
    <col min="32" max="32" width="16" style="1" customWidth="1"/>
    <col min="33" max="33" width="9.140625" style="1"/>
    <col min="34" max="34" width="17.7109375" style="1" customWidth="1"/>
    <col min="35" max="16384" width="9.140625" style="1"/>
  </cols>
  <sheetData>
    <row r="1" spans="1:34" ht="23.25" x14ac:dyDescent="0.2"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</row>
    <row r="2" spans="1:34" ht="24" customHeight="1" x14ac:dyDescent="0.2">
      <c r="B2" s="2" t="s">
        <v>1</v>
      </c>
      <c r="C2" s="2"/>
      <c r="E2" s="131" t="s">
        <v>159</v>
      </c>
      <c r="F2" s="131"/>
      <c r="G2" s="131"/>
      <c r="H2" s="131"/>
      <c r="I2" s="131"/>
      <c r="J2" s="7"/>
      <c r="K2" s="7"/>
      <c r="L2" s="8"/>
      <c r="M2" s="8"/>
      <c r="N2" s="8"/>
    </row>
    <row r="3" spans="1:34" ht="24" customHeight="1" x14ac:dyDescent="0.2">
      <c r="B3" s="2" t="s">
        <v>27</v>
      </c>
      <c r="C3" s="2"/>
      <c r="F3" s="4"/>
      <c r="G3" s="5"/>
      <c r="H3" s="5"/>
      <c r="I3" s="5" t="s">
        <v>86</v>
      </c>
      <c r="J3" s="7"/>
      <c r="K3" s="7"/>
      <c r="L3" s="8"/>
      <c r="M3" s="8"/>
      <c r="N3" s="8"/>
    </row>
    <row r="4" spans="1:34" ht="24" customHeight="1" x14ac:dyDescent="0.2">
      <c r="B4" s="10" t="s">
        <v>2</v>
      </c>
      <c r="C4" s="11"/>
      <c r="E4" s="46" t="s">
        <v>87</v>
      </c>
      <c r="F4" s="12"/>
      <c r="G4" s="12"/>
      <c r="H4" s="12"/>
      <c r="I4" s="13"/>
    </row>
    <row r="5" spans="1:34" ht="87.75" customHeight="1" x14ac:dyDescent="0.2">
      <c r="J5" s="2"/>
      <c r="K5" s="2"/>
      <c r="N5" s="2" t="s">
        <v>305</v>
      </c>
      <c r="R5" s="120" t="s">
        <v>26</v>
      </c>
      <c r="S5" s="121"/>
      <c r="T5" s="121"/>
      <c r="U5" s="121"/>
      <c r="V5" s="125"/>
      <c r="W5" s="126" t="s">
        <v>3</v>
      </c>
      <c r="X5" s="128"/>
      <c r="Y5" s="128"/>
      <c r="Z5" s="128"/>
      <c r="AA5" s="129"/>
      <c r="AB5" s="126" t="s">
        <v>4</v>
      </c>
      <c r="AC5" s="127"/>
      <c r="AD5" s="120" t="s">
        <v>28</v>
      </c>
      <c r="AE5" s="121"/>
      <c r="AF5" s="121"/>
      <c r="AG5" s="121"/>
      <c r="AH5" s="119" t="s">
        <v>34</v>
      </c>
    </row>
    <row r="6" spans="1:34" s="21" customFormat="1" ht="54" customHeight="1" thickBot="1" x14ac:dyDescent="0.25">
      <c r="A6" s="47"/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6" t="s">
        <v>11</v>
      </c>
      <c r="I6" s="16" t="s">
        <v>12</v>
      </c>
      <c r="J6" s="17" t="s">
        <v>44</v>
      </c>
      <c r="K6" s="17" t="s">
        <v>33</v>
      </c>
      <c r="L6" s="17" t="s">
        <v>13</v>
      </c>
      <c r="M6" s="17" t="s">
        <v>14</v>
      </c>
      <c r="N6" s="17" t="s">
        <v>15</v>
      </c>
      <c r="O6" s="16" t="s">
        <v>16</v>
      </c>
      <c r="P6" s="16" t="s">
        <v>17</v>
      </c>
      <c r="Q6" s="16" t="s">
        <v>18</v>
      </c>
      <c r="R6" s="37" t="s">
        <v>19</v>
      </c>
      <c r="S6" s="36" t="s">
        <v>20</v>
      </c>
      <c r="T6" s="36" t="s">
        <v>24</v>
      </c>
      <c r="U6" s="36" t="s">
        <v>25</v>
      </c>
      <c r="V6" s="36" t="s">
        <v>21</v>
      </c>
      <c r="W6" s="18" t="s">
        <v>296</v>
      </c>
      <c r="X6" s="110" t="s">
        <v>308</v>
      </c>
      <c r="Y6" s="110" t="s">
        <v>299</v>
      </c>
      <c r="Z6" s="111" t="s">
        <v>300</v>
      </c>
      <c r="AA6" s="112" t="s">
        <v>301</v>
      </c>
      <c r="AB6" s="20"/>
      <c r="AC6" s="18"/>
      <c r="AD6" s="18" t="s">
        <v>29</v>
      </c>
      <c r="AE6" s="18" t="s">
        <v>30</v>
      </c>
      <c r="AF6" s="18" t="s">
        <v>32</v>
      </c>
      <c r="AG6" s="19" t="s">
        <v>31</v>
      </c>
      <c r="AH6" s="119"/>
    </row>
    <row r="7" spans="1:34" s="22" customFormat="1" ht="84" customHeight="1" x14ac:dyDescent="0.2">
      <c r="A7" s="122"/>
      <c r="B7" s="51">
        <v>1</v>
      </c>
      <c r="C7" s="51"/>
      <c r="D7" s="51"/>
      <c r="E7" s="52"/>
      <c r="F7" s="52"/>
      <c r="G7" s="52">
        <v>87</v>
      </c>
      <c r="H7" s="53" t="s">
        <v>88</v>
      </c>
      <c r="I7" s="49" t="s">
        <v>160</v>
      </c>
      <c r="J7" s="54" t="s">
        <v>155</v>
      </c>
      <c r="K7" s="55" t="s">
        <v>157</v>
      </c>
      <c r="L7" s="56">
        <v>27</v>
      </c>
      <c r="M7" s="57">
        <v>40</v>
      </c>
      <c r="N7" s="56" t="s">
        <v>158</v>
      </c>
      <c r="O7" s="49" t="s">
        <v>229</v>
      </c>
      <c r="P7" s="54" t="s">
        <v>230</v>
      </c>
      <c r="Q7" s="54" t="s">
        <v>159</v>
      </c>
      <c r="R7" s="38">
        <v>58759</v>
      </c>
      <c r="S7" s="89">
        <v>0</v>
      </c>
      <c r="T7" s="38">
        <v>2288</v>
      </c>
      <c r="U7" s="38">
        <v>1617</v>
      </c>
      <c r="V7" s="38">
        <v>0</v>
      </c>
      <c r="W7" s="90">
        <v>0</v>
      </c>
      <c r="X7" s="90">
        <f>R7*0.175</f>
        <v>10282.824999999999</v>
      </c>
      <c r="Y7" s="90">
        <f>R7*0.02</f>
        <v>1175.18</v>
      </c>
      <c r="Z7" s="113">
        <f>R7*0.03</f>
        <v>1762.77</v>
      </c>
      <c r="AA7" s="58">
        <f>R7*0.048</f>
        <v>2820.4320000000002</v>
      </c>
      <c r="AB7" s="86"/>
      <c r="AC7" s="86"/>
      <c r="AD7" s="87">
        <f>(R7/30)*50</f>
        <v>97931.666666666672</v>
      </c>
      <c r="AE7" s="59">
        <f>(R7/30)*5</f>
        <v>9793.1666666666679</v>
      </c>
      <c r="AF7" s="59">
        <v>0</v>
      </c>
      <c r="AG7" s="60"/>
      <c r="AH7" s="60">
        <f>(R7+S7+T7+U7+V7+W7)*12+AD7+AE7+AF7</f>
        <v>859692.83333333326</v>
      </c>
    </row>
    <row r="8" spans="1:34" s="22" customFormat="1" ht="84" customHeight="1" x14ac:dyDescent="0.2">
      <c r="A8" s="123"/>
      <c r="B8" s="51">
        <v>2</v>
      </c>
      <c r="C8" s="51"/>
      <c r="D8" s="51"/>
      <c r="E8" s="52"/>
      <c r="F8" s="52"/>
      <c r="G8" s="52">
        <v>87</v>
      </c>
      <c r="H8" s="116" t="s">
        <v>96</v>
      </c>
      <c r="I8" s="50" t="s">
        <v>169</v>
      </c>
      <c r="J8" s="62" t="s">
        <v>156</v>
      </c>
      <c r="K8" s="63">
        <v>41690</v>
      </c>
      <c r="L8" s="56">
        <v>19</v>
      </c>
      <c r="M8" s="57">
        <v>40</v>
      </c>
      <c r="N8" s="56" t="s">
        <v>158</v>
      </c>
      <c r="O8" s="49" t="s">
        <v>231</v>
      </c>
      <c r="P8" s="54" t="s">
        <v>230</v>
      </c>
      <c r="Q8" s="54" t="s">
        <v>159</v>
      </c>
      <c r="R8" s="38">
        <v>24533</v>
      </c>
      <c r="S8" s="89">
        <v>0</v>
      </c>
      <c r="T8" s="38">
        <v>1549</v>
      </c>
      <c r="U8" s="38">
        <v>1016</v>
      </c>
      <c r="V8" s="38">
        <v>0</v>
      </c>
      <c r="W8" s="91">
        <v>0</v>
      </c>
      <c r="X8" s="90">
        <f t="shared" ref="X8:X71" si="0">R8*0.175</f>
        <v>4293.2749999999996</v>
      </c>
      <c r="Y8" s="90">
        <f t="shared" ref="Y8:Y71" si="1">R8*0.02</f>
        <v>490.66</v>
      </c>
      <c r="Z8" s="113">
        <f t="shared" ref="Z8:Z71" si="2">R8*0.03</f>
        <v>735.99</v>
      </c>
      <c r="AA8" s="58">
        <f t="shared" ref="AA8:AA71" si="3">R8*0.048</f>
        <v>1177.5840000000001</v>
      </c>
      <c r="AB8" s="86"/>
      <c r="AC8" s="86"/>
      <c r="AD8" s="87">
        <f t="shared" ref="AD8:AD71" si="4">(R8/30)*50</f>
        <v>40888.333333333336</v>
      </c>
      <c r="AE8" s="59">
        <f t="shared" ref="AE8:AE71" si="5">(R8/30)*5</f>
        <v>4088.833333333333</v>
      </c>
      <c r="AF8" s="59">
        <f t="shared" ref="AF8:AF71" si="6">R8/2</f>
        <v>12266.5</v>
      </c>
      <c r="AG8" s="60"/>
      <c r="AH8" s="60">
        <f t="shared" ref="AH8:AH71" si="7">(R8+S8+T8+U8+V8+W8)*12+AD8+AE8+AF8</f>
        <v>382419.66666666663</v>
      </c>
    </row>
    <row r="9" spans="1:34" s="22" customFormat="1" ht="54.75" customHeight="1" x14ac:dyDescent="0.2">
      <c r="A9" s="48"/>
      <c r="B9" s="51">
        <v>3</v>
      </c>
      <c r="C9" s="51"/>
      <c r="D9" s="51"/>
      <c r="E9" s="52"/>
      <c r="F9" s="52"/>
      <c r="G9" s="52">
        <v>87</v>
      </c>
      <c r="H9" s="61" t="s">
        <v>90</v>
      </c>
      <c r="I9" s="50" t="s">
        <v>162</v>
      </c>
      <c r="J9" s="62" t="s">
        <v>155</v>
      </c>
      <c r="K9" s="63">
        <v>41893</v>
      </c>
      <c r="L9" s="64">
        <v>14</v>
      </c>
      <c r="M9" s="65">
        <v>40</v>
      </c>
      <c r="N9" s="65" t="s">
        <v>158</v>
      </c>
      <c r="O9" s="65" t="s">
        <v>232</v>
      </c>
      <c r="P9" s="66" t="s">
        <v>230</v>
      </c>
      <c r="Q9" s="66" t="s">
        <v>159</v>
      </c>
      <c r="R9" s="67">
        <v>13967</v>
      </c>
      <c r="S9" s="90">
        <v>0</v>
      </c>
      <c r="T9" s="67">
        <v>1163</v>
      </c>
      <c r="U9" s="67">
        <v>722</v>
      </c>
      <c r="V9" s="67">
        <v>0</v>
      </c>
      <c r="W9" s="90">
        <v>0</v>
      </c>
      <c r="X9" s="90">
        <f t="shared" si="0"/>
        <v>2444.2249999999999</v>
      </c>
      <c r="Y9" s="90">
        <f t="shared" si="1"/>
        <v>279.34000000000003</v>
      </c>
      <c r="Z9" s="113">
        <f t="shared" si="2"/>
        <v>419.01</v>
      </c>
      <c r="AA9" s="58">
        <f t="shared" si="3"/>
        <v>670.41600000000005</v>
      </c>
      <c r="AB9" s="86"/>
      <c r="AC9" s="86"/>
      <c r="AD9" s="87">
        <f t="shared" si="4"/>
        <v>23278.333333333332</v>
      </c>
      <c r="AE9" s="59">
        <f t="shared" si="5"/>
        <v>2327.8333333333335</v>
      </c>
      <c r="AF9" s="59">
        <f t="shared" si="6"/>
        <v>6983.5</v>
      </c>
      <c r="AG9" s="60"/>
      <c r="AH9" s="60">
        <f t="shared" si="7"/>
        <v>222813.66666666669</v>
      </c>
    </row>
    <row r="10" spans="1:34" s="22" customFormat="1" ht="54.75" customHeight="1" x14ac:dyDescent="0.2">
      <c r="A10" s="48"/>
      <c r="B10" s="51">
        <v>4</v>
      </c>
      <c r="C10" s="51"/>
      <c r="D10" s="51"/>
      <c r="E10" s="52"/>
      <c r="F10" s="52"/>
      <c r="G10" s="52"/>
      <c r="H10" s="61" t="s">
        <v>150</v>
      </c>
      <c r="I10" s="50" t="s">
        <v>163</v>
      </c>
      <c r="J10" s="62" t="s">
        <v>155</v>
      </c>
      <c r="K10" s="63">
        <v>42036</v>
      </c>
      <c r="L10" s="64">
        <v>13</v>
      </c>
      <c r="M10" s="65">
        <v>40</v>
      </c>
      <c r="N10" s="65" t="s">
        <v>228</v>
      </c>
      <c r="O10" s="65" t="s">
        <v>233</v>
      </c>
      <c r="P10" s="66" t="s">
        <v>230</v>
      </c>
      <c r="Q10" s="66" t="s">
        <v>159</v>
      </c>
      <c r="R10" s="67">
        <v>13414</v>
      </c>
      <c r="S10" s="90">
        <v>0</v>
      </c>
      <c r="T10" s="67">
        <v>1128</v>
      </c>
      <c r="U10" s="67">
        <v>703</v>
      </c>
      <c r="V10" s="67">
        <v>0</v>
      </c>
      <c r="W10" s="90">
        <v>0</v>
      </c>
      <c r="X10" s="90">
        <f t="shared" si="0"/>
        <v>2347.4499999999998</v>
      </c>
      <c r="Y10" s="90">
        <f t="shared" si="1"/>
        <v>268.28000000000003</v>
      </c>
      <c r="Z10" s="113">
        <f t="shared" si="2"/>
        <v>402.41999999999996</v>
      </c>
      <c r="AA10" s="58">
        <f t="shared" si="3"/>
        <v>643.87199999999996</v>
      </c>
      <c r="AB10" s="86"/>
      <c r="AC10" s="86"/>
      <c r="AD10" s="87">
        <f t="shared" si="4"/>
        <v>22356.666666666668</v>
      </c>
      <c r="AE10" s="59">
        <f t="shared" si="5"/>
        <v>2235.6666666666665</v>
      </c>
      <c r="AF10" s="59">
        <f t="shared" si="6"/>
        <v>6707</v>
      </c>
      <c r="AG10" s="60"/>
      <c r="AH10" s="60">
        <f t="shared" si="7"/>
        <v>214239.33333333331</v>
      </c>
    </row>
    <row r="11" spans="1:34" s="22" customFormat="1" ht="54.75" customHeight="1" x14ac:dyDescent="0.2">
      <c r="B11" s="51">
        <v>5</v>
      </c>
      <c r="C11" s="51"/>
      <c r="D11" s="51"/>
      <c r="E11" s="52"/>
      <c r="F11" s="52"/>
      <c r="G11" s="52">
        <v>87</v>
      </c>
      <c r="H11" s="61" t="s">
        <v>91</v>
      </c>
      <c r="I11" s="50" t="s">
        <v>164</v>
      </c>
      <c r="J11" s="62" t="s">
        <v>155</v>
      </c>
      <c r="K11" s="63">
        <v>41890</v>
      </c>
      <c r="L11" s="64">
        <v>13</v>
      </c>
      <c r="M11" s="65">
        <v>40</v>
      </c>
      <c r="N11" s="65" t="s">
        <v>228</v>
      </c>
      <c r="O11" s="65" t="s">
        <v>234</v>
      </c>
      <c r="P11" s="66" t="s">
        <v>235</v>
      </c>
      <c r="Q11" s="66" t="s">
        <v>159</v>
      </c>
      <c r="R11" s="67">
        <v>13414</v>
      </c>
      <c r="S11" s="90">
        <v>0</v>
      </c>
      <c r="T11" s="67">
        <v>1128</v>
      </c>
      <c r="U11" s="67">
        <v>703</v>
      </c>
      <c r="V11" s="67">
        <v>0</v>
      </c>
      <c r="W11" s="90">
        <v>0</v>
      </c>
      <c r="X11" s="90">
        <f t="shared" si="0"/>
        <v>2347.4499999999998</v>
      </c>
      <c r="Y11" s="90">
        <f t="shared" si="1"/>
        <v>268.28000000000003</v>
      </c>
      <c r="Z11" s="113">
        <f t="shared" si="2"/>
        <v>402.41999999999996</v>
      </c>
      <c r="AA11" s="58">
        <f t="shared" si="3"/>
        <v>643.87199999999996</v>
      </c>
      <c r="AB11" s="86"/>
      <c r="AC11" s="86"/>
      <c r="AD11" s="87">
        <f t="shared" si="4"/>
        <v>22356.666666666668</v>
      </c>
      <c r="AE11" s="59">
        <f t="shared" si="5"/>
        <v>2235.6666666666665</v>
      </c>
      <c r="AF11" s="59">
        <f t="shared" si="6"/>
        <v>6707</v>
      </c>
      <c r="AG11" s="60"/>
      <c r="AH11" s="60">
        <f t="shared" si="7"/>
        <v>214239.33333333331</v>
      </c>
    </row>
    <row r="12" spans="1:34" s="22" customFormat="1" ht="54.75" customHeight="1" x14ac:dyDescent="0.2">
      <c r="B12" s="51">
        <v>6</v>
      </c>
      <c r="C12" s="51"/>
      <c r="D12" s="51"/>
      <c r="E12" s="52"/>
      <c r="F12" s="52"/>
      <c r="G12" s="52">
        <v>87</v>
      </c>
      <c r="H12" s="61" t="s">
        <v>92</v>
      </c>
      <c r="I12" s="50" t="s">
        <v>165</v>
      </c>
      <c r="J12" s="62" t="s">
        <v>155</v>
      </c>
      <c r="K12" s="63">
        <v>40194</v>
      </c>
      <c r="L12" s="64">
        <v>14</v>
      </c>
      <c r="M12" s="65">
        <v>40</v>
      </c>
      <c r="N12" s="65" t="s">
        <v>228</v>
      </c>
      <c r="O12" s="65" t="s">
        <v>236</v>
      </c>
      <c r="P12" s="66" t="s">
        <v>235</v>
      </c>
      <c r="Q12" s="66" t="s">
        <v>159</v>
      </c>
      <c r="R12" s="67">
        <v>13967</v>
      </c>
      <c r="S12" s="90">
        <v>0</v>
      </c>
      <c r="T12" s="67">
        <v>1163</v>
      </c>
      <c r="U12" s="67">
        <v>722</v>
      </c>
      <c r="V12" s="67">
        <v>160.08000000000001</v>
      </c>
      <c r="W12" s="90">
        <f>R12*0.03</f>
        <v>419.01</v>
      </c>
      <c r="X12" s="90">
        <f t="shared" si="0"/>
        <v>2444.2249999999999</v>
      </c>
      <c r="Y12" s="90">
        <f t="shared" si="1"/>
        <v>279.34000000000003</v>
      </c>
      <c r="Z12" s="113">
        <f t="shared" si="2"/>
        <v>419.01</v>
      </c>
      <c r="AA12" s="58">
        <f t="shared" si="3"/>
        <v>670.41600000000005</v>
      </c>
      <c r="AB12" s="86"/>
      <c r="AC12" s="86"/>
      <c r="AD12" s="87">
        <f t="shared" si="4"/>
        <v>23278.333333333332</v>
      </c>
      <c r="AE12" s="59">
        <f t="shared" si="5"/>
        <v>2327.8333333333335</v>
      </c>
      <c r="AF12" s="59">
        <f>(R12+T12+U12+V12+W12)/2</f>
        <v>8215.5450000000001</v>
      </c>
      <c r="AG12" s="60"/>
      <c r="AH12" s="60">
        <f t="shared" si="7"/>
        <v>230994.79166666672</v>
      </c>
    </row>
    <row r="13" spans="1:34" s="22" customFormat="1" ht="54.75" customHeight="1" x14ac:dyDescent="0.2">
      <c r="B13" s="51">
        <v>7</v>
      </c>
      <c r="C13" s="51"/>
      <c r="D13" s="51"/>
      <c r="E13" s="52"/>
      <c r="F13" s="52"/>
      <c r="G13" s="52">
        <v>87</v>
      </c>
      <c r="H13" s="61" t="s">
        <v>93</v>
      </c>
      <c r="I13" s="50" t="s">
        <v>166</v>
      </c>
      <c r="J13" s="62" t="s">
        <v>155</v>
      </c>
      <c r="K13" s="63">
        <v>41365</v>
      </c>
      <c r="L13" s="64">
        <v>24</v>
      </c>
      <c r="M13" s="65">
        <v>40</v>
      </c>
      <c r="N13" s="65" t="s">
        <v>158</v>
      </c>
      <c r="O13" s="65" t="s">
        <v>237</v>
      </c>
      <c r="P13" s="66" t="s">
        <v>235</v>
      </c>
      <c r="Q13" s="66" t="s">
        <v>159</v>
      </c>
      <c r="R13" s="67">
        <v>42280</v>
      </c>
      <c r="S13" s="90">
        <v>0</v>
      </c>
      <c r="T13" s="67">
        <v>1865</v>
      </c>
      <c r="U13" s="67">
        <v>1345</v>
      </c>
      <c r="V13" s="67">
        <v>0</v>
      </c>
      <c r="W13" s="90">
        <v>0</v>
      </c>
      <c r="X13" s="90">
        <f t="shared" si="0"/>
        <v>7398.9999999999991</v>
      </c>
      <c r="Y13" s="90">
        <f t="shared" si="1"/>
        <v>845.6</v>
      </c>
      <c r="Z13" s="113">
        <f t="shared" si="2"/>
        <v>1268.3999999999999</v>
      </c>
      <c r="AA13" s="58">
        <f t="shared" si="3"/>
        <v>2029.44</v>
      </c>
      <c r="AB13" s="86"/>
      <c r="AC13" s="86"/>
      <c r="AD13" s="87">
        <f t="shared" si="4"/>
        <v>70466.666666666657</v>
      </c>
      <c r="AE13" s="59">
        <f t="shared" si="5"/>
        <v>7046.6666666666661</v>
      </c>
      <c r="AF13" s="59">
        <f t="shared" si="6"/>
        <v>21140</v>
      </c>
      <c r="AG13" s="60"/>
      <c r="AH13" s="60">
        <f t="shared" si="7"/>
        <v>644533.33333333326</v>
      </c>
    </row>
    <row r="14" spans="1:34" s="22" customFormat="1" ht="54.75" customHeight="1" x14ac:dyDescent="0.2">
      <c r="B14" s="51">
        <v>8</v>
      </c>
      <c r="C14" s="51"/>
      <c r="D14" s="51"/>
      <c r="E14" s="52"/>
      <c r="F14" s="52"/>
      <c r="G14" s="52">
        <v>87</v>
      </c>
      <c r="H14" s="61" t="s">
        <v>94</v>
      </c>
      <c r="I14" s="50" t="s">
        <v>167</v>
      </c>
      <c r="J14" s="62" t="s">
        <v>155</v>
      </c>
      <c r="K14" s="63">
        <v>41556</v>
      </c>
      <c r="L14" s="64">
        <v>17</v>
      </c>
      <c r="M14" s="65">
        <v>40</v>
      </c>
      <c r="N14" s="65" t="s">
        <v>158</v>
      </c>
      <c r="O14" s="65" t="s">
        <v>238</v>
      </c>
      <c r="P14" s="66" t="s">
        <v>235</v>
      </c>
      <c r="Q14" s="66" t="s">
        <v>159</v>
      </c>
      <c r="R14" s="67">
        <v>19032</v>
      </c>
      <c r="S14" s="90">
        <v>0</v>
      </c>
      <c r="T14" s="67">
        <v>1286</v>
      </c>
      <c r="U14" s="67">
        <v>857</v>
      </c>
      <c r="V14" s="67">
        <v>0</v>
      </c>
      <c r="W14" s="90">
        <v>0</v>
      </c>
      <c r="X14" s="90">
        <f t="shared" si="0"/>
        <v>3330.6</v>
      </c>
      <c r="Y14" s="90">
        <f t="shared" si="1"/>
        <v>380.64</v>
      </c>
      <c r="Z14" s="113">
        <f t="shared" si="2"/>
        <v>570.95999999999992</v>
      </c>
      <c r="AA14" s="58">
        <f t="shared" si="3"/>
        <v>913.53600000000006</v>
      </c>
      <c r="AB14" s="86"/>
      <c r="AC14" s="86"/>
      <c r="AD14" s="87">
        <f t="shared" si="4"/>
        <v>31720</v>
      </c>
      <c r="AE14" s="59">
        <f t="shared" si="5"/>
        <v>3172</v>
      </c>
      <c r="AF14" s="59">
        <f t="shared" si="6"/>
        <v>9516</v>
      </c>
      <c r="AG14" s="60"/>
      <c r="AH14" s="60">
        <f t="shared" si="7"/>
        <v>298508</v>
      </c>
    </row>
    <row r="15" spans="1:34" s="22" customFormat="1" ht="54.75" customHeight="1" x14ac:dyDescent="0.2">
      <c r="B15" s="51">
        <v>9</v>
      </c>
      <c r="C15" s="51"/>
      <c r="D15" s="51"/>
      <c r="E15" s="52"/>
      <c r="F15" s="52"/>
      <c r="G15" s="52">
        <v>87</v>
      </c>
      <c r="H15" s="61" t="s">
        <v>95</v>
      </c>
      <c r="I15" s="50" t="s">
        <v>168</v>
      </c>
      <c r="J15" s="62" t="s">
        <v>156</v>
      </c>
      <c r="K15" s="63">
        <v>40431</v>
      </c>
      <c r="L15" s="64">
        <v>18</v>
      </c>
      <c r="M15" s="65">
        <v>40</v>
      </c>
      <c r="N15" s="65" t="s">
        <v>158</v>
      </c>
      <c r="O15" s="65" t="s">
        <v>239</v>
      </c>
      <c r="P15" s="66" t="s">
        <v>235</v>
      </c>
      <c r="Q15" s="66" t="s">
        <v>159</v>
      </c>
      <c r="R15" s="67">
        <v>22186</v>
      </c>
      <c r="S15" s="90">
        <v>0</v>
      </c>
      <c r="T15" s="67">
        <v>1465</v>
      </c>
      <c r="U15" s="67">
        <v>987</v>
      </c>
      <c r="V15" s="67">
        <v>160.08000000000001</v>
      </c>
      <c r="W15" s="90">
        <v>0</v>
      </c>
      <c r="X15" s="90">
        <f t="shared" si="0"/>
        <v>3882.5499999999997</v>
      </c>
      <c r="Y15" s="90">
        <f t="shared" si="1"/>
        <v>443.72</v>
      </c>
      <c r="Z15" s="113">
        <f t="shared" si="2"/>
        <v>665.57999999999993</v>
      </c>
      <c r="AA15" s="58">
        <f t="shared" si="3"/>
        <v>1064.9280000000001</v>
      </c>
      <c r="AB15" s="86"/>
      <c r="AC15" s="86"/>
      <c r="AD15" s="87">
        <f t="shared" si="4"/>
        <v>36976.666666666664</v>
      </c>
      <c r="AE15" s="59">
        <f t="shared" si="5"/>
        <v>3697.6666666666665</v>
      </c>
      <c r="AF15" s="59">
        <f t="shared" si="6"/>
        <v>11093</v>
      </c>
      <c r="AG15" s="60"/>
      <c r="AH15" s="60">
        <f t="shared" si="7"/>
        <v>349344.29333333339</v>
      </c>
    </row>
    <row r="16" spans="1:34" s="22" customFormat="1" ht="54.75" customHeight="1" x14ac:dyDescent="0.2">
      <c r="B16" s="51">
        <v>10</v>
      </c>
      <c r="C16" s="51"/>
      <c r="D16" s="51"/>
      <c r="E16" s="52"/>
      <c r="F16" s="52"/>
      <c r="G16" s="52">
        <v>87</v>
      </c>
      <c r="H16" s="116" t="s">
        <v>113</v>
      </c>
      <c r="I16" s="50" t="s">
        <v>186</v>
      </c>
      <c r="J16" s="62" t="s">
        <v>155</v>
      </c>
      <c r="K16" s="63">
        <v>38122</v>
      </c>
      <c r="L16" s="64">
        <v>18</v>
      </c>
      <c r="M16" s="65">
        <v>40</v>
      </c>
      <c r="N16" s="65" t="s">
        <v>158</v>
      </c>
      <c r="O16" s="65" t="s">
        <v>240</v>
      </c>
      <c r="P16" s="66" t="s">
        <v>235</v>
      </c>
      <c r="Q16" s="66" t="s">
        <v>159</v>
      </c>
      <c r="R16" s="67">
        <v>22186</v>
      </c>
      <c r="S16" s="90">
        <v>0</v>
      </c>
      <c r="T16" s="67">
        <v>1465</v>
      </c>
      <c r="U16" s="67">
        <v>987</v>
      </c>
      <c r="V16" s="67">
        <v>240.12</v>
      </c>
      <c r="W16" s="90">
        <v>0</v>
      </c>
      <c r="X16" s="90">
        <f t="shared" si="0"/>
        <v>3882.5499999999997</v>
      </c>
      <c r="Y16" s="90">
        <f t="shared" si="1"/>
        <v>443.72</v>
      </c>
      <c r="Z16" s="113">
        <f t="shared" si="2"/>
        <v>665.57999999999993</v>
      </c>
      <c r="AA16" s="58">
        <f t="shared" si="3"/>
        <v>1064.9280000000001</v>
      </c>
      <c r="AB16" s="86"/>
      <c r="AC16" s="86"/>
      <c r="AD16" s="87">
        <f t="shared" si="4"/>
        <v>36976.666666666664</v>
      </c>
      <c r="AE16" s="59">
        <f t="shared" si="5"/>
        <v>3697.6666666666665</v>
      </c>
      <c r="AF16" s="59">
        <f t="shared" si="6"/>
        <v>11093</v>
      </c>
      <c r="AG16" s="60"/>
      <c r="AH16" s="60">
        <f t="shared" si="7"/>
        <v>350304.77333333337</v>
      </c>
    </row>
    <row r="17" spans="2:34" s="22" customFormat="1" ht="54.75" customHeight="1" x14ac:dyDescent="0.2">
      <c r="B17" s="51">
        <v>11</v>
      </c>
      <c r="C17" s="51"/>
      <c r="D17" s="51"/>
      <c r="E17" s="52"/>
      <c r="F17" s="52"/>
      <c r="G17" s="52">
        <v>87</v>
      </c>
      <c r="H17" s="61" t="s">
        <v>97</v>
      </c>
      <c r="I17" s="50" t="s">
        <v>170</v>
      </c>
      <c r="J17" s="62" t="s">
        <v>156</v>
      </c>
      <c r="K17" s="63">
        <v>34001</v>
      </c>
      <c r="L17" s="64">
        <v>17</v>
      </c>
      <c r="M17" s="65">
        <v>40</v>
      </c>
      <c r="N17" s="65" t="s">
        <v>158</v>
      </c>
      <c r="O17" s="65" t="s">
        <v>241</v>
      </c>
      <c r="P17" s="66" t="s">
        <v>235</v>
      </c>
      <c r="Q17" s="66" t="s">
        <v>159</v>
      </c>
      <c r="R17" s="67">
        <v>19032</v>
      </c>
      <c r="S17" s="90">
        <v>0</v>
      </c>
      <c r="T17" s="67">
        <v>1286</v>
      </c>
      <c r="U17" s="67">
        <v>857</v>
      </c>
      <c r="V17" s="67">
        <v>400.2</v>
      </c>
      <c r="W17" s="90">
        <v>0</v>
      </c>
      <c r="X17" s="90">
        <f t="shared" si="0"/>
        <v>3330.6</v>
      </c>
      <c r="Y17" s="90">
        <f t="shared" si="1"/>
        <v>380.64</v>
      </c>
      <c r="Z17" s="113">
        <f t="shared" si="2"/>
        <v>570.95999999999992</v>
      </c>
      <c r="AA17" s="58">
        <f t="shared" si="3"/>
        <v>913.53600000000006</v>
      </c>
      <c r="AB17" s="86"/>
      <c r="AC17" s="86"/>
      <c r="AD17" s="87">
        <f t="shared" si="4"/>
        <v>31720</v>
      </c>
      <c r="AE17" s="59">
        <f t="shared" si="5"/>
        <v>3172</v>
      </c>
      <c r="AF17" s="59">
        <f t="shared" si="6"/>
        <v>9516</v>
      </c>
      <c r="AG17" s="60"/>
      <c r="AH17" s="60">
        <f t="shared" si="7"/>
        <v>303310.40000000002</v>
      </c>
    </row>
    <row r="18" spans="2:34" s="22" customFormat="1" ht="54.75" customHeight="1" x14ac:dyDescent="0.2">
      <c r="B18" s="51">
        <v>12</v>
      </c>
      <c r="C18" s="51"/>
      <c r="D18" s="51"/>
      <c r="E18" s="52"/>
      <c r="F18" s="52"/>
      <c r="G18" s="52">
        <v>87</v>
      </c>
      <c r="H18" s="61" t="s">
        <v>98</v>
      </c>
      <c r="I18" s="50" t="s">
        <v>171</v>
      </c>
      <c r="J18" s="62" t="s">
        <v>156</v>
      </c>
      <c r="K18" s="63">
        <v>34182</v>
      </c>
      <c r="L18" s="64">
        <v>14</v>
      </c>
      <c r="M18" s="65">
        <v>40</v>
      </c>
      <c r="N18" s="65" t="s">
        <v>228</v>
      </c>
      <c r="O18" s="65" t="s">
        <v>242</v>
      </c>
      <c r="P18" s="66" t="s">
        <v>235</v>
      </c>
      <c r="Q18" s="66" t="s">
        <v>159</v>
      </c>
      <c r="R18" s="67">
        <v>15426.3</v>
      </c>
      <c r="S18" s="90">
        <v>0</v>
      </c>
      <c r="T18" s="67">
        <v>836.88</v>
      </c>
      <c r="U18" s="67">
        <v>564.17999999999995</v>
      </c>
      <c r="V18" s="67">
        <v>400.2</v>
      </c>
      <c r="W18" s="90">
        <f>R18*0.03</f>
        <v>462.78899999999999</v>
      </c>
      <c r="X18" s="90">
        <f t="shared" si="0"/>
        <v>2699.6024999999995</v>
      </c>
      <c r="Y18" s="90">
        <f t="shared" si="1"/>
        <v>308.52600000000001</v>
      </c>
      <c r="Z18" s="113">
        <f t="shared" si="2"/>
        <v>462.78899999999999</v>
      </c>
      <c r="AA18" s="58">
        <f t="shared" si="3"/>
        <v>740.4624</v>
      </c>
      <c r="AB18" s="86"/>
      <c r="AC18" s="86"/>
      <c r="AD18" s="87">
        <f t="shared" si="4"/>
        <v>25710.499999999996</v>
      </c>
      <c r="AE18" s="59">
        <f t="shared" si="5"/>
        <v>2571.0499999999997</v>
      </c>
      <c r="AF18" s="59">
        <f>(R18+T18+U18+V18+W18)/2</f>
        <v>8845.1744999999992</v>
      </c>
      <c r="AG18" s="60"/>
      <c r="AH18" s="60">
        <f t="shared" si="7"/>
        <v>249410.91249999995</v>
      </c>
    </row>
    <row r="19" spans="2:34" s="22" customFormat="1" ht="54.75" customHeight="1" x14ac:dyDescent="0.2">
      <c r="B19" s="51">
        <v>13</v>
      </c>
      <c r="C19" s="51"/>
      <c r="D19" s="51"/>
      <c r="E19" s="52"/>
      <c r="F19" s="52"/>
      <c r="G19" s="52">
        <v>87</v>
      </c>
      <c r="H19" s="61" t="s">
        <v>99</v>
      </c>
      <c r="I19" s="50" t="s">
        <v>172</v>
      </c>
      <c r="J19" s="62" t="s">
        <v>156</v>
      </c>
      <c r="K19" s="63">
        <v>37104</v>
      </c>
      <c r="L19" s="64">
        <v>13</v>
      </c>
      <c r="M19" s="65">
        <v>40</v>
      </c>
      <c r="N19" s="65" t="s">
        <v>228</v>
      </c>
      <c r="O19" s="65" t="s">
        <v>234</v>
      </c>
      <c r="P19" s="66" t="s">
        <v>235</v>
      </c>
      <c r="Q19" s="66" t="s">
        <v>159</v>
      </c>
      <c r="R19" s="67">
        <v>13414</v>
      </c>
      <c r="S19" s="90">
        <v>0</v>
      </c>
      <c r="T19" s="67">
        <v>1128</v>
      </c>
      <c r="U19" s="67">
        <v>703</v>
      </c>
      <c r="V19" s="67">
        <v>320.16000000000003</v>
      </c>
      <c r="W19" s="90">
        <f>R19*0.03</f>
        <v>402.41999999999996</v>
      </c>
      <c r="X19" s="90">
        <f t="shared" si="0"/>
        <v>2347.4499999999998</v>
      </c>
      <c r="Y19" s="90">
        <f t="shared" si="1"/>
        <v>268.28000000000003</v>
      </c>
      <c r="Z19" s="113">
        <f t="shared" si="2"/>
        <v>402.41999999999996</v>
      </c>
      <c r="AA19" s="58">
        <f t="shared" si="3"/>
        <v>643.87199999999996</v>
      </c>
      <c r="AB19" s="86"/>
      <c r="AC19" s="86"/>
      <c r="AD19" s="87">
        <f t="shared" si="4"/>
        <v>22356.666666666668</v>
      </c>
      <c r="AE19" s="59">
        <f t="shared" si="5"/>
        <v>2235.6666666666665</v>
      </c>
      <c r="AF19" s="59">
        <f>(R19+T19+U19+V19+W19)/2</f>
        <v>7983.79</v>
      </c>
      <c r="AG19" s="60"/>
      <c r="AH19" s="60">
        <f t="shared" si="7"/>
        <v>224187.08333333331</v>
      </c>
    </row>
    <row r="20" spans="2:34" s="22" customFormat="1" ht="54.75" customHeight="1" x14ac:dyDescent="0.2">
      <c r="B20" s="51">
        <v>14</v>
      </c>
      <c r="C20" s="51"/>
      <c r="D20" s="51"/>
      <c r="E20" s="52"/>
      <c r="F20" s="52"/>
      <c r="G20" s="52">
        <v>87</v>
      </c>
      <c r="H20" s="61"/>
      <c r="I20" s="50" t="s">
        <v>306</v>
      </c>
      <c r="J20" s="62"/>
      <c r="K20" s="63"/>
      <c r="L20" s="64">
        <v>13</v>
      </c>
      <c r="M20" s="65">
        <v>40</v>
      </c>
      <c r="N20" s="65" t="s">
        <v>228</v>
      </c>
      <c r="O20" s="65" t="s">
        <v>234</v>
      </c>
      <c r="P20" s="66" t="s">
        <v>235</v>
      </c>
      <c r="Q20" s="66" t="s">
        <v>159</v>
      </c>
      <c r="R20" s="67">
        <v>13414</v>
      </c>
      <c r="S20" s="90">
        <v>0</v>
      </c>
      <c r="T20" s="67">
        <v>1128</v>
      </c>
      <c r="U20" s="67">
        <v>703</v>
      </c>
      <c r="V20" s="67">
        <v>0</v>
      </c>
      <c r="W20" s="90">
        <v>0</v>
      </c>
      <c r="X20" s="90">
        <f t="shared" si="0"/>
        <v>2347.4499999999998</v>
      </c>
      <c r="Y20" s="90">
        <f t="shared" si="1"/>
        <v>268.28000000000003</v>
      </c>
      <c r="Z20" s="113">
        <f t="shared" si="2"/>
        <v>402.41999999999996</v>
      </c>
      <c r="AA20" s="58">
        <f t="shared" si="3"/>
        <v>643.87199999999996</v>
      </c>
      <c r="AB20" s="86"/>
      <c r="AC20" s="86"/>
      <c r="AD20" s="87">
        <f t="shared" si="4"/>
        <v>22356.666666666668</v>
      </c>
      <c r="AE20" s="59">
        <f t="shared" si="5"/>
        <v>2235.6666666666665</v>
      </c>
      <c r="AF20" s="59">
        <f>R20/2</f>
        <v>6707</v>
      </c>
      <c r="AG20" s="60"/>
      <c r="AH20" s="60">
        <f t="shared" si="7"/>
        <v>214239.33333333331</v>
      </c>
    </row>
    <row r="21" spans="2:34" s="22" customFormat="1" ht="54.75" customHeight="1" x14ac:dyDescent="0.2">
      <c r="B21" s="51">
        <v>15</v>
      </c>
      <c r="C21" s="51"/>
      <c r="D21" s="51"/>
      <c r="E21" s="52"/>
      <c r="F21" s="52"/>
      <c r="G21" s="52">
        <v>87</v>
      </c>
      <c r="H21" s="61" t="s">
        <v>100</v>
      </c>
      <c r="I21" s="50" t="s">
        <v>173</v>
      </c>
      <c r="J21" s="62" t="s">
        <v>155</v>
      </c>
      <c r="K21" s="63">
        <v>40391</v>
      </c>
      <c r="L21" s="64">
        <v>13</v>
      </c>
      <c r="M21" s="65">
        <v>30</v>
      </c>
      <c r="N21" s="65" t="s">
        <v>228</v>
      </c>
      <c r="O21" s="65" t="s">
        <v>234</v>
      </c>
      <c r="P21" s="66" t="s">
        <v>235</v>
      </c>
      <c r="Q21" s="66" t="s">
        <v>159</v>
      </c>
      <c r="R21" s="67">
        <v>10126.200000000001</v>
      </c>
      <c r="S21" s="90">
        <v>0</v>
      </c>
      <c r="T21" s="67">
        <v>742.04</v>
      </c>
      <c r="U21" s="67">
        <v>415.82</v>
      </c>
      <c r="V21" s="67">
        <v>160.08000000000001</v>
      </c>
      <c r="W21" s="90">
        <f>R21*0.03</f>
        <v>303.786</v>
      </c>
      <c r="X21" s="90">
        <f t="shared" si="0"/>
        <v>1772.085</v>
      </c>
      <c r="Y21" s="90">
        <f t="shared" si="1"/>
        <v>202.52400000000003</v>
      </c>
      <c r="Z21" s="113">
        <f t="shared" si="2"/>
        <v>303.786</v>
      </c>
      <c r="AA21" s="58">
        <f t="shared" si="3"/>
        <v>486.05760000000004</v>
      </c>
      <c r="AB21" s="86"/>
      <c r="AC21" s="86"/>
      <c r="AD21" s="87">
        <f t="shared" si="4"/>
        <v>16877</v>
      </c>
      <c r="AE21" s="59">
        <f t="shared" si="5"/>
        <v>1687.7</v>
      </c>
      <c r="AF21" s="59">
        <f>(R21+T21+U21+V21+W21)/2</f>
        <v>5873.9630000000006</v>
      </c>
      <c r="AG21" s="60"/>
      <c r="AH21" s="60">
        <f t="shared" si="7"/>
        <v>165413.77500000002</v>
      </c>
    </row>
    <row r="22" spans="2:34" s="22" customFormat="1" ht="54.75" customHeight="1" x14ac:dyDescent="0.2">
      <c r="B22" s="51">
        <v>16</v>
      </c>
      <c r="C22" s="51"/>
      <c r="D22" s="51"/>
      <c r="E22" s="52"/>
      <c r="F22" s="52"/>
      <c r="G22" s="52">
        <v>87</v>
      </c>
      <c r="H22" s="61" t="s">
        <v>101</v>
      </c>
      <c r="I22" s="50" t="s">
        <v>174</v>
      </c>
      <c r="J22" s="62" t="s">
        <v>156</v>
      </c>
      <c r="K22" s="63">
        <v>40940</v>
      </c>
      <c r="L22" s="64">
        <v>23</v>
      </c>
      <c r="M22" s="65">
        <v>40</v>
      </c>
      <c r="N22" s="65" t="s">
        <v>158</v>
      </c>
      <c r="O22" s="65" t="s">
        <v>237</v>
      </c>
      <c r="P22" s="66" t="s">
        <v>243</v>
      </c>
      <c r="Q22" s="66" t="s">
        <v>159</v>
      </c>
      <c r="R22" s="67">
        <v>38208</v>
      </c>
      <c r="S22" s="90">
        <v>0</v>
      </c>
      <c r="T22" s="67">
        <v>1808</v>
      </c>
      <c r="U22" s="67">
        <v>1299</v>
      </c>
      <c r="V22" s="67">
        <v>0</v>
      </c>
      <c r="W22" s="90">
        <v>0</v>
      </c>
      <c r="X22" s="90">
        <f t="shared" si="0"/>
        <v>6686.4</v>
      </c>
      <c r="Y22" s="90">
        <f t="shared" si="1"/>
        <v>764.16</v>
      </c>
      <c r="Z22" s="113">
        <f t="shared" si="2"/>
        <v>1146.24</v>
      </c>
      <c r="AA22" s="58">
        <f t="shared" si="3"/>
        <v>1833.9840000000002</v>
      </c>
      <c r="AB22" s="86"/>
      <c r="AC22" s="86"/>
      <c r="AD22" s="87">
        <f t="shared" si="4"/>
        <v>63679.999999999993</v>
      </c>
      <c r="AE22" s="59">
        <f t="shared" si="5"/>
        <v>6368</v>
      </c>
      <c r="AF22" s="59">
        <f t="shared" si="6"/>
        <v>19104</v>
      </c>
      <c r="AG22" s="60"/>
      <c r="AH22" s="60">
        <f t="shared" si="7"/>
        <v>584932</v>
      </c>
    </row>
    <row r="23" spans="2:34" s="22" customFormat="1" ht="54.75" customHeight="1" x14ac:dyDescent="0.2">
      <c r="B23" s="51">
        <v>17</v>
      </c>
      <c r="C23" s="51"/>
      <c r="D23" s="51"/>
      <c r="E23" s="52"/>
      <c r="F23" s="52"/>
      <c r="G23" s="52">
        <v>87</v>
      </c>
      <c r="H23" s="61" t="s">
        <v>102</v>
      </c>
      <c r="I23" s="50" t="s">
        <v>175</v>
      </c>
      <c r="J23" s="62" t="s">
        <v>156</v>
      </c>
      <c r="K23" s="63">
        <v>41928</v>
      </c>
      <c r="L23" s="64">
        <v>18</v>
      </c>
      <c r="M23" s="65">
        <v>40</v>
      </c>
      <c r="N23" s="65" t="s">
        <v>158</v>
      </c>
      <c r="O23" s="65" t="s">
        <v>244</v>
      </c>
      <c r="P23" s="66" t="s">
        <v>243</v>
      </c>
      <c r="Q23" s="66" t="s">
        <v>159</v>
      </c>
      <c r="R23" s="67">
        <v>22186</v>
      </c>
      <c r="S23" s="90">
        <v>0</v>
      </c>
      <c r="T23" s="67">
        <v>1465</v>
      </c>
      <c r="U23" s="67">
        <v>987</v>
      </c>
      <c r="V23" s="67">
        <v>0</v>
      </c>
      <c r="W23" s="90">
        <v>0</v>
      </c>
      <c r="X23" s="90">
        <f t="shared" si="0"/>
        <v>3882.5499999999997</v>
      </c>
      <c r="Y23" s="90">
        <f t="shared" si="1"/>
        <v>443.72</v>
      </c>
      <c r="Z23" s="113">
        <f t="shared" si="2"/>
        <v>665.57999999999993</v>
      </c>
      <c r="AA23" s="58">
        <f t="shared" si="3"/>
        <v>1064.9280000000001</v>
      </c>
      <c r="AB23" s="86"/>
      <c r="AC23" s="86"/>
      <c r="AD23" s="87">
        <f t="shared" si="4"/>
        <v>36976.666666666664</v>
      </c>
      <c r="AE23" s="59">
        <f t="shared" si="5"/>
        <v>3697.6666666666665</v>
      </c>
      <c r="AF23" s="59">
        <f t="shared" si="6"/>
        <v>11093</v>
      </c>
      <c r="AG23" s="60"/>
      <c r="AH23" s="60">
        <f t="shared" si="7"/>
        <v>347423.33333333337</v>
      </c>
    </row>
    <row r="24" spans="2:34" s="22" customFormat="1" ht="54.75" customHeight="1" x14ac:dyDescent="0.2">
      <c r="B24" s="51">
        <v>18</v>
      </c>
      <c r="C24" s="51"/>
      <c r="D24" s="51"/>
      <c r="E24" s="52"/>
      <c r="F24" s="52"/>
      <c r="G24" s="52">
        <v>87</v>
      </c>
      <c r="H24" s="61" t="s">
        <v>103</v>
      </c>
      <c r="I24" s="50" t="s">
        <v>176</v>
      </c>
      <c r="J24" s="62" t="s">
        <v>156</v>
      </c>
      <c r="K24" s="63">
        <v>34409</v>
      </c>
      <c r="L24" s="64">
        <v>16</v>
      </c>
      <c r="M24" s="65">
        <v>40</v>
      </c>
      <c r="N24" s="65" t="s">
        <v>158</v>
      </c>
      <c r="O24" s="65" t="s">
        <v>245</v>
      </c>
      <c r="P24" s="66" t="s">
        <v>243</v>
      </c>
      <c r="Q24" s="66" t="s">
        <v>159</v>
      </c>
      <c r="R24" s="67">
        <v>17213</v>
      </c>
      <c r="S24" s="90">
        <v>0</v>
      </c>
      <c r="T24" s="67">
        <v>1247</v>
      </c>
      <c r="U24" s="67">
        <v>779</v>
      </c>
      <c r="V24" s="67">
        <v>400.2</v>
      </c>
      <c r="W24" s="90">
        <v>0</v>
      </c>
      <c r="X24" s="90">
        <f t="shared" si="0"/>
        <v>3012.2749999999996</v>
      </c>
      <c r="Y24" s="90">
        <f t="shared" si="1"/>
        <v>344.26</v>
      </c>
      <c r="Z24" s="113">
        <f t="shared" si="2"/>
        <v>516.39</v>
      </c>
      <c r="AA24" s="58">
        <f t="shared" si="3"/>
        <v>826.22400000000005</v>
      </c>
      <c r="AB24" s="86"/>
      <c r="AC24" s="86"/>
      <c r="AD24" s="87">
        <f t="shared" si="4"/>
        <v>28688.333333333332</v>
      </c>
      <c r="AE24" s="59">
        <f t="shared" si="5"/>
        <v>2868.833333333333</v>
      </c>
      <c r="AF24" s="59">
        <f t="shared" si="6"/>
        <v>8606.5</v>
      </c>
      <c r="AG24" s="60"/>
      <c r="AH24" s="60">
        <f t="shared" si="7"/>
        <v>275834.06666666665</v>
      </c>
    </row>
    <row r="25" spans="2:34" s="22" customFormat="1" ht="54.75" customHeight="1" x14ac:dyDescent="0.2">
      <c r="B25" s="51">
        <v>19</v>
      </c>
      <c r="C25" s="51"/>
      <c r="D25" s="51"/>
      <c r="E25" s="52"/>
      <c r="F25" s="52"/>
      <c r="G25" s="52">
        <v>87</v>
      </c>
      <c r="H25" s="61" t="s">
        <v>104</v>
      </c>
      <c r="I25" s="50" t="s">
        <v>177</v>
      </c>
      <c r="J25" s="62" t="s">
        <v>155</v>
      </c>
      <c r="K25" s="63">
        <v>41671</v>
      </c>
      <c r="L25" s="64">
        <v>16</v>
      </c>
      <c r="M25" s="65">
        <v>40</v>
      </c>
      <c r="N25" s="65" t="s">
        <v>158</v>
      </c>
      <c r="O25" s="65" t="s">
        <v>246</v>
      </c>
      <c r="P25" s="66" t="s">
        <v>243</v>
      </c>
      <c r="Q25" s="66" t="s">
        <v>159</v>
      </c>
      <c r="R25" s="67">
        <v>17213</v>
      </c>
      <c r="S25" s="90">
        <v>0</v>
      </c>
      <c r="T25" s="67">
        <v>1247</v>
      </c>
      <c r="U25" s="67">
        <v>779</v>
      </c>
      <c r="V25" s="67">
        <v>0</v>
      </c>
      <c r="W25" s="90">
        <v>0</v>
      </c>
      <c r="X25" s="90">
        <f t="shared" si="0"/>
        <v>3012.2749999999996</v>
      </c>
      <c r="Y25" s="90">
        <f t="shared" si="1"/>
        <v>344.26</v>
      </c>
      <c r="Z25" s="113">
        <f t="shared" si="2"/>
        <v>516.39</v>
      </c>
      <c r="AA25" s="58">
        <f t="shared" si="3"/>
        <v>826.22400000000005</v>
      </c>
      <c r="AB25" s="86"/>
      <c r="AC25" s="86"/>
      <c r="AD25" s="87">
        <f t="shared" si="4"/>
        <v>28688.333333333332</v>
      </c>
      <c r="AE25" s="59">
        <f t="shared" si="5"/>
        <v>2868.833333333333</v>
      </c>
      <c r="AF25" s="59">
        <f t="shared" si="6"/>
        <v>8606.5</v>
      </c>
      <c r="AG25" s="60"/>
      <c r="AH25" s="60">
        <f t="shared" si="7"/>
        <v>271031.66666666669</v>
      </c>
    </row>
    <row r="26" spans="2:34" s="22" customFormat="1" ht="54.75" customHeight="1" x14ac:dyDescent="0.2">
      <c r="B26" s="51">
        <v>20</v>
      </c>
      <c r="C26" s="51"/>
      <c r="D26" s="51"/>
      <c r="E26" s="52"/>
      <c r="F26" s="52"/>
      <c r="G26" s="52">
        <v>87</v>
      </c>
      <c r="H26" s="61" t="s">
        <v>105</v>
      </c>
      <c r="I26" s="50" t="s">
        <v>178</v>
      </c>
      <c r="J26" s="62" t="s">
        <v>155</v>
      </c>
      <c r="K26" s="63">
        <v>38307</v>
      </c>
      <c r="L26" s="64">
        <v>14</v>
      </c>
      <c r="M26" s="65">
        <v>40</v>
      </c>
      <c r="N26" s="65" t="s">
        <v>228</v>
      </c>
      <c r="O26" s="65" t="s">
        <v>247</v>
      </c>
      <c r="P26" s="66" t="s">
        <v>243</v>
      </c>
      <c r="Q26" s="66" t="s">
        <v>159</v>
      </c>
      <c r="R26" s="67">
        <v>13967</v>
      </c>
      <c r="S26" s="90">
        <v>0</v>
      </c>
      <c r="T26" s="67">
        <v>1163</v>
      </c>
      <c r="U26" s="67">
        <v>722</v>
      </c>
      <c r="V26" s="67">
        <v>240.12</v>
      </c>
      <c r="W26" s="90">
        <f>R26*0.03</f>
        <v>419.01</v>
      </c>
      <c r="X26" s="90">
        <f t="shared" si="0"/>
        <v>2444.2249999999999</v>
      </c>
      <c r="Y26" s="90">
        <f t="shared" si="1"/>
        <v>279.34000000000003</v>
      </c>
      <c r="Z26" s="113">
        <f t="shared" si="2"/>
        <v>419.01</v>
      </c>
      <c r="AA26" s="58">
        <f t="shared" si="3"/>
        <v>670.41600000000005</v>
      </c>
      <c r="AB26" s="86"/>
      <c r="AC26" s="86"/>
      <c r="AD26" s="87">
        <f t="shared" si="4"/>
        <v>23278.333333333332</v>
      </c>
      <c r="AE26" s="59">
        <f t="shared" si="5"/>
        <v>2327.8333333333335</v>
      </c>
      <c r="AF26" s="59">
        <f>(R26+T26+U26+V26+W26)/2</f>
        <v>8255.5650000000005</v>
      </c>
      <c r="AG26" s="60"/>
      <c r="AH26" s="60">
        <f t="shared" si="7"/>
        <v>231995.29166666669</v>
      </c>
    </row>
    <row r="27" spans="2:34" s="22" customFormat="1" ht="54.75" customHeight="1" x14ac:dyDescent="0.2">
      <c r="B27" s="51">
        <v>21</v>
      </c>
      <c r="C27" s="51"/>
      <c r="D27" s="51"/>
      <c r="E27" s="52"/>
      <c r="F27" s="52"/>
      <c r="G27" s="52">
        <v>87</v>
      </c>
      <c r="H27" s="61" t="s">
        <v>106</v>
      </c>
      <c r="I27" s="50" t="s">
        <v>179</v>
      </c>
      <c r="J27" s="62" t="s">
        <v>156</v>
      </c>
      <c r="K27" s="63">
        <v>35977</v>
      </c>
      <c r="L27" s="64">
        <v>13</v>
      </c>
      <c r="M27" s="65">
        <v>40</v>
      </c>
      <c r="N27" s="65" t="s">
        <v>228</v>
      </c>
      <c r="O27" s="65" t="s">
        <v>234</v>
      </c>
      <c r="P27" s="66" t="s">
        <v>243</v>
      </c>
      <c r="Q27" s="66" t="s">
        <v>159</v>
      </c>
      <c r="R27" s="67">
        <v>13414</v>
      </c>
      <c r="S27" s="90">
        <v>0</v>
      </c>
      <c r="T27" s="67">
        <v>1128</v>
      </c>
      <c r="U27" s="67">
        <v>703</v>
      </c>
      <c r="V27" s="67">
        <v>320.16000000000003</v>
      </c>
      <c r="W27" s="90">
        <v>0</v>
      </c>
      <c r="X27" s="90">
        <f t="shared" si="0"/>
        <v>2347.4499999999998</v>
      </c>
      <c r="Y27" s="90">
        <f t="shared" si="1"/>
        <v>268.28000000000003</v>
      </c>
      <c r="Z27" s="113">
        <f t="shared" si="2"/>
        <v>402.41999999999996</v>
      </c>
      <c r="AA27" s="58">
        <f t="shared" si="3"/>
        <v>643.87199999999996</v>
      </c>
      <c r="AB27" s="86"/>
      <c r="AC27" s="86"/>
      <c r="AD27" s="87">
        <f t="shared" si="4"/>
        <v>22356.666666666668</v>
      </c>
      <c r="AE27" s="59">
        <f t="shared" si="5"/>
        <v>2235.6666666666665</v>
      </c>
      <c r="AF27" s="59">
        <f t="shared" si="6"/>
        <v>6707</v>
      </c>
      <c r="AG27" s="60"/>
      <c r="AH27" s="60">
        <f t="shared" si="7"/>
        <v>218081.2533333333</v>
      </c>
    </row>
    <row r="28" spans="2:34" s="22" customFormat="1" ht="54.75" customHeight="1" x14ac:dyDescent="0.2">
      <c r="B28" s="51">
        <v>22</v>
      </c>
      <c r="C28" s="51"/>
      <c r="D28" s="51"/>
      <c r="E28" s="52"/>
      <c r="F28" s="52"/>
      <c r="G28" s="52">
        <v>87</v>
      </c>
      <c r="H28" s="61" t="s">
        <v>107</v>
      </c>
      <c r="I28" s="50" t="s">
        <v>180</v>
      </c>
      <c r="J28" s="62" t="s">
        <v>156</v>
      </c>
      <c r="K28" s="63">
        <v>41676</v>
      </c>
      <c r="L28" s="64">
        <v>13</v>
      </c>
      <c r="M28" s="65">
        <v>30</v>
      </c>
      <c r="N28" s="65" t="s">
        <v>228</v>
      </c>
      <c r="O28" s="65" t="s">
        <v>234</v>
      </c>
      <c r="P28" s="66" t="s">
        <v>243</v>
      </c>
      <c r="Q28" s="66" t="s">
        <v>159</v>
      </c>
      <c r="R28" s="67">
        <v>10126.200000000001</v>
      </c>
      <c r="S28" s="90">
        <v>0</v>
      </c>
      <c r="T28" s="67">
        <v>742.04</v>
      </c>
      <c r="U28" s="67">
        <v>415.82</v>
      </c>
      <c r="V28" s="67">
        <v>0</v>
      </c>
      <c r="W28" s="90">
        <f>R28*0.03</f>
        <v>303.786</v>
      </c>
      <c r="X28" s="90">
        <f t="shared" si="0"/>
        <v>1772.085</v>
      </c>
      <c r="Y28" s="90">
        <f t="shared" si="1"/>
        <v>202.52400000000003</v>
      </c>
      <c r="Z28" s="113">
        <f t="shared" si="2"/>
        <v>303.786</v>
      </c>
      <c r="AA28" s="58">
        <f t="shared" si="3"/>
        <v>486.05760000000004</v>
      </c>
      <c r="AB28" s="86"/>
      <c r="AC28" s="86"/>
      <c r="AD28" s="87">
        <f t="shared" si="4"/>
        <v>16877</v>
      </c>
      <c r="AE28" s="59">
        <f t="shared" si="5"/>
        <v>1687.7</v>
      </c>
      <c r="AF28" s="59">
        <f>(R28+T28+U28+V28+W28)/2</f>
        <v>5793.9230000000007</v>
      </c>
      <c r="AG28" s="60"/>
      <c r="AH28" s="60">
        <f t="shared" si="7"/>
        <v>163412.77500000002</v>
      </c>
    </row>
    <row r="29" spans="2:34" s="22" customFormat="1" ht="54.75" customHeight="1" x14ac:dyDescent="0.2">
      <c r="B29" s="51">
        <v>23</v>
      </c>
      <c r="C29" s="51"/>
      <c r="D29" s="51"/>
      <c r="E29" s="52"/>
      <c r="F29" s="52"/>
      <c r="G29" s="52">
        <v>87</v>
      </c>
      <c r="H29" s="61" t="s">
        <v>108</v>
      </c>
      <c r="I29" s="50" t="s">
        <v>181</v>
      </c>
      <c r="J29" s="62" t="s">
        <v>155</v>
      </c>
      <c r="K29" s="63">
        <v>35930</v>
      </c>
      <c r="L29" s="64">
        <v>10</v>
      </c>
      <c r="M29" s="65">
        <v>40</v>
      </c>
      <c r="N29" s="65" t="s">
        <v>228</v>
      </c>
      <c r="O29" s="65" t="s">
        <v>248</v>
      </c>
      <c r="P29" s="66" t="s">
        <v>243</v>
      </c>
      <c r="Q29" s="66" t="s">
        <v>159</v>
      </c>
      <c r="R29" s="67">
        <v>12605</v>
      </c>
      <c r="S29" s="90">
        <v>0</v>
      </c>
      <c r="T29" s="67">
        <v>1046</v>
      </c>
      <c r="U29" s="67">
        <v>666</v>
      </c>
      <c r="V29" s="67">
        <v>320.16000000000003</v>
      </c>
      <c r="W29" s="90">
        <v>0</v>
      </c>
      <c r="X29" s="90">
        <f t="shared" si="0"/>
        <v>2205.875</v>
      </c>
      <c r="Y29" s="90">
        <f t="shared" si="1"/>
        <v>252.1</v>
      </c>
      <c r="Z29" s="113">
        <f t="shared" si="2"/>
        <v>378.15</v>
      </c>
      <c r="AA29" s="58">
        <f t="shared" si="3"/>
        <v>605.04</v>
      </c>
      <c r="AB29" s="86"/>
      <c r="AC29" s="86"/>
      <c r="AD29" s="87">
        <f t="shared" si="4"/>
        <v>21008.333333333336</v>
      </c>
      <c r="AE29" s="59">
        <f t="shared" si="5"/>
        <v>2100.8333333333335</v>
      </c>
      <c r="AF29" s="59">
        <f t="shared" si="6"/>
        <v>6302.5</v>
      </c>
      <c r="AG29" s="60"/>
      <c r="AH29" s="60">
        <f t="shared" si="7"/>
        <v>205057.58666666667</v>
      </c>
    </row>
    <row r="30" spans="2:34" s="22" customFormat="1" ht="54.75" customHeight="1" x14ac:dyDescent="0.2">
      <c r="B30" s="51">
        <v>24</v>
      </c>
      <c r="C30" s="51"/>
      <c r="D30" s="51"/>
      <c r="E30" s="52"/>
      <c r="F30" s="52"/>
      <c r="G30" s="52">
        <v>87</v>
      </c>
      <c r="H30" s="61" t="s">
        <v>109</v>
      </c>
      <c r="I30" s="50" t="s">
        <v>182</v>
      </c>
      <c r="J30" s="62" t="s">
        <v>155</v>
      </c>
      <c r="K30" s="63">
        <v>37622</v>
      </c>
      <c r="L30" s="64">
        <v>8</v>
      </c>
      <c r="M30" s="65">
        <v>40</v>
      </c>
      <c r="N30" s="65" t="s">
        <v>228</v>
      </c>
      <c r="O30" s="65" t="s">
        <v>249</v>
      </c>
      <c r="P30" s="66" t="s">
        <v>243</v>
      </c>
      <c r="Q30" s="66" t="s">
        <v>159</v>
      </c>
      <c r="R30" s="67">
        <v>11481</v>
      </c>
      <c r="S30" s="90">
        <v>0</v>
      </c>
      <c r="T30" s="67">
        <v>941</v>
      </c>
      <c r="U30" s="67">
        <v>645</v>
      </c>
      <c r="V30" s="67">
        <v>240.12</v>
      </c>
      <c r="W30" s="90">
        <v>0</v>
      </c>
      <c r="X30" s="90">
        <f t="shared" si="0"/>
        <v>2009.175</v>
      </c>
      <c r="Y30" s="90">
        <f t="shared" si="1"/>
        <v>229.62</v>
      </c>
      <c r="Z30" s="113">
        <f t="shared" si="2"/>
        <v>344.43</v>
      </c>
      <c r="AA30" s="58">
        <f t="shared" si="3"/>
        <v>551.08799999999997</v>
      </c>
      <c r="AB30" s="86"/>
      <c r="AC30" s="86"/>
      <c r="AD30" s="87">
        <f t="shared" si="4"/>
        <v>19135</v>
      </c>
      <c r="AE30" s="59">
        <f t="shared" si="5"/>
        <v>1913.5</v>
      </c>
      <c r="AF30" s="59">
        <f t="shared" si="6"/>
        <v>5740.5</v>
      </c>
      <c r="AG30" s="60"/>
      <c r="AH30" s="60">
        <f t="shared" si="7"/>
        <v>186474.44</v>
      </c>
    </row>
    <row r="31" spans="2:34" s="22" customFormat="1" ht="54.75" customHeight="1" x14ac:dyDescent="0.2">
      <c r="B31" s="51">
        <v>25</v>
      </c>
      <c r="C31" s="51"/>
      <c r="D31" s="51"/>
      <c r="E31" s="52"/>
      <c r="F31" s="52"/>
      <c r="G31" s="52">
        <v>87</v>
      </c>
      <c r="H31" s="61" t="s">
        <v>110</v>
      </c>
      <c r="I31" s="50" t="s">
        <v>183</v>
      </c>
      <c r="J31" s="62" t="s">
        <v>155</v>
      </c>
      <c r="K31" s="63">
        <v>41380</v>
      </c>
      <c r="L31" s="64">
        <v>23</v>
      </c>
      <c r="M31" s="65">
        <v>40</v>
      </c>
      <c r="N31" s="65" t="s">
        <v>158</v>
      </c>
      <c r="O31" s="65" t="s">
        <v>237</v>
      </c>
      <c r="P31" s="66" t="s">
        <v>250</v>
      </c>
      <c r="Q31" s="66" t="s">
        <v>159</v>
      </c>
      <c r="R31" s="67">
        <v>38208</v>
      </c>
      <c r="S31" s="90">
        <v>0</v>
      </c>
      <c r="T31" s="67">
        <v>1808</v>
      </c>
      <c r="U31" s="67">
        <v>1299</v>
      </c>
      <c r="V31" s="67">
        <v>0</v>
      </c>
      <c r="W31" s="90">
        <v>0</v>
      </c>
      <c r="X31" s="90">
        <f t="shared" si="0"/>
        <v>6686.4</v>
      </c>
      <c r="Y31" s="90">
        <f t="shared" si="1"/>
        <v>764.16</v>
      </c>
      <c r="Z31" s="113">
        <f t="shared" si="2"/>
        <v>1146.24</v>
      </c>
      <c r="AA31" s="58">
        <f t="shared" si="3"/>
        <v>1833.9840000000002</v>
      </c>
      <c r="AB31" s="86"/>
      <c r="AC31" s="86"/>
      <c r="AD31" s="87">
        <f t="shared" si="4"/>
        <v>63679.999999999993</v>
      </c>
      <c r="AE31" s="59">
        <f t="shared" si="5"/>
        <v>6368</v>
      </c>
      <c r="AF31" s="59">
        <f t="shared" si="6"/>
        <v>19104</v>
      </c>
      <c r="AG31" s="60"/>
      <c r="AH31" s="60">
        <f t="shared" si="7"/>
        <v>584932</v>
      </c>
    </row>
    <row r="32" spans="2:34" s="22" customFormat="1" ht="54.75" customHeight="1" x14ac:dyDescent="0.2">
      <c r="B32" s="51">
        <v>26</v>
      </c>
      <c r="C32" s="51"/>
      <c r="D32" s="51"/>
      <c r="E32" s="52"/>
      <c r="F32" s="52"/>
      <c r="G32" s="52">
        <v>87</v>
      </c>
      <c r="H32" s="61" t="s">
        <v>111</v>
      </c>
      <c r="I32" s="50" t="s">
        <v>184</v>
      </c>
      <c r="J32" s="62" t="s">
        <v>156</v>
      </c>
      <c r="K32" s="63">
        <v>41944</v>
      </c>
      <c r="L32" s="64">
        <v>21</v>
      </c>
      <c r="M32" s="65">
        <v>40</v>
      </c>
      <c r="N32" s="65" t="s">
        <v>158</v>
      </c>
      <c r="O32" s="65" t="s">
        <v>251</v>
      </c>
      <c r="P32" s="66" t="s">
        <v>250</v>
      </c>
      <c r="Q32" s="66" t="s">
        <v>159</v>
      </c>
      <c r="R32" s="67">
        <v>30883</v>
      </c>
      <c r="S32" s="90">
        <v>0</v>
      </c>
      <c r="T32" s="67">
        <v>1671</v>
      </c>
      <c r="U32" s="67">
        <v>1133</v>
      </c>
      <c r="V32" s="67">
        <v>0</v>
      </c>
      <c r="W32" s="90">
        <v>0</v>
      </c>
      <c r="X32" s="90">
        <f t="shared" si="0"/>
        <v>5404.5249999999996</v>
      </c>
      <c r="Y32" s="90">
        <f t="shared" si="1"/>
        <v>617.66</v>
      </c>
      <c r="Z32" s="113">
        <f t="shared" si="2"/>
        <v>926.49</v>
      </c>
      <c r="AA32" s="58">
        <f t="shared" si="3"/>
        <v>1482.384</v>
      </c>
      <c r="AB32" s="86"/>
      <c r="AC32" s="86"/>
      <c r="AD32" s="87">
        <f t="shared" si="4"/>
        <v>51471.666666666672</v>
      </c>
      <c r="AE32" s="59">
        <f t="shared" si="5"/>
        <v>5147.166666666667</v>
      </c>
      <c r="AF32" s="59">
        <f t="shared" si="6"/>
        <v>15441.5</v>
      </c>
      <c r="AG32" s="60"/>
      <c r="AH32" s="60">
        <f t="shared" si="7"/>
        <v>476304.33333333337</v>
      </c>
    </row>
    <row r="33" spans="2:34" s="22" customFormat="1" ht="54.75" customHeight="1" x14ac:dyDescent="0.2">
      <c r="B33" s="51">
        <v>27</v>
      </c>
      <c r="C33" s="51"/>
      <c r="D33" s="51"/>
      <c r="E33" s="52"/>
      <c r="F33" s="52"/>
      <c r="G33" s="52">
        <v>87</v>
      </c>
      <c r="H33" s="61" t="s">
        <v>112</v>
      </c>
      <c r="I33" s="50" t="s">
        <v>185</v>
      </c>
      <c r="J33" s="62" t="s">
        <v>155</v>
      </c>
      <c r="K33" s="63">
        <v>41652</v>
      </c>
      <c r="L33" s="64">
        <v>21</v>
      </c>
      <c r="M33" s="65">
        <v>40</v>
      </c>
      <c r="N33" s="65" t="s">
        <v>158</v>
      </c>
      <c r="O33" s="65" t="s">
        <v>252</v>
      </c>
      <c r="P33" s="66" t="s">
        <v>250</v>
      </c>
      <c r="Q33" s="66" t="s">
        <v>159</v>
      </c>
      <c r="R33" s="67">
        <v>30883</v>
      </c>
      <c r="S33" s="90">
        <v>0</v>
      </c>
      <c r="T33" s="67">
        <v>1671</v>
      </c>
      <c r="U33" s="67">
        <v>1133</v>
      </c>
      <c r="V33" s="67">
        <v>0</v>
      </c>
      <c r="W33" s="90">
        <v>0</v>
      </c>
      <c r="X33" s="90">
        <f t="shared" si="0"/>
        <v>5404.5249999999996</v>
      </c>
      <c r="Y33" s="90">
        <f t="shared" si="1"/>
        <v>617.66</v>
      </c>
      <c r="Z33" s="113">
        <f t="shared" si="2"/>
        <v>926.49</v>
      </c>
      <c r="AA33" s="58">
        <f t="shared" si="3"/>
        <v>1482.384</v>
      </c>
      <c r="AB33" s="86"/>
      <c r="AC33" s="86"/>
      <c r="AD33" s="87">
        <f t="shared" si="4"/>
        <v>51471.666666666672</v>
      </c>
      <c r="AE33" s="59">
        <f t="shared" si="5"/>
        <v>5147.166666666667</v>
      </c>
      <c r="AF33" s="59">
        <f t="shared" si="6"/>
        <v>15441.5</v>
      </c>
      <c r="AG33" s="60"/>
      <c r="AH33" s="60">
        <f t="shared" si="7"/>
        <v>476304.33333333337</v>
      </c>
    </row>
    <row r="34" spans="2:34" s="22" customFormat="1" ht="54.75" customHeight="1" x14ac:dyDescent="0.2">
      <c r="B34" s="51">
        <v>28</v>
      </c>
      <c r="C34" s="51"/>
      <c r="D34" s="51"/>
      <c r="E34" s="52"/>
      <c r="F34" s="52"/>
      <c r="G34" s="52">
        <v>87</v>
      </c>
      <c r="H34" s="116" t="s">
        <v>309</v>
      </c>
      <c r="I34" s="50" t="s">
        <v>307</v>
      </c>
      <c r="J34" s="62" t="s">
        <v>155</v>
      </c>
      <c r="K34" s="63">
        <v>42720</v>
      </c>
      <c r="L34" s="64">
        <v>17</v>
      </c>
      <c r="M34" s="65">
        <v>40</v>
      </c>
      <c r="N34" s="65" t="s">
        <v>158</v>
      </c>
      <c r="O34" s="65" t="s">
        <v>253</v>
      </c>
      <c r="P34" s="66" t="s">
        <v>250</v>
      </c>
      <c r="Q34" s="66" t="s">
        <v>159</v>
      </c>
      <c r="R34" s="67">
        <v>19532</v>
      </c>
      <c r="S34" s="90">
        <v>0</v>
      </c>
      <c r="T34" s="67">
        <v>1286</v>
      </c>
      <c r="U34" s="67">
        <v>857</v>
      </c>
      <c r="V34" s="67">
        <v>0</v>
      </c>
      <c r="W34" s="90">
        <v>0</v>
      </c>
      <c r="X34" s="90">
        <f t="shared" si="0"/>
        <v>3418.1</v>
      </c>
      <c r="Y34" s="90">
        <f t="shared" si="1"/>
        <v>390.64</v>
      </c>
      <c r="Z34" s="113">
        <f t="shared" si="2"/>
        <v>585.95999999999992</v>
      </c>
      <c r="AA34" s="58">
        <f t="shared" si="3"/>
        <v>937.53600000000006</v>
      </c>
      <c r="AB34" s="86"/>
      <c r="AC34" s="86"/>
      <c r="AD34" s="87">
        <f t="shared" si="4"/>
        <v>32553.333333333336</v>
      </c>
      <c r="AE34" s="59">
        <f t="shared" si="5"/>
        <v>3255.3333333333335</v>
      </c>
      <c r="AF34" s="59">
        <f t="shared" si="6"/>
        <v>9766</v>
      </c>
      <c r="AG34" s="60"/>
      <c r="AH34" s="60">
        <f t="shared" si="7"/>
        <v>305674.66666666663</v>
      </c>
    </row>
    <row r="35" spans="2:34" s="22" customFormat="1" ht="54.75" customHeight="1" x14ac:dyDescent="0.2">
      <c r="B35" s="51">
        <v>29</v>
      </c>
      <c r="C35" s="51"/>
      <c r="D35" s="51"/>
      <c r="E35" s="52"/>
      <c r="F35" s="52"/>
      <c r="G35" s="52">
        <v>87</v>
      </c>
      <c r="H35" s="61" t="s">
        <v>114</v>
      </c>
      <c r="I35" s="50" t="s">
        <v>187</v>
      </c>
      <c r="J35" s="62" t="s">
        <v>155</v>
      </c>
      <c r="K35" s="63">
        <v>36571</v>
      </c>
      <c r="L35" s="64">
        <v>17</v>
      </c>
      <c r="M35" s="65">
        <v>40</v>
      </c>
      <c r="N35" s="65" t="s">
        <v>158</v>
      </c>
      <c r="O35" s="65" t="s">
        <v>254</v>
      </c>
      <c r="P35" s="66" t="s">
        <v>250</v>
      </c>
      <c r="Q35" s="66" t="s">
        <v>159</v>
      </c>
      <c r="R35" s="67">
        <v>19032</v>
      </c>
      <c r="S35" s="90">
        <v>0</v>
      </c>
      <c r="T35" s="67">
        <v>1286</v>
      </c>
      <c r="U35" s="67">
        <v>857</v>
      </c>
      <c r="V35" s="67">
        <v>320.16000000000003</v>
      </c>
      <c r="W35" s="90">
        <v>0</v>
      </c>
      <c r="X35" s="90">
        <f t="shared" si="0"/>
        <v>3330.6</v>
      </c>
      <c r="Y35" s="90">
        <f t="shared" si="1"/>
        <v>380.64</v>
      </c>
      <c r="Z35" s="113">
        <f t="shared" si="2"/>
        <v>570.95999999999992</v>
      </c>
      <c r="AA35" s="58">
        <f t="shared" si="3"/>
        <v>913.53600000000006</v>
      </c>
      <c r="AB35" s="86"/>
      <c r="AC35" s="86"/>
      <c r="AD35" s="87">
        <f t="shared" si="4"/>
        <v>31720</v>
      </c>
      <c r="AE35" s="59">
        <f t="shared" si="5"/>
        <v>3172</v>
      </c>
      <c r="AF35" s="59">
        <f t="shared" si="6"/>
        <v>9516</v>
      </c>
      <c r="AG35" s="60"/>
      <c r="AH35" s="60">
        <f t="shared" si="7"/>
        <v>302349.92</v>
      </c>
    </row>
    <row r="36" spans="2:34" s="22" customFormat="1" ht="54.75" customHeight="1" x14ac:dyDescent="0.2">
      <c r="B36" s="93">
        <v>30</v>
      </c>
      <c r="C36" s="93"/>
      <c r="D36" s="93"/>
      <c r="E36" s="94"/>
      <c r="F36" s="94"/>
      <c r="G36" s="94">
        <v>87</v>
      </c>
      <c r="H36" s="95"/>
      <c r="I36" s="96" t="s">
        <v>302</v>
      </c>
      <c r="J36" s="97"/>
      <c r="K36" s="98"/>
      <c r="L36" s="99">
        <v>17</v>
      </c>
      <c r="M36" s="100">
        <v>40</v>
      </c>
      <c r="N36" s="100" t="s">
        <v>158</v>
      </c>
      <c r="O36" s="100" t="s">
        <v>255</v>
      </c>
      <c r="P36" s="101" t="s">
        <v>250</v>
      </c>
      <c r="Q36" s="101" t="s">
        <v>159</v>
      </c>
      <c r="R36" s="102">
        <v>0</v>
      </c>
      <c r="S36" s="103">
        <v>0</v>
      </c>
      <c r="T36" s="102">
        <v>0</v>
      </c>
      <c r="U36" s="102">
        <v>0</v>
      </c>
      <c r="V36" s="102">
        <v>0</v>
      </c>
      <c r="W36" s="103">
        <v>0</v>
      </c>
      <c r="X36" s="90">
        <f t="shared" si="0"/>
        <v>0</v>
      </c>
      <c r="Y36" s="103">
        <f t="shared" si="1"/>
        <v>0</v>
      </c>
      <c r="Z36" s="114">
        <f t="shared" si="2"/>
        <v>0</v>
      </c>
      <c r="AA36" s="58">
        <f t="shared" si="3"/>
        <v>0</v>
      </c>
      <c r="AB36" s="104"/>
      <c r="AC36" s="104"/>
      <c r="AD36" s="105">
        <f t="shared" si="4"/>
        <v>0</v>
      </c>
      <c r="AE36" s="106">
        <f t="shared" si="5"/>
        <v>0</v>
      </c>
      <c r="AF36" s="106">
        <f t="shared" si="6"/>
        <v>0</v>
      </c>
      <c r="AG36" s="107"/>
      <c r="AH36" s="107">
        <f t="shared" si="7"/>
        <v>0</v>
      </c>
    </row>
    <row r="37" spans="2:34" s="22" customFormat="1" ht="54.75" customHeight="1" x14ac:dyDescent="0.2">
      <c r="B37" s="51">
        <v>31</v>
      </c>
      <c r="C37" s="51"/>
      <c r="D37" s="51"/>
      <c r="E37" s="52"/>
      <c r="F37" s="52"/>
      <c r="G37" s="52">
        <v>87</v>
      </c>
      <c r="H37" s="61" t="s">
        <v>115</v>
      </c>
      <c r="I37" s="50" t="s">
        <v>188</v>
      </c>
      <c r="J37" s="62" t="s">
        <v>156</v>
      </c>
      <c r="K37" s="63">
        <v>39363</v>
      </c>
      <c r="L37" s="64">
        <v>17</v>
      </c>
      <c r="M37" s="65">
        <v>40</v>
      </c>
      <c r="N37" s="65" t="s">
        <v>158</v>
      </c>
      <c r="O37" s="65" t="s">
        <v>256</v>
      </c>
      <c r="P37" s="66" t="s">
        <v>250</v>
      </c>
      <c r="Q37" s="66" t="s">
        <v>159</v>
      </c>
      <c r="R37" s="67">
        <v>19032</v>
      </c>
      <c r="S37" s="90">
        <v>0</v>
      </c>
      <c r="T37" s="67">
        <v>1286</v>
      </c>
      <c r="U37" s="67">
        <v>857</v>
      </c>
      <c r="V37" s="67">
        <v>240.12</v>
      </c>
      <c r="W37" s="90">
        <v>0</v>
      </c>
      <c r="X37" s="90">
        <f t="shared" si="0"/>
        <v>3330.6</v>
      </c>
      <c r="Y37" s="90">
        <f t="shared" si="1"/>
        <v>380.64</v>
      </c>
      <c r="Z37" s="113">
        <f t="shared" si="2"/>
        <v>570.95999999999992</v>
      </c>
      <c r="AA37" s="58">
        <f t="shared" si="3"/>
        <v>913.53600000000006</v>
      </c>
      <c r="AB37" s="86"/>
      <c r="AC37" s="86"/>
      <c r="AD37" s="87">
        <f t="shared" si="4"/>
        <v>31720</v>
      </c>
      <c r="AE37" s="59">
        <f t="shared" si="5"/>
        <v>3172</v>
      </c>
      <c r="AF37" s="59">
        <f t="shared" si="6"/>
        <v>9516</v>
      </c>
      <c r="AG37" s="60"/>
      <c r="AH37" s="60">
        <f t="shared" si="7"/>
        <v>301389.44</v>
      </c>
    </row>
    <row r="38" spans="2:34" s="22" customFormat="1" ht="54.75" customHeight="1" x14ac:dyDescent="0.2">
      <c r="B38" s="51">
        <v>32</v>
      </c>
      <c r="C38" s="51"/>
      <c r="D38" s="51"/>
      <c r="E38" s="52"/>
      <c r="F38" s="52"/>
      <c r="G38" s="52">
        <v>87</v>
      </c>
      <c r="H38" s="61" t="s">
        <v>116</v>
      </c>
      <c r="I38" s="50" t="s">
        <v>189</v>
      </c>
      <c r="J38" s="62" t="s">
        <v>155</v>
      </c>
      <c r="K38" s="63">
        <v>40345</v>
      </c>
      <c r="L38" s="64">
        <v>17</v>
      </c>
      <c r="M38" s="65">
        <v>40</v>
      </c>
      <c r="N38" s="65" t="s">
        <v>158</v>
      </c>
      <c r="O38" s="65" t="s">
        <v>256</v>
      </c>
      <c r="P38" s="66" t="s">
        <v>250</v>
      </c>
      <c r="Q38" s="66" t="s">
        <v>159</v>
      </c>
      <c r="R38" s="67">
        <v>19032</v>
      </c>
      <c r="S38" s="90">
        <v>0</v>
      </c>
      <c r="T38" s="67">
        <v>1286</v>
      </c>
      <c r="U38" s="67">
        <v>857</v>
      </c>
      <c r="V38" s="67">
        <v>160.08000000000001</v>
      </c>
      <c r="W38" s="90">
        <v>0</v>
      </c>
      <c r="X38" s="90">
        <f t="shared" si="0"/>
        <v>3330.6</v>
      </c>
      <c r="Y38" s="90">
        <f t="shared" si="1"/>
        <v>380.64</v>
      </c>
      <c r="Z38" s="113">
        <f t="shared" si="2"/>
        <v>570.95999999999992</v>
      </c>
      <c r="AA38" s="58">
        <f t="shared" si="3"/>
        <v>913.53600000000006</v>
      </c>
      <c r="AB38" s="86"/>
      <c r="AC38" s="86"/>
      <c r="AD38" s="87">
        <f t="shared" si="4"/>
        <v>31720</v>
      </c>
      <c r="AE38" s="59">
        <f t="shared" si="5"/>
        <v>3172</v>
      </c>
      <c r="AF38" s="59">
        <f t="shared" si="6"/>
        <v>9516</v>
      </c>
      <c r="AG38" s="60"/>
      <c r="AH38" s="60">
        <f t="shared" si="7"/>
        <v>300428.96000000002</v>
      </c>
    </row>
    <row r="39" spans="2:34" s="22" customFormat="1" ht="54.75" customHeight="1" x14ac:dyDescent="0.2">
      <c r="B39" s="51">
        <v>33</v>
      </c>
      <c r="C39" s="51"/>
      <c r="D39" s="51"/>
      <c r="E39" s="52"/>
      <c r="F39" s="52"/>
      <c r="G39" s="52">
        <v>87</v>
      </c>
      <c r="H39" s="61" t="s">
        <v>117</v>
      </c>
      <c r="I39" s="50" t="s">
        <v>190</v>
      </c>
      <c r="J39" s="62" t="s">
        <v>155</v>
      </c>
      <c r="K39" s="63">
        <v>36040</v>
      </c>
      <c r="L39" s="64">
        <v>16</v>
      </c>
      <c r="M39" s="65">
        <v>40</v>
      </c>
      <c r="N39" s="65" t="s">
        <v>158</v>
      </c>
      <c r="O39" s="65" t="s">
        <v>257</v>
      </c>
      <c r="P39" s="66" t="s">
        <v>250</v>
      </c>
      <c r="Q39" s="66" t="s">
        <v>159</v>
      </c>
      <c r="R39" s="67">
        <v>17213</v>
      </c>
      <c r="S39" s="90">
        <v>0</v>
      </c>
      <c r="T39" s="67">
        <v>1247</v>
      </c>
      <c r="U39" s="67">
        <v>779</v>
      </c>
      <c r="V39" s="67">
        <v>320.16000000000003</v>
      </c>
      <c r="W39" s="90">
        <v>0</v>
      </c>
      <c r="X39" s="90">
        <f t="shared" si="0"/>
        <v>3012.2749999999996</v>
      </c>
      <c r="Y39" s="90">
        <f t="shared" si="1"/>
        <v>344.26</v>
      </c>
      <c r="Z39" s="113">
        <f t="shared" si="2"/>
        <v>516.39</v>
      </c>
      <c r="AA39" s="58">
        <f t="shared" si="3"/>
        <v>826.22400000000005</v>
      </c>
      <c r="AB39" s="86"/>
      <c r="AC39" s="86"/>
      <c r="AD39" s="87">
        <f t="shared" si="4"/>
        <v>28688.333333333332</v>
      </c>
      <c r="AE39" s="59">
        <f t="shared" si="5"/>
        <v>2868.833333333333</v>
      </c>
      <c r="AF39" s="59">
        <f t="shared" si="6"/>
        <v>8606.5</v>
      </c>
      <c r="AG39" s="60"/>
      <c r="AH39" s="60">
        <f t="shared" si="7"/>
        <v>274873.58666666661</v>
      </c>
    </row>
    <row r="40" spans="2:34" s="22" customFormat="1" ht="54.75" customHeight="1" x14ac:dyDescent="0.2">
      <c r="B40" s="51">
        <v>34</v>
      </c>
      <c r="C40" s="51"/>
      <c r="D40" s="51"/>
      <c r="E40" s="52"/>
      <c r="F40" s="52"/>
      <c r="G40" s="52">
        <v>87</v>
      </c>
      <c r="H40" s="61"/>
      <c r="I40" s="50" t="s">
        <v>306</v>
      </c>
      <c r="J40" s="62"/>
      <c r="K40" s="63"/>
      <c r="L40" s="64">
        <v>15</v>
      </c>
      <c r="M40" s="65">
        <v>40</v>
      </c>
      <c r="N40" s="65" t="s">
        <v>158</v>
      </c>
      <c r="O40" s="65" t="s">
        <v>258</v>
      </c>
      <c r="P40" s="66" t="s">
        <v>250</v>
      </c>
      <c r="Q40" s="66" t="s">
        <v>159</v>
      </c>
      <c r="R40" s="67">
        <v>15425</v>
      </c>
      <c r="S40" s="90">
        <v>0</v>
      </c>
      <c r="T40" s="67">
        <v>1206</v>
      </c>
      <c r="U40" s="67">
        <v>755</v>
      </c>
      <c r="V40" s="67">
        <v>0</v>
      </c>
      <c r="W40" s="90">
        <v>0</v>
      </c>
      <c r="X40" s="90">
        <f t="shared" si="0"/>
        <v>2699.375</v>
      </c>
      <c r="Y40" s="90">
        <f t="shared" si="1"/>
        <v>308.5</v>
      </c>
      <c r="Z40" s="113">
        <f t="shared" si="2"/>
        <v>462.75</v>
      </c>
      <c r="AA40" s="58">
        <f t="shared" si="3"/>
        <v>740.4</v>
      </c>
      <c r="AB40" s="86"/>
      <c r="AC40" s="86"/>
      <c r="AD40" s="87">
        <f t="shared" si="4"/>
        <v>25708.333333333332</v>
      </c>
      <c r="AE40" s="59">
        <f t="shared" si="5"/>
        <v>2570.833333333333</v>
      </c>
      <c r="AF40" s="59">
        <f t="shared" si="6"/>
        <v>7712.5</v>
      </c>
      <c r="AG40" s="60"/>
      <c r="AH40" s="60">
        <f t="shared" si="7"/>
        <v>244623.66666666669</v>
      </c>
    </row>
    <row r="41" spans="2:34" s="22" customFormat="1" ht="54.75" customHeight="1" x14ac:dyDescent="0.2">
      <c r="B41" s="51">
        <v>35</v>
      </c>
      <c r="C41" s="51"/>
      <c r="D41" s="51"/>
      <c r="E41" s="52"/>
      <c r="F41" s="52"/>
      <c r="G41" s="52">
        <v>87</v>
      </c>
      <c r="H41" s="61" t="s">
        <v>118</v>
      </c>
      <c r="I41" s="50" t="s">
        <v>191</v>
      </c>
      <c r="J41" s="62" t="s">
        <v>155</v>
      </c>
      <c r="K41" s="63">
        <v>38214</v>
      </c>
      <c r="L41" s="64">
        <v>14</v>
      </c>
      <c r="M41" s="65">
        <v>40</v>
      </c>
      <c r="N41" s="65" t="s">
        <v>158</v>
      </c>
      <c r="O41" s="65" t="s">
        <v>259</v>
      </c>
      <c r="P41" s="66" t="s">
        <v>250</v>
      </c>
      <c r="Q41" s="66" t="s">
        <v>159</v>
      </c>
      <c r="R41" s="67">
        <v>13967</v>
      </c>
      <c r="S41" s="90">
        <v>0</v>
      </c>
      <c r="T41" s="67">
        <v>1163</v>
      </c>
      <c r="U41" s="67">
        <v>722</v>
      </c>
      <c r="V41" s="67">
        <v>240.12</v>
      </c>
      <c r="W41" s="90">
        <v>0</v>
      </c>
      <c r="X41" s="90">
        <f t="shared" si="0"/>
        <v>2444.2249999999999</v>
      </c>
      <c r="Y41" s="90">
        <f t="shared" si="1"/>
        <v>279.34000000000003</v>
      </c>
      <c r="Z41" s="113">
        <f t="shared" si="2"/>
        <v>419.01</v>
      </c>
      <c r="AA41" s="58">
        <f t="shared" si="3"/>
        <v>670.41600000000005</v>
      </c>
      <c r="AB41" s="86"/>
      <c r="AC41" s="86"/>
      <c r="AD41" s="87">
        <f t="shared" si="4"/>
        <v>23278.333333333332</v>
      </c>
      <c r="AE41" s="59">
        <f t="shared" si="5"/>
        <v>2327.8333333333335</v>
      </c>
      <c r="AF41" s="59">
        <f t="shared" si="6"/>
        <v>6983.5</v>
      </c>
      <c r="AG41" s="60"/>
      <c r="AH41" s="60">
        <f t="shared" si="7"/>
        <v>225695.10666666669</v>
      </c>
    </row>
    <row r="42" spans="2:34" s="22" customFormat="1" ht="54.75" customHeight="1" x14ac:dyDescent="0.2">
      <c r="B42" s="51">
        <v>36</v>
      </c>
      <c r="C42" s="51"/>
      <c r="D42" s="51"/>
      <c r="E42" s="52"/>
      <c r="F42" s="52"/>
      <c r="G42" s="52">
        <v>87</v>
      </c>
      <c r="H42" s="61"/>
      <c r="I42" s="50" t="s">
        <v>306</v>
      </c>
      <c r="J42" s="62"/>
      <c r="K42" s="63"/>
      <c r="L42" s="64">
        <v>10</v>
      </c>
      <c r="M42" s="65">
        <v>40</v>
      </c>
      <c r="N42" s="65" t="s">
        <v>228</v>
      </c>
      <c r="O42" s="65" t="s">
        <v>260</v>
      </c>
      <c r="P42" s="66" t="s">
        <v>250</v>
      </c>
      <c r="Q42" s="66" t="s">
        <v>159</v>
      </c>
      <c r="R42" s="67">
        <v>12605</v>
      </c>
      <c r="S42" s="90">
        <v>0</v>
      </c>
      <c r="T42" s="67">
        <v>1021</v>
      </c>
      <c r="U42" s="67">
        <v>666</v>
      </c>
      <c r="V42" s="67">
        <v>0</v>
      </c>
      <c r="W42" s="90">
        <v>0</v>
      </c>
      <c r="X42" s="90">
        <f t="shared" si="0"/>
        <v>2205.875</v>
      </c>
      <c r="Y42" s="90">
        <f t="shared" si="1"/>
        <v>252.1</v>
      </c>
      <c r="Z42" s="113">
        <f t="shared" si="2"/>
        <v>378.15</v>
      </c>
      <c r="AA42" s="58">
        <f t="shared" si="3"/>
        <v>605.04</v>
      </c>
      <c r="AB42" s="86"/>
      <c r="AC42" s="86"/>
      <c r="AD42" s="87">
        <f t="shared" si="4"/>
        <v>21008.333333333336</v>
      </c>
      <c r="AE42" s="59">
        <f t="shared" si="5"/>
        <v>2100.8333333333335</v>
      </c>
      <c r="AF42" s="59">
        <f t="shared" si="6"/>
        <v>6302.5</v>
      </c>
      <c r="AG42" s="60"/>
      <c r="AH42" s="60">
        <f t="shared" si="7"/>
        <v>200915.66666666669</v>
      </c>
    </row>
    <row r="43" spans="2:34" s="22" customFormat="1" ht="54.75" customHeight="1" x14ac:dyDescent="0.2">
      <c r="B43" s="51">
        <v>37</v>
      </c>
      <c r="C43" s="51"/>
      <c r="D43" s="51"/>
      <c r="E43" s="52"/>
      <c r="F43" s="52"/>
      <c r="G43" s="52">
        <v>87</v>
      </c>
      <c r="H43" s="61" t="s">
        <v>120</v>
      </c>
      <c r="I43" s="50" t="s">
        <v>193</v>
      </c>
      <c r="J43" s="62" t="s">
        <v>155</v>
      </c>
      <c r="K43" s="63">
        <v>41484</v>
      </c>
      <c r="L43" s="64">
        <v>24</v>
      </c>
      <c r="M43" s="65">
        <v>40</v>
      </c>
      <c r="N43" s="65" t="s">
        <v>158</v>
      </c>
      <c r="O43" s="65" t="s">
        <v>237</v>
      </c>
      <c r="P43" s="66" t="s">
        <v>262</v>
      </c>
      <c r="Q43" s="66" t="s">
        <v>159</v>
      </c>
      <c r="R43" s="67">
        <v>42280</v>
      </c>
      <c r="S43" s="90">
        <v>0</v>
      </c>
      <c r="T43" s="67">
        <v>1865</v>
      </c>
      <c r="U43" s="67">
        <v>1345</v>
      </c>
      <c r="V43" s="67">
        <v>0</v>
      </c>
      <c r="W43" s="90">
        <v>0</v>
      </c>
      <c r="X43" s="90">
        <f t="shared" si="0"/>
        <v>7398.9999999999991</v>
      </c>
      <c r="Y43" s="90">
        <f t="shared" si="1"/>
        <v>845.6</v>
      </c>
      <c r="Z43" s="113">
        <f t="shared" si="2"/>
        <v>1268.3999999999999</v>
      </c>
      <c r="AA43" s="58">
        <f t="shared" si="3"/>
        <v>2029.44</v>
      </c>
      <c r="AB43" s="86"/>
      <c r="AC43" s="86"/>
      <c r="AD43" s="87">
        <f t="shared" si="4"/>
        <v>70466.666666666657</v>
      </c>
      <c r="AE43" s="59">
        <f t="shared" si="5"/>
        <v>7046.6666666666661</v>
      </c>
      <c r="AF43" s="59">
        <f t="shared" si="6"/>
        <v>21140</v>
      </c>
      <c r="AG43" s="60"/>
      <c r="AH43" s="60">
        <f t="shared" si="7"/>
        <v>644533.33333333326</v>
      </c>
    </row>
    <row r="44" spans="2:34" s="22" customFormat="1" ht="54.75" customHeight="1" x14ac:dyDescent="0.2">
      <c r="B44" s="51">
        <v>38</v>
      </c>
      <c r="C44" s="51"/>
      <c r="D44" s="51"/>
      <c r="E44" s="52"/>
      <c r="F44" s="52"/>
      <c r="G44" s="52">
        <v>87</v>
      </c>
      <c r="H44" s="61" t="s">
        <v>121</v>
      </c>
      <c r="I44" s="50" t="s">
        <v>194</v>
      </c>
      <c r="J44" s="62" t="s">
        <v>155</v>
      </c>
      <c r="K44" s="63">
        <v>41410</v>
      </c>
      <c r="L44" s="64">
        <v>19</v>
      </c>
      <c r="M44" s="65">
        <v>40</v>
      </c>
      <c r="N44" s="65" t="s">
        <v>158</v>
      </c>
      <c r="O44" s="65" t="s">
        <v>261</v>
      </c>
      <c r="P44" s="66" t="s">
        <v>262</v>
      </c>
      <c r="Q44" s="66" t="s">
        <v>159</v>
      </c>
      <c r="R44" s="67">
        <v>24533</v>
      </c>
      <c r="S44" s="90">
        <v>0</v>
      </c>
      <c r="T44" s="67">
        <v>1549</v>
      </c>
      <c r="U44" s="67">
        <v>1016</v>
      </c>
      <c r="V44" s="67">
        <v>0</v>
      </c>
      <c r="W44" s="90">
        <v>0</v>
      </c>
      <c r="X44" s="90">
        <f t="shared" si="0"/>
        <v>4293.2749999999996</v>
      </c>
      <c r="Y44" s="90">
        <f t="shared" si="1"/>
        <v>490.66</v>
      </c>
      <c r="Z44" s="113">
        <f t="shared" si="2"/>
        <v>735.99</v>
      </c>
      <c r="AA44" s="58">
        <f t="shared" si="3"/>
        <v>1177.5840000000001</v>
      </c>
      <c r="AB44" s="86"/>
      <c r="AC44" s="86"/>
      <c r="AD44" s="87">
        <f t="shared" si="4"/>
        <v>40888.333333333336</v>
      </c>
      <c r="AE44" s="59">
        <f t="shared" si="5"/>
        <v>4088.833333333333</v>
      </c>
      <c r="AF44" s="59">
        <f t="shared" si="6"/>
        <v>12266.5</v>
      </c>
      <c r="AG44" s="60"/>
      <c r="AH44" s="60">
        <f t="shared" si="7"/>
        <v>382419.66666666663</v>
      </c>
    </row>
    <row r="45" spans="2:34" s="22" customFormat="1" ht="54.75" customHeight="1" x14ac:dyDescent="0.2">
      <c r="B45" s="51">
        <v>39</v>
      </c>
      <c r="C45" s="51"/>
      <c r="D45" s="51"/>
      <c r="E45" s="52"/>
      <c r="F45" s="52"/>
      <c r="G45" s="52">
        <v>87</v>
      </c>
      <c r="H45" s="61" t="s">
        <v>122</v>
      </c>
      <c r="I45" s="50" t="s">
        <v>195</v>
      </c>
      <c r="J45" s="62" t="s">
        <v>155</v>
      </c>
      <c r="K45" s="63">
        <v>37895</v>
      </c>
      <c r="L45" s="64">
        <v>14</v>
      </c>
      <c r="M45" s="65">
        <v>40</v>
      </c>
      <c r="N45" s="65" t="s">
        <v>228</v>
      </c>
      <c r="O45" s="65" t="s">
        <v>263</v>
      </c>
      <c r="P45" s="66" t="s">
        <v>262</v>
      </c>
      <c r="Q45" s="66" t="s">
        <v>159</v>
      </c>
      <c r="R45" s="67">
        <v>15426.3</v>
      </c>
      <c r="S45" s="90">
        <v>0</v>
      </c>
      <c r="T45" s="67">
        <v>836.88</v>
      </c>
      <c r="U45" s="67">
        <v>564.17999999999995</v>
      </c>
      <c r="V45" s="67">
        <v>240.12</v>
      </c>
      <c r="W45" s="90">
        <f>R45*0.03</f>
        <v>462.78899999999999</v>
      </c>
      <c r="X45" s="90">
        <f t="shared" si="0"/>
        <v>2699.6024999999995</v>
      </c>
      <c r="Y45" s="90">
        <f t="shared" si="1"/>
        <v>308.52600000000001</v>
      </c>
      <c r="Z45" s="113">
        <f t="shared" si="2"/>
        <v>462.78899999999999</v>
      </c>
      <c r="AA45" s="58">
        <f t="shared" si="3"/>
        <v>740.4624</v>
      </c>
      <c r="AB45" s="86"/>
      <c r="AC45" s="86"/>
      <c r="AD45" s="87">
        <f t="shared" si="4"/>
        <v>25710.499999999996</v>
      </c>
      <c r="AE45" s="59">
        <f t="shared" si="5"/>
        <v>2571.0499999999997</v>
      </c>
      <c r="AF45" s="59">
        <f>(R45+T45+U45+V45+W45)/2</f>
        <v>8765.1344999999983</v>
      </c>
      <c r="AG45" s="60"/>
      <c r="AH45" s="60">
        <f t="shared" si="7"/>
        <v>247409.91249999992</v>
      </c>
    </row>
    <row r="46" spans="2:34" s="22" customFormat="1" ht="54.75" customHeight="1" x14ac:dyDescent="0.2">
      <c r="B46" s="51">
        <v>40</v>
      </c>
      <c r="C46" s="51"/>
      <c r="D46" s="51"/>
      <c r="E46" s="52"/>
      <c r="F46" s="52"/>
      <c r="G46" s="52">
        <v>87</v>
      </c>
      <c r="H46" s="61" t="s">
        <v>123</v>
      </c>
      <c r="I46" s="50" t="s">
        <v>196</v>
      </c>
      <c r="J46" s="62" t="s">
        <v>155</v>
      </c>
      <c r="K46" s="63">
        <v>41687</v>
      </c>
      <c r="L46" s="64">
        <v>16</v>
      </c>
      <c r="M46" s="65">
        <v>40</v>
      </c>
      <c r="N46" s="65" t="s">
        <v>158</v>
      </c>
      <c r="O46" s="65" t="s">
        <v>264</v>
      </c>
      <c r="P46" s="66" t="s">
        <v>262</v>
      </c>
      <c r="Q46" s="66" t="s">
        <v>159</v>
      </c>
      <c r="R46" s="67">
        <v>17213</v>
      </c>
      <c r="S46" s="90">
        <v>0</v>
      </c>
      <c r="T46" s="67">
        <v>1247</v>
      </c>
      <c r="U46" s="67">
        <v>779</v>
      </c>
      <c r="V46" s="67">
        <v>0</v>
      </c>
      <c r="W46" s="90">
        <v>0</v>
      </c>
      <c r="X46" s="90">
        <f t="shared" si="0"/>
        <v>3012.2749999999996</v>
      </c>
      <c r="Y46" s="90">
        <f t="shared" si="1"/>
        <v>344.26</v>
      </c>
      <c r="Z46" s="113">
        <f t="shared" si="2"/>
        <v>516.39</v>
      </c>
      <c r="AA46" s="58">
        <f t="shared" si="3"/>
        <v>826.22400000000005</v>
      </c>
      <c r="AB46" s="86"/>
      <c r="AC46" s="86"/>
      <c r="AD46" s="87">
        <f t="shared" si="4"/>
        <v>28688.333333333332</v>
      </c>
      <c r="AE46" s="59">
        <f t="shared" si="5"/>
        <v>2868.833333333333</v>
      </c>
      <c r="AF46" s="59">
        <f t="shared" si="6"/>
        <v>8606.5</v>
      </c>
      <c r="AG46" s="60"/>
      <c r="AH46" s="60">
        <f t="shared" si="7"/>
        <v>271031.66666666669</v>
      </c>
    </row>
    <row r="47" spans="2:34" s="22" customFormat="1" ht="54.75" customHeight="1" x14ac:dyDescent="0.2">
      <c r="B47" s="51">
        <v>41</v>
      </c>
      <c r="C47" s="51"/>
      <c r="D47" s="51"/>
      <c r="E47" s="52"/>
      <c r="F47" s="52"/>
      <c r="G47" s="52">
        <v>87</v>
      </c>
      <c r="H47" s="61" t="s">
        <v>124</v>
      </c>
      <c r="I47" s="50" t="s">
        <v>197</v>
      </c>
      <c r="J47" s="62" t="s">
        <v>155</v>
      </c>
      <c r="K47" s="63">
        <v>41680</v>
      </c>
      <c r="L47" s="64">
        <v>15</v>
      </c>
      <c r="M47" s="65">
        <v>40</v>
      </c>
      <c r="N47" s="65" t="s">
        <v>158</v>
      </c>
      <c r="O47" s="65" t="s">
        <v>265</v>
      </c>
      <c r="P47" s="66" t="s">
        <v>262</v>
      </c>
      <c r="Q47" s="66" t="s">
        <v>159</v>
      </c>
      <c r="R47" s="67">
        <v>15425</v>
      </c>
      <c r="S47" s="90">
        <v>0</v>
      </c>
      <c r="T47" s="67">
        <v>1206</v>
      </c>
      <c r="U47" s="67">
        <v>755</v>
      </c>
      <c r="V47" s="67">
        <v>0</v>
      </c>
      <c r="W47" s="90">
        <v>0</v>
      </c>
      <c r="X47" s="90">
        <f t="shared" si="0"/>
        <v>2699.375</v>
      </c>
      <c r="Y47" s="90">
        <f t="shared" si="1"/>
        <v>308.5</v>
      </c>
      <c r="Z47" s="113">
        <f t="shared" si="2"/>
        <v>462.75</v>
      </c>
      <c r="AA47" s="58">
        <f t="shared" si="3"/>
        <v>740.4</v>
      </c>
      <c r="AB47" s="86"/>
      <c r="AC47" s="86"/>
      <c r="AD47" s="87">
        <f t="shared" si="4"/>
        <v>25708.333333333332</v>
      </c>
      <c r="AE47" s="59">
        <f t="shared" si="5"/>
        <v>2570.833333333333</v>
      </c>
      <c r="AF47" s="59">
        <f t="shared" si="6"/>
        <v>7712.5</v>
      </c>
      <c r="AG47" s="60"/>
      <c r="AH47" s="60">
        <f t="shared" si="7"/>
        <v>244623.66666666669</v>
      </c>
    </row>
    <row r="48" spans="2:34" s="22" customFormat="1" ht="54.75" customHeight="1" x14ac:dyDescent="0.2">
      <c r="B48" s="51">
        <v>42</v>
      </c>
      <c r="C48" s="51"/>
      <c r="D48" s="51"/>
      <c r="E48" s="52"/>
      <c r="F48" s="52"/>
      <c r="G48" s="52">
        <v>87</v>
      </c>
      <c r="H48" s="61" t="s">
        <v>125</v>
      </c>
      <c r="I48" s="50" t="s">
        <v>198</v>
      </c>
      <c r="J48" s="62" t="s">
        <v>156</v>
      </c>
      <c r="K48" s="63">
        <v>35886</v>
      </c>
      <c r="L48" s="64">
        <v>14</v>
      </c>
      <c r="M48" s="65">
        <v>40</v>
      </c>
      <c r="N48" s="65" t="s">
        <v>158</v>
      </c>
      <c r="O48" s="65" t="s">
        <v>233</v>
      </c>
      <c r="P48" s="66" t="s">
        <v>262</v>
      </c>
      <c r="Q48" s="66" t="s">
        <v>159</v>
      </c>
      <c r="R48" s="67">
        <v>13967</v>
      </c>
      <c r="S48" s="90">
        <v>0</v>
      </c>
      <c r="T48" s="67">
        <v>1163</v>
      </c>
      <c r="U48" s="67">
        <v>722</v>
      </c>
      <c r="V48" s="67">
        <v>320.16000000000003</v>
      </c>
      <c r="W48" s="90">
        <v>0</v>
      </c>
      <c r="X48" s="90">
        <f t="shared" si="0"/>
        <v>2444.2249999999999</v>
      </c>
      <c r="Y48" s="90">
        <f t="shared" si="1"/>
        <v>279.34000000000003</v>
      </c>
      <c r="Z48" s="113">
        <f t="shared" si="2"/>
        <v>419.01</v>
      </c>
      <c r="AA48" s="58">
        <f t="shared" si="3"/>
        <v>670.41600000000005</v>
      </c>
      <c r="AB48" s="86"/>
      <c r="AC48" s="86"/>
      <c r="AD48" s="87">
        <f t="shared" si="4"/>
        <v>23278.333333333332</v>
      </c>
      <c r="AE48" s="59">
        <f t="shared" si="5"/>
        <v>2327.8333333333335</v>
      </c>
      <c r="AF48" s="59">
        <f t="shared" si="6"/>
        <v>6983.5</v>
      </c>
      <c r="AG48" s="60"/>
      <c r="AH48" s="60">
        <f t="shared" si="7"/>
        <v>226655.58666666667</v>
      </c>
    </row>
    <row r="49" spans="2:34" s="22" customFormat="1" ht="54.75" customHeight="1" x14ac:dyDescent="0.2">
      <c r="B49" s="51">
        <v>43</v>
      </c>
      <c r="C49" s="51"/>
      <c r="D49" s="51"/>
      <c r="E49" s="52"/>
      <c r="F49" s="52"/>
      <c r="G49" s="52">
        <v>87</v>
      </c>
      <c r="H49" s="61" t="s">
        <v>126</v>
      </c>
      <c r="I49" s="50" t="s">
        <v>199</v>
      </c>
      <c r="J49" s="62" t="s">
        <v>156</v>
      </c>
      <c r="K49" s="63">
        <v>37622</v>
      </c>
      <c r="L49" s="64">
        <v>10</v>
      </c>
      <c r="M49" s="65">
        <v>40</v>
      </c>
      <c r="N49" s="65" t="s">
        <v>228</v>
      </c>
      <c r="O49" s="65" t="s">
        <v>266</v>
      </c>
      <c r="P49" s="66" t="s">
        <v>262</v>
      </c>
      <c r="Q49" s="66" t="s">
        <v>159</v>
      </c>
      <c r="R49" s="67">
        <v>12605</v>
      </c>
      <c r="S49" s="90">
        <v>0</v>
      </c>
      <c r="T49" s="67">
        <v>1068</v>
      </c>
      <c r="U49" s="67">
        <v>679</v>
      </c>
      <c r="V49" s="67">
        <v>240.12</v>
      </c>
      <c r="W49" s="90">
        <v>0</v>
      </c>
      <c r="X49" s="90">
        <f t="shared" si="0"/>
        <v>2205.875</v>
      </c>
      <c r="Y49" s="90">
        <f t="shared" si="1"/>
        <v>252.1</v>
      </c>
      <c r="Z49" s="113">
        <f t="shared" si="2"/>
        <v>378.15</v>
      </c>
      <c r="AA49" s="58">
        <f t="shared" si="3"/>
        <v>605.04</v>
      </c>
      <c r="AB49" s="86"/>
      <c r="AC49" s="86"/>
      <c r="AD49" s="87">
        <f t="shared" si="4"/>
        <v>21008.333333333336</v>
      </c>
      <c r="AE49" s="59">
        <f t="shared" si="5"/>
        <v>2100.8333333333335</v>
      </c>
      <c r="AF49" s="59">
        <f t="shared" si="6"/>
        <v>6302.5</v>
      </c>
      <c r="AG49" s="60"/>
      <c r="AH49" s="60">
        <f t="shared" si="7"/>
        <v>204517.10666666669</v>
      </c>
    </row>
    <row r="50" spans="2:34" s="22" customFormat="1" ht="54.75" customHeight="1" x14ac:dyDescent="0.2">
      <c r="B50" s="93">
        <v>44</v>
      </c>
      <c r="C50" s="93"/>
      <c r="D50" s="93"/>
      <c r="E50" s="94"/>
      <c r="F50" s="94"/>
      <c r="G50" s="94">
        <v>87</v>
      </c>
      <c r="H50" s="95"/>
      <c r="I50" s="96" t="s">
        <v>302</v>
      </c>
      <c r="J50" s="97"/>
      <c r="K50" s="98"/>
      <c r="L50" s="99">
        <v>14</v>
      </c>
      <c r="M50" s="100">
        <v>40</v>
      </c>
      <c r="N50" s="100" t="s">
        <v>158</v>
      </c>
      <c r="O50" s="100" t="s">
        <v>267</v>
      </c>
      <c r="P50" s="101" t="s">
        <v>262</v>
      </c>
      <c r="Q50" s="101" t="s">
        <v>159</v>
      </c>
      <c r="R50" s="102">
        <v>0</v>
      </c>
      <c r="S50" s="103">
        <v>0</v>
      </c>
      <c r="T50" s="102">
        <v>0</v>
      </c>
      <c r="U50" s="102">
        <v>0</v>
      </c>
      <c r="V50" s="102">
        <v>0</v>
      </c>
      <c r="W50" s="103">
        <v>0</v>
      </c>
      <c r="X50" s="90">
        <f t="shared" si="0"/>
        <v>0</v>
      </c>
      <c r="Y50" s="103">
        <f t="shared" si="1"/>
        <v>0</v>
      </c>
      <c r="Z50" s="114">
        <f t="shared" si="2"/>
        <v>0</v>
      </c>
      <c r="AA50" s="58">
        <f t="shared" si="3"/>
        <v>0</v>
      </c>
      <c r="AB50" s="104"/>
      <c r="AC50" s="104"/>
      <c r="AD50" s="105">
        <f t="shared" si="4"/>
        <v>0</v>
      </c>
      <c r="AE50" s="106">
        <f t="shared" si="5"/>
        <v>0</v>
      </c>
      <c r="AF50" s="106">
        <f t="shared" si="6"/>
        <v>0</v>
      </c>
      <c r="AG50" s="107"/>
      <c r="AH50" s="107">
        <f t="shared" si="7"/>
        <v>0</v>
      </c>
    </row>
    <row r="51" spans="2:34" s="22" customFormat="1" ht="54.75" customHeight="1" x14ac:dyDescent="0.2">
      <c r="B51" s="51">
        <v>45</v>
      </c>
      <c r="C51" s="51"/>
      <c r="D51" s="51"/>
      <c r="E51" s="52"/>
      <c r="F51" s="52"/>
      <c r="G51" s="52">
        <v>87</v>
      </c>
      <c r="H51" s="61" t="s">
        <v>127</v>
      </c>
      <c r="I51" s="50" t="s">
        <v>200</v>
      </c>
      <c r="J51" s="62" t="s">
        <v>155</v>
      </c>
      <c r="K51" s="63">
        <v>41383</v>
      </c>
      <c r="L51" s="64">
        <v>23</v>
      </c>
      <c r="M51" s="65">
        <v>40</v>
      </c>
      <c r="N51" s="65" t="s">
        <v>158</v>
      </c>
      <c r="O51" s="65" t="s">
        <v>237</v>
      </c>
      <c r="P51" s="66" t="s">
        <v>269</v>
      </c>
      <c r="Q51" s="66" t="s">
        <v>159</v>
      </c>
      <c r="R51" s="67">
        <v>38208</v>
      </c>
      <c r="S51" s="90">
        <v>0</v>
      </c>
      <c r="T51" s="67">
        <v>1808</v>
      </c>
      <c r="U51" s="67">
        <v>1299</v>
      </c>
      <c r="V51" s="67">
        <v>0</v>
      </c>
      <c r="W51" s="90">
        <v>0</v>
      </c>
      <c r="X51" s="90">
        <f t="shared" si="0"/>
        <v>6686.4</v>
      </c>
      <c r="Y51" s="90">
        <f t="shared" si="1"/>
        <v>764.16</v>
      </c>
      <c r="Z51" s="113">
        <f t="shared" si="2"/>
        <v>1146.24</v>
      </c>
      <c r="AA51" s="58">
        <f t="shared" si="3"/>
        <v>1833.9840000000002</v>
      </c>
      <c r="AB51" s="86"/>
      <c r="AC51" s="86"/>
      <c r="AD51" s="87">
        <f t="shared" si="4"/>
        <v>63679.999999999993</v>
      </c>
      <c r="AE51" s="59">
        <f t="shared" si="5"/>
        <v>6368</v>
      </c>
      <c r="AF51" s="59">
        <f t="shared" si="6"/>
        <v>19104</v>
      </c>
      <c r="AG51" s="60"/>
      <c r="AH51" s="60">
        <f t="shared" si="7"/>
        <v>584932</v>
      </c>
    </row>
    <row r="52" spans="2:34" s="22" customFormat="1" ht="54.75" customHeight="1" x14ac:dyDescent="0.2">
      <c r="B52" s="51">
        <v>46</v>
      </c>
      <c r="C52" s="51"/>
      <c r="D52" s="51"/>
      <c r="E52" s="52"/>
      <c r="F52" s="52"/>
      <c r="G52" s="52">
        <v>87</v>
      </c>
      <c r="H52" s="61">
        <v>695</v>
      </c>
      <c r="I52" s="50" t="s">
        <v>303</v>
      </c>
      <c r="J52" s="62" t="s">
        <v>155</v>
      </c>
      <c r="K52" s="63">
        <v>42555</v>
      </c>
      <c r="L52" s="64">
        <v>17</v>
      </c>
      <c r="M52" s="65">
        <v>40</v>
      </c>
      <c r="N52" s="65" t="s">
        <v>158</v>
      </c>
      <c r="O52" s="65" t="s">
        <v>268</v>
      </c>
      <c r="P52" s="66" t="s">
        <v>269</v>
      </c>
      <c r="Q52" s="66" t="s">
        <v>159</v>
      </c>
      <c r="R52" s="67">
        <v>19032</v>
      </c>
      <c r="S52" s="90">
        <v>0</v>
      </c>
      <c r="T52" s="67">
        <v>1286</v>
      </c>
      <c r="U52" s="67">
        <v>857</v>
      </c>
      <c r="V52" s="67">
        <v>0</v>
      </c>
      <c r="W52" s="90">
        <v>0</v>
      </c>
      <c r="X52" s="90">
        <f t="shared" si="0"/>
        <v>3330.6</v>
      </c>
      <c r="Y52" s="90">
        <f t="shared" si="1"/>
        <v>380.64</v>
      </c>
      <c r="Z52" s="113">
        <f t="shared" si="2"/>
        <v>570.95999999999992</v>
      </c>
      <c r="AA52" s="58">
        <f t="shared" si="3"/>
        <v>913.53600000000006</v>
      </c>
      <c r="AB52" s="86"/>
      <c r="AC52" s="86"/>
      <c r="AD52" s="87">
        <f t="shared" si="4"/>
        <v>31720</v>
      </c>
      <c r="AE52" s="59">
        <f t="shared" si="5"/>
        <v>3172</v>
      </c>
      <c r="AF52" s="59">
        <f t="shared" si="6"/>
        <v>9516</v>
      </c>
      <c r="AG52" s="60"/>
      <c r="AH52" s="60">
        <f t="shared" si="7"/>
        <v>298508</v>
      </c>
    </row>
    <row r="53" spans="2:34" s="22" customFormat="1" ht="54.75" customHeight="1" x14ac:dyDescent="0.2">
      <c r="B53" s="51">
        <v>47</v>
      </c>
      <c r="C53" s="51"/>
      <c r="D53" s="51"/>
      <c r="E53" s="52"/>
      <c r="F53" s="52"/>
      <c r="G53" s="52">
        <v>87</v>
      </c>
      <c r="H53" s="61" t="s">
        <v>129</v>
      </c>
      <c r="I53" s="50" t="s">
        <v>202</v>
      </c>
      <c r="J53" s="62" t="s">
        <v>155</v>
      </c>
      <c r="K53" s="63">
        <v>40241</v>
      </c>
      <c r="L53" s="64">
        <v>17</v>
      </c>
      <c r="M53" s="65">
        <v>40</v>
      </c>
      <c r="N53" s="65" t="s">
        <v>158</v>
      </c>
      <c r="O53" s="65" t="s">
        <v>270</v>
      </c>
      <c r="P53" s="66" t="s">
        <v>269</v>
      </c>
      <c r="Q53" s="66" t="s">
        <v>159</v>
      </c>
      <c r="R53" s="67">
        <v>19032</v>
      </c>
      <c r="S53" s="90">
        <v>0</v>
      </c>
      <c r="T53" s="67">
        <v>1286</v>
      </c>
      <c r="U53" s="67">
        <v>857</v>
      </c>
      <c r="V53" s="67">
        <v>160.08000000000001</v>
      </c>
      <c r="W53" s="90">
        <v>0</v>
      </c>
      <c r="X53" s="90">
        <f t="shared" si="0"/>
        <v>3330.6</v>
      </c>
      <c r="Y53" s="90">
        <f t="shared" si="1"/>
        <v>380.64</v>
      </c>
      <c r="Z53" s="113">
        <f t="shared" si="2"/>
        <v>570.95999999999992</v>
      </c>
      <c r="AA53" s="58">
        <f t="shared" si="3"/>
        <v>913.53600000000006</v>
      </c>
      <c r="AB53" s="86"/>
      <c r="AC53" s="86"/>
      <c r="AD53" s="87">
        <f t="shared" si="4"/>
        <v>31720</v>
      </c>
      <c r="AE53" s="59">
        <f t="shared" si="5"/>
        <v>3172</v>
      </c>
      <c r="AF53" s="59">
        <f t="shared" si="6"/>
        <v>9516</v>
      </c>
      <c r="AG53" s="60"/>
      <c r="AH53" s="60">
        <f t="shared" si="7"/>
        <v>300428.96000000002</v>
      </c>
    </row>
    <row r="54" spans="2:34" s="22" customFormat="1" ht="54.75" customHeight="1" x14ac:dyDescent="0.2">
      <c r="B54" s="51">
        <v>48</v>
      </c>
      <c r="C54" s="51"/>
      <c r="D54" s="51"/>
      <c r="E54" s="52"/>
      <c r="F54" s="52"/>
      <c r="G54" s="52">
        <v>87</v>
      </c>
      <c r="H54" s="61" t="s">
        <v>130</v>
      </c>
      <c r="I54" s="50" t="s">
        <v>203</v>
      </c>
      <c r="J54" s="62" t="s">
        <v>155</v>
      </c>
      <c r="K54" s="63">
        <v>41687</v>
      </c>
      <c r="L54" s="64">
        <v>17</v>
      </c>
      <c r="M54" s="65">
        <v>40</v>
      </c>
      <c r="N54" s="65" t="s">
        <v>158</v>
      </c>
      <c r="O54" s="65" t="s">
        <v>238</v>
      </c>
      <c r="P54" s="66" t="s">
        <v>269</v>
      </c>
      <c r="Q54" s="66" t="s">
        <v>159</v>
      </c>
      <c r="R54" s="67">
        <v>19032</v>
      </c>
      <c r="S54" s="90">
        <v>0</v>
      </c>
      <c r="T54" s="67">
        <v>1286</v>
      </c>
      <c r="U54" s="67">
        <v>857</v>
      </c>
      <c r="V54" s="67">
        <v>0</v>
      </c>
      <c r="W54" s="90">
        <v>0</v>
      </c>
      <c r="X54" s="90">
        <f t="shared" si="0"/>
        <v>3330.6</v>
      </c>
      <c r="Y54" s="90">
        <f t="shared" si="1"/>
        <v>380.64</v>
      </c>
      <c r="Z54" s="113">
        <f t="shared" si="2"/>
        <v>570.95999999999992</v>
      </c>
      <c r="AA54" s="58">
        <f t="shared" si="3"/>
        <v>913.53600000000006</v>
      </c>
      <c r="AB54" s="86"/>
      <c r="AC54" s="86"/>
      <c r="AD54" s="87">
        <f t="shared" si="4"/>
        <v>31720</v>
      </c>
      <c r="AE54" s="59">
        <f t="shared" si="5"/>
        <v>3172</v>
      </c>
      <c r="AF54" s="59">
        <f t="shared" si="6"/>
        <v>9516</v>
      </c>
      <c r="AG54" s="60"/>
      <c r="AH54" s="60">
        <f t="shared" si="7"/>
        <v>298508</v>
      </c>
    </row>
    <row r="55" spans="2:34" s="22" customFormat="1" ht="54.75" customHeight="1" x14ac:dyDescent="0.2">
      <c r="B55" s="51">
        <v>49</v>
      </c>
      <c r="C55" s="51"/>
      <c r="D55" s="51"/>
      <c r="E55" s="52"/>
      <c r="F55" s="52"/>
      <c r="G55" s="52">
        <v>87</v>
      </c>
      <c r="H55" s="61">
        <v>1007</v>
      </c>
      <c r="I55" s="109" t="s">
        <v>224</v>
      </c>
      <c r="J55" s="62" t="s">
        <v>156</v>
      </c>
      <c r="K55" s="63">
        <v>41836</v>
      </c>
      <c r="L55" s="64">
        <v>17</v>
      </c>
      <c r="M55" s="65">
        <v>40</v>
      </c>
      <c r="N55" s="65" t="s">
        <v>158</v>
      </c>
      <c r="O55" s="65" t="s">
        <v>271</v>
      </c>
      <c r="P55" s="66" t="s">
        <v>269</v>
      </c>
      <c r="Q55" s="66" t="s">
        <v>159</v>
      </c>
      <c r="R55" s="67">
        <v>17708.400000000001</v>
      </c>
      <c r="S55" s="90">
        <v>0</v>
      </c>
      <c r="T55" s="67">
        <v>1286</v>
      </c>
      <c r="U55" s="67">
        <v>857</v>
      </c>
      <c r="V55" s="67">
        <v>0</v>
      </c>
      <c r="W55" s="90">
        <v>0</v>
      </c>
      <c r="X55" s="90">
        <f t="shared" si="0"/>
        <v>3098.9700000000003</v>
      </c>
      <c r="Y55" s="90">
        <f t="shared" si="1"/>
        <v>354.16800000000006</v>
      </c>
      <c r="Z55" s="113">
        <f t="shared" si="2"/>
        <v>531.25200000000007</v>
      </c>
      <c r="AA55" s="58">
        <f t="shared" si="3"/>
        <v>850.00320000000011</v>
      </c>
      <c r="AB55" s="86"/>
      <c r="AC55" s="86"/>
      <c r="AD55" s="87">
        <f t="shared" si="4"/>
        <v>29514.000000000004</v>
      </c>
      <c r="AE55" s="59">
        <f t="shared" si="5"/>
        <v>2951.4000000000005</v>
      </c>
      <c r="AF55" s="59">
        <f t="shared" si="6"/>
        <v>8854.2000000000007</v>
      </c>
      <c r="AG55" s="60"/>
      <c r="AH55" s="60">
        <f t="shared" si="7"/>
        <v>279536.40000000008</v>
      </c>
    </row>
    <row r="56" spans="2:34" s="22" customFormat="1" ht="54.75" customHeight="1" x14ac:dyDescent="0.2">
      <c r="B56" s="51">
        <v>50</v>
      </c>
      <c r="C56" s="51"/>
      <c r="D56" s="51"/>
      <c r="E56" s="52"/>
      <c r="F56" s="52"/>
      <c r="G56" s="52">
        <v>87</v>
      </c>
      <c r="H56" s="61" t="s">
        <v>131</v>
      </c>
      <c r="I56" s="50" t="s">
        <v>204</v>
      </c>
      <c r="J56" s="62" t="s">
        <v>156</v>
      </c>
      <c r="K56" s="63">
        <v>34029</v>
      </c>
      <c r="L56" s="64">
        <v>13</v>
      </c>
      <c r="M56" s="65">
        <v>40</v>
      </c>
      <c r="N56" s="65" t="s">
        <v>228</v>
      </c>
      <c r="O56" s="65" t="s">
        <v>234</v>
      </c>
      <c r="P56" s="66" t="s">
        <v>269</v>
      </c>
      <c r="Q56" s="66" t="s">
        <v>159</v>
      </c>
      <c r="R56" s="67">
        <v>13414</v>
      </c>
      <c r="S56" s="90">
        <v>0</v>
      </c>
      <c r="T56" s="67">
        <v>1128</v>
      </c>
      <c r="U56" s="67">
        <v>703</v>
      </c>
      <c r="V56" s="67">
        <v>400.2</v>
      </c>
      <c r="W56" s="90">
        <f>R56*0.03</f>
        <v>402.41999999999996</v>
      </c>
      <c r="X56" s="90">
        <f t="shared" si="0"/>
        <v>2347.4499999999998</v>
      </c>
      <c r="Y56" s="90">
        <f t="shared" si="1"/>
        <v>268.28000000000003</v>
      </c>
      <c r="Z56" s="113">
        <f t="shared" si="2"/>
        <v>402.41999999999996</v>
      </c>
      <c r="AA56" s="58">
        <f t="shared" si="3"/>
        <v>643.87199999999996</v>
      </c>
      <c r="AB56" s="86"/>
      <c r="AC56" s="86"/>
      <c r="AD56" s="87">
        <f t="shared" si="4"/>
        <v>22356.666666666668</v>
      </c>
      <c r="AE56" s="59">
        <f t="shared" si="5"/>
        <v>2235.6666666666665</v>
      </c>
      <c r="AF56" s="59">
        <f>(R56+T56+U56+V56+W56)/2</f>
        <v>8023.81</v>
      </c>
      <c r="AG56" s="60"/>
      <c r="AH56" s="60">
        <f t="shared" si="7"/>
        <v>225187.58333333331</v>
      </c>
    </row>
    <row r="57" spans="2:34" s="22" customFormat="1" ht="54.75" customHeight="1" x14ac:dyDescent="0.2">
      <c r="B57" s="51">
        <v>51</v>
      </c>
      <c r="C57" s="51"/>
      <c r="D57" s="51"/>
      <c r="E57" s="52"/>
      <c r="F57" s="52"/>
      <c r="G57" s="52">
        <v>87</v>
      </c>
      <c r="H57" s="61" t="s">
        <v>132</v>
      </c>
      <c r="I57" s="50" t="s">
        <v>205</v>
      </c>
      <c r="J57" s="62" t="s">
        <v>156</v>
      </c>
      <c r="K57" s="63">
        <v>36586</v>
      </c>
      <c r="L57" s="64">
        <v>13</v>
      </c>
      <c r="M57" s="65">
        <v>40</v>
      </c>
      <c r="N57" s="65" t="s">
        <v>228</v>
      </c>
      <c r="O57" s="65" t="s">
        <v>234</v>
      </c>
      <c r="P57" s="66" t="s">
        <v>269</v>
      </c>
      <c r="Q57" s="66" t="s">
        <v>159</v>
      </c>
      <c r="R57" s="67">
        <v>13414</v>
      </c>
      <c r="S57" s="90">
        <v>0</v>
      </c>
      <c r="T57" s="67">
        <v>1128</v>
      </c>
      <c r="U57" s="67">
        <v>703</v>
      </c>
      <c r="V57" s="67">
        <v>320.16000000000003</v>
      </c>
      <c r="W57" s="90">
        <f>R57*0.03</f>
        <v>402.41999999999996</v>
      </c>
      <c r="X57" s="90">
        <f t="shared" si="0"/>
        <v>2347.4499999999998</v>
      </c>
      <c r="Y57" s="90">
        <f t="shared" si="1"/>
        <v>268.28000000000003</v>
      </c>
      <c r="Z57" s="113">
        <f t="shared" si="2"/>
        <v>402.41999999999996</v>
      </c>
      <c r="AA57" s="58">
        <f t="shared" si="3"/>
        <v>643.87199999999996</v>
      </c>
      <c r="AB57" s="86"/>
      <c r="AC57" s="86"/>
      <c r="AD57" s="87">
        <f t="shared" si="4"/>
        <v>22356.666666666668</v>
      </c>
      <c r="AE57" s="59">
        <f t="shared" si="5"/>
        <v>2235.6666666666665</v>
      </c>
      <c r="AF57" s="59">
        <f>(R57+T57+U57+V57+W57)/2</f>
        <v>7983.79</v>
      </c>
      <c r="AG57" s="60"/>
      <c r="AH57" s="60">
        <f t="shared" si="7"/>
        <v>224187.08333333331</v>
      </c>
    </row>
    <row r="58" spans="2:34" s="22" customFormat="1" ht="54.75" customHeight="1" x14ac:dyDescent="0.2">
      <c r="B58" s="51">
        <v>52</v>
      </c>
      <c r="C58" s="51"/>
      <c r="D58" s="51"/>
      <c r="E58" s="52"/>
      <c r="F58" s="52"/>
      <c r="G58" s="52">
        <v>87</v>
      </c>
      <c r="H58" s="61" t="s">
        <v>133</v>
      </c>
      <c r="I58" s="50" t="s">
        <v>206</v>
      </c>
      <c r="J58" s="62" t="s">
        <v>155</v>
      </c>
      <c r="K58" s="63">
        <v>35900</v>
      </c>
      <c r="L58" s="64">
        <v>24</v>
      </c>
      <c r="M58" s="65">
        <v>40</v>
      </c>
      <c r="N58" s="65" t="s">
        <v>158</v>
      </c>
      <c r="O58" s="65" t="s">
        <v>272</v>
      </c>
      <c r="P58" s="66" t="s">
        <v>274</v>
      </c>
      <c r="Q58" s="66" t="s">
        <v>159</v>
      </c>
      <c r="R58" s="67">
        <v>42280</v>
      </c>
      <c r="S58" s="90">
        <v>0</v>
      </c>
      <c r="T58" s="67">
        <v>1865</v>
      </c>
      <c r="U58" s="67">
        <v>1345</v>
      </c>
      <c r="V58" s="67">
        <v>320.16000000000003</v>
      </c>
      <c r="W58" s="90">
        <v>0</v>
      </c>
      <c r="X58" s="90">
        <f t="shared" si="0"/>
        <v>7398.9999999999991</v>
      </c>
      <c r="Y58" s="90">
        <f t="shared" si="1"/>
        <v>845.6</v>
      </c>
      <c r="Z58" s="113">
        <f t="shared" si="2"/>
        <v>1268.3999999999999</v>
      </c>
      <c r="AA58" s="58">
        <f t="shared" si="3"/>
        <v>2029.44</v>
      </c>
      <c r="AB58" s="86"/>
      <c r="AC58" s="86"/>
      <c r="AD58" s="87">
        <f t="shared" si="4"/>
        <v>70466.666666666657</v>
      </c>
      <c r="AE58" s="59">
        <f t="shared" si="5"/>
        <v>7046.6666666666661</v>
      </c>
      <c r="AF58" s="59">
        <f t="shared" si="6"/>
        <v>21140</v>
      </c>
      <c r="AG58" s="60"/>
      <c r="AH58" s="60">
        <f t="shared" si="7"/>
        <v>648375.2533333333</v>
      </c>
    </row>
    <row r="59" spans="2:34" s="22" customFormat="1" ht="54.75" customHeight="1" x14ac:dyDescent="0.2">
      <c r="B59" s="51">
        <v>53</v>
      </c>
      <c r="C59" s="51"/>
      <c r="D59" s="51"/>
      <c r="E59" s="52"/>
      <c r="F59" s="52"/>
      <c r="G59" s="52">
        <v>87</v>
      </c>
      <c r="H59" s="61" t="s">
        <v>134</v>
      </c>
      <c r="I59" s="50" t="s">
        <v>207</v>
      </c>
      <c r="J59" s="62" t="s">
        <v>156</v>
      </c>
      <c r="K59" s="63">
        <v>35977</v>
      </c>
      <c r="L59" s="64">
        <v>15</v>
      </c>
      <c r="M59" s="65">
        <v>40</v>
      </c>
      <c r="N59" s="65" t="s">
        <v>158</v>
      </c>
      <c r="O59" s="65" t="s">
        <v>273</v>
      </c>
      <c r="P59" s="66" t="s">
        <v>274</v>
      </c>
      <c r="Q59" s="66" t="s">
        <v>159</v>
      </c>
      <c r="R59" s="67">
        <v>15425</v>
      </c>
      <c r="S59" s="90">
        <v>0</v>
      </c>
      <c r="T59" s="67">
        <v>1206</v>
      </c>
      <c r="U59" s="67">
        <v>755</v>
      </c>
      <c r="V59" s="67">
        <v>320.16000000000003</v>
      </c>
      <c r="W59" s="90">
        <v>0</v>
      </c>
      <c r="X59" s="90">
        <f t="shared" si="0"/>
        <v>2699.375</v>
      </c>
      <c r="Y59" s="90">
        <f t="shared" si="1"/>
        <v>308.5</v>
      </c>
      <c r="Z59" s="113">
        <f t="shared" si="2"/>
        <v>462.75</v>
      </c>
      <c r="AA59" s="58">
        <f t="shared" si="3"/>
        <v>740.4</v>
      </c>
      <c r="AB59" s="86"/>
      <c r="AC59" s="86"/>
      <c r="AD59" s="87">
        <f t="shared" si="4"/>
        <v>25708.333333333332</v>
      </c>
      <c r="AE59" s="59">
        <f t="shared" si="5"/>
        <v>2570.833333333333</v>
      </c>
      <c r="AF59" s="59">
        <f t="shared" si="6"/>
        <v>7712.5</v>
      </c>
      <c r="AG59" s="60"/>
      <c r="AH59" s="60">
        <f t="shared" si="7"/>
        <v>248465.58666666667</v>
      </c>
    </row>
    <row r="60" spans="2:34" s="22" customFormat="1" ht="54.75" customHeight="1" x14ac:dyDescent="0.2">
      <c r="B60" s="51">
        <v>54</v>
      </c>
      <c r="C60" s="51"/>
      <c r="D60" s="51"/>
      <c r="E60" s="52"/>
      <c r="F60" s="52"/>
      <c r="G60" s="52">
        <v>87</v>
      </c>
      <c r="H60" s="61" t="s">
        <v>135</v>
      </c>
      <c r="I60" s="50" t="s">
        <v>208</v>
      </c>
      <c r="J60" s="62" t="s">
        <v>155</v>
      </c>
      <c r="K60" s="63">
        <v>37818</v>
      </c>
      <c r="L60" s="64">
        <v>24</v>
      </c>
      <c r="M60" s="65">
        <v>40</v>
      </c>
      <c r="N60" s="65" t="s">
        <v>158</v>
      </c>
      <c r="O60" s="65" t="s">
        <v>237</v>
      </c>
      <c r="P60" s="66" t="s">
        <v>276</v>
      </c>
      <c r="Q60" s="66" t="s">
        <v>159</v>
      </c>
      <c r="R60" s="67">
        <v>42280</v>
      </c>
      <c r="S60" s="90">
        <v>0</v>
      </c>
      <c r="T60" s="67">
        <v>1865</v>
      </c>
      <c r="U60" s="67">
        <v>1345</v>
      </c>
      <c r="V60" s="67">
        <v>240.12</v>
      </c>
      <c r="W60" s="90">
        <v>0</v>
      </c>
      <c r="X60" s="90">
        <f t="shared" si="0"/>
        <v>7398.9999999999991</v>
      </c>
      <c r="Y60" s="90">
        <f t="shared" si="1"/>
        <v>845.6</v>
      </c>
      <c r="Z60" s="113">
        <f t="shared" si="2"/>
        <v>1268.3999999999999</v>
      </c>
      <c r="AA60" s="58">
        <f t="shared" si="3"/>
        <v>2029.44</v>
      </c>
      <c r="AB60" s="86"/>
      <c r="AC60" s="86"/>
      <c r="AD60" s="87">
        <f t="shared" si="4"/>
        <v>70466.666666666657</v>
      </c>
      <c r="AE60" s="59">
        <f t="shared" si="5"/>
        <v>7046.6666666666661</v>
      </c>
      <c r="AF60" s="59">
        <f t="shared" si="6"/>
        <v>21140</v>
      </c>
      <c r="AG60" s="60"/>
      <c r="AH60" s="60">
        <f t="shared" si="7"/>
        <v>647414.77333333332</v>
      </c>
    </row>
    <row r="61" spans="2:34" s="22" customFormat="1" ht="54.75" customHeight="1" x14ac:dyDescent="0.2">
      <c r="B61" s="51">
        <v>55</v>
      </c>
      <c r="C61" s="51"/>
      <c r="D61" s="51"/>
      <c r="E61" s="52"/>
      <c r="F61" s="52"/>
      <c r="G61" s="52">
        <v>87</v>
      </c>
      <c r="H61" s="61" t="s">
        <v>136</v>
      </c>
      <c r="I61" s="50" t="s">
        <v>209</v>
      </c>
      <c r="J61" s="62" t="s">
        <v>155</v>
      </c>
      <c r="K61" s="63">
        <v>35947</v>
      </c>
      <c r="L61" s="64">
        <v>21</v>
      </c>
      <c r="M61" s="65">
        <v>40</v>
      </c>
      <c r="N61" s="65" t="s">
        <v>158</v>
      </c>
      <c r="O61" s="65" t="s">
        <v>275</v>
      </c>
      <c r="P61" s="66" t="s">
        <v>276</v>
      </c>
      <c r="Q61" s="66" t="s">
        <v>159</v>
      </c>
      <c r="R61" s="67">
        <v>30883</v>
      </c>
      <c r="S61" s="90">
        <v>0</v>
      </c>
      <c r="T61" s="67">
        <v>1671</v>
      </c>
      <c r="U61" s="67">
        <v>1133</v>
      </c>
      <c r="V61" s="67">
        <v>320.16000000000003</v>
      </c>
      <c r="W61" s="90">
        <v>0</v>
      </c>
      <c r="X61" s="90">
        <f t="shared" si="0"/>
        <v>5404.5249999999996</v>
      </c>
      <c r="Y61" s="90">
        <f t="shared" si="1"/>
        <v>617.66</v>
      </c>
      <c r="Z61" s="113">
        <f t="shared" si="2"/>
        <v>926.49</v>
      </c>
      <c r="AA61" s="58">
        <f t="shared" si="3"/>
        <v>1482.384</v>
      </c>
      <c r="AB61" s="86"/>
      <c r="AC61" s="86"/>
      <c r="AD61" s="87">
        <f t="shared" si="4"/>
        <v>51471.666666666672</v>
      </c>
      <c r="AE61" s="59">
        <f t="shared" si="5"/>
        <v>5147.166666666667</v>
      </c>
      <c r="AF61" s="59">
        <f t="shared" si="6"/>
        <v>15441.5</v>
      </c>
      <c r="AG61" s="60"/>
      <c r="AH61" s="60">
        <f t="shared" si="7"/>
        <v>480146.25333333341</v>
      </c>
    </row>
    <row r="62" spans="2:34" s="22" customFormat="1" ht="54.75" customHeight="1" x14ac:dyDescent="0.2">
      <c r="B62" s="51">
        <v>56</v>
      </c>
      <c r="C62" s="51"/>
      <c r="D62" s="51"/>
      <c r="E62" s="52"/>
      <c r="F62" s="52"/>
      <c r="G62" s="52">
        <v>87</v>
      </c>
      <c r="H62" s="61" t="s">
        <v>137</v>
      </c>
      <c r="I62" s="50" t="s">
        <v>210</v>
      </c>
      <c r="J62" s="62" t="s">
        <v>155</v>
      </c>
      <c r="K62" s="63">
        <v>35886</v>
      </c>
      <c r="L62" s="64">
        <v>20</v>
      </c>
      <c r="M62" s="65">
        <v>40</v>
      </c>
      <c r="N62" s="65" t="s">
        <v>158</v>
      </c>
      <c r="O62" s="65" t="s">
        <v>277</v>
      </c>
      <c r="P62" s="66" t="s">
        <v>276</v>
      </c>
      <c r="Q62" s="66" t="s">
        <v>159</v>
      </c>
      <c r="R62" s="67">
        <v>28227.599999999999</v>
      </c>
      <c r="S62" s="90">
        <v>0</v>
      </c>
      <c r="T62" s="67">
        <v>1671</v>
      </c>
      <c r="U62" s="67">
        <v>1133</v>
      </c>
      <c r="V62" s="67">
        <v>320.16000000000003</v>
      </c>
      <c r="W62" s="90">
        <v>0</v>
      </c>
      <c r="X62" s="90">
        <f t="shared" si="0"/>
        <v>4939.829999999999</v>
      </c>
      <c r="Y62" s="90">
        <f t="shared" si="1"/>
        <v>564.55200000000002</v>
      </c>
      <c r="Z62" s="113">
        <f t="shared" si="2"/>
        <v>846.82799999999997</v>
      </c>
      <c r="AA62" s="58">
        <f t="shared" si="3"/>
        <v>1354.9248</v>
      </c>
      <c r="AB62" s="86"/>
      <c r="AC62" s="86"/>
      <c r="AD62" s="87">
        <f t="shared" si="4"/>
        <v>47046</v>
      </c>
      <c r="AE62" s="59">
        <f t="shared" si="5"/>
        <v>4704.5999999999995</v>
      </c>
      <c r="AF62" s="59">
        <f t="shared" si="6"/>
        <v>14113.8</v>
      </c>
      <c r="AG62" s="60"/>
      <c r="AH62" s="60">
        <f t="shared" si="7"/>
        <v>442085.51999999996</v>
      </c>
    </row>
    <row r="63" spans="2:34" s="22" customFormat="1" ht="54.75" customHeight="1" x14ac:dyDescent="0.2">
      <c r="B63" s="51">
        <v>57</v>
      </c>
      <c r="C63" s="51"/>
      <c r="D63" s="51"/>
      <c r="E63" s="52"/>
      <c r="F63" s="52"/>
      <c r="G63" s="52">
        <v>87</v>
      </c>
      <c r="H63" s="61" t="s">
        <v>138</v>
      </c>
      <c r="I63" s="50" t="s">
        <v>211</v>
      </c>
      <c r="J63" s="62" t="s">
        <v>156</v>
      </c>
      <c r="K63" s="63">
        <v>39604</v>
      </c>
      <c r="L63" s="64">
        <v>19</v>
      </c>
      <c r="M63" s="65">
        <v>40</v>
      </c>
      <c r="N63" s="65" t="s">
        <v>158</v>
      </c>
      <c r="O63" s="65" t="s">
        <v>278</v>
      </c>
      <c r="P63" s="66" t="s">
        <v>276</v>
      </c>
      <c r="Q63" s="66" t="s">
        <v>159</v>
      </c>
      <c r="R63" s="67">
        <v>24533</v>
      </c>
      <c r="S63" s="90">
        <v>0</v>
      </c>
      <c r="T63" s="67">
        <v>1549</v>
      </c>
      <c r="U63" s="67">
        <v>1016</v>
      </c>
      <c r="V63" s="67">
        <v>160.08000000000001</v>
      </c>
      <c r="W63" s="90">
        <v>0</v>
      </c>
      <c r="X63" s="90">
        <f t="shared" si="0"/>
        <v>4293.2749999999996</v>
      </c>
      <c r="Y63" s="90">
        <f t="shared" si="1"/>
        <v>490.66</v>
      </c>
      <c r="Z63" s="113">
        <f t="shared" si="2"/>
        <v>735.99</v>
      </c>
      <c r="AA63" s="58">
        <f t="shared" si="3"/>
        <v>1177.5840000000001</v>
      </c>
      <c r="AB63" s="86"/>
      <c r="AC63" s="86"/>
      <c r="AD63" s="87">
        <f t="shared" si="4"/>
        <v>40888.333333333336</v>
      </c>
      <c r="AE63" s="59">
        <f t="shared" si="5"/>
        <v>4088.833333333333</v>
      </c>
      <c r="AF63" s="59">
        <f t="shared" si="6"/>
        <v>12266.5</v>
      </c>
      <c r="AG63" s="60"/>
      <c r="AH63" s="60">
        <f t="shared" si="7"/>
        <v>384340.62666666665</v>
      </c>
    </row>
    <row r="64" spans="2:34" s="22" customFormat="1" ht="54.75" customHeight="1" x14ac:dyDescent="0.2">
      <c r="B64" s="51">
        <v>58</v>
      </c>
      <c r="C64" s="51"/>
      <c r="D64" s="51"/>
      <c r="E64" s="52"/>
      <c r="F64" s="52"/>
      <c r="G64" s="52">
        <v>87</v>
      </c>
      <c r="H64" s="61" t="s">
        <v>139</v>
      </c>
      <c r="I64" s="50" t="s">
        <v>212</v>
      </c>
      <c r="J64" s="62" t="s">
        <v>155</v>
      </c>
      <c r="K64" s="63">
        <v>41867</v>
      </c>
      <c r="L64" s="64">
        <v>19</v>
      </c>
      <c r="M64" s="65">
        <v>40</v>
      </c>
      <c r="N64" s="65" t="s">
        <v>158</v>
      </c>
      <c r="O64" s="65" t="s">
        <v>279</v>
      </c>
      <c r="P64" s="66" t="s">
        <v>276</v>
      </c>
      <c r="Q64" s="66" t="s">
        <v>159</v>
      </c>
      <c r="R64" s="67">
        <v>24533</v>
      </c>
      <c r="S64" s="90">
        <v>0</v>
      </c>
      <c r="T64" s="67">
        <v>1549</v>
      </c>
      <c r="U64" s="67">
        <v>1016</v>
      </c>
      <c r="V64" s="67">
        <v>0</v>
      </c>
      <c r="W64" s="90">
        <v>0</v>
      </c>
      <c r="X64" s="90">
        <f t="shared" si="0"/>
        <v>4293.2749999999996</v>
      </c>
      <c r="Y64" s="90">
        <f t="shared" si="1"/>
        <v>490.66</v>
      </c>
      <c r="Z64" s="113">
        <f t="shared" si="2"/>
        <v>735.99</v>
      </c>
      <c r="AA64" s="58">
        <f t="shared" si="3"/>
        <v>1177.5840000000001</v>
      </c>
      <c r="AB64" s="86"/>
      <c r="AC64" s="86"/>
      <c r="AD64" s="87">
        <f t="shared" si="4"/>
        <v>40888.333333333336</v>
      </c>
      <c r="AE64" s="59">
        <f t="shared" si="5"/>
        <v>4088.833333333333</v>
      </c>
      <c r="AF64" s="59">
        <f t="shared" si="6"/>
        <v>12266.5</v>
      </c>
      <c r="AG64" s="60"/>
      <c r="AH64" s="60">
        <f t="shared" si="7"/>
        <v>382419.66666666663</v>
      </c>
    </row>
    <row r="65" spans="2:34" s="22" customFormat="1" ht="54.75" customHeight="1" x14ac:dyDescent="0.2">
      <c r="B65" s="51">
        <v>59</v>
      </c>
      <c r="C65" s="51"/>
      <c r="D65" s="51"/>
      <c r="E65" s="52"/>
      <c r="F65" s="52"/>
      <c r="G65" s="52">
        <v>87</v>
      </c>
      <c r="H65" s="61" t="s">
        <v>140</v>
      </c>
      <c r="I65" s="50" t="s">
        <v>213</v>
      </c>
      <c r="J65" s="62" t="s">
        <v>155</v>
      </c>
      <c r="K65" s="63">
        <v>37088</v>
      </c>
      <c r="L65" s="64">
        <v>19</v>
      </c>
      <c r="M65" s="65">
        <v>40</v>
      </c>
      <c r="N65" s="65" t="s">
        <v>158</v>
      </c>
      <c r="O65" s="65" t="s">
        <v>280</v>
      </c>
      <c r="P65" s="66" t="s">
        <v>276</v>
      </c>
      <c r="Q65" s="66" t="s">
        <v>159</v>
      </c>
      <c r="R65" s="67">
        <v>24533</v>
      </c>
      <c r="S65" s="90">
        <v>0</v>
      </c>
      <c r="T65" s="67">
        <v>1549</v>
      </c>
      <c r="U65" s="67">
        <v>1016</v>
      </c>
      <c r="V65" s="67">
        <v>320.16000000000003</v>
      </c>
      <c r="W65" s="90">
        <v>0</v>
      </c>
      <c r="X65" s="90">
        <f t="shared" si="0"/>
        <v>4293.2749999999996</v>
      </c>
      <c r="Y65" s="90">
        <f t="shared" si="1"/>
        <v>490.66</v>
      </c>
      <c r="Z65" s="113">
        <f t="shared" si="2"/>
        <v>735.99</v>
      </c>
      <c r="AA65" s="58">
        <f t="shared" si="3"/>
        <v>1177.5840000000001</v>
      </c>
      <c r="AB65" s="86"/>
      <c r="AC65" s="86"/>
      <c r="AD65" s="87">
        <f t="shared" si="4"/>
        <v>40888.333333333336</v>
      </c>
      <c r="AE65" s="59">
        <f t="shared" si="5"/>
        <v>4088.833333333333</v>
      </c>
      <c r="AF65" s="59">
        <f t="shared" si="6"/>
        <v>12266.5</v>
      </c>
      <c r="AG65" s="60"/>
      <c r="AH65" s="60">
        <f t="shared" si="7"/>
        <v>386261.58666666661</v>
      </c>
    </row>
    <row r="66" spans="2:34" s="22" customFormat="1" ht="54.75" customHeight="1" x14ac:dyDescent="0.2">
      <c r="B66" s="51">
        <v>60</v>
      </c>
      <c r="C66" s="51"/>
      <c r="D66" s="51"/>
      <c r="E66" s="52"/>
      <c r="F66" s="52"/>
      <c r="G66" s="52">
        <v>87</v>
      </c>
      <c r="H66" s="61" t="s">
        <v>298</v>
      </c>
      <c r="I66" s="50" t="s">
        <v>297</v>
      </c>
      <c r="J66" s="62" t="s">
        <v>156</v>
      </c>
      <c r="K66" s="63">
        <v>42223</v>
      </c>
      <c r="L66" s="64">
        <v>18</v>
      </c>
      <c r="M66" s="65">
        <v>40</v>
      </c>
      <c r="N66" s="65" t="s">
        <v>158</v>
      </c>
      <c r="O66" s="65" t="s">
        <v>281</v>
      </c>
      <c r="P66" s="66" t="s">
        <v>276</v>
      </c>
      <c r="Q66" s="66" t="s">
        <v>159</v>
      </c>
      <c r="R66" s="67">
        <v>22186</v>
      </c>
      <c r="S66" s="90">
        <v>0</v>
      </c>
      <c r="T66" s="67">
        <v>1465</v>
      </c>
      <c r="U66" s="67">
        <v>987</v>
      </c>
      <c r="V66" s="67">
        <v>0</v>
      </c>
      <c r="W66" s="90">
        <v>0</v>
      </c>
      <c r="X66" s="90">
        <f t="shared" si="0"/>
        <v>3882.5499999999997</v>
      </c>
      <c r="Y66" s="90">
        <f t="shared" si="1"/>
        <v>443.72</v>
      </c>
      <c r="Z66" s="113">
        <f t="shared" si="2"/>
        <v>665.57999999999993</v>
      </c>
      <c r="AA66" s="58">
        <f t="shared" si="3"/>
        <v>1064.9280000000001</v>
      </c>
      <c r="AB66" s="86"/>
      <c r="AC66" s="86"/>
      <c r="AD66" s="87">
        <f t="shared" si="4"/>
        <v>36976.666666666664</v>
      </c>
      <c r="AE66" s="59">
        <f t="shared" si="5"/>
        <v>3697.6666666666665</v>
      </c>
      <c r="AF66" s="59">
        <f t="shared" si="6"/>
        <v>11093</v>
      </c>
      <c r="AG66" s="60"/>
      <c r="AH66" s="60">
        <f t="shared" si="7"/>
        <v>347423.33333333337</v>
      </c>
    </row>
    <row r="67" spans="2:34" s="22" customFormat="1" ht="54.75" customHeight="1" x14ac:dyDescent="0.2">
      <c r="B67" s="51">
        <v>61</v>
      </c>
      <c r="C67" s="51"/>
      <c r="D67" s="51"/>
      <c r="E67" s="52"/>
      <c r="F67" s="52"/>
      <c r="G67" s="52">
        <v>87</v>
      </c>
      <c r="H67" s="61" t="s">
        <v>141</v>
      </c>
      <c r="I67" s="50" t="s">
        <v>214</v>
      </c>
      <c r="J67" s="62" t="s">
        <v>155</v>
      </c>
      <c r="K67" s="63">
        <v>37743</v>
      </c>
      <c r="L67" s="64">
        <v>14</v>
      </c>
      <c r="M67" s="65">
        <v>40</v>
      </c>
      <c r="N67" s="65" t="s">
        <v>228</v>
      </c>
      <c r="O67" s="65" t="s">
        <v>282</v>
      </c>
      <c r="P67" s="66" t="s">
        <v>276</v>
      </c>
      <c r="Q67" s="66" t="s">
        <v>159</v>
      </c>
      <c r="R67" s="67">
        <v>13967</v>
      </c>
      <c r="S67" s="90">
        <v>0</v>
      </c>
      <c r="T67" s="67">
        <v>1163</v>
      </c>
      <c r="U67" s="67">
        <v>722</v>
      </c>
      <c r="V67" s="67">
        <v>240.12</v>
      </c>
      <c r="W67" s="90">
        <v>0</v>
      </c>
      <c r="X67" s="90">
        <f t="shared" si="0"/>
        <v>2444.2249999999999</v>
      </c>
      <c r="Y67" s="90">
        <f t="shared" si="1"/>
        <v>279.34000000000003</v>
      </c>
      <c r="Z67" s="113">
        <f t="shared" si="2"/>
        <v>419.01</v>
      </c>
      <c r="AA67" s="58">
        <f t="shared" si="3"/>
        <v>670.41600000000005</v>
      </c>
      <c r="AB67" s="86"/>
      <c r="AC67" s="86"/>
      <c r="AD67" s="87">
        <f t="shared" si="4"/>
        <v>23278.333333333332</v>
      </c>
      <c r="AE67" s="59">
        <f t="shared" si="5"/>
        <v>2327.8333333333335</v>
      </c>
      <c r="AF67" s="59">
        <f t="shared" si="6"/>
        <v>6983.5</v>
      </c>
      <c r="AG67" s="60"/>
      <c r="AH67" s="60">
        <f t="shared" si="7"/>
        <v>225695.10666666669</v>
      </c>
    </row>
    <row r="68" spans="2:34" s="22" customFormat="1" ht="54.75" customHeight="1" x14ac:dyDescent="0.2">
      <c r="B68" s="51">
        <v>62</v>
      </c>
      <c r="C68" s="51"/>
      <c r="D68" s="51"/>
      <c r="E68" s="52"/>
      <c r="F68" s="52"/>
      <c r="G68" s="52">
        <v>87</v>
      </c>
      <c r="H68" s="61" t="s">
        <v>142</v>
      </c>
      <c r="I68" s="50" t="s">
        <v>215</v>
      </c>
      <c r="J68" s="62" t="s">
        <v>156</v>
      </c>
      <c r="K68" s="63">
        <v>36234</v>
      </c>
      <c r="L68" s="64">
        <v>13</v>
      </c>
      <c r="M68" s="65">
        <v>40</v>
      </c>
      <c r="N68" s="65" t="s">
        <v>228</v>
      </c>
      <c r="O68" s="65" t="s">
        <v>283</v>
      </c>
      <c r="P68" s="66" t="s">
        <v>276</v>
      </c>
      <c r="Q68" s="66" t="s">
        <v>159</v>
      </c>
      <c r="R68" s="67">
        <v>13414</v>
      </c>
      <c r="S68" s="90">
        <v>0</v>
      </c>
      <c r="T68" s="67">
        <v>1128</v>
      </c>
      <c r="U68" s="67">
        <v>703</v>
      </c>
      <c r="V68" s="67">
        <v>320.16000000000003</v>
      </c>
      <c r="W68" s="90">
        <v>0</v>
      </c>
      <c r="X68" s="90">
        <f t="shared" si="0"/>
        <v>2347.4499999999998</v>
      </c>
      <c r="Y68" s="90">
        <f t="shared" si="1"/>
        <v>268.28000000000003</v>
      </c>
      <c r="Z68" s="113">
        <f t="shared" si="2"/>
        <v>402.41999999999996</v>
      </c>
      <c r="AA68" s="58">
        <f t="shared" si="3"/>
        <v>643.87199999999996</v>
      </c>
      <c r="AB68" s="86"/>
      <c r="AC68" s="86"/>
      <c r="AD68" s="87">
        <f t="shared" si="4"/>
        <v>22356.666666666668</v>
      </c>
      <c r="AE68" s="59">
        <f t="shared" si="5"/>
        <v>2235.6666666666665</v>
      </c>
      <c r="AF68" s="59">
        <f t="shared" si="6"/>
        <v>6707</v>
      </c>
      <c r="AG68" s="60"/>
      <c r="AH68" s="60">
        <f t="shared" si="7"/>
        <v>218081.2533333333</v>
      </c>
    </row>
    <row r="69" spans="2:34" s="22" customFormat="1" ht="54.75" customHeight="1" x14ac:dyDescent="0.2">
      <c r="B69" s="51">
        <v>63</v>
      </c>
      <c r="C69" s="51"/>
      <c r="D69" s="51"/>
      <c r="E69" s="52"/>
      <c r="F69" s="52"/>
      <c r="G69" s="52">
        <v>87</v>
      </c>
      <c r="H69" s="61" t="s">
        <v>143</v>
      </c>
      <c r="I69" s="50" t="s">
        <v>216</v>
      </c>
      <c r="J69" s="62" t="s">
        <v>156</v>
      </c>
      <c r="K69" s="63">
        <v>41526</v>
      </c>
      <c r="L69" s="64">
        <v>13</v>
      </c>
      <c r="M69" s="65">
        <v>40</v>
      </c>
      <c r="N69" s="65" t="s">
        <v>228</v>
      </c>
      <c r="O69" s="65" t="s">
        <v>284</v>
      </c>
      <c r="P69" s="66" t="s">
        <v>276</v>
      </c>
      <c r="Q69" s="66" t="s">
        <v>159</v>
      </c>
      <c r="R69" s="67">
        <v>13414</v>
      </c>
      <c r="S69" s="90">
        <v>0</v>
      </c>
      <c r="T69" s="67">
        <v>1128</v>
      </c>
      <c r="U69" s="67">
        <v>703</v>
      </c>
      <c r="V69" s="67">
        <v>0</v>
      </c>
      <c r="W69" s="90">
        <v>0</v>
      </c>
      <c r="X69" s="90">
        <f t="shared" si="0"/>
        <v>2347.4499999999998</v>
      </c>
      <c r="Y69" s="90">
        <f t="shared" si="1"/>
        <v>268.28000000000003</v>
      </c>
      <c r="Z69" s="113">
        <f t="shared" si="2"/>
        <v>402.41999999999996</v>
      </c>
      <c r="AA69" s="58">
        <f t="shared" si="3"/>
        <v>643.87199999999996</v>
      </c>
      <c r="AB69" s="86"/>
      <c r="AC69" s="86"/>
      <c r="AD69" s="87">
        <f t="shared" si="4"/>
        <v>22356.666666666668</v>
      </c>
      <c r="AE69" s="59">
        <f t="shared" si="5"/>
        <v>2235.6666666666665</v>
      </c>
      <c r="AF69" s="59">
        <f t="shared" si="6"/>
        <v>6707</v>
      </c>
      <c r="AG69" s="60"/>
      <c r="AH69" s="60">
        <f t="shared" si="7"/>
        <v>214239.33333333331</v>
      </c>
    </row>
    <row r="70" spans="2:34" s="22" customFormat="1" ht="54.75" customHeight="1" x14ac:dyDescent="0.2">
      <c r="B70" s="93">
        <v>64</v>
      </c>
      <c r="C70" s="93"/>
      <c r="D70" s="93"/>
      <c r="E70" s="94"/>
      <c r="F70" s="94"/>
      <c r="G70" s="94">
        <v>87</v>
      </c>
      <c r="H70" s="108"/>
      <c r="I70" s="96" t="s">
        <v>302</v>
      </c>
      <c r="J70" s="97"/>
      <c r="K70" s="98"/>
      <c r="L70" s="99">
        <v>14</v>
      </c>
      <c r="M70" s="100">
        <v>40</v>
      </c>
      <c r="N70" s="100" t="s">
        <v>158</v>
      </c>
      <c r="O70" s="100" t="s">
        <v>285</v>
      </c>
      <c r="P70" s="101" t="s">
        <v>276</v>
      </c>
      <c r="Q70" s="101" t="s">
        <v>159</v>
      </c>
      <c r="R70" s="102">
        <v>0</v>
      </c>
      <c r="S70" s="103">
        <v>0</v>
      </c>
      <c r="T70" s="102">
        <v>0</v>
      </c>
      <c r="U70" s="102">
        <v>0</v>
      </c>
      <c r="V70" s="102">
        <v>0</v>
      </c>
      <c r="W70" s="103">
        <v>0</v>
      </c>
      <c r="X70" s="90">
        <f t="shared" si="0"/>
        <v>0</v>
      </c>
      <c r="Y70" s="103">
        <f t="shared" si="1"/>
        <v>0</v>
      </c>
      <c r="Z70" s="114">
        <f t="shared" si="2"/>
        <v>0</v>
      </c>
      <c r="AA70" s="58">
        <f t="shared" si="3"/>
        <v>0</v>
      </c>
      <c r="AB70" s="104"/>
      <c r="AC70" s="104"/>
      <c r="AD70" s="105">
        <f t="shared" si="4"/>
        <v>0</v>
      </c>
      <c r="AE70" s="106">
        <f t="shared" si="5"/>
        <v>0</v>
      </c>
      <c r="AF70" s="106">
        <f t="shared" si="6"/>
        <v>0</v>
      </c>
      <c r="AG70" s="107"/>
      <c r="AH70" s="107">
        <f t="shared" si="7"/>
        <v>0</v>
      </c>
    </row>
    <row r="71" spans="2:34" s="22" customFormat="1" ht="54.75" customHeight="1" x14ac:dyDescent="0.2">
      <c r="B71" s="51">
        <v>65</v>
      </c>
      <c r="C71" s="51"/>
      <c r="D71" s="51"/>
      <c r="E71" s="52"/>
      <c r="F71" s="52"/>
      <c r="G71" s="52">
        <v>87</v>
      </c>
      <c r="H71" s="61" t="s">
        <v>144</v>
      </c>
      <c r="I71" s="50" t="s">
        <v>217</v>
      </c>
      <c r="J71" s="62" t="s">
        <v>155</v>
      </c>
      <c r="K71" s="63">
        <v>41387</v>
      </c>
      <c r="L71" s="64">
        <v>23</v>
      </c>
      <c r="M71" s="65">
        <v>40</v>
      </c>
      <c r="N71" s="65" t="s">
        <v>158</v>
      </c>
      <c r="O71" s="65" t="s">
        <v>237</v>
      </c>
      <c r="P71" s="66" t="s">
        <v>287</v>
      </c>
      <c r="Q71" s="66" t="s">
        <v>159</v>
      </c>
      <c r="R71" s="67">
        <v>38208</v>
      </c>
      <c r="S71" s="90">
        <v>0</v>
      </c>
      <c r="T71" s="67">
        <v>1808</v>
      </c>
      <c r="U71" s="67">
        <v>1299</v>
      </c>
      <c r="V71" s="67">
        <v>0</v>
      </c>
      <c r="W71" s="90">
        <v>0</v>
      </c>
      <c r="X71" s="90">
        <f t="shared" si="0"/>
        <v>6686.4</v>
      </c>
      <c r="Y71" s="90">
        <f t="shared" si="1"/>
        <v>764.16</v>
      </c>
      <c r="Z71" s="113">
        <f t="shared" si="2"/>
        <v>1146.24</v>
      </c>
      <c r="AA71" s="58">
        <f t="shared" si="3"/>
        <v>1833.9840000000002</v>
      </c>
      <c r="AB71" s="86"/>
      <c r="AC71" s="86"/>
      <c r="AD71" s="87">
        <f t="shared" si="4"/>
        <v>63679.999999999993</v>
      </c>
      <c r="AE71" s="59">
        <f t="shared" si="5"/>
        <v>6368</v>
      </c>
      <c r="AF71" s="59">
        <f t="shared" si="6"/>
        <v>19104</v>
      </c>
      <c r="AG71" s="60"/>
      <c r="AH71" s="60">
        <f t="shared" si="7"/>
        <v>584932</v>
      </c>
    </row>
    <row r="72" spans="2:34" s="22" customFormat="1" ht="54.75" customHeight="1" x14ac:dyDescent="0.2">
      <c r="B72" s="51">
        <v>66</v>
      </c>
      <c r="C72" s="51"/>
      <c r="D72" s="51"/>
      <c r="E72" s="52"/>
      <c r="F72" s="52"/>
      <c r="G72" s="52">
        <v>87</v>
      </c>
      <c r="H72" s="61" t="s">
        <v>145</v>
      </c>
      <c r="I72" s="50" t="s">
        <v>218</v>
      </c>
      <c r="J72" s="62" t="s">
        <v>156</v>
      </c>
      <c r="K72" s="63">
        <v>36008</v>
      </c>
      <c r="L72" s="64">
        <v>19</v>
      </c>
      <c r="M72" s="65">
        <v>40</v>
      </c>
      <c r="N72" s="65" t="s">
        <v>158</v>
      </c>
      <c r="O72" s="65" t="s">
        <v>286</v>
      </c>
      <c r="P72" s="66" t="s">
        <v>287</v>
      </c>
      <c r="Q72" s="66" t="s">
        <v>159</v>
      </c>
      <c r="R72" s="67">
        <v>24533</v>
      </c>
      <c r="S72" s="90">
        <v>0</v>
      </c>
      <c r="T72" s="67">
        <v>1549</v>
      </c>
      <c r="U72" s="67">
        <v>1016</v>
      </c>
      <c r="V72" s="67">
        <v>320.16000000000003</v>
      </c>
      <c r="W72" s="90">
        <v>0</v>
      </c>
      <c r="X72" s="90">
        <f t="shared" ref="X72:X86" si="8">R72*0.175</f>
        <v>4293.2749999999996</v>
      </c>
      <c r="Y72" s="90">
        <f t="shared" ref="Y72:Y86" si="9">R72*0.02</f>
        <v>490.66</v>
      </c>
      <c r="Z72" s="113">
        <f t="shared" ref="Z72:Z86" si="10">R72*0.03</f>
        <v>735.99</v>
      </c>
      <c r="AA72" s="58">
        <f t="shared" ref="AA72:AA86" si="11">R72*0.048</f>
        <v>1177.5840000000001</v>
      </c>
      <c r="AB72" s="86"/>
      <c r="AC72" s="86"/>
      <c r="AD72" s="87">
        <f t="shared" ref="AD72:AD86" si="12">(R72/30)*50</f>
        <v>40888.333333333336</v>
      </c>
      <c r="AE72" s="59">
        <f t="shared" ref="AE72:AE86" si="13">(R72/30)*5</f>
        <v>4088.833333333333</v>
      </c>
      <c r="AF72" s="59">
        <f t="shared" ref="AF72:AF84" si="14">R72/2</f>
        <v>12266.5</v>
      </c>
      <c r="AG72" s="60"/>
      <c r="AH72" s="60">
        <f t="shared" ref="AH72:AH86" si="15">(R72+S72+T72+U72+V72+W72)*12+AD72+AE72+AF72</f>
        <v>386261.58666666661</v>
      </c>
    </row>
    <row r="73" spans="2:34" s="22" customFormat="1" ht="54.75" customHeight="1" x14ac:dyDescent="0.2">
      <c r="B73" s="51">
        <v>67</v>
      </c>
      <c r="C73" s="51"/>
      <c r="D73" s="51"/>
      <c r="E73" s="52"/>
      <c r="F73" s="52"/>
      <c r="G73" s="52">
        <v>87</v>
      </c>
      <c r="H73" s="61" t="s">
        <v>128</v>
      </c>
      <c r="I73" s="50" t="s">
        <v>201</v>
      </c>
      <c r="J73" s="62" t="s">
        <v>155</v>
      </c>
      <c r="K73" s="63">
        <v>39264</v>
      </c>
      <c r="L73" s="64">
        <v>17</v>
      </c>
      <c r="M73" s="65">
        <v>40</v>
      </c>
      <c r="N73" s="65" t="s">
        <v>158</v>
      </c>
      <c r="O73" s="65" t="s">
        <v>288</v>
      </c>
      <c r="P73" s="66" t="s">
        <v>287</v>
      </c>
      <c r="Q73" s="66" t="s">
        <v>159</v>
      </c>
      <c r="R73" s="67">
        <v>19532</v>
      </c>
      <c r="S73" s="90">
        <v>0</v>
      </c>
      <c r="T73" s="67">
        <v>1286</v>
      </c>
      <c r="U73" s="67">
        <v>857</v>
      </c>
      <c r="V73" s="67">
        <v>240.12</v>
      </c>
      <c r="W73" s="90">
        <v>0</v>
      </c>
      <c r="X73" s="90">
        <f t="shared" si="8"/>
        <v>3418.1</v>
      </c>
      <c r="Y73" s="90">
        <f t="shared" si="9"/>
        <v>390.64</v>
      </c>
      <c r="Z73" s="113">
        <f t="shared" si="10"/>
        <v>585.95999999999992</v>
      </c>
      <c r="AA73" s="58">
        <f t="shared" si="11"/>
        <v>937.53600000000006</v>
      </c>
      <c r="AB73" s="86"/>
      <c r="AC73" s="86"/>
      <c r="AD73" s="87">
        <f t="shared" si="12"/>
        <v>32553.333333333336</v>
      </c>
      <c r="AE73" s="59">
        <f t="shared" si="13"/>
        <v>3255.3333333333335</v>
      </c>
      <c r="AF73" s="59">
        <f t="shared" si="14"/>
        <v>9766</v>
      </c>
      <c r="AG73" s="60"/>
      <c r="AH73" s="60">
        <f t="shared" si="15"/>
        <v>308556.10666666663</v>
      </c>
    </row>
    <row r="74" spans="2:34" s="22" customFormat="1" ht="54.75" customHeight="1" x14ac:dyDescent="0.2">
      <c r="B74" s="51">
        <v>68</v>
      </c>
      <c r="C74" s="51"/>
      <c r="D74" s="51"/>
      <c r="E74" s="52"/>
      <c r="F74" s="52"/>
      <c r="G74" s="52">
        <v>87</v>
      </c>
      <c r="H74" s="61" t="s">
        <v>146</v>
      </c>
      <c r="I74" s="50" t="s">
        <v>219</v>
      </c>
      <c r="J74" s="62" t="s">
        <v>156</v>
      </c>
      <c r="K74" s="63">
        <v>39645</v>
      </c>
      <c r="L74" s="64">
        <v>14</v>
      </c>
      <c r="M74" s="65">
        <v>40</v>
      </c>
      <c r="N74" s="65" t="s">
        <v>158</v>
      </c>
      <c r="O74" s="65" t="s">
        <v>289</v>
      </c>
      <c r="P74" s="66" t="s">
        <v>287</v>
      </c>
      <c r="Q74" s="66" t="s">
        <v>159</v>
      </c>
      <c r="R74" s="67">
        <v>13967</v>
      </c>
      <c r="S74" s="90">
        <v>0</v>
      </c>
      <c r="T74" s="67">
        <v>1163</v>
      </c>
      <c r="U74" s="67">
        <v>722</v>
      </c>
      <c r="V74" s="67">
        <v>160.08000000000001</v>
      </c>
      <c r="W74" s="90">
        <v>0</v>
      </c>
      <c r="X74" s="90">
        <f t="shared" si="8"/>
        <v>2444.2249999999999</v>
      </c>
      <c r="Y74" s="90">
        <f t="shared" si="9"/>
        <v>279.34000000000003</v>
      </c>
      <c r="Z74" s="113">
        <f t="shared" si="10"/>
        <v>419.01</v>
      </c>
      <c r="AA74" s="58">
        <f t="shared" si="11"/>
        <v>670.41600000000005</v>
      </c>
      <c r="AB74" s="86"/>
      <c r="AC74" s="86"/>
      <c r="AD74" s="87">
        <f t="shared" si="12"/>
        <v>23278.333333333332</v>
      </c>
      <c r="AE74" s="59">
        <f t="shared" si="13"/>
        <v>2327.8333333333335</v>
      </c>
      <c r="AF74" s="59">
        <f t="shared" si="14"/>
        <v>6983.5</v>
      </c>
      <c r="AG74" s="60"/>
      <c r="AH74" s="60">
        <f t="shared" si="15"/>
        <v>224734.62666666668</v>
      </c>
    </row>
    <row r="75" spans="2:34" s="22" customFormat="1" ht="54.75" customHeight="1" x14ac:dyDescent="0.2">
      <c r="B75" s="51">
        <v>69</v>
      </c>
      <c r="C75" s="51"/>
      <c r="D75" s="51"/>
      <c r="E75" s="52"/>
      <c r="F75" s="52"/>
      <c r="G75" s="52">
        <v>87</v>
      </c>
      <c r="H75" s="61" t="s">
        <v>147</v>
      </c>
      <c r="I75" s="50" t="s">
        <v>220</v>
      </c>
      <c r="J75" s="62" t="s">
        <v>156</v>
      </c>
      <c r="K75" s="63">
        <v>41349</v>
      </c>
      <c r="L75" s="64">
        <v>13</v>
      </c>
      <c r="M75" s="65">
        <v>40</v>
      </c>
      <c r="N75" s="65" t="s">
        <v>158</v>
      </c>
      <c r="O75" s="65" t="s">
        <v>234</v>
      </c>
      <c r="P75" s="66" t="s">
        <v>287</v>
      </c>
      <c r="Q75" s="66" t="s">
        <v>159</v>
      </c>
      <c r="R75" s="67">
        <v>13414</v>
      </c>
      <c r="S75" s="90">
        <v>0</v>
      </c>
      <c r="T75" s="67">
        <v>1128</v>
      </c>
      <c r="U75" s="67">
        <v>703</v>
      </c>
      <c r="V75" s="67">
        <v>0</v>
      </c>
      <c r="W75" s="90">
        <v>0</v>
      </c>
      <c r="X75" s="90">
        <f t="shared" si="8"/>
        <v>2347.4499999999998</v>
      </c>
      <c r="Y75" s="90">
        <f t="shared" si="9"/>
        <v>268.28000000000003</v>
      </c>
      <c r="Z75" s="113">
        <f t="shared" si="10"/>
        <v>402.41999999999996</v>
      </c>
      <c r="AA75" s="58">
        <f t="shared" si="11"/>
        <v>643.87199999999996</v>
      </c>
      <c r="AB75" s="86"/>
      <c r="AC75" s="86"/>
      <c r="AD75" s="87">
        <f t="shared" si="12"/>
        <v>22356.666666666668</v>
      </c>
      <c r="AE75" s="59">
        <f t="shared" si="13"/>
        <v>2235.6666666666665</v>
      </c>
      <c r="AF75" s="59">
        <f t="shared" si="14"/>
        <v>6707</v>
      </c>
      <c r="AG75" s="60"/>
      <c r="AH75" s="60">
        <f t="shared" si="15"/>
        <v>214239.33333333331</v>
      </c>
    </row>
    <row r="76" spans="2:34" s="22" customFormat="1" ht="54.75" customHeight="1" x14ac:dyDescent="0.2">
      <c r="B76" s="93">
        <v>70</v>
      </c>
      <c r="C76" s="93"/>
      <c r="D76" s="93"/>
      <c r="E76" s="94"/>
      <c r="F76" s="94"/>
      <c r="G76" s="94">
        <v>87</v>
      </c>
      <c r="H76" s="108"/>
      <c r="I76" s="96" t="s">
        <v>302</v>
      </c>
      <c r="J76" s="97"/>
      <c r="K76" s="98"/>
      <c r="L76" s="99">
        <v>13</v>
      </c>
      <c r="M76" s="100">
        <v>30</v>
      </c>
      <c r="N76" s="100" t="s">
        <v>228</v>
      </c>
      <c r="O76" s="100" t="s">
        <v>234</v>
      </c>
      <c r="P76" s="101" t="s">
        <v>287</v>
      </c>
      <c r="Q76" s="101" t="s">
        <v>159</v>
      </c>
      <c r="R76" s="102">
        <v>0</v>
      </c>
      <c r="S76" s="103">
        <v>0</v>
      </c>
      <c r="T76" s="102">
        <v>0</v>
      </c>
      <c r="U76" s="102">
        <v>0</v>
      </c>
      <c r="V76" s="102">
        <v>0</v>
      </c>
      <c r="W76" s="103">
        <v>0</v>
      </c>
      <c r="X76" s="90">
        <f t="shared" si="8"/>
        <v>0</v>
      </c>
      <c r="Y76" s="103">
        <f t="shared" si="9"/>
        <v>0</v>
      </c>
      <c r="Z76" s="114">
        <f t="shared" si="10"/>
        <v>0</v>
      </c>
      <c r="AA76" s="115">
        <f t="shared" si="11"/>
        <v>0</v>
      </c>
      <c r="AB76" s="104"/>
      <c r="AC76" s="104"/>
      <c r="AD76" s="105">
        <f t="shared" si="12"/>
        <v>0</v>
      </c>
      <c r="AE76" s="106">
        <f t="shared" si="13"/>
        <v>0</v>
      </c>
      <c r="AF76" s="106">
        <f t="shared" si="14"/>
        <v>0</v>
      </c>
      <c r="AG76" s="107"/>
      <c r="AH76" s="107">
        <f t="shared" si="15"/>
        <v>0</v>
      </c>
    </row>
    <row r="77" spans="2:34" s="22" customFormat="1" ht="54.75" customHeight="1" x14ac:dyDescent="0.2">
      <c r="B77" s="51">
        <v>71</v>
      </c>
      <c r="C77" s="51"/>
      <c r="D77" s="51"/>
      <c r="E77" s="52"/>
      <c r="F77" s="52"/>
      <c r="G77" s="52">
        <v>87</v>
      </c>
      <c r="H77" s="61" t="s">
        <v>148</v>
      </c>
      <c r="I77" s="50" t="s">
        <v>221</v>
      </c>
      <c r="J77" s="62" t="s">
        <v>156</v>
      </c>
      <c r="K77" s="63">
        <v>41410</v>
      </c>
      <c r="L77" s="64">
        <v>12</v>
      </c>
      <c r="M77" s="65">
        <v>40</v>
      </c>
      <c r="N77" s="65" t="s">
        <v>158</v>
      </c>
      <c r="O77" s="65" t="s">
        <v>290</v>
      </c>
      <c r="P77" s="66" t="s">
        <v>287</v>
      </c>
      <c r="Q77" s="66" t="s">
        <v>159</v>
      </c>
      <c r="R77" s="67">
        <v>13398</v>
      </c>
      <c r="S77" s="90">
        <v>0</v>
      </c>
      <c r="T77" s="67">
        <v>1099</v>
      </c>
      <c r="U77" s="67">
        <v>689</v>
      </c>
      <c r="V77" s="67">
        <v>0</v>
      </c>
      <c r="W77" s="90">
        <v>0</v>
      </c>
      <c r="X77" s="90">
        <f t="shared" si="8"/>
        <v>2344.6499999999996</v>
      </c>
      <c r="Y77" s="90">
        <f t="shared" si="9"/>
        <v>267.95999999999998</v>
      </c>
      <c r="Z77" s="113">
        <f t="shared" si="10"/>
        <v>401.94</v>
      </c>
      <c r="AA77" s="58">
        <f t="shared" si="11"/>
        <v>643.10400000000004</v>
      </c>
      <c r="AB77" s="86"/>
      <c r="AC77" s="86"/>
      <c r="AD77" s="87">
        <f t="shared" si="12"/>
        <v>22330</v>
      </c>
      <c r="AE77" s="59">
        <f t="shared" si="13"/>
        <v>2233</v>
      </c>
      <c r="AF77" s="59">
        <f t="shared" si="14"/>
        <v>6699</v>
      </c>
      <c r="AG77" s="60"/>
      <c r="AH77" s="60">
        <f t="shared" si="15"/>
        <v>213494</v>
      </c>
    </row>
    <row r="78" spans="2:34" s="22" customFormat="1" ht="54.75" customHeight="1" x14ac:dyDescent="0.2">
      <c r="B78" s="51">
        <v>72</v>
      </c>
      <c r="C78" s="51"/>
      <c r="D78" s="51"/>
      <c r="E78" s="52"/>
      <c r="F78" s="52"/>
      <c r="G78" s="52">
        <v>87</v>
      </c>
      <c r="H78" s="61" t="s">
        <v>149</v>
      </c>
      <c r="I78" s="50" t="s">
        <v>222</v>
      </c>
      <c r="J78" s="62" t="s">
        <v>156</v>
      </c>
      <c r="K78" s="63">
        <v>42011</v>
      </c>
      <c r="L78" s="64">
        <v>11</v>
      </c>
      <c r="M78" s="65">
        <v>40</v>
      </c>
      <c r="N78" s="65" t="s">
        <v>228</v>
      </c>
      <c r="O78" s="65" t="s">
        <v>291</v>
      </c>
      <c r="P78" s="66" t="s">
        <v>287</v>
      </c>
      <c r="Q78" s="66" t="s">
        <v>159</v>
      </c>
      <c r="R78" s="67">
        <v>13333</v>
      </c>
      <c r="S78" s="90">
        <v>0</v>
      </c>
      <c r="T78" s="67">
        <v>1093</v>
      </c>
      <c r="U78" s="67">
        <v>679</v>
      </c>
      <c r="V78" s="67">
        <v>0</v>
      </c>
      <c r="W78" s="90">
        <v>0</v>
      </c>
      <c r="X78" s="90">
        <f t="shared" si="8"/>
        <v>2333.2749999999996</v>
      </c>
      <c r="Y78" s="90">
        <f t="shared" si="9"/>
        <v>266.66000000000003</v>
      </c>
      <c r="Z78" s="113">
        <f t="shared" si="10"/>
        <v>399.99</v>
      </c>
      <c r="AA78" s="58">
        <f t="shared" si="11"/>
        <v>639.98400000000004</v>
      </c>
      <c r="AB78" s="86"/>
      <c r="AC78" s="86"/>
      <c r="AD78" s="87">
        <f t="shared" si="12"/>
        <v>22221.666666666668</v>
      </c>
      <c r="AE78" s="59">
        <f t="shared" si="13"/>
        <v>2222.1666666666665</v>
      </c>
      <c r="AF78" s="59">
        <f t="shared" si="14"/>
        <v>6666.5</v>
      </c>
      <c r="AG78" s="60"/>
      <c r="AH78" s="60">
        <f t="shared" si="15"/>
        <v>212370.33333333331</v>
      </c>
    </row>
    <row r="79" spans="2:34" s="22" customFormat="1" ht="54.75" customHeight="1" x14ac:dyDescent="0.2">
      <c r="B79" s="93">
        <v>73</v>
      </c>
      <c r="C79" s="93"/>
      <c r="D79" s="93"/>
      <c r="E79" s="94"/>
      <c r="F79" s="94"/>
      <c r="G79" s="94">
        <v>87</v>
      </c>
      <c r="H79" s="108"/>
      <c r="I79" s="96" t="s">
        <v>302</v>
      </c>
      <c r="J79" s="97"/>
      <c r="K79" s="98"/>
      <c r="L79" s="99">
        <v>13</v>
      </c>
      <c r="M79" s="100">
        <v>30</v>
      </c>
      <c r="N79" s="100" t="s">
        <v>228</v>
      </c>
      <c r="O79" s="100" t="s">
        <v>234</v>
      </c>
      <c r="P79" s="101" t="s">
        <v>287</v>
      </c>
      <c r="Q79" s="101" t="s">
        <v>159</v>
      </c>
      <c r="R79" s="102">
        <v>0</v>
      </c>
      <c r="S79" s="103">
        <v>0</v>
      </c>
      <c r="T79" s="102">
        <v>0</v>
      </c>
      <c r="U79" s="102">
        <v>0</v>
      </c>
      <c r="V79" s="102">
        <v>0</v>
      </c>
      <c r="W79" s="103">
        <v>0</v>
      </c>
      <c r="X79" s="90">
        <f t="shared" si="8"/>
        <v>0</v>
      </c>
      <c r="Y79" s="103">
        <f t="shared" si="9"/>
        <v>0</v>
      </c>
      <c r="Z79" s="114">
        <f t="shared" si="10"/>
        <v>0</v>
      </c>
      <c r="AA79" s="115">
        <f t="shared" si="11"/>
        <v>0</v>
      </c>
      <c r="AB79" s="104"/>
      <c r="AC79" s="104"/>
      <c r="AD79" s="105">
        <f t="shared" si="12"/>
        <v>0</v>
      </c>
      <c r="AE79" s="106">
        <f t="shared" si="13"/>
        <v>0</v>
      </c>
      <c r="AF79" s="106">
        <f t="shared" si="14"/>
        <v>0</v>
      </c>
      <c r="AG79" s="107"/>
      <c r="AH79" s="107">
        <f t="shared" si="15"/>
        <v>0</v>
      </c>
    </row>
    <row r="80" spans="2:34" s="22" customFormat="1" ht="54.75" customHeight="1" x14ac:dyDescent="0.2">
      <c r="B80" s="51">
        <v>74</v>
      </c>
      <c r="C80" s="51"/>
      <c r="D80" s="51"/>
      <c r="E80" s="52"/>
      <c r="F80" s="52"/>
      <c r="G80" s="52">
        <v>87</v>
      </c>
      <c r="H80" s="61" t="s">
        <v>151</v>
      </c>
      <c r="I80" s="50" t="s">
        <v>223</v>
      </c>
      <c r="J80" s="62" t="s">
        <v>155</v>
      </c>
      <c r="K80" s="63">
        <v>41671</v>
      </c>
      <c r="L80" s="64">
        <v>23</v>
      </c>
      <c r="M80" s="65">
        <v>40</v>
      </c>
      <c r="N80" s="65" t="s">
        <v>158</v>
      </c>
      <c r="O80" s="65" t="s">
        <v>237</v>
      </c>
      <c r="P80" s="66" t="s">
        <v>292</v>
      </c>
      <c r="Q80" s="66" t="s">
        <v>159</v>
      </c>
      <c r="R80" s="67">
        <v>38208</v>
      </c>
      <c r="S80" s="90">
        <v>0</v>
      </c>
      <c r="T80" s="67">
        <v>1808</v>
      </c>
      <c r="U80" s="67">
        <v>1299</v>
      </c>
      <c r="V80" s="67">
        <v>0</v>
      </c>
      <c r="W80" s="90">
        <v>0</v>
      </c>
      <c r="X80" s="90">
        <f t="shared" si="8"/>
        <v>6686.4</v>
      </c>
      <c r="Y80" s="90">
        <f t="shared" si="9"/>
        <v>764.16</v>
      </c>
      <c r="Z80" s="113">
        <f t="shared" si="10"/>
        <v>1146.24</v>
      </c>
      <c r="AA80" s="58">
        <f t="shared" si="11"/>
        <v>1833.9840000000002</v>
      </c>
      <c r="AB80" s="86"/>
      <c r="AC80" s="86"/>
      <c r="AD80" s="87">
        <f t="shared" si="12"/>
        <v>63679.999999999993</v>
      </c>
      <c r="AE80" s="59">
        <f t="shared" si="13"/>
        <v>6368</v>
      </c>
      <c r="AF80" s="59">
        <f t="shared" si="14"/>
        <v>19104</v>
      </c>
      <c r="AG80" s="60"/>
      <c r="AH80" s="60">
        <f t="shared" si="15"/>
        <v>584932</v>
      </c>
    </row>
    <row r="81" spans="2:34" s="22" customFormat="1" ht="54.75" customHeight="1" x14ac:dyDescent="0.2">
      <c r="B81" s="51">
        <v>75</v>
      </c>
      <c r="C81" s="51"/>
      <c r="D81" s="51"/>
      <c r="E81" s="52"/>
      <c r="F81" s="52"/>
      <c r="G81" s="52">
        <v>87</v>
      </c>
      <c r="H81" s="116" t="s">
        <v>89</v>
      </c>
      <c r="I81" s="49" t="s">
        <v>161</v>
      </c>
      <c r="J81" s="54" t="s">
        <v>156</v>
      </c>
      <c r="K81" s="55">
        <v>38579</v>
      </c>
      <c r="L81" s="64">
        <v>21</v>
      </c>
      <c r="M81" s="65">
        <v>40</v>
      </c>
      <c r="N81" s="65" t="s">
        <v>158</v>
      </c>
      <c r="O81" s="65" t="s">
        <v>310</v>
      </c>
      <c r="P81" s="66" t="s">
        <v>292</v>
      </c>
      <c r="Q81" s="66" t="s">
        <v>159</v>
      </c>
      <c r="R81" s="67">
        <v>30883</v>
      </c>
      <c r="S81" s="90">
        <v>0</v>
      </c>
      <c r="T81" s="67">
        <v>1671</v>
      </c>
      <c r="U81" s="67">
        <v>1133</v>
      </c>
      <c r="V81" s="67">
        <v>240.12</v>
      </c>
      <c r="W81" s="90">
        <v>0</v>
      </c>
      <c r="X81" s="90">
        <f t="shared" si="8"/>
        <v>5404.5249999999996</v>
      </c>
      <c r="Y81" s="90">
        <f t="shared" si="9"/>
        <v>617.66</v>
      </c>
      <c r="Z81" s="113">
        <f t="shared" si="10"/>
        <v>926.49</v>
      </c>
      <c r="AA81" s="58">
        <f t="shared" si="11"/>
        <v>1482.384</v>
      </c>
      <c r="AB81" s="86"/>
      <c r="AC81" s="86"/>
      <c r="AD81" s="87">
        <f t="shared" si="12"/>
        <v>51471.666666666672</v>
      </c>
      <c r="AE81" s="59">
        <f t="shared" si="13"/>
        <v>5147.166666666667</v>
      </c>
      <c r="AF81" s="59">
        <f t="shared" si="14"/>
        <v>15441.5</v>
      </c>
      <c r="AG81" s="60"/>
      <c r="AH81" s="60">
        <f t="shared" si="15"/>
        <v>479185.77333333343</v>
      </c>
    </row>
    <row r="82" spans="2:34" s="22" customFormat="1" ht="54.75" customHeight="1" x14ac:dyDescent="0.2">
      <c r="B82" s="51">
        <v>76</v>
      </c>
      <c r="C82" s="51"/>
      <c r="D82" s="51"/>
      <c r="E82" s="52"/>
      <c r="F82" s="52"/>
      <c r="G82" s="52">
        <v>87</v>
      </c>
      <c r="H82" s="68" t="s">
        <v>152</v>
      </c>
      <c r="I82" s="50" t="s">
        <v>225</v>
      </c>
      <c r="J82" s="69" t="s">
        <v>156</v>
      </c>
      <c r="K82" s="70">
        <v>36996</v>
      </c>
      <c r="L82" s="64">
        <v>16</v>
      </c>
      <c r="M82" s="65">
        <v>40</v>
      </c>
      <c r="N82" s="65" t="s">
        <v>158</v>
      </c>
      <c r="O82" s="65" t="s">
        <v>293</v>
      </c>
      <c r="P82" s="66" t="s">
        <v>292</v>
      </c>
      <c r="Q82" s="66" t="s">
        <v>159</v>
      </c>
      <c r="R82" s="67">
        <v>17213</v>
      </c>
      <c r="S82" s="90">
        <v>0</v>
      </c>
      <c r="T82" s="67">
        <v>1247</v>
      </c>
      <c r="U82" s="67">
        <v>779</v>
      </c>
      <c r="V82" s="67">
        <v>320.16000000000003</v>
      </c>
      <c r="W82" s="90">
        <v>0</v>
      </c>
      <c r="X82" s="90">
        <f t="shared" si="8"/>
        <v>3012.2749999999996</v>
      </c>
      <c r="Y82" s="90">
        <f t="shared" si="9"/>
        <v>344.26</v>
      </c>
      <c r="Z82" s="113">
        <f t="shared" si="10"/>
        <v>516.39</v>
      </c>
      <c r="AA82" s="58">
        <f t="shared" si="11"/>
        <v>826.22400000000005</v>
      </c>
      <c r="AB82" s="86"/>
      <c r="AC82" s="86"/>
      <c r="AD82" s="87">
        <f t="shared" si="12"/>
        <v>28688.333333333332</v>
      </c>
      <c r="AE82" s="59">
        <f t="shared" si="13"/>
        <v>2868.833333333333</v>
      </c>
      <c r="AF82" s="59">
        <f t="shared" si="14"/>
        <v>8606.5</v>
      </c>
      <c r="AG82" s="60"/>
      <c r="AH82" s="60">
        <f t="shared" si="15"/>
        <v>274873.58666666661</v>
      </c>
    </row>
    <row r="83" spans="2:34" s="22" customFormat="1" ht="54.75" customHeight="1" x14ac:dyDescent="0.2">
      <c r="B83" s="51">
        <v>77</v>
      </c>
      <c r="C83" s="51"/>
      <c r="D83" s="51"/>
      <c r="E83" s="52"/>
      <c r="F83" s="52"/>
      <c r="G83" s="52">
        <v>87</v>
      </c>
      <c r="H83" s="68">
        <v>1096</v>
      </c>
      <c r="I83" s="50" t="s">
        <v>304</v>
      </c>
      <c r="J83" s="69" t="s">
        <v>156</v>
      </c>
      <c r="K83" s="70">
        <v>42584</v>
      </c>
      <c r="L83" s="64">
        <v>15</v>
      </c>
      <c r="M83" s="65">
        <v>40</v>
      </c>
      <c r="N83" s="65" t="s">
        <v>158</v>
      </c>
      <c r="O83" s="65" t="s">
        <v>294</v>
      </c>
      <c r="P83" s="54" t="s">
        <v>292</v>
      </c>
      <c r="Q83" s="66" t="s">
        <v>159</v>
      </c>
      <c r="R83" s="67">
        <v>15425</v>
      </c>
      <c r="S83" s="90">
        <v>0</v>
      </c>
      <c r="T83" s="67">
        <v>1206</v>
      </c>
      <c r="U83" s="67">
        <v>755</v>
      </c>
      <c r="V83" s="67">
        <v>0</v>
      </c>
      <c r="W83" s="90">
        <v>0</v>
      </c>
      <c r="X83" s="90">
        <f t="shared" si="8"/>
        <v>2699.375</v>
      </c>
      <c r="Y83" s="90">
        <f t="shared" si="9"/>
        <v>308.5</v>
      </c>
      <c r="Z83" s="113">
        <f t="shared" si="10"/>
        <v>462.75</v>
      </c>
      <c r="AA83" s="58">
        <f t="shared" si="11"/>
        <v>740.4</v>
      </c>
      <c r="AB83" s="86"/>
      <c r="AC83" s="86"/>
      <c r="AD83" s="87">
        <f t="shared" si="12"/>
        <v>25708.333333333332</v>
      </c>
      <c r="AE83" s="59">
        <f t="shared" si="13"/>
        <v>2570.833333333333</v>
      </c>
      <c r="AF83" s="59">
        <f t="shared" si="14"/>
        <v>7712.5</v>
      </c>
      <c r="AG83" s="60"/>
      <c r="AH83" s="60">
        <f t="shared" si="15"/>
        <v>244623.66666666669</v>
      </c>
    </row>
    <row r="84" spans="2:34" s="22" customFormat="1" ht="54.75" customHeight="1" x14ac:dyDescent="0.2">
      <c r="B84" s="51">
        <v>78</v>
      </c>
      <c r="C84" s="51"/>
      <c r="D84" s="51"/>
      <c r="E84" s="52"/>
      <c r="F84" s="52"/>
      <c r="G84" s="52">
        <v>87</v>
      </c>
      <c r="H84" s="68" t="s">
        <v>153</v>
      </c>
      <c r="I84" s="50" t="s">
        <v>226</v>
      </c>
      <c r="J84" s="62" t="s">
        <v>156</v>
      </c>
      <c r="K84" s="63">
        <v>41031</v>
      </c>
      <c r="L84" s="64">
        <v>15</v>
      </c>
      <c r="M84" s="65">
        <v>40</v>
      </c>
      <c r="N84" s="65" t="s">
        <v>158</v>
      </c>
      <c r="O84" s="65" t="s">
        <v>295</v>
      </c>
      <c r="P84" s="54" t="s">
        <v>292</v>
      </c>
      <c r="Q84" s="66" t="s">
        <v>159</v>
      </c>
      <c r="R84" s="67">
        <v>15425</v>
      </c>
      <c r="S84" s="90">
        <v>0</v>
      </c>
      <c r="T84" s="67">
        <v>1206</v>
      </c>
      <c r="U84" s="67">
        <v>755</v>
      </c>
      <c r="V84" s="67">
        <v>160.08000000000001</v>
      </c>
      <c r="W84" s="90">
        <v>0</v>
      </c>
      <c r="X84" s="90">
        <f t="shared" si="8"/>
        <v>2699.375</v>
      </c>
      <c r="Y84" s="90">
        <f t="shared" si="9"/>
        <v>308.5</v>
      </c>
      <c r="Z84" s="113">
        <f t="shared" si="10"/>
        <v>462.75</v>
      </c>
      <c r="AA84" s="58">
        <f t="shared" si="11"/>
        <v>740.4</v>
      </c>
      <c r="AB84" s="86"/>
      <c r="AC84" s="86"/>
      <c r="AD84" s="87">
        <f t="shared" si="12"/>
        <v>25708.333333333332</v>
      </c>
      <c r="AE84" s="59">
        <f t="shared" si="13"/>
        <v>2570.833333333333</v>
      </c>
      <c r="AF84" s="59">
        <f t="shared" si="14"/>
        <v>7712.5</v>
      </c>
      <c r="AG84" s="60"/>
      <c r="AH84" s="60">
        <f t="shared" si="15"/>
        <v>246544.62666666671</v>
      </c>
    </row>
    <row r="85" spans="2:34" s="22" customFormat="1" ht="54.75" customHeight="1" x14ac:dyDescent="0.2">
      <c r="B85" s="51">
        <v>79</v>
      </c>
      <c r="C85" s="51"/>
      <c r="D85" s="51"/>
      <c r="E85" s="52"/>
      <c r="F85" s="52"/>
      <c r="G85" s="52">
        <v>87</v>
      </c>
      <c r="H85" s="68" t="s">
        <v>154</v>
      </c>
      <c r="I85" s="50" t="s">
        <v>227</v>
      </c>
      <c r="J85" s="69" t="s">
        <v>155</v>
      </c>
      <c r="K85" s="70">
        <v>39295</v>
      </c>
      <c r="L85" s="64">
        <v>13</v>
      </c>
      <c r="M85" s="65">
        <v>40</v>
      </c>
      <c r="N85" s="65" t="s">
        <v>228</v>
      </c>
      <c r="O85" s="65" t="s">
        <v>234</v>
      </c>
      <c r="P85" s="66" t="s">
        <v>292</v>
      </c>
      <c r="Q85" s="66" t="s">
        <v>159</v>
      </c>
      <c r="R85" s="67">
        <v>13414</v>
      </c>
      <c r="S85" s="90">
        <v>0</v>
      </c>
      <c r="T85" s="67">
        <v>1128</v>
      </c>
      <c r="U85" s="67">
        <v>703</v>
      </c>
      <c r="V85" s="67">
        <v>320.16000000000003</v>
      </c>
      <c r="W85" s="90">
        <f>R85*0.03</f>
        <v>402.41999999999996</v>
      </c>
      <c r="X85" s="90">
        <f t="shared" si="8"/>
        <v>2347.4499999999998</v>
      </c>
      <c r="Y85" s="90">
        <f t="shared" si="9"/>
        <v>268.28000000000003</v>
      </c>
      <c r="Z85" s="113">
        <f t="shared" si="10"/>
        <v>402.41999999999996</v>
      </c>
      <c r="AA85" s="58">
        <f t="shared" si="11"/>
        <v>643.87199999999996</v>
      </c>
      <c r="AB85" s="86"/>
      <c r="AC85" s="86"/>
      <c r="AD85" s="87">
        <f t="shared" si="12"/>
        <v>22356.666666666668</v>
      </c>
      <c r="AE85" s="59">
        <f t="shared" si="13"/>
        <v>2235.6666666666665</v>
      </c>
      <c r="AF85" s="59">
        <f>(R85+T85+U85+V85+W85)/2</f>
        <v>7983.79</v>
      </c>
      <c r="AG85" s="60"/>
      <c r="AH85" s="60">
        <f t="shared" si="15"/>
        <v>224187.08333333331</v>
      </c>
    </row>
    <row r="86" spans="2:34" s="22" customFormat="1" ht="54.75" customHeight="1" x14ac:dyDescent="0.2">
      <c r="B86" s="51">
        <v>80</v>
      </c>
      <c r="C86" s="51"/>
      <c r="D86" s="51"/>
      <c r="E86" s="52"/>
      <c r="F86" s="52"/>
      <c r="G86" s="52">
        <v>87</v>
      </c>
      <c r="H86" s="117" t="s">
        <v>119</v>
      </c>
      <c r="I86" s="50" t="s">
        <v>192</v>
      </c>
      <c r="J86" s="62" t="s">
        <v>155</v>
      </c>
      <c r="K86" s="63">
        <v>41694</v>
      </c>
      <c r="L86" s="71">
        <v>13</v>
      </c>
      <c r="M86" s="57">
        <v>40</v>
      </c>
      <c r="N86" s="72" t="s">
        <v>228</v>
      </c>
      <c r="O86" s="49" t="s">
        <v>234</v>
      </c>
      <c r="P86" s="72" t="s">
        <v>292</v>
      </c>
      <c r="Q86" s="72" t="s">
        <v>159</v>
      </c>
      <c r="R86" s="67">
        <v>13414</v>
      </c>
      <c r="S86" s="90">
        <v>0</v>
      </c>
      <c r="T86" s="67">
        <v>1128</v>
      </c>
      <c r="U86" s="67">
        <v>703</v>
      </c>
      <c r="V86" s="67">
        <v>0</v>
      </c>
      <c r="W86" s="90">
        <v>0</v>
      </c>
      <c r="X86" s="90">
        <f t="shared" si="8"/>
        <v>2347.4499999999998</v>
      </c>
      <c r="Y86" s="90">
        <f t="shared" si="9"/>
        <v>268.28000000000003</v>
      </c>
      <c r="Z86" s="113">
        <f t="shared" si="10"/>
        <v>402.41999999999996</v>
      </c>
      <c r="AA86" s="58">
        <f t="shared" si="11"/>
        <v>643.87199999999996</v>
      </c>
      <c r="AB86" s="86"/>
      <c r="AC86" s="86"/>
      <c r="AD86" s="87">
        <f t="shared" si="12"/>
        <v>22356.666666666668</v>
      </c>
      <c r="AE86" s="59">
        <f t="shared" si="13"/>
        <v>2235.6666666666665</v>
      </c>
      <c r="AF86" s="59">
        <f>R86/2</f>
        <v>6707</v>
      </c>
      <c r="AG86" s="60"/>
      <c r="AH86" s="60">
        <f t="shared" si="15"/>
        <v>214239.33333333331</v>
      </c>
    </row>
    <row r="87" spans="2:34" s="22" customFormat="1" ht="24" customHeight="1" x14ac:dyDescent="0.2">
      <c r="B87" s="73"/>
      <c r="C87" s="73"/>
      <c r="D87" s="73"/>
      <c r="E87" s="74"/>
      <c r="F87" s="74"/>
      <c r="G87" s="74"/>
      <c r="H87" s="74"/>
      <c r="I87" s="75"/>
      <c r="J87" s="75"/>
      <c r="K87" s="75"/>
      <c r="L87" s="73"/>
      <c r="M87" s="73"/>
      <c r="N87" s="73"/>
      <c r="O87" s="76"/>
      <c r="P87" s="77" t="s">
        <v>22</v>
      </c>
      <c r="Q87" s="77"/>
      <c r="R87" s="78">
        <f>SUM(R7:R86)</f>
        <v>1564708</v>
      </c>
      <c r="S87" s="78">
        <f t="shared" ref="S87:U87" si="16">SUM(S7:S86)</f>
        <v>0</v>
      </c>
      <c r="T87" s="78">
        <f t="shared" si="16"/>
        <v>99810.84</v>
      </c>
      <c r="U87" s="78">
        <f t="shared" si="16"/>
        <v>65772</v>
      </c>
      <c r="V87" s="78">
        <f>SUM(V7:V86)</f>
        <v>10645.32</v>
      </c>
      <c r="W87" s="78">
        <f t="shared" ref="W87:AA87" si="17">SUM(W7:W86)</f>
        <v>3980.8500000000004</v>
      </c>
      <c r="X87" s="78">
        <f t="shared" si="17"/>
        <v>273823.90000000002</v>
      </c>
      <c r="Y87" s="78">
        <f t="shared" si="17"/>
        <v>31294.159999999985</v>
      </c>
      <c r="Z87" s="78">
        <f t="shared" si="17"/>
        <v>46941.239999999983</v>
      </c>
      <c r="AA87" s="78">
        <f t="shared" si="17"/>
        <v>75105.984000000011</v>
      </c>
      <c r="AB87" s="78">
        <f t="shared" ref="AB87:AC87" si="18">SUM(AB7:AB86)</f>
        <v>0</v>
      </c>
      <c r="AC87" s="78">
        <f t="shared" si="18"/>
        <v>0</v>
      </c>
      <c r="AD87" s="88">
        <f t="shared" ref="AD87" si="19">SUM(AD7:AD86)</f>
        <v>2607846.666666666</v>
      </c>
      <c r="AE87" s="88">
        <f t="shared" ref="AE87" si="20">SUM(AE7:AE86)</f>
        <v>260784.66666666666</v>
      </c>
      <c r="AF87" s="88">
        <f t="shared" ref="AF87" si="21">SUM(AF7:AF86)</f>
        <v>764351.4850000001</v>
      </c>
      <c r="AG87" s="88">
        <f t="shared" ref="AG87" si="22">SUM(AG7:AG86)</f>
        <v>0</v>
      </c>
      <c r="AH87" s="88">
        <f t="shared" ref="AH87" si="23">SUM(AH7:AH86)</f>
        <v>24571986.938333318</v>
      </c>
    </row>
    <row r="88" spans="2:34" ht="27" customHeight="1" x14ac:dyDescent="0.2">
      <c r="B88" s="25">
        <v>80</v>
      </c>
      <c r="C88" s="79"/>
      <c r="D88" s="27" t="s">
        <v>23</v>
      </c>
      <c r="E88" s="79"/>
      <c r="F88" s="79"/>
      <c r="G88" s="80"/>
      <c r="H88" s="81"/>
      <c r="I88" s="82"/>
      <c r="J88" s="82"/>
      <c r="K88" s="82"/>
      <c r="L88" s="83"/>
      <c r="M88" s="83"/>
      <c r="N88" s="83"/>
      <c r="O88" s="84"/>
      <c r="P88" s="85"/>
      <c r="Q88" s="85"/>
      <c r="R88" s="24">
        <f t="shared" ref="R88:U88" si="24">R87*12</f>
        <v>18776496</v>
      </c>
      <c r="S88" s="24">
        <f t="shared" si="24"/>
        <v>0</v>
      </c>
      <c r="T88" s="24">
        <f t="shared" si="24"/>
        <v>1197730.08</v>
      </c>
      <c r="U88" s="24">
        <f t="shared" si="24"/>
        <v>789264</v>
      </c>
      <c r="V88" s="24">
        <f>V87*12</f>
        <v>127743.84</v>
      </c>
      <c r="W88" s="24">
        <f>W87*12</f>
        <v>47770.200000000004</v>
      </c>
      <c r="X88" s="24">
        <f t="shared" ref="X88:AA88" si="25">X87*12</f>
        <v>3285886.8000000003</v>
      </c>
      <c r="Y88" s="24">
        <f t="shared" si="25"/>
        <v>375529.91999999981</v>
      </c>
      <c r="Z88" s="24">
        <f t="shared" si="25"/>
        <v>563294.87999999977</v>
      </c>
      <c r="AA88" s="24">
        <f t="shared" si="25"/>
        <v>901271.80800000019</v>
      </c>
      <c r="AB88" s="82"/>
      <c r="AC88" s="82"/>
      <c r="AD88" s="92">
        <f>AD87</f>
        <v>2607846.666666666</v>
      </c>
      <c r="AE88" s="92">
        <f t="shared" ref="AE88:AG88" si="26">AE87</f>
        <v>260784.66666666666</v>
      </c>
      <c r="AF88" s="92">
        <f t="shared" si="26"/>
        <v>764351.4850000001</v>
      </c>
      <c r="AG88" s="92">
        <f t="shared" si="26"/>
        <v>0</v>
      </c>
      <c r="AH88" s="92">
        <f>AH87</f>
        <v>24571986.938333318</v>
      </c>
    </row>
    <row r="89" spans="2:34" ht="15.75" x14ac:dyDescent="0.2">
      <c r="B89" s="31"/>
      <c r="C89" s="79"/>
      <c r="D89" s="27"/>
      <c r="E89" s="79"/>
      <c r="F89" s="79"/>
      <c r="G89" s="80"/>
      <c r="H89" s="81"/>
      <c r="I89" s="82"/>
      <c r="J89" s="82"/>
      <c r="K89" s="82"/>
      <c r="L89" s="83"/>
      <c r="M89" s="83"/>
      <c r="N89" s="83"/>
      <c r="O89" s="163"/>
      <c r="P89" s="163"/>
      <c r="Q89" s="163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82"/>
      <c r="AC89" s="82"/>
      <c r="AD89" s="33"/>
      <c r="AE89" s="33"/>
      <c r="AF89" s="33"/>
      <c r="AG89" s="33"/>
      <c r="AH89" s="33"/>
    </row>
    <row r="90" spans="2:34" ht="15.75" x14ac:dyDescent="0.2">
      <c r="B90" s="132" t="s">
        <v>311</v>
      </c>
      <c r="C90" s="133"/>
      <c r="D90" s="134"/>
      <c r="E90" s="133"/>
      <c r="F90" s="133"/>
      <c r="G90" s="135"/>
      <c r="H90" s="136"/>
      <c r="I90" s="137"/>
      <c r="J90" s="137"/>
      <c r="K90" s="137"/>
      <c r="O90" s="163"/>
      <c r="P90" s="163"/>
      <c r="Q90" s="163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82"/>
      <c r="AC90" s="82"/>
      <c r="AD90" s="33"/>
      <c r="AE90" s="33"/>
      <c r="AF90" s="33"/>
      <c r="AG90" s="33"/>
      <c r="AH90" s="33"/>
    </row>
    <row r="91" spans="2:34" ht="15.75" x14ac:dyDescent="0.2">
      <c r="B91" s="138">
        <v>72</v>
      </c>
      <c r="C91" s="139"/>
      <c r="D91" s="134" t="s">
        <v>312</v>
      </c>
      <c r="E91" s="139"/>
      <c r="F91" s="139"/>
      <c r="G91" s="140"/>
      <c r="H91" s="141"/>
      <c r="I91" s="142"/>
      <c r="J91" s="142"/>
      <c r="K91" s="142"/>
      <c r="O91" s="163"/>
      <c r="P91" s="163"/>
      <c r="Q91" s="163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82"/>
      <c r="AC91" s="82"/>
      <c r="AD91" s="33"/>
      <c r="AE91" s="33"/>
      <c r="AF91" s="33"/>
      <c r="AG91" s="33"/>
      <c r="AH91" s="33"/>
    </row>
    <row r="92" spans="2:34" ht="15.75" x14ac:dyDescent="0.2">
      <c r="B92" s="138"/>
      <c r="C92" s="164">
        <v>49</v>
      </c>
      <c r="D92" s="143" t="s">
        <v>314</v>
      </c>
      <c r="E92" s="144"/>
      <c r="F92" s="144"/>
      <c r="G92" s="145"/>
      <c r="H92" s="146"/>
      <c r="I92" s="147"/>
      <c r="J92" s="147"/>
      <c r="K92" s="147"/>
      <c r="O92" s="163"/>
      <c r="P92" s="163"/>
      <c r="Q92" s="163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82"/>
      <c r="AC92" s="82"/>
      <c r="AD92" s="33"/>
      <c r="AE92" s="33"/>
      <c r="AF92" s="33"/>
      <c r="AG92" s="33"/>
      <c r="AH92" s="33"/>
    </row>
    <row r="93" spans="2:34" ht="15.75" x14ac:dyDescent="0.2">
      <c r="B93" s="138"/>
      <c r="C93" s="164">
        <v>23</v>
      </c>
      <c r="D93" s="143" t="s">
        <v>315</v>
      </c>
      <c r="E93" s="144"/>
      <c r="F93" s="144"/>
      <c r="G93" s="145"/>
      <c r="H93" s="146"/>
      <c r="I93" s="147"/>
      <c r="J93" s="147"/>
      <c r="K93" s="147"/>
      <c r="O93" s="163"/>
      <c r="P93" s="163"/>
      <c r="Q93" s="163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82"/>
      <c r="AC93" s="82"/>
      <c r="AD93" s="33"/>
      <c r="AE93" s="33"/>
      <c r="AF93" s="33"/>
      <c r="AG93" s="33"/>
      <c r="AH93" s="33"/>
    </row>
    <row r="94" spans="2:34" ht="15.75" x14ac:dyDescent="0.2">
      <c r="B94" s="138"/>
      <c r="C94" s="139"/>
      <c r="D94" s="134"/>
      <c r="E94" s="139"/>
      <c r="F94" s="139"/>
      <c r="G94" s="140"/>
      <c r="H94" s="141"/>
      <c r="I94" s="142"/>
      <c r="J94" s="142"/>
      <c r="K94" s="142"/>
      <c r="O94" s="163"/>
      <c r="P94" s="163"/>
      <c r="Q94" s="163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82"/>
      <c r="AC94" s="82"/>
      <c r="AD94" s="33"/>
      <c r="AE94" s="33"/>
      <c r="AF94" s="33"/>
      <c r="AG94" s="33"/>
      <c r="AH94" s="33"/>
    </row>
    <row r="95" spans="2:34" ht="15.75" x14ac:dyDescent="0.2">
      <c r="B95" s="148">
        <v>8</v>
      </c>
      <c r="C95" s="149"/>
      <c r="D95" s="150" t="s">
        <v>313</v>
      </c>
      <c r="E95" s="151"/>
      <c r="F95" s="151"/>
      <c r="G95" s="152"/>
      <c r="H95" s="152"/>
      <c r="I95" s="153"/>
      <c r="J95" s="153"/>
      <c r="K95" s="152"/>
      <c r="O95" s="163"/>
      <c r="P95" s="163"/>
      <c r="Q95" s="163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82"/>
      <c r="AC95" s="82"/>
      <c r="AD95" s="33"/>
      <c r="AE95" s="33"/>
      <c r="AF95" s="33"/>
      <c r="AG95" s="33"/>
      <c r="AH95" s="33"/>
    </row>
    <row r="96" spans="2:34" ht="15" x14ac:dyDescent="0.2">
      <c r="B96" s="154"/>
      <c r="C96" s="165">
        <v>4</v>
      </c>
      <c r="D96" s="155" t="s">
        <v>316</v>
      </c>
      <c r="E96" s="156"/>
      <c r="F96" s="156"/>
      <c r="G96" s="157"/>
      <c r="H96" s="157"/>
      <c r="I96" s="158"/>
      <c r="J96" s="158"/>
      <c r="K96" s="157"/>
      <c r="O96" s="163"/>
      <c r="P96" s="163"/>
      <c r="Q96" s="163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82"/>
      <c r="AC96" s="82"/>
      <c r="AD96" s="33"/>
      <c r="AE96" s="33"/>
      <c r="AF96" s="33"/>
      <c r="AG96" s="33"/>
      <c r="AH96" s="33"/>
    </row>
    <row r="97" spans="2:34" ht="15" x14ac:dyDescent="0.2">
      <c r="B97" s="154"/>
      <c r="C97" s="166">
        <v>4</v>
      </c>
      <c r="D97" s="159" t="s">
        <v>317</v>
      </c>
      <c r="E97" s="160"/>
      <c r="F97" s="160"/>
      <c r="G97" s="161"/>
      <c r="H97" s="162"/>
      <c r="I97" s="158"/>
      <c r="J97" s="158"/>
      <c r="K97" s="157"/>
      <c r="O97" s="163"/>
      <c r="P97" s="163"/>
      <c r="Q97" s="163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82"/>
      <c r="AC97" s="82"/>
      <c r="AD97" s="33"/>
      <c r="AE97" s="33"/>
      <c r="AF97" s="33"/>
      <c r="AG97" s="33"/>
      <c r="AH97" s="33"/>
    </row>
    <row r="98" spans="2:34" x14ac:dyDescent="0.2">
      <c r="O98" s="30"/>
      <c r="P98" s="30"/>
      <c r="Q98" s="30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7"/>
      <c r="AC98" s="33"/>
    </row>
    <row r="99" spans="2:34" s="3" customFormat="1" ht="15" x14ac:dyDescent="0.2">
      <c r="B99" s="2" t="s">
        <v>23</v>
      </c>
      <c r="C99" s="26"/>
      <c r="D99" s="26"/>
      <c r="E99" s="14"/>
      <c r="F99" s="14"/>
      <c r="G99" s="1"/>
      <c r="H99" s="1"/>
      <c r="I99" s="1"/>
      <c r="N99" s="1"/>
      <c r="O99" s="1"/>
      <c r="P99" s="1"/>
      <c r="Q99" s="1"/>
      <c r="S99" s="9"/>
      <c r="T99" s="9"/>
      <c r="U99" s="9"/>
      <c r="V99" s="9"/>
      <c r="W99" s="9"/>
      <c r="X99" s="9"/>
      <c r="Y99" s="9"/>
      <c r="Z99" s="1"/>
      <c r="AA99" s="1"/>
      <c r="AB99" s="1"/>
      <c r="AC99" s="34"/>
      <c r="AD99" s="1"/>
    </row>
    <row r="100" spans="2:34" s="3" customFormat="1" x14ac:dyDescent="0.2">
      <c r="B100" s="45" t="s">
        <v>85</v>
      </c>
      <c r="C100" s="6"/>
      <c r="D100" s="4"/>
      <c r="E100" s="5"/>
      <c r="F100" s="5"/>
      <c r="G100" s="6"/>
      <c r="H100" s="6"/>
      <c r="I100" s="6"/>
      <c r="J100" s="4"/>
      <c r="K100" s="4"/>
      <c r="L100" s="4"/>
      <c r="M100" s="4"/>
      <c r="N100" s="1"/>
      <c r="O100" s="1"/>
      <c r="P100" s="1"/>
      <c r="Q100" s="1"/>
      <c r="S100" s="9"/>
      <c r="T100" s="9"/>
      <c r="U100" s="9"/>
      <c r="V100" s="9"/>
      <c r="W100" s="9"/>
      <c r="X100" s="9"/>
      <c r="Y100" s="9"/>
      <c r="Z100" s="1"/>
      <c r="AA100" s="1"/>
      <c r="AB100" s="1"/>
      <c r="AC100" s="1"/>
      <c r="AD100" s="1"/>
    </row>
    <row r="101" spans="2:34" s="3" customFormat="1" x14ac:dyDescent="0.2">
      <c r="B101" s="44" t="s">
        <v>35</v>
      </c>
      <c r="C101" s="39"/>
      <c r="D101" s="8"/>
      <c r="E101" s="23"/>
      <c r="F101" s="23"/>
      <c r="G101" s="7"/>
      <c r="H101" s="7"/>
      <c r="I101" s="7"/>
      <c r="J101" s="8"/>
      <c r="K101" s="8"/>
      <c r="L101" s="8"/>
      <c r="M101" s="8"/>
      <c r="N101" s="1"/>
      <c r="O101" s="1"/>
      <c r="P101" s="1"/>
      <c r="Q101" s="1"/>
      <c r="S101" s="9"/>
      <c r="T101" s="9"/>
      <c r="U101" s="9"/>
      <c r="V101" s="9"/>
      <c r="W101" s="9"/>
      <c r="X101" s="9"/>
      <c r="Y101" s="9"/>
      <c r="Z101" s="1"/>
      <c r="AA101" s="1"/>
      <c r="AB101" s="1"/>
      <c r="AC101" s="35"/>
      <c r="AD101" s="1"/>
    </row>
    <row r="102" spans="2:34" s="3" customFormat="1" x14ac:dyDescent="0.2">
      <c r="B102" s="40" t="s">
        <v>6</v>
      </c>
      <c r="C102" s="40"/>
      <c r="D102" s="40"/>
      <c r="E102" s="41"/>
      <c r="F102" s="41"/>
      <c r="G102" s="40" t="s">
        <v>27</v>
      </c>
      <c r="H102" s="42"/>
      <c r="I102" s="42"/>
      <c r="N102" s="1"/>
      <c r="O102" s="1"/>
      <c r="P102" s="1"/>
      <c r="Q102" s="1"/>
      <c r="S102" s="9"/>
      <c r="T102" s="9"/>
      <c r="U102" s="9"/>
      <c r="V102" s="9"/>
      <c r="W102" s="9"/>
      <c r="X102" s="9"/>
      <c r="Y102" s="9"/>
      <c r="Z102" s="1"/>
      <c r="AA102" s="1"/>
      <c r="AB102" s="1"/>
      <c r="AC102" s="1"/>
      <c r="AD102" s="1"/>
    </row>
    <row r="103" spans="2:34" s="3" customFormat="1" x14ac:dyDescent="0.2">
      <c r="B103" s="40" t="s">
        <v>36</v>
      </c>
      <c r="C103" s="40"/>
      <c r="D103" s="40"/>
      <c r="E103" s="41"/>
      <c r="F103" s="41"/>
      <c r="G103" s="40" t="s">
        <v>37</v>
      </c>
      <c r="H103" s="42"/>
      <c r="I103" s="42"/>
      <c r="N103" s="1"/>
      <c r="O103" s="1"/>
      <c r="P103" s="1"/>
      <c r="Q103" s="1"/>
      <c r="S103" s="9"/>
      <c r="T103" s="9"/>
      <c r="U103" s="9"/>
      <c r="V103" s="9"/>
      <c r="W103" s="9"/>
      <c r="X103" s="9"/>
      <c r="Y103" s="9"/>
      <c r="Z103" s="1"/>
      <c r="AA103" s="1"/>
      <c r="AB103" s="1"/>
      <c r="AC103" s="1"/>
      <c r="AD103" s="1"/>
    </row>
    <row r="104" spans="2:34" s="3" customFormat="1" x14ac:dyDescent="0.2">
      <c r="B104" s="40" t="s">
        <v>8</v>
      </c>
      <c r="C104" s="40"/>
      <c r="D104" s="40"/>
      <c r="E104" s="41"/>
      <c r="F104" s="41"/>
      <c r="G104" s="40" t="s">
        <v>38</v>
      </c>
      <c r="H104" s="42"/>
      <c r="I104" s="42"/>
      <c r="N104" s="1"/>
      <c r="O104" s="1"/>
      <c r="P104" s="1"/>
      <c r="Q104" s="1"/>
      <c r="S104" s="9"/>
      <c r="T104" s="9"/>
      <c r="U104" s="9"/>
      <c r="V104" s="9"/>
      <c r="W104" s="9"/>
      <c r="X104" s="9"/>
      <c r="Y104" s="9"/>
      <c r="Z104" s="1"/>
      <c r="AA104" s="1"/>
      <c r="AB104" s="1"/>
      <c r="AC104" s="1"/>
      <c r="AD104" s="1"/>
    </row>
    <row r="105" spans="2:34" s="3" customFormat="1" x14ac:dyDescent="0.2">
      <c r="B105" s="40" t="s">
        <v>9</v>
      </c>
      <c r="C105" s="40"/>
      <c r="D105" s="40"/>
      <c r="E105" s="41"/>
      <c r="F105" s="41"/>
      <c r="G105" s="40" t="s">
        <v>39</v>
      </c>
      <c r="H105" s="42"/>
      <c r="I105" s="42"/>
      <c r="N105" s="1"/>
      <c r="O105" s="1"/>
      <c r="P105" s="1"/>
      <c r="Q105" s="1"/>
      <c r="S105" s="9"/>
      <c r="T105" s="9"/>
      <c r="U105" s="9"/>
      <c r="V105" s="9"/>
      <c r="W105" s="9"/>
      <c r="X105" s="9"/>
      <c r="Y105" s="9"/>
      <c r="Z105" s="1"/>
      <c r="AA105" s="1"/>
      <c r="AB105" s="1"/>
      <c r="AC105" s="1"/>
      <c r="AD105" s="1"/>
    </row>
    <row r="106" spans="2:34" s="3" customFormat="1" x14ac:dyDescent="0.2">
      <c r="B106" s="40" t="s">
        <v>10</v>
      </c>
      <c r="C106" s="40"/>
      <c r="D106" s="40"/>
      <c r="E106" s="41"/>
      <c r="F106" s="41"/>
      <c r="G106" s="40" t="s">
        <v>40</v>
      </c>
      <c r="H106" s="42"/>
      <c r="I106" s="42"/>
      <c r="N106" s="1"/>
      <c r="O106" s="1"/>
      <c r="P106" s="1"/>
      <c r="Q106" s="1"/>
      <c r="S106" s="9"/>
      <c r="T106" s="9"/>
      <c r="U106" s="9"/>
      <c r="V106" s="9"/>
      <c r="W106" s="9"/>
      <c r="X106" s="9"/>
      <c r="Y106" s="9"/>
      <c r="Z106" s="1"/>
      <c r="AA106" s="1"/>
      <c r="AB106" s="1"/>
      <c r="AC106" s="1"/>
      <c r="AD106" s="1"/>
    </row>
    <row r="107" spans="2:34" s="3" customFormat="1" x14ac:dyDescent="0.2">
      <c r="B107" s="43" t="s">
        <v>41</v>
      </c>
      <c r="C107" s="40"/>
      <c r="D107" s="40"/>
      <c r="E107" s="41"/>
      <c r="F107" s="41"/>
      <c r="G107" s="40" t="s">
        <v>42</v>
      </c>
      <c r="H107" s="42"/>
      <c r="I107" s="42"/>
      <c r="N107" s="1"/>
      <c r="O107" s="1"/>
      <c r="P107" s="1"/>
      <c r="Q107" s="1"/>
      <c r="S107" s="9"/>
      <c r="T107" s="9"/>
      <c r="U107" s="9"/>
      <c r="V107" s="9"/>
      <c r="W107" s="9"/>
      <c r="X107" s="9"/>
      <c r="Y107" s="9"/>
      <c r="Z107" s="1"/>
      <c r="AA107" s="1"/>
      <c r="AB107" s="1"/>
      <c r="AC107" s="1"/>
      <c r="AD107" s="1"/>
    </row>
    <row r="108" spans="2:34" s="3" customFormat="1" x14ac:dyDescent="0.2">
      <c r="B108" s="40" t="s">
        <v>12</v>
      </c>
      <c r="C108" s="40"/>
      <c r="D108" s="40"/>
      <c r="E108" s="41"/>
      <c r="F108" s="41"/>
      <c r="G108" s="40" t="s">
        <v>43</v>
      </c>
      <c r="H108" s="42"/>
      <c r="I108" s="42"/>
      <c r="N108" s="1"/>
      <c r="O108" s="1"/>
      <c r="P108" s="1"/>
      <c r="Q108" s="1"/>
      <c r="S108" s="9"/>
      <c r="T108" s="9"/>
      <c r="U108" s="9"/>
      <c r="V108" s="9"/>
      <c r="W108" s="9"/>
      <c r="X108" s="9"/>
      <c r="Y108" s="9"/>
      <c r="Z108" s="1"/>
      <c r="AA108" s="1"/>
      <c r="AB108" s="1"/>
      <c r="AC108" s="1"/>
      <c r="AD108" s="1"/>
    </row>
    <row r="109" spans="2:34" s="3" customFormat="1" x14ac:dyDescent="0.2">
      <c r="B109" s="44" t="s">
        <v>44</v>
      </c>
      <c r="C109" s="44"/>
      <c r="D109" s="40"/>
      <c r="E109" s="41"/>
      <c r="F109" s="41"/>
      <c r="G109" s="40" t="s">
        <v>45</v>
      </c>
      <c r="H109" s="40"/>
      <c r="I109" s="40"/>
      <c r="J109" s="28"/>
      <c r="N109" s="1"/>
      <c r="O109" s="1"/>
      <c r="P109" s="1"/>
      <c r="Q109" s="1"/>
      <c r="S109" s="9"/>
      <c r="T109" s="9"/>
      <c r="U109" s="9"/>
      <c r="V109" s="9"/>
      <c r="W109" s="9"/>
      <c r="X109" s="9"/>
      <c r="Y109" s="9"/>
      <c r="Z109" s="1"/>
      <c r="AA109" s="1"/>
      <c r="AB109" s="1"/>
      <c r="AC109" s="1"/>
      <c r="AD109" s="1"/>
    </row>
    <row r="110" spans="2:34" s="3" customFormat="1" x14ac:dyDescent="0.2">
      <c r="B110" s="40" t="s">
        <v>46</v>
      </c>
      <c r="C110" s="40"/>
      <c r="D110" s="40"/>
      <c r="E110" s="41"/>
      <c r="F110" s="41"/>
      <c r="G110" s="40" t="s">
        <v>47</v>
      </c>
      <c r="H110" s="40"/>
      <c r="I110" s="40"/>
      <c r="J110" s="28"/>
      <c r="N110" s="1"/>
      <c r="O110" s="1"/>
      <c r="P110" s="1"/>
      <c r="Q110" s="1"/>
      <c r="S110" s="9"/>
      <c r="T110" s="9"/>
      <c r="U110" s="9"/>
      <c r="V110" s="9"/>
      <c r="W110" s="9"/>
      <c r="X110" s="9"/>
      <c r="Y110" s="9"/>
      <c r="Z110" s="1"/>
      <c r="AA110" s="1"/>
      <c r="AB110" s="1"/>
      <c r="AC110" s="1"/>
      <c r="AD110" s="1"/>
    </row>
    <row r="111" spans="2:34" s="3" customFormat="1" x14ac:dyDescent="0.2">
      <c r="B111" s="40" t="s">
        <v>13</v>
      </c>
      <c r="C111" s="40"/>
      <c r="D111" s="40"/>
      <c r="E111" s="41"/>
      <c r="F111" s="41"/>
      <c r="G111" s="40" t="s">
        <v>48</v>
      </c>
      <c r="H111" s="40"/>
      <c r="I111" s="40"/>
      <c r="J111" s="28"/>
      <c r="N111" s="1"/>
      <c r="O111" s="1"/>
      <c r="P111" s="1"/>
      <c r="Q111" s="1"/>
      <c r="S111" s="9"/>
      <c r="T111" s="9"/>
      <c r="U111" s="9"/>
      <c r="V111" s="9"/>
      <c r="W111" s="9"/>
      <c r="X111" s="9"/>
      <c r="Y111" s="9"/>
      <c r="Z111" s="1"/>
      <c r="AA111" s="1"/>
      <c r="AB111" s="1"/>
      <c r="AC111" s="1"/>
      <c r="AD111" s="1"/>
    </row>
    <row r="112" spans="2:34" s="3" customFormat="1" x14ac:dyDescent="0.2">
      <c r="B112" s="40" t="s">
        <v>49</v>
      </c>
      <c r="C112" s="40"/>
      <c r="D112" s="40"/>
      <c r="E112" s="41"/>
      <c r="F112" s="41"/>
      <c r="G112" s="40" t="s">
        <v>50</v>
      </c>
      <c r="H112" s="40"/>
      <c r="I112" s="40"/>
      <c r="J112" s="28"/>
      <c r="N112" s="1"/>
      <c r="O112" s="1"/>
      <c r="P112" s="1"/>
      <c r="Q112" s="1"/>
      <c r="S112" s="9"/>
      <c r="T112" s="9"/>
      <c r="U112" s="9"/>
      <c r="V112" s="9"/>
      <c r="W112" s="9"/>
      <c r="X112" s="9"/>
      <c r="Y112" s="9"/>
      <c r="Z112" s="1"/>
      <c r="AA112" s="1"/>
      <c r="AB112" s="1"/>
      <c r="AC112" s="1"/>
      <c r="AD112" s="1"/>
    </row>
    <row r="113" spans="2:30" s="3" customFormat="1" x14ac:dyDescent="0.2">
      <c r="B113" s="40" t="s">
        <v>51</v>
      </c>
      <c r="C113" s="40"/>
      <c r="D113" s="40"/>
      <c r="E113" s="41"/>
      <c r="F113" s="41"/>
      <c r="G113" s="40" t="s">
        <v>52</v>
      </c>
      <c r="H113" s="40"/>
      <c r="I113" s="40"/>
      <c r="J113" s="28"/>
      <c r="N113" s="1"/>
      <c r="O113" s="1"/>
      <c r="P113" s="1"/>
      <c r="Q113" s="1"/>
      <c r="S113" s="9"/>
      <c r="T113" s="9"/>
      <c r="U113" s="9"/>
      <c r="V113" s="9"/>
      <c r="W113" s="9"/>
      <c r="X113" s="9"/>
      <c r="Y113" s="9"/>
      <c r="Z113" s="1"/>
      <c r="AA113" s="1"/>
      <c r="AB113" s="1"/>
      <c r="AC113" s="1"/>
      <c r="AD113" s="1"/>
    </row>
    <row r="114" spans="2:30" s="3" customFormat="1" x14ac:dyDescent="0.2">
      <c r="B114" s="40" t="s">
        <v>16</v>
      </c>
      <c r="C114" s="40"/>
      <c r="D114" s="40"/>
      <c r="E114" s="41"/>
      <c r="F114" s="41"/>
      <c r="G114" s="40" t="s">
        <v>53</v>
      </c>
      <c r="H114" s="40"/>
      <c r="I114" s="40"/>
      <c r="J114" s="28"/>
      <c r="N114" s="1"/>
      <c r="O114" s="1"/>
      <c r="P114" s="1"/>
      <c r="Q114" s="1"/>
      <c r="S114" s="9"/>
      <c r="T114" s="9"/>
      <c r="U114" s="9"/>
      <c r="V114" s="9"/>
      <c r="W114" s="9"/>
      <c r="X114" s="9"/>
      <c r="Y114" s="9"/>
      <c r="Z114" s="1"/>
      <c r="AA114" s="1"/>
      <c r="AB114" s="1"/>
      <c r="AC114" s="1"/>
      <c r="AD114" s="1"/>
    </row>
    <row r="115" spans="2:30" s="3" customFormat="1" x14ac:dyDescent="0.2">
      <c r="B115" s="130" t="s">
        <v>54</v>
      </c>
      <c r="C115" s="130"/>
      <c r="D115" s="130"/>
      <c r="E115" s="130"/>
      <c r="F115" s="130"/>
      <c r="G115" s="40" t="s">
        <v>55</v>
      </c>
      <c r="H115" s="40"/>
      <c r="I115" s="40"/>
      <c r="J115" s="28"/>
      <c r="N115" s="1"/>
      <c r="O115" s="1"/>
      <c r="P115" s="1"/>
      <c r="Q115" s="1"/>
      <c r="S115" s="9"/>
      <c r="T115" s="9"/>
      <c r="U115" s="9"/>
      <c r="V115" s="9"/>
      <c r="W115" s="9"/>
      <c r="X115" s="9"/>
      <c r="Y115" s="9"/>
      <c r="Z115" s="1"/>
      <c r="AA115" s="1"/>
      <c r="AB115" s="1"/>
      <c r="AC115" s="1"/>
      <c r="AD115" s="1"/>
    </row>
    <row r="116" spans="2:30" s="3" customFormat="1" x14ac:dyDescent="0.2">
      <c r="B116" s="118" t="s">
        <v>56</v>
      </c>
      <c r="C116" s="118"/>
      <c r="D116" s="118"/>
      <c r="E116" s="118"/>
      <c r="F116" s="118"/>
      <c r="G116" s="40" t="s">
        <v>57</v>
      </c>
      <c r="H116" s="40"/>
      <c r="I116" s="40"/>
      <c r="J116" s="28"/>
      <c r="N116" s="1"/>
      <c r="O116" s="1"/>
      <c r="P116" s="1"/>
      <c r="Q116" s="1"/>
      <c r="S116" s="9"/>
      <c r="T116" s="9"/>
      <c r="U116" s="9"/>
      <c r="V116" s="9"/>
      <c r="W116" s="9"/>
      <c r="X116" s="9"/>
      <c r="Y116" s="9"/>
      <c r="Z116" s="1"/>
      <c r="AA116" s="1"/>
      <c r="AB116" s="1"/>
      <c r="AC116" s="1"/>
      <c r="AD116" s="1"/>
    </row>
    <row r="117" spans="2:30" s="3" customFormat="1" x14ac:dyDescent="0.2">
      <c r="B117" s="40" t="s">
        <v>58</v>
      </c>
      <c r="C117" s="40"/>
      <c r="D117" s="40"/>
      <c r="E117" s="41"/>
      <c r="F117" s="41"/>
      <c r="G117" s="40" t="s">
        <v>59</v>
      </c>
      <c r="H117" s="40"/>
      <c r="I117" s="40"/>
      <c r="J117" s="28"/>
      <c r="N117" s="1"/>
      <c r="O117" s="1"/>
      <c r="P117" s="1"/>
      <c r="Q117" s="1"/>
      <c r="S117" s="9"/>
      <c r="T117" s="9"/>
      <c r="U117" s="9"/>
      <c r="V117" s="9"/>
      <c r="W117" s="9"/>
      <c r="X117" s="9"/>
      <c r="Y117" s="9"/>
      <c r="Z117" s="1"/>
      <c r="AA117" s="1"/>
      <c r="AB117" s="1"/>
      <c r="AC117" s="1"/>
      <c r="AD117" s="1"/>
    </row>
    <row r="118" spans="2:30" s="3" customFormat="1" x14ac:dyDescent="0.2">
      <c r="B118" s="40" t="s">
        <v>60</v>
      </c>
      <c r="C118" s="40"/>
      <c r="D118" s="40"/>
      <c r="E118" s="41"/>
      <c r="F118" s="41"/>
      <c r="G118" s="40" t="s">
        <v>61</v>
      </c>
      <c r="H118" s="40"/>
      <c r="I118" s="40"/>
      <c r="J118" s="28"/>
      <c r="N118" s="1"/>
      <c r="O118" s="1"/>
      <c r="P118" s="1"/>
      <c r="Q118" s="1"/>
      <c r="S118" s="9"/>
      <c r="T118" s="9"/>
      <c r="U118" s="9"/>
      <c r="V118" s="9"/>
      <c r="W118" s="9"/>
      <c r="X118" s="9"/>
      <c r="Y118" s="9"/>
      <c r="Z118" s="1"/>
      <c r="AA118" s="1"/>
      <c r="AB118" s="1"/>
      <c r="AC118" s="1"/>
      <c r="AD118" s="1"/>
    </row>
    <row r="119" spans="2:30" s="3" customFormat="1" x14ac:dyDescent="0.2">
      <c r="B119" s="40" t="s">
        <v>62</v>
      </c>
      <c r="C119" s="40"/>
      <c r="D119" s="40"/>
      <c r="E119" s="41"/>
      <c r="F119" s="41"/>
      <c r="G119" s="40" t="s">
        <v>63</v>
      </c>
      <c r="H119" s="40"/>
      <c r="I119" s="40"/>
      <c r="J119" s="28"/>
      <c r="N119" s="1"/>
      <c r="O119" s="1"/>
      <c r="P119" s="1"/>
      <c r="Q119" s="1"/>
      <c r="S119" s="9"/>
      <c r="T119" s="9"/>
      <c r="U119" s="9"/>
      <c r="V119" s="9"/>
      <c r="W119" s="9"/>
      <c r="X119" s="9"/>
      <c r="Y119" s="9"/>
      <c r="Z119" s="1"/>
      <c r="AA119" s="1"/>
      <c r="AB119" s="1"/>
      <c r="AC119" s="1"/>
      <c r="AD119" s="1"/>
    </row>
    <row r="120" spans="2:30" s="3" customFormat="1" x14ac:dyDescent="0.2">
      <c r="B120" s="40" t="s">
        <v>64</v>
      </c>
      <c r="C120" s="40"/>
      <c r="D120" s="40"/>
      <c r="E120" s="41"/>
      <c r="F120" s="41"/>
      <c r="G120" s="40" t="s">
        <v>65</v>
      </c>
      <c r="H120" s="40"/>
      <c r="I120" s="40"/>
      <c r="J120" s="28"/>
      <c r="N120" s="1"/>
      <c r="O120" s="1"/>
      <c r="P120" s="1"/>
      <c r="Q120" s="1"/>
      <c r="S120" s="9"/>
      <c r="T120" s="9"/>
      <c r="U120" s="9"/>
      <c r="V120" s="9"/>
      <c r="W120" s="9"/>
      <c r="X120" s="9"/>
      <c r="Y120" s="9"/>
      <c r="Z120" s="1"/>
      <c r="AA120" s="1"/>
      <c r="AB120" s="1"/>
      <c r="AC120" s="1"/>
      <c r="AD120" s="1"/>
    </row>
    <row r="121" spans="2:30" s="3" customFormat="1" x14ac:dyDescent="0.2">
      <c r="B121" s="40" t="s">
        <v>66</v>
      </c>
      <c r="C121" s="40"/>
      <c r="D121" s="40"/>
      <c r="E121" s="41"/>
      <c r="F121" s="41"/>
      <c r="G121" s="40" t="s">
        <v>67</v>
      </c>
      <c r="H121" s="40"/>
      <c r="I121" s="40"/>
      <c r="J121" s="28"/>
      <c r="N121" s="1"/>
      <c r="O121" s="1"/>
      <c r="P121" s="1"/>
      <c r="Q121" s="1"/>
      <c r="S121" s="9"/>
      <c r="T121" s="9"/>
      <c r="U121" s="9"/>
      <c r="V121" s="9"/>
      <c r="W121" s="9"/>
      <c r="X121" s="9"/>
      <c r="Y121" s="9"/>
      <c r="Z121" s="1"/>
      <c r="AA121" s="1"/>
      <c r="AB121" s="1"/>
      <c r="AC121" s="1"/>
      <c r="AD121" s="1"/>
    </row>
    <row r="122" spans="2:30" s="3" customFormat="1" x14ac:dyDescent="0.2">
      <c r="B122" s="40" t="s">
        <v>30</v>
      </c>
      <c r="C122" s="40"/>
      <c r="D122" s="40"/>
      <c r="E122" s="41"/>
      <c r="F122" s="41"/>
      <c r="G122" s="40" t="s">
        <v>68</v>
      </c>
      <c r="H122" s="40"/>
      <c r="I122" s="40"/>
      <c r="J122" s="28"/>
      <c r="N122" s="1"/>
      <c r="O122" s="1"/>
      <c r="P122" s="1"/>
      <c r="Q122" s="1"/>
      <c r="S122" s="9"/>
      <c r="T122" s="9"/>
      <c r="U122" s="9"/>
      <c r="V122" s="9"/>
      <c r="W122" s="9"/>
      <c r="X122" s="9"/>
      <c r="Y122" s="9"/>
      <c r="Z122" s="1"/>
      <c r="AA122" s="1"/>
      <c r="AB122" s="1"/>
      <c r="AC122" s="1"/>
      <c r="AD122" s="1"/>
    </row>
    <row r="123" spans="2:30" s="3" customFormat="1" x14ac:dyDescent="0.2">
      <c r="B123" s="40" t="s">
        <v>29</v>
      </c>
      <c r="C123" s="40"/>
      <c r="D123" s="40"/>
      <c r="E123" s="41"/>
      <c r="F123" s="41"/>
      <c r="G123" s="40" t="s">
        <v>69</v>
      </c>
      <c r="H123" s="40"/>
      <c r="I123" s="40"/>
      <c r="J123" s="28"/>
      <c r="N123" s="1"/>
      <c r="O123" s="1"/>
      <c r="P123" s="1"/>
      <c r="Q123" s="1"/>
      <c r="S123" s="9"/>
      <c r="T123" s="9"/>
      <c r="U123" s="9"/>
      <c r="V123" s="9"/>
      <c r="W123" s="9"/>
      <c r="X123" s="9"/>
      <c r="Y123" s="9"/>
      <c r="Z123" s="1"/>
      <c r="AA123" s="1"/>
      <c r="AB123" s="1"/>
      <c r="AC123" s="1"/>
      <c r="AD123" s="1"/>
    </row>
    <row r="124" spans="2:30" s="3" customFormat="1" x14ac:dyDescent="0.2">
      <c r="B124" s="40" t="s">
        <v>70</v>
      </c>
      <c r="C124" s="40"/>
      <c r="D124" s="40"/>
      <c r="E124" s="41"/>
      <c r="F124" s="41"/>
      <c r="G124" s="40" t="s">
        <v>71</v>
      </c>
      <c r="H124" s="40"/>
      <c r="I124" s="40"/>
      <c r="J124" s="28"/>
      <c r="N124" s="1"/>
      <c r="O124" s="1"/>
      <c r="P124" s="1"/>
      <c r="Q124" s="1"/>
      <c r="S124" s="9"/>
      <c r="T124" s="9"/>
      <c r="U124" s="9"/>
      <c r="V124" s="9"/>
      <c r="W124" s="9"/>
      <c r="X124" s="9"/>
      <c r="Y124" s="9"/>
      <c r="Z124" s="1"/>
      <c r="AA124" s="1"/>
      <c r="AB124" s="1"/>
      <c r="AC124" s="1"/>
      <c r="AD124" s="1"/>
    </row>
    <row r="125" spans="2:30" s="3" customFormat="1" x14ac:dyDescent="0.2">
      <c r="B125" s="40" t="s">
        <v>72</v>
      </c>
      <c r="C125" s="40"/>
      <c r="D125" s="40"/>
      <c r="E125" s="41"/>
      <c r="F125" s="41"/>
      <c r="G125" s="40" t="s">
        <v>73</v>
      </c>
      <c r="H125" s="40"/>
      <c r="I125" s="40"/>
      <c r="J125" s="28"/>
      <c r="N125" s="1"/>
      <c r="O125" s="1"/>
      <c r="P125" s="1"/>
      <c r="Q125" s="1"/>
      <c r="S125" s="9"/>
      <c r="T125" s="9"/>
      <c r="U125" s="9"/>
      <c r="V125" s="9"/>
      <c r="W125" s="9"/>
      <c r="X125" s="9"/>
      <c r="Y125" s="9"/>
      <c r="Z125" s="1"/>
      <c r="AA125" s="1"/>
      <c r="AB125" s="1"/>
      <c r="AC125" s="1"/>
      <c r="AD125" s="1"/>
    </row>
    <row r="126" spans="2:30" s="3" customFormat="1" x14ac:dyDescent="0.2">
      <c r="B126" s="40" t="s">
        <v>74</v>
      </c>
      <c r="C126" s="40"/>
      <c r="D126" s="40"/>
      <c r="E126" s="41"/>
      <c r="F126" s="41"/>
      <c r="G126" s="40" t="s">
        <v>75</v>
      </c>
      <c r="H126" s="40"/>
      <c r="I126" s="40"/>
      <c r="J126" s="28"/>
      <c r="N126" s="1"/>
      <c r="O126" s="1"/>
      <c r="P126" s="1"/>
      <c r="Q126" s="1"/>
      <c r="S126" s="9"/>
      <c r="T126" s="9"/>
      <c r="U126" s="9"/>
      <c r="V126" s="9"/>
      <c r="W126" s="9"/>
      <c r="X126" s="9"/>
      <c r="Y126" s="9"/>
      <c r="Z126" s="1"/>
      <c r="AA126" s="1"/>
      <c r="AB126" s="1"/>
      <c r="AC126" s="1"/>
      <c r="AD126" s="1"/>
    </row>
    <row r="127" spans="2:30" s="3" customFormat="1" x14ac:dyDescent="0.2">
      <c r="B127" s="40" t="s">
        <v>76</v>
      </c>
      <c r="C127" s="40"/>
      <c r="D127" s="40"/>
      <c r="E127" s="41"/>
      <c r="F127" s="41"/>
      <c r="G127" s="40" t="s">
        <v>77</v>
      </c>
      <c r="H127" s="40"/>
      <c r="I127" s="40"/>
      <c r="J127" s="28"/>
      <c r="N127" s="1"/>
      <c r="O127" s="1"/>
      <c r="P127" s="1"/>
      <c r="Q127" s="1"/>
      <c r="S127" s="9"/>
      <c r="T127" s="9"/>
      <c r="U127" s="9"/>
      <c r="V127" s="9"/>
      <c r="W127" s="9"/>
      <c r="X127" s="9"/>
      <c r="Y127" s="9"/>
      <c r="Z127" s="1"/>
      <c r="AA127" s="1"/>
      <c r="AB127" s="1"/>
      <c r="AC127" s="1"/>
      <c r="AD127" s="1"/>
    </row>
    <row r="128" spans="2:30" s="3" customFormat="1" x14ac:dyDescent="0.2">
      <c r="B128" s="40" t="s">
        <v>78</v>
      </c>
      <c r="C128" s="40"/>
      <c r="D128" s="40"/>
      <c r="E128" s="41"/>
      <c r="F128" s="41"/>
      <c r="G128" s="40" t="s">
        <v>79</v>
      </c>
      <c r="H128" s="40"/>
      <c r="I128" s="40"/>
      <c r="J128" s="28"/>
      <c r="N128" s="1"/>
      <c r="O128" s="1"/>
      <c r="P128" s="1"/>
      <c r="Q128" s="1"/>
      <c r="S128" s="9"/>
      <c r="T128" s="9"/>
      <c r="U128" s="9"/>
      <c r="V128" s="9"/>
      <c r="W128" s="9"/>
      <c r="X128" s="9"/>
      <c r="Y128" s="9"/>
      <c r="Z128" s="1"/>
      <c r="AA128" s="1"/>
      <c r="AB128" s="1"/>
      <c r="AC128" s="1"/>
      <c r="AD128" s="1"/>
    </row>
    <row r="129" spans="2:30" s="3" customFormat="1" x14ac:dyDescent="0.2">
      <c r="B129" s="40" t="s">
        <v>80</v>
      </c>
      <c r="C129" s="40"/>
      <c r="D129" s="40"/>
      <c r="E129" s="41"/>
      <c r="F129" s="41"/>
      <c r="G129" s="40" t="s">
        <v>79</v>
      </c>
      <c r="H129" s="40"/>
      <c r="I129" s="40"/>
      <c r="J129" s="28"/>
      <c r="N129" s="1"/>
      <c r="O129" s="1"/>
      <c r="P129" s="1"/>
      <c r="Q129" s="1"/>
      <c r="S129" s="9"/>
      <c r="T129" s="9"/>
      <c r="U129" s="9"/>
      <c r="V129" s="9"/>
      <c r="W129" s="9"/>
      <c r="X129" s="9"/>
      <c r="Y129" s="9"/>
      <c r="Z129" s="1"/>
      <c r="AA129" s="1"/>
      <c r="AB129" s="1"/>
      <c r="AC129" s="1"/>
      <c r="AD129" s="1"/>
    </row>
    <row r="130" spans="2:30" s="3" customFormat="1" x14ac:dyDescent="0.2">
      <c r="B130" s="40" t="s">
        <v>81</v>
      </c>
      <c r="C130" s="40"/>
      <c r="D130" s="40"/>
      <c r="E130" s="41"/>
      <c r="F130" s="41"/>
      <c r="G130" s="40" t="s">
        <v>82</v>
      </c>
      <c r="H130" s="40"/>
      <c r="I130" s="40"/>
      <c r="J130" s="28"/>
      <c r="N130" s="1"/>
      <c r="O130" s="1"/>
      <c r="P130" s="1"/>
      <c r="Q130" s="1"/>
      <c r="S130" s="9"/>
      <c r="T130" s="9"/>
      <c r="U130" s="9"/>
      <c r="V130" s="9"/>
      <c r="W130" s="9"/>
      <c r="X130" s="9"/>
      <c r="Y130" s="9"/>
      <c r="Z130" s="1"/>
      <c r="AA130" s="1"/>
      <c r="AB130" s="1"/>
      <c r="AC130" s="1"/>
      <c r="AD130" s="1"/>
    </row>
    <row r="131" spans="2:30" s="3" customFormat="1" x14ac:dyDescent="0.2">
      <c r="B131" s="42" t="s">
        <v>83</v>
      </c>
      <c r="C131" s="42" t="s">
        <v>84</v>
      </c>
      <c r="D131" s="42"/>
      <c r="E131" s="42"/>
      <c r="F131" s="42"/>
      <c r="G131" s="42"/>
      <c r="H131" s="40"/>
      <c r="I131" s="40"/>
      <c r="J131" s="28"/>
      <c r="N131" s="1"/>
      <c r="O131" s="1"/>
      <c r="P131" s="1"/>
      <c r="Q131" s="1"/>
      <c r="S131" s="9"/>
      <c r="T131" s="9"/>
      <c r="U131" s="9"/>
      <c r="V131" s="9"/>
      <c r="W131" s="9"/>
      <c r="X131" s="9"/>
      <c r="Y131" s="9"/>
      <c r="Z131" s="1"/>
      <c r="AA131" s="1"/>
      <c r="AB131" s="1"/>
      <c r="AC131" s="1"/>
      <c r="AD131" s="1"/>
    </row>
    <row r="132" spans="2:30" s="3" customFormat="1" x14ac:dyDescent="0.2">
      <c r="B132" s="28"/>
      <c r="C132" s="28"/>
      <c r="D132" s="28"/>
      <c r="E132" s="28"/>
      <c r="F132" s="28"/>
      <c r="G132" s="29"/>
      <c r="H132" s="29"/>
      <c r="I132" s="28"/>
      <c r="J132" s="28"/>
      <c r="K132" s="28"/>
      <c r="O132" s="1"/>
      <c r="P132" s="1"/>
      <c r="Q132" s="1"/>
      <c r="S132" s="9"/>
      <c r="T132" s="9"/>
      <c r="U132" s="9"/>
      <c r="V132" s="9"/>
      <c r="W132" s="9"/>
      <c r="X132" s="9"/>
      <c r="Y132" s="9"/>
      <c r="Z132" s="1"/>
      <c r="AA132" s="1"/>
      <c r="AB132" s="1"/>
      <c r="AC132" s="1"/>
      <c r="AD132" s="1"/>
    </row>
    <row r="133" spans="2:30" s="3" customFormat="1" x14ac:dyDescent="0.2">
      <c r="B133" s="28"/>
      <c r="C133" s="28"/>
      <c r="D133" s="28"/>
      <c r="E133" s="28"/>
      <c r="F133" s="28"/>
      <c r="G133" s="29"/>
      <c r="H133" s="29"/>
      <c r="I133" s="28"/>
      <c r="J133" s="28"/>
      <c r="K133" s="28"/>
      <c r="O133" s="1"/>
      <c r="P133" s="1"/>
      <c r="Q133" s="1"/>
      <c r="S133" s="9"/>
      <c r="T133" s="9"/>
      <c r="U133" s="9"/>
      <c r="V133" s="9"/>
      <c r="W133" s="9"/>
      <c r="X133" s="9"/>
      <c r="Y133" s="9"/>
      <c r="Z133" s="1"/>
      <c r="AA133" s="1"/>
      <c r="AB133" s="1"/>
      <c r="AC133" s="1"/>
      <c r="AD133" s="1"/>
    </row>
    <row r="134" spans="2:30" s="3" customFormat="1" ht="15.75" x14ac:dyDescent="0.2">
      <c r="B134" s="132"/>
      <c r="C134" s="133"/>
      <c r="D134" s="134"/>
      <c r="E134" s="133"/>
      <c r="F134" s="133"/>
      <c r="G134" s="135"/>
      <c r="H134" s="136"/>
      <c r="I134" s="137"/>
      <c r="J134" s="137"/>
      <c r="K134" s="137"/>
      <c r="O134" s="1"/>
      <c r="P134" s="1"/>
      <c r="Q134" s="1"/>
      <c r="S134" s="9"/>
      <c r="T134" s="9"/>
      <c r="U134" s="9"/>
      <c r="V134" s="9"/>
      <c r="W134" s="9"/>
      <c r="X134" s="9"/>
      <c r="Y134" s="9"/>
      <c r="Z134" s="1"/>
      <c r="AA134" s="1"/>
      <c r="AB134" s="1"/>
      <c r="AC134" s="1"/>
      <c r="AD134" s="1"/>
    </row>
    <row r="135" spans="2:30" s="3" customFormat="1" ht="15.75" x14ac:dyDescent="0.2">
      <c r="B135" s="138"/>
      <c r="C135" s="139"/>
      <c r="D135" s="134"/>
      <c r="E135" s="139"/>
      <c r="F135" s="139"/>
      <c r="G135" s="140"/>
      <c r="H135" s="141"/>
      <c r="I135" s="142"/>
      <c r="J135" s="142"/>
      <c r="K135" s="142"/>
      <c r="O135" s="1"/>
      <c r="P135" s="1"/>
      <c r="Q135" s="1"/>
      <c r="S135" s="9"/>
      <c r="T135" s="9"/>
      <c r="U135" s="9"/>
      <c r="V135" s="9"/>
      <c r="W135" s="9"/>
      <c r="X135" s="9"/>
      <c r="Y135" s="9"/>
      <c r="Z135" s="1"/>
      <c r="AA135" s="1"/>
      <c r="AB135" s="1"/>
      <c r="AC135" s="1"/>
      <c r="AD135" s="1"/>
    </row>
    <row r="136" spans="2:30" ht="15.75" x14ac:dyDescent="0.2">
      <c r="B136" s="138"/>
      <c r="C136" s="139"/>
      <c r="D136" s="143"/>
      <c r="E136" s="144"/>
      <c r="F136" s="144"/>
      <c r="G136" s="145"/>
      <c r="H136" s="146"/>
      <c r="I136" s="147"/>
      <c r="J136" s="147"/>
      <c r="K136" s="147"/>
    </row>
    <row r="137" spans="2:30" ht="15.75" x14ac:dyDescent="0.2">
      <c r="B137" s="138"/>
      <c r="C137" s="139"/>
      <c r="D137" s="143"/>
      <c r="E137" s="144"/>
      <c r="F137" s="144"/>
      <c r="G137" s="145"/>
      <c r="H137" s="146"/>
      <c r="I137" s="147"/>
      <c r="J137" s="147"/>
      <c r="K137" s="147"/>
    </row>
    <row r="138" spans="2:30" ht="15.75" x14ac:dyDescent="0.2">
      <c r="B138" s="138"/>
      <c r="C138" s="139"/>
      <c r="D138" s="134"/>
      <c r="E138" s="139"/>
      <c r="F138" s="139"/>
      <c r="G138" s="140"/>
      <c r="H138" s="141"/>
      <c r="I138" s="142"/>
      <c r="J138" s="142"/>
      <c r="K138" s="142"/>
    </row>
    <row r="139" spans="2:30" ht="15.75" x14ac:dyDescent="0.2">
      <c r="B139" s="148"/>
      <c r="C139" s="149"/>
      <c r="D139" s="150"/>
      <c r="E139" s="151"/>
      <c r="F139" s="151"/>
      <c r="G139" s="152"/>
      <c r="H139" s="152"/>
      <c r="I139" s="153"/>
      <c r="J139" s="153"/>
      <c r="K139" s="152"/>
    </row>
    <row r="140" spans="2:30" ht="15" x14ac:dyDescent="0.2">
      <c r="B140" s="154"/>
      <c r="C140" s="152"/>
      <c r="D140" s="155"/>
      <c r="E140" s="156"/>
      <c r="F140" s="156"/>
      <c r="G140" s="157"/>
      <c r="H140" s="157"/>
      <c r="I140" s="158"/>
      <c r="J140" s="158"/>
      <c r="K140" s="157"/>
    </row>
    <row r="141" spans="2:30" ht="15" x14ac:dyDescent="0.2">
      <c r="B141" s="154"/>
      <c r="C141" s="154"/>
      <c r="D141" s="159"/>
      <c r="E141" s="160"/>
      <c r="F141" s="160"/>
      <c r="G141" s="161"/>
      <c r="H141" s="162"/>
      <c r="I141" s="158"/>
      <c r="J141" s="158"/>
      <c r="K141" s="157"/>
    </row>
  </sheetData>
  <autoFilter ref="B1:AH8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</autoFilter>
  <sortState ref="H6:AL476">
    <sortCondition ref="H6:H476"/>
  </sortState>
  <mergeCells count="10">
    <mergeCell ref="B116:F116"/>
    <mergeCell ref="AH5:AH6"/>
    <mergeCell ref="AD5:AG5"/>
    <mergeCell ref="A7:A8"/>
    <mergeCell ref="B1:AC1"/>
    <mergeCell ref="R5:V5"/>
    <mergeCell ref="AB5:AC5"/>
    <mergeCell ref="W5:AA5"/>
    <mergeCell ref="B115:F115"/>
    <mergeCell ref="E2:I2"/>
  </mergeCells>
  <printOptions horizontalCentered="1"/>
  <pageMargins left="0.70866141732283472" right="0.31496062992125984" top="0.19685039370078741" bottom="0" header="0.31496062992125984" footer="0.31496062992125984"/>
  <pageSetup paperSize="5" scale="3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Rtorres</cp:lastModifiedBy>
  <cp:lastPrinted>2017-02-13T22:35:34Z</cp:lastPrinted>
  <dcterms:created xsi:type="dcterms:W3CDTF">2014-05-13T21:55:13Z</dcterms:created>
  <dcterms:modified xsi:type="dcterms:W3CDTF">2017-02-13T22:51:26Z</dcterms:modified>
</cp:coreProperties>
</file>