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1985" yWindow="-60" windowWidth="8460" windowHeight="7710"/>
  </bookViews>
  <sheets>
    <sheet name="plantilla hasta el 14_05_2015" sheetId="11" r:id="rId1"/>
  </sheets>
  <definedNames>
    <definedName name="_xlnm._FilterDatabase" localSheetId="0" hidden="1">'plantilla hasta el 14_05_2015'!$B$7:$Y$98</definedName>
  </definedNames>
  <calcPr calcId="145621"/>
</workbook>
</file>

<file path=xl/calcChain.xml><?xml version="1.0" encoding="utf-8"?>
<calcChain xmlns="http://schemas.openxmlformats.org/spreadsheetml/2006/main">
  <c r="U76" i="11" l="1"/>
  <c r="L20" i="11"/>
  <c r="U20" i="11" s="1"/>
  <c r="L19" i="11"/>
  <c r="U19" i="11" s="1"/>
  <c r="U32" i="11" l="1"/>
  <c r="U18" i="11"/>
  <c r="U16" i="11"/>
  <c r="L14" i="11"/>
  <c r="P10" i="11" l="1"/>
  <c r="P11" i="11"/>
  <c r="P13" i="11"/>
  <c r="P14" i="11"/>
  <c r="P15" i="11"/>
  <c r="P16" i="11"/>
  <c r="P17" i="11"/>
  <c r="P18" i="11"/>
  <c r="P19" i="11"/>
  <c r="P20" i="11"/>
  <c r="P21" i="11"/>
  <c r="P22" i="11"/>
  <c r="P23" i="11"/>
  <c r="P25" i="11"/>
  <c r="P26" i="11"/>
  <c r="P27" i="11"/>
  <c r="P28" i="11"/>
  <c r="P29" i="11"/>
  <c r="P30" i="11"/>
  <c r="P31" i="11"/>
  <c r="P32" i="11"/>
  <c r="P33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8" i="11"/>
  <c r="P49" i="11"/>
  <c r="P50" i="11"/>
  <c r="P51" i="11"/>
  <c r="P52" i="11"/>
  <c r="P53" i="11"/>
  <c r="P54" i="11"/>
  <c r="P55" i="11"/>
  <c r="P57" i="11"/>
  <c r="P58" i="11"/>
  <c r="P59" i="11"/>
  <c r="P60" i="11"/>
  <c r="P61" i="11"/>
  <c r="P62" i="11"/>
  <c r="P63" i="11"/>
  <c r="P65" i="11"/>
  <c r="P66" i="11"/>
  <c r="P68" i="11"/>
  <c r="P69" i="11"/>
  <c r="P70" i="11"/>
  <c r="P71" i="11"/>
  <c r="P72" i="11"/>
  <c r="P73" i="11"/>
  <c r="P74" i="11"/>
  <c r="P75" i="11"/>
  <c r="P76" i="11"/>
  <c r="P77" i="11"/>
  <c r="P78" i="11"/>
  <c r="P80" i="11"/>
  <c r="P81" i="11"/>
  <c r="P82" i="11"/>
  <c r="P83" i="11"/>
  <c r="P84" i="11"/>
  <c r="P85" i="11"/>
  <c r="P86" i="11"/>
  <c r="P87" i="11"/>
  <c r="P88" i="11"/>
  <c r="P90" i="11"/>
  <c r="P91" i="11"/>
  <c r="P92" i="11"/>
  <c r="P93" i="11"/>
  <c r="P94" i="11"/>
  <c r="P95" i="11"/>
  <c r="P96" i="11"/>
  <c r="P9" i="11"/>
  <c r="O10" i="11"/>
  <c r="O11" i="11"/>
  <c r="O13" i="11"/>
  <c r="O14" i="11"/>
  <c r="O15" i="11"/>
  <c r="O16" i="11"/>
  <c r="O17" i="11"/>
  <c r="O18" i="11"/>
  <c r="O19" i="11"/>
  <c r="O20" i="11"/>
  <c r="O21" i="11"/>
  <c r="O22" i="11"/>
  <c r="O23" i="11"/>
  <c r="O25" i="11"/>
  <c r="O26" i="11"/>
  <c r="O27" i="11"/>
  <c r="O28" i="11"/>
  <c r="O29" i="11"/>
  <c r="O30" i="11"/>
  <c r="O31" i="11"/>
  <c r="O32" i="11"/>
  <c r="O33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8" i="11"/>
  <c r="O49" i="11"/>
  <c r="O50" i="11"/>
  <c r="O51" i="11"/>
  <c r="O52" i="11"/>
  <c r="O53" i="11"/>
  <c r="O54" i="11"/>
  <c r="O55" i="11"/>
  <c r="O57" i="11"/>
  <c r="O58" i="11"/>
  <c r="O59" i="11"/>
  <c r="O60" i="11"/>
  <c r="O61" i="11"/>
  <c r="O62" i="11"/>
  <c r="O63" i="11"/>
  <c r="O65" i="11"/>
  <c r="O66" i="11"/>
  <c r="O68" i="11"/>
  <c r="O69" i="11"/>
  <c r="O70" i="11"/>
  <c r="O71" i="11"/>
  <c r="O72" i="11"/>
  <c r="O73" i="11"/>
  <c r="O74" i="11"/>
  <c r="O75" i="11"/>
  <c r="O76" i="11"/>
  <c r="O77" i="11"/>
  <c r="O78" i="11"/>
  <c r="O80" i="11"/>
  <c r="O81" i="11"/>
  <c r="O82" i="11"/>
  <c r="O83" i="11"/>
  <c r="O84" i="11"/>
  <c r="O85" i="11"/>
  <c r="O86" i="11"/>
  <c r="O87" i="11"/>
  <c r="O88" i="11"/>
  <c r="O90" i="11"/>
  <c r="O91" i="11"/>
  <c r="O92" i="11"/>
  <c r="O93" i="11"/>
  <c r="O94" i="11"/>
  <c r="O95" i="11"/>
  <c r="O96" i="11"/>
  <c r="O9" i="11"/>
  <c r="N10" i="11"/>
  <c r="N11" i="11"/>
  <c r="N13" i="11"/>
  <c r="N14" i="11"/>
  <c r="N15" i="11"/>
  <c r="N16" i="11"/>
  <c r="N17" i="11"/>
  <c r="N18" i="11"/>
  <c r="N19" i="11"/>
  <c r="N20" i="11"/>
  <c r="N21" i="11"/>
  <c r="N22" i="11"/>
  <c r="N23" i="11"/>
  <c r="N25" i="11"/>
  <c r="N26" i="11"/>
  <c r="N27" i="11"/>
  <c r="N28" i="11"/>
  <c r="N29" i="11"/>
  <c r="N30" i="11"/>
  <c r="N31" i="11"/>
  <c r="N32" i="11"/>
  <c r="N33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8" i="11"/>
  <c r="N49" i="11"/>
  <c r="N50" i="11"/>
  <c r="N51" i="11"/>
  <c r="N52" i="11"/>
  <c r="N53" i="11"/>
  <c r="N54" i="11"/>
  <c r="N55" i="11"/>
  <c r="N57" i="11"/>
  <c r="N58" i="11"/>
  <c r="N59" i="11"/>
  <c r="N60" i="11"/>
  <c r="N61" i="11"/>
  <c r="N62" i="11"/>
  <c r="N63" i="11"/>
  <c r="N65" i="11"/>
  <c r="N66" i="11"/>
  <c r="N68" i="11"/>
  <c r="N69" i="11"/>
  <c r="N70" i="11"/>
  <c r="N71" i="11"/>
  <c r="N72" i="11"/>
  <c r="N73" i="11"/>
  <c r="N74" i="11"/>
  <c r="N75" i="11"/>
  <c r="N76" i="11"/>
  <c r="N77" i="11"/>
  <c r="N78" i="11"/>
  <c r="N80" i="11"/>
  <c r="N81" i="11"/>
  <c r="N82" i="11"/>
  <c r="N83" i="11"/>
  <c r="N84" i="11"/>
  <c r="N85" i="11"/>
  <c r="N86" i="11"/>
  <c r="N87" i="11"/>
  <c r="N88" i="11"/>
  <c r="N90" i="11"/>
  <c r="N91" i="11"/>
  <c r="N92" i="11"/>
  <c r="N93" i="11"/>
  <c r="N94" i="11"/>
  <c r="N95" i="11"/>
  <c r="N96" i="11"/>
  <c r="N9" i="11"/>
  <c r="M10" i="11"/>
  <c r="M11" i="11"/>
  <c r="M13" i="11"/>
  <c r="M14" i="11"/>
  <c r="M15" i="11"/>
  <c r="M16" i="11"/>
  <c r="M17" i="11"/>
  <c r="M18" i="11"/>
  <c r="M19" i="11"/>
  <c r="M20" i="11"/>
  <c r="M21" i="11"/>
  <c r="M22" i="11"/>
  <c r="M23" i="11"/>
  <c r="M25" i="11"/>
  <c r="M26" i="11"/>
  <c r="M27" i="11"/>
  <c r="M28" i="11"/>
  <c r="M29" i="11"/>
  <c r="M30" i="11"/>
  <c r="M31" i="11"/>
  <c r="M32" i="11"/>
  <c r="M33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8" i="11"/>
  <c r="M49" i="11"/>
  <c r="M50" i="11"/>
  <c r="M51" i="11"/>
  <c r="M52" i="11"/>
  <c r="M53" i="11"/>
  <c r="M54" i="11"/>
  <c r="M55" i="11"/>
  <c r="M57" i="11"/>
  <c r="M58" i="11"/>
  <c r="M59" i="11"/>
  <c r="M60" i="11"/>
  <c r="M61" i="11"/>
  <c r="M62" i="11"/>
  <c r="M63" i="11"/>
  <c r="M65" i="11"/>
  <c r="M66" i="11"/>
  <c r="M68" i="11"/>
  <c r="M69" i="11"/>
  <c r="M70" i="11"/>
  <c r="M71" i="11"/>
  <c r="M72" i="11"/>
  <c r="M73" i="11"/>
  <c r="M74" i="11"/>
  <c r="M75" i="11"/>
  <c r="M76" i="11"/>
  <c r="M77" i="11"/>
  <c r="M78" i="11"/>
  <c r="M80" i="11"/>
  <c r="M81" i="11"/>
  <c r="M82" i="11"/>
  <c r="M83" i="11"/>
  <c r="M84" i="11"/>
  <c r="M85" i="11"/>
  <c r="M86" i="11"/>
  <c r="M87" i="11"/>
  <c r="M88" i="11"/>
  <c r="M90" i="11"/>
  <c r="M91" i="11"/>
  <c r="M92" i="11"/>
  <c r="M93" i="11"/>
  <c r="M94" i="11"/>
  <c r="M95" i="11"/>
  <c r="M96" i="11"/>
  <c r="M9" i="11"/>
  <c r="L11" i="11"/>
  <c r="L15" i="11"/>
  <c r="L17" i="11"/>
  <c r="L26" i="11"/>
  <c r="L28" i="11"/>
  <c r="L48" i="11"/>
  <c r="L57" i="11"/>
  <c r="L58" i="11"/>
  <c r="L80" i="11"/>
  <c r="L81" i="11"/>
  <c r="L90" i="11"/>
  <c r="L91" i="11"/>
  <c r="P8" i="11"/>
  <c r="O8" i="11"/>
  <c r="N8" i="11"/>
  <c r="M8" i="11"/>
  <c r="T10" i="11" l="1"/>
  <c r="T11" i="11"/>
  <c r="T13" i="11"/>
  <c r="T14" i="11"/>
  <c r="T15" i="11"/>
  <c r="T16" i="11"/>
  <c r="T17" i="11"/>
  <c r="T18" i="11"/>
  <c r="T19" i="11"/>
  <c r="T20" i="11"/>
  <c r="T21" i="11"/>
  <c r="T22" i="11"/>
  <c r="T23" i="11"/>
  <c r="T25" i="11"/>
  <c r="T26" i="11"/>
  <c r="T27" i="11"/>
  <c r="T28" i="11"/>
  <c r="T29" i="11"/>
  <c r="T30" i="11"/>
  <c r="T31" i="11"/>
  <c r="T32" i="11"/>
  <c r="T33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8" i="11"/>
  <c r="T49" i="11"/>
  <c r="T50" i="11"/>
  <c r="T51" i="11"/>
  <c r="T52" i="11"/>
  <c r="T53" i="11"/>
  <c r="T54" i="11"/>
  <c r="T55" i="11"/>
  <c r="T57" i="11"/>
  <c r="T58" i="11"/>
  <c r="T59" i="11"/>
  <c r="T60" i="11"/>
  <c r="T61" i="11"/>
  <c r="T62" i="11"/>
  <c r="T63" i="11"/>
  <c r="T65" i="11"/>
  <c r="T66" i="11"/>
  <c r="T68" i="11"/>
  <c r="T69" i="11"/>
  <c r="T70" i="11"/>
  <c r="T71" i="11"/>
  <c r="T72" i="11"/>
  <c r="T73" i="11"/>
  <c r="T74" i="11"/>
  <c r="T75" i="11"/>
  <c r="T76" i="11"/>
  <c r="T77" i="11"/>
  <c r="T78" i="11"/>
  <c r="T80" i="11"/>
  <c r="T81" i="11"/>
  <c r="T82" i="11"/>
  <c r="T83" i="11"/>
  <c r="T84" i="11"/>
  <c r="T85" i="11"/>
  <c r="T86" i="11"/>
  <c r="T87" i="11"/>
  <c r="T88" i="11"/>
  <c r="T90" i="11"/>
  <c r="T91" i="11"/>
  <c r="T92" i="11"/>
  <c r="T93" i="11"/>
  <c r="T94" i="11"/>
  <c r="T95" i="11"/>
  <c r="T96" i="11"/>
  <c r="T9" i="11"/>
  <c r="T8" i="11"/>
  <c r="J97" i="11" l="1"/>
  <c r="J98" i="11" s="1"/>
  <c r="G97" i="11"/>
  <c r="G98" i="11" s="1"/>
  <c r="H97" i="11"/>
  <c r="H98" i="11" s="1"/>
  <c r="S32" i="11"/>
  <c r="Q97" i="1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I97" i="11"/>
  <c r="I98" i="11" s="1"/>
  <c r="S96" i="11"/>
  <c r="U96" i="11"/>
  <c r="S91" i="11"/>
  <c r="U91" i="11"/>
  <c r="U90" i="11"/>
  <c r="S86" i="11"/>
  <c r="S84" i="11"/>
  <c r="S81" i="11"/>
  <c r="U81" i="11"/>
  <c r="U80" i="11"/>
  <c r="S73" i="11"/>
  <c r="S72" i="11"/>
  <c r="S65" i="11"/>
  <c r="U60" i="11"/>
  <c r="U61" i="11"/>
  <c r="U59" i="11"/>
  <c r="S59" i="11"/>
  <c r="U58" i="11"/>
  <c r="U57" i="11"/>
  <c r="S54" i="11"/>
  <c r="S53" i="11"/>
  <c r="S52" i="11"/>
  <c r="U50" i="11"/>
  <c r="U51" i="11"/>
  <c r="U52" i="11"/>
  <c r="U53" i="11"/>
  <c r="U54" i="11"/>
  <c r="U55" i="11"/>
  <c r="U62" i="11"/>
  <c r="U63" i="11"/>
  <c r="U65" i="11"/>
  <c r="U66" i="11"/>
  <c r="U68" i="11"/>
  <c r="U69" i="11"/>
  <c r="U70" i="11"/>
  <c r="U71" i="11"/>
  <c r="U72" i="11"/>
  <c r="U73" i="11"/>
  <c r="U74" i="11"/>
  <c r="U75" i="11"/>
  <c r="U77" i="11"/>
  <c r="U78" i="11"/>
  <c r="U82" i="11"/>
  <c r="U83" i="11"/>
  <c r="U84" i="11"/>
  <c r="U85" i="11"/>
  <c r="U86" i="11"/>
  <c r="U87" i="11"/>
  <c r="U88" i="11"/>
  <c r="U92" i="11"/>
  <c r="U93" i="11"/>
  <c r="U94" i="11"/>
  <c r="U95" i="11"/>
  <c r="U49" i="11"/>
  <c r="U48" i="11"/>
  <c r="U46" i="11"/>
  <c r="U45" i="11"/>
  <c r="U44" i="11"/>
  <c r="U43" i="11"/>
  <c r="U42" i="11"/>
  <c r="U40" i="11"/>
  <c r="U41" i="11"/>
  <c r="U39" i="11"/>
  <c r="U38" i="11"/>
  <c r="U37" i="11"/>
  <c r="U36" i="11"/>
  <c r="U35" i="11"/>
  <c r="U33" i="11"/>
  <c r="U31" i="11"/>
  <c r="U30" i="11"/>
  <c r="U29" i="11"/>
  <c r="U28" i="11"/>
  <c r="U27" i="11"/>
  <c r="U26" i="11"/>
  <c r="U25" i="11"/>
  <c r="U23" i="11"/>
  <c r="U22" i="11"/>
  <c r="U21" i="11"/>
  <c r="S21" i="11"/>
  <c r="U15" i="11"/>
  <c r="U17" i="11"/>
  <c r="U14" i="11"/>
  <c r="U13" i="11"/>
  <c r="U10" i="11"/>
  <c r="U9" i="11"/>
  <c r="U11" i="11"/>
  <c r="S10" i="11"/>
  <c r="T97" i="11"/>
  <c r="S9" i="11"/>
  <c r="S11" i="11"/>
  <c r="S13" i="11"/>
  <c r="S14" i="11"/>
  <c r="S15" i="11"/>
  <c r="S16" i="11"/>
  <c r="S17" i="11"/>
  <c r="S18" i="11"/>
  <c r="S19" i="11"/>
  <c r="S20" i="11"/>
  <c r="S22" i="11"/>
  <c r="S23" i="11"/>
  <c r="S25" i="11"/>
  <c r="S26" i="11"/>
  <c r="S27" i="11"/>
  <c r="S28" i="11"/>
  <c r="S29" i="11"/>
  <c r="S30" i="11"/>
  <c r="S31" i="11"/>
  <c r="S33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8" i="11"/>
  <c r="S49" i="11"/>
  <c r="S50" i="11"/>
  <c r="S51" i="11"/>
  <c r="S55" i="11"/>
  <c r="S57" i="11"/>
  <c r="S58" i="11"/>
  <c r="S60" i="11"/>
  <c r="S61" i="11"/>
  <c r="S62" i="11"/>
  <c r="S63" i="11"/>
  <c r="S66" i="11"/>
  <c r="S68" i="11"/>
  <c r="S69" i="11"/>
  <c r="S70" i="11"/>
  <c r="S71" i="11"/>
  <c r="S74" i="11"/>
  <c r="S75" i="11"/>
  <c r="S76" i="11"/>
  <c r="S77" i="11"/>
  <c r="S78" i="11"/>
  <c r="S80" i="11"/>
  <c r="S82" i="11"/>
  <c r="S83" i="11"/>
  <c r="S85" i="11"/>
  <c r="S87" i="11"/>
  <c r="S88" i="11"/>
  <c r="S90" i="11"/>
  <c r="S92" i="11"/>
  <c r="S93" i="11"/>
  <c r="S94" i="11"/>
  <c r="S95" i="11"/>
  <c r="V97" i="11" l="1"/>
  <c r="U97" i="11"/>
  <c r="S8" i="11" l="1"/>
  <c r="S97" i="11" s="1"/>
</calcChain>
</file>

<file path=xl/sharedStrings.xml><?xml version="1.0" encoding="utf-8"?>
<sst xmlns="http://schemas.openxmlformats.org/spreadsheetml/2006/main" count="272" uniqueCount="102">
  <si>
    <t>COLUMNAS ADICIONALES PARA CONCEPTOS MENSUALES PROPIOS DEL ORGANISMO</t>
  </si>
  <si>
    <t>COLUMNAS ADICIONALES PARA CONCEPTOS PROPIOS CON PERIODICIDAD DIFERENTE A LA MENSUAL</t>
  </si>
  <si>
    <t>NIVEL</t>
  </si>
  <si>
    <t>JOR</t>
  </si>
  <si>
    <t>CATEG</t>
  </si>
  <si>
    <t>NOMBRE DEL PUESTO</t>
  </si>
  <si>
    <t>AREA DE ADSCRIPCIÓN DEL PUESTO</t>
  </si>
  <si>
    <t>TOTAL MENSUAL POR CONCEPTO</t>
  </si>
  <si>
    <t>PERCEPCIONES MENSUALES</t>
  </si>
  <si>
    <t>PERCEPCIONES ANUALES</t>
  </si>
  <si>
    <t>OTROS</t>
  </si>
  <si>
    <t>CONFIANZA</t>
  </si>
  <si>
    <t>DIRECTOR GENERAL</t>
  </si>
  <si>
    <t>DIRECCION GENERAL</t>
  </si>
  <si>
    <t>COORDINADOR DE PLANEACION E INFORMACION A</t>
  </si>
  <si>
    <t>EVALUADOR DE PROYECTOS</t>
  </si>
  <si>
    <t>ASISTENTE DE LOGISTICA</t>
  </si>
  <si>
    <t>BASE</t>
  </si>
  <si>
    <t>COORDINADOR DE ESTADISTICA SECTORIAL Y PROMOCIONAL</t>
  </si>
  <si>
    <t>UNIDAD ESTADISTICA ECONOMICO FINANCIERA</t>
  </si>
  <si>
    <t>ANALISTA DE PROYECTOS</t>
  </si>
  <si>
    <t>TECNICO ESPECIALIZADO</t>
  </si>
  <si>
    <t>DIRECTOR DE LA UNIDAD</t>
  </si>
  <si>
    <t>ANALISTA EN MICRODATOS Y PROYECTOS</t>
  </si>
  <si>
    <t>COORDINADOR ESPECIALIZADO B</t>
  </si>
  <si>
    <t>COORDINADOR DE ANALISIS ECONOMICO FINANCIERO</t>
  </si>
  <si>
    <t>COORDINADOR DE ESTADISTICA ECONOMICA</t>
  </si>
  <si>
    <t>COORDINADOR DE RECURSOS HUMANOS Y CAPACITACION</t>
  </si>
  <si>
    <t>UNIDAD ADMINISTRATIVA</t>
  </si>
  <si>
    <t>COORDINADOR A</t>
  </si>
  <si>
    <t>COORDINADOR ADMINISTRATIVO B</t>
  </si>
  <si>
    <t>COORDINADOR DE RECURSOS FINANCIEROS Y CONTROL PRESUPUESTAL</t>
  </si>
  <si>
    <t>ESPECIALISTA OPERATIVO</t>
  </si>
  <si>
    <t>LIDER DE PROYECTO</t>
  </si>
  <si>
    <t>UNIDAD DE TECNOLOGIAS DE LA INFORMACION</t>
  </si>
  <si>
    <t>COORDINADOR DE DESARROLLO DE SOFTWARE</t>
  </si>
  <si>
    <t>TECNICO EN TELECOMUNICACIONES</t>
  </si>
  <si>
    <t>ANALISTA DE SISTEMAS</t>
  </si>
  <si>
    <t>COORDINADOR DE PROYECTOS GEOMATICOS</t>
  </si>
  <si>
    <t>TECNICO EN INFORMATICA</t>
  </si>
  <si>
    <t>COORDINADOR DE PLANEACION Y PROYECTOS ESTRATEGICOS</t>
  </si>
  <si>
    <t>COORDINADOR DE REDES Y TELECOMUNICACIONES</t>
  </si>
  <si>
    <t>TECNICO EN REDES</t>
  </si>
  <si>
    <t>ANALISTA DE SISTEMAS B</t>
  </si>
  <si>
    <t>ABOGADO PARA CONVENIOS E INSTRUMENTOS DE TRANSPARENCIA</t>
  </si>
  <si>
    <t>UNIDAD DE ASUNTOS JURIDICOS</t>
  </si>
  <si>
    <t>ABOGADO DE LO CONTENCIOSO Y GESTION ADMINISTRATIVA</t>
  </si>
  <si>
    <t>COORDINADOR DE TRANSPARENCIA</t>
  </si>
  <si>
    <t>GESTOR</t>
  </si>
  <si>
    <t>COORDINADOR JURIDICO</t>
  </si>
  <si>
    <t>COORDINACION DEL SISTEMA</t>
  </si>
  <si>
    <t>COORDINADOR DE COMUNICACIÓN Y APOYO A</t>
  </si>
  <si>
    <t>COORDINADOR DE IMAGEN Y DIFUSION</t>
  </si>
  <si>
    <t>COORDINADOR DE VINCULACION Y GESTION</t>
  </si>
  <si>
    <t>COORDINADOR DE ANALISIS DE PROCESOS</t>
  </si>
  <si>
    <t>ORGANO DE CONTROL Y VIGILANCIA</t>
  </si>
  <si>
    <t>COMISARIO</t>
  </si>
  <si>
    <t>COORDINADOR DE VINCULACION REGIONAL Y PROYECTOS ESPECIALES</t>
  </si>
  <si>
    <t>UNIDAD ESTADISTICA GEOGRAFICA AMBIENTAL</t>
  </si>
  <si>
    <t>COORDINADOR DE ESTUDIOS DE CAMPO</t>
  </si>
  <si>
    <t>COORDINADOR DE INTEGRACION Y ANALISIS DE INFORMACION GEOGRAFICA Y DE MEDIO AMBIENTE</t>
  </si>
  <si>
    <t>COORDINADOR DE ANALISIS DE INFORMACION GEOGRAFICA Y DE MEDIO AMBIENTE</t>
  </si>
  <si>
    <t>ANALISTA DE EVALUACION Y PROYECTOS</t>
  </si>
  <si>
    <t>TECNICO EN GEODESIA YT SIG</t>
  </si>
  <si>
    <t>COORDINADOR DE INTEGRACION DE INFORMACION GEOGRAFICA Y DE MEDIO AMBIENTE</t>
  </si>
  <si>
    <t>ANALISTA EN INTEGRACION DE INFORMACION GEOGRAFICA Y DE MEDIO AMBIENTE</t>
  </si>
  <si>
    <t>COORDINADOR ESPECIALIZADO A</t>
  </si>
  <si>
    <t>TECNICO ESPECIALIZADO EN ANALISIS DE INFORMACION DE GEOGRAFIA Y MEDIO AMBIENTE</t>
  </si>
  <si>
    <t>UNIDAD ESTADISTICA SOCIO DEMOGRAFICA</t>
  </si>
  <si>
    <t>COORDINADOR DE PROYECTOS ESPECIALES</t>
  </si>
  <si>
    <t>ASISTENTE TECNICO</t>
  </si>
  <si>
    <t>COORDINADOR DEMOGRAFICO</t>
  </si>
  <si>
    <t>ANALISTA DEMOGRAFICO</t>
  </si>
  <si>
    <t>UNIDAD DE GOBIERNO SEGURIDAD Y JUSTICIA</t>
  </si>
  <si>
    <t>COORDINADOR DE ANALISIS Y PROYECTOS A</t>
  </si>
  <si>
    <t>ADMINISTRADOR DE SISTEMAS</t>
  </si>
  <si>
    <t>COORDINADOR DE CONTROL DE LA GESTION</t>
  </si>
  <si>
    <t>COORDINADOR DE EVALUACION Y SEGUIMIENTO</t>
  </si>
  <si>
    <t>AUXILIAR DE LOGISTICA</t>
  </si>
  <si>
    <t>TOTAL ANUAL POR CONCEPTO</t>
  </si>
  <si>
    <t>QUINQUENIO
1311</t>
  </si>
  <si>
    <t>PRIMA VACACIONAL
(1321)</t>
  </si>
  <si>
    <t>AGUINALDO
(1322)</t>
  </si>
  <si>
    <t>SOBRE
SUELDO
1348</t>
  </si>
  <si>
    <t>CUOTAS AL IMSS
(4.82%)
(1411)</t>
  </si>
  <si>
    <t>CUOTA PARA LA VIVIENDA
(3%)
(1421)</t>
  </si>
  <si>
    <t>CUOTAS DE PENSIONES
(13.5%)
(1431)</t>
  </si>
  <si>
    <t>CUOTAS AL SEDAR
(2%)
(1432)</t>
  </si>
  <si>
    <t>DESPENSA 
1712</t>
  </si>
  <si>
    <t>DESPENSA 3% S/SUELDO BASE
(1712)</t>
  </si>
  <si>
    <t>TRANSPORTE 
1713</t>
  </si>
  <si>
    <t>ESTIMULO AL SERVICIO ADMINISTRATIVO
(1715)</t>
  </si>
  <si>
    <t>COORDINADOR DE CONVENIOS, CONTRATOS Y ATENCION A ORGANOS DE GOBIERNO</t>
  </si>
  <si>
    <t>ESPECIALISTA ADMINISTRATIVO A</t>
  </si>
  <si>
    <t>TOTAL DE PLAZAS: 80</t>
  </si>
  <si>
    <t xml:space="preserve">NOTA.- </t>
  </si>
  <si>
    <t>SUELDO
BASE 2015</t>
  </si>
  <si>
    <t>ZONA ECONOMICA</t>
  </si>
  <si>
    <t xml:space="preserve"> PLANTILLA DE PERSONAL - PROGRAMA OPERATIVO ANUAL   DEL 2015</t>
  </si>
  <si>
    <t xml:space="preserve">SECRETARÍA DE PLANEACIÓN, ADMINISTRACIÓN Y FINANZAS       </t>
  </si>
  <si>
    <t>INSTITUTO DE INFORMACIÓN ESTADISTICA Y GEOGRAFICA DEL ESTADO DE JALISCO</t>
  </si>
  <si>
    <t xml:space="preserve"> PLANTILLA VIGENTE HASTA EL 14 DE MAYO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</si>
</sst>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_ ;[Red]\-#,##0.00\ "/>
    <numFmt numFmtId="166" formatCode="_(&quot;$&quot;* #,##0.00_);_(&quot;$&quot;* \(#,##0.00\);_(&quot;$&quot;* &quot;-&quot;??_);_(@_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5"/>
      <name val="MS Sans Serif"/>
      <family val="2"/>
    </font>
    <font>
      <b/>
      <sz val="14"/>
      <color rgb="FFFF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justify" vertical="center"/>
    </xf>
    <xf numFmtId="1" fontId="8" fillId="2" borderId="4" xfId="0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justify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/>
    </xf>
    <xf numFmtId="0" fontId="8" fillId="2" borderId="4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justify" vertical="center" wrapText="1"/>
    </xf>
    <xf numFmtId="4" fontId="3" fillId="0" borderId="5" xfId="0" applyNumberFormat="1" applyFont="1" applyFill="1" applyBorder="1" applyAlignment="1">
      <alignment vertical="center"/>
    </xf>
    <xf numFmtId="166" fontId="3" fillId="0" borderId="4" xfId="2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6" fontId="3" fillId="0" borderId="0" xfId="2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166" fontId="3" fillId="0" borderId="0" xfId="2" applyFont="1" applyBorder="1" applyAlignment="1">
      <alignment vertical="center"/>
    </xf>
    <xf numFmtId="166" fontId="3" fillId="0" borderId="0" xfId="2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8" fillId="0" borderId="4" xfId="1" applyFont="1" applyFill="1" applyBorder="1" applyAlignment="1">
      <alignment vertical="center" wrapText="1"/>
    </xf>
    <xf numFmtId="164" fontId="8" fillId="0" borderId="5" xfId="1" applyFont="1" applyFill="1" applyBorder="1" applyAlignment="1">
      <alignment vertical="center" wrapText="1"/>
    </xf>
    <xf numFmtId="164" fontId="8" fillId="0" borderId="4" xfId="1" applyFont="1" applyFill="1" applyBorder="1" applyAlignment="1">
      <alignment horizontal="center" vertical="center"/>
    </xf>
    <xf numFmtId="164" fontId="8" fillId="0" borderId="5" xfId="1" applyFont="1" applyFill="1" applyBorder="1" applyAlignment="1">
      <alignment horizontal="center" vertical="center"/>
    </xf>
    <xf numFmtId="164" fontId="9" fillId="0" borderId="4" xfId="1" applyFont="1" applyBorder="1" applyAlignment="1">
      <alignment horizontal="center" vertical="center" wrapText="1"/>
    </xf>
    <xf numFmtId="164" fontId="9" fillId="0" borderId="4" xfId="1" applyFont="1" applyBorder="1" applyAlignment="1">
      <alignment vertical="center"/>
    </xf>
    <xf numFmtId="164" fontId="8" fillId="2" borderId="5" xfId="1" applyFont="1" applyFill="1" applyBorder="1" applyAlignment="1">
      <alignment vertical="center"/>
    </xf>
    <xf numFmtId="164" fontId="9" fillId="0" borderId="4" xfId="1" applyFont="1" applyBorder="1" applyAlignment="1">
      <alignment horizontal="left" vertical="center"/>
    </xf>
    <xf numFmtId="164" fontId="8" fillId="0" borderId="4" xfId="1" applyFont="1" applyFill="1" applyBorder="1" applyAlignment="1">
      <alignment vertical="center"/>
    </xf>
    <xf numFmtId="164" fontId="8" fillId="2" borderId="5" xfId="1" applyFont="1" applyFill="1" applyBorder="1" applyAlignment="1">
      <alignment vertical="center" wrapText="1"/>
    </xf>
    <xf numFmtId="164" fontId="9" fillId="0" borderId="5" xfId="1" applyFont="1" applyBorder="1" applyAlignment="1">
      <alignment vertical="center"/>
    </xf>
    <xf numFmtId="164" fontId="8" fillId="2" borderId="4" xfId="1" applyFont="1" applyFill="1" applyBorder="1" applyAlignment="1">
      <alignment horizontal="justify" vertical="center" wrapText="1"/>
    </xf>
    <xf numFmtId="164" fontId="8" fillId="2" borderId="4" xfId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justify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8" fillId="0" borderId="5" xfId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justify" vertical="center"/>
    </xf>
    <xf numFmtId="1" fontId="8" fillId="0" borderId="4" xfId="0" applyNumberFormat="1" applyFont="1" applyFill="1" applyBorder="1" applyAlignment="1">
      <alignment horizontal="justify" vertical="center" wrapText="1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vertical="center"/>
    </xf>
    <xf numFmtId="164" fontId="9" fillId="0" borderId="4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4" fontId="8" fillId="0" borderId="4" xfId="1" applyFont="1" applyFill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left" vertical="center"/>
    </xf>
    <xf numFmtId="1" fontId="8" fillId="2" borderId="5" xfId="0" applyNumberFormat="1" applyFont="1" applyFill="1" applyBorder="1" applyAlignment="1">
      <alignment horizontal="justify" vertical="center"/>
    </xf>
    <xf numFmtId="0" fontId="12" fillId="0" borderId="0" xfId="8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164" fontId="9" fillId="0" borderId="5" xfId="1" applyFont="1" applyBorder="1" applyAlignment="1">
      <alignment horizontal="left" vertical="center"/>
    </xf>
    <xf numFmtId="0" fontId="12" fillId="3" borderId="13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 textRotation="180" wrapText="1"/>
    </xf>
    <xf numFmtId="0" fontId="12" fillId="3" borderId="14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" fontId="8" fillId="3" borderId="4" xfId="0" applyNumberFormat="1" applyFont="1" applyFill="1" applyBorder="1" applyAlignment="1">
      <alignment horizontal="justify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justify" vertical="center" wrapText="1"/>
    </xf>
    <xf numFmtId="164" fontId="9" fillId="3" borderId="4" xfId="1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vertical="center"/>
    </xf>
    <xf numFmtId="164" fontId="8" fillId="3" borderId="5" xfId="1" applyFont="1" applyFill="1" applyBorder="1" applyAlignment="1">
      <alignment vertical="center" wrapText="1"/>
    </xf>
    <xf numFmtId="164" fontId="8" fillId="3" borderId="5" xfId="1" applyFont="1" applyFill="1" applyBorder="1" applyAlignment="1">
      <alignment vertical="center"/>
    </xf>
    <xf numFmtId="164" fontId="9" fillId="3" borderId="4" xfId="1" applyFont="1" applyFill="1" applyBorder="1" applyAlignment="1">
      <alignment horizontal="left" vertical="center"/>
    </xf>
    <xf numFmtId="164" fontId="8" fillId="3" borderId="4" xfId="1" applyFont="1" applyFill="1" applyBorder="1" applyAlignment="1">
      <alignment horizontal="center" vertical="center"/>
    </xf>
    <xf numFmtId="164" fontId="8" fillId="3" borderId="4" xfId="1" applyFont="1" applyFill="1" applyBorder="1" applyAlignment="1">
      <alignment vertical="center" wrapText="1"/>
    </xf>
    <xf numFmtId="164" fontId="8" fillId="3" borderId="4" xfId="1" applyFont="1" applyFill="1" applyBorder="1" applyAlignment="1">
      <alignment vertical="center"/>
    </xf>
    <xf numFmtId="0" fontId="12" fillId="0" borderId="0" xfId="8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</cellXfs>
  <cellStyles count="9">
    <cellStyle name="Millares" xfId="1" builtinId="3"/>
    <cellStyle name="Millares 2" xfId="7"/>
    <cellStyle name="Moneda" xfId="2" builtinId="4"/>
    <cellStyle name="Normal" xfId="0" builtinId="0"/>
    <cellStyle name="Normal 2" xfId="3"/>
    <cellStyle name="Normal 2 2" xfId="6"/>
    <cellStyle name="Normal 3" xfId="4"/>
    <cellStyle name="Normal 4" xfId="5"/>
    <cellStyle name="Normal_~9885111" xfId="8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581883</xdr:colOff>
      <xdr:row>4</xdr:row>
      <xdr:rowOff>202407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656"/>
          <a:ext cx="3367946" cy="1131094"/>
        </a:xfrm>
        <a:prstGeom prst="rect">
          <a:avLst/>
        </a:prstGeom>
      </xdr:spPr>
    </xdr:pic>
    <xdr:clientData/>
  </xdr:twoCellAnchor>
  <xdr:twoCellAnchor editAs="oneCell">
    <xdr:from>
      <xdr:col>15</xdr:col>
      <xdr:colOff>583406</xdr:colOff>
      <xdr:row>0</xdr:row>
      <xdr:rowOff>45326</xdr:rowOff>
    </xdr:from>
    <xdr:to>
      <xdr:col>19</xdr:col>
      <xdr:colOff>32943</xdr:colOff>
      <xdr:row>3</xdr:row>
      <xdr:rowOff>107156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45326"/>
          <a:ext cx="2402287" cy="90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7"/>
  <sheetViews>
    <sheetView tabSelected="1" zoomScale="80" zoomScaleNormal="80" workbookViewId="0">
      <selection activeCell="A102" sqref="A102:L103"/>
    </sheetView>
  </sheetViews>
  <sheetFormatPr baseColWidth="10" defaultColWidth="9.140625" defaultRowHeight="12.75" x14ac:dyDescent="0.2"/>
  <cols>
    <col min="1" max="1" width="16.7109375" style="1" customWidth="1"/>
    <col min="2" max="2" width="5.140625" style="2" customWidth="1"/>
    <col min="3" max="3" width="6.5703125" style="2" customWidth="1"/>
    <col min="4" max="4" width="13.140625" style="2" customWidth="1"/>
    <col min="5" max="5" width="11" style="2" customWidth="1"/>
    <col min="6" max="6" width="16.7109375" style="1" customWidth="1"/>
    <col min="7" max="7" width="16.7109375" style="2" customWidth="1"/>
    <col min="8" max="8" width="9" style="5" bestFit="1" customWidth="1"/>
    <col min="9" max="9" width="15" style="5" customWidth="1"/>
    <col min="10" max="10" width="14" style="5" customWidth="1"/>
    <col min="11" max="11" width="14.5703125" style="5" customWidth="1"/>
    <col min="12" max="12" width="13.85546875" style="5" customWidth="1"/>
    <col min="13" max="13" width="14.7109375" style="5" customWidth="1"/>
    <col min="14" max="14" width="13.5703125" style="5" customWidth="1"/>
    <col min="15" max="15" width="15.140625" style="1" customWidth="1"/>
    <col min="16" max="16" width="14.140625" style="1" customWidth="1"/>
    <col min="17" max="17" width="8" style="1" bestFit="1" customWidth="1"/>
    <col min="18" max="18" width="9" style="1" bestFit="1" customWidth="1"/>
    <col min="19" max="19" width="13.28515625" style="1" customWidth="1"/>
    <col min="20" max="20" width="16.42578125" style="1" customWidth="1"/>
    <col min="21" max="21" width="16" style="1" customWidth="1"/>
    <col min="22" max="23" width="9.140625" style="1"/>
    <col min="24" max="25" width="10.7109375" style="1" bestFit="1" customWidth="1"/>
    <col min="26" max="16384" width="9.140625" style="1"/>
  </cols>
  <sheetData>
    <row r="1" spans="1:26" ht="18" x14ac:dyDescent="0.2">
      <c r="C1" s="67"/>
      <c r="D1" s="67"/>
      <c r="E1" s="67"/>
      <c r="F1" s="67"/>
      <c r="G1" s="67" t="s">
        <v>98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80"/>
      <c r="V1" s="68"/>
      <c r="W1" s="68"/>
      <c r="X1" s="68"/>
      <c r="Y1" s="68"/>
      <c r="Z1" s="68"/>
    </row>
    <row r="2" spans="1:26" ht="24" customHeight="1" x14ac:dyDescent="0.2">
      <c r="B2" s="105"/>
      <c r="C2" s="105"/>
      <c r="D2" s="105"/>
      <c r="E2" s="105"/>
      <c r="G2" s="65" t="s">
        <v>99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6"/>
      <c r="Z2" s="68"/>
    </row>
    <row r="3" spans="1:26" ht="24" customHeight="1" x14ac:dyDescent="0.2">
      <c r="B3" s="106"/>
      <c r="C3" s="106"/>
      <c r="D3" s="106"/>
      <c r="E3" s="106"/>
      <c r="F3" s="106"/>
      <c r="G3" s="94" t="s">
        <v>100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</row>
    <row r="4" spans="1:26" ht="24" customHeight="1" x14ac:dyDescent="0.2">
      <c r="B4" s="53"/>
      <c r="C4" s="53"/>
      <c r="D4" s="53"/>
      <c r="E4" s="53"/>
      <c r="F4" s="53"/>
    </row>
    <row r="5" spans="1:26" ht="24" customHeight="1" thickBot="1" x14ac:dyDescent="0.25">
      <c r="B5" s="50"/>
      <c r="C5" s="51"/>
      <c r="D5" s="50"/>
      <c r="E5" s="50"/>
    </row>
    <row r="6" spans="1:26" ht="87.75" customHeight="1" thickBot="1" x14ac:dyDescent="0.25">
      <c r="B6" s="4"/>
      <c r="C6" s="4"/>
      <c r="G6" s="107" t="s">
        <v>8</v>
      </c>
      <c r="H6" s="103"/>
      <c r="I6" s="103"/>
      <c r="J6" s="103"/>
      <c r="K6" s="108"/>
      <c r="L6" s="109" t="s">
        <v>0</v>
      </c>
      <c r="M6" s="111"/>
      <c r="N6" s="111"/>
      <c r="O6" s="111"/>
      <c r="P6" s="112"/>
      <c r="Q6" s="109" t="s">
        <v>1</v>
      </c>
      <c r="R6" s="110"/>
      <c r="S6" s="102" t="s">
        <v>9</v>
      </c>
      <c r="T6" s="103"/>
      <c r="U6" s="103"/>
      <c r="V6" s="104"/>
    </row>
    <row r="7" spans="1:26" s="7" customFormat="1" ht="76.5" customHeight="1" thickBot="1" x14ac:dyDescent="0.25">
      <c r="A7" s="73" t="s">
        <v>5</v>
      </c>
      <c r="B7" s="74" t="s">
        <v>2</v>
      </c>
      <c r="C7" s="74" t="s">
        <v>3</v>
      </c>
      <c r="D7" s="74" t="s">
        <v>4</v>
      </c>
      <c r="E7" s="74" t="s">
        <v>97</v>
      </c>
      <c r="F7" s="75" t="s">
        <v>6</v>
      </c>
      <c r="G7" s="75" t="s">
        <v>96</v>
      </c>
      <c r="H7" s="76" t="s">
        <v>83</v>
      </c>
      <c r="I7" s="76" t="s">
        <v>88</v>
      </c>
      <c r="J7" s="76" t="s">
        <v>90</v>
      </c>
      <c r="K7" s="76" t="s">
        <v>80</v>
      </c>
      <c r="L7" s="76" t="s">
        <v>89</v>
      </c>
      <c r="M7" s="76" t="s">
        <v>86</v>
      </c>
      <c r="N7" s="76" t="s">
        <v>85</v>
      </c>
      <c r="O7" s="77" t="s">
        <v>84</v>
      </c>
      <c r="P7" s="76" t="s">
        <v>87</v>
      </c>
      <c r="Q7" s="78"/>
      <c r="R7" s="76"/>
      <c r="S7" s="76" t="s">
        <v>82</v>
      </c>
      <c r="T7" s="76" t="s">
        <v>81</v>
      </c>
      <c r="U7" s="76" t="s">
        <v>91</v>
      </c>
      <c r="V7" s="79" t="s">
        <v>10</v>
      </c>
    </row>
    <row r="8" spans="1:26" s="12" customFormat="1" ht="84" customHeight="1" x14ac:dyDescent="0.2">
      <c r="A8" s="54" t="s">
        <v>12</v>
      </c>
      <c r="B8" s="69">
        <v>27</v>
      </c>
      <c r="C8" s="70">
        <v>40</v>
      </c>
      <c r="D8" s="69" t="s">
        <v>11</v>
      </c>
      <c r="E8" s="69">
        <v>1</v>
      </c>
      <c r="F8" s="17" t="s">
        <v>13</v>
      </c>
      <c r="G8" s="71">
        <v>58759</v>
      </c>
      <c r="H8" s="37">
        <v>0</v>
      </c>
      <c r="I8" s="71">
        <v>2288</v>
      </c>
      <c r="J8" s="71">
        <v>1617</v>
      </c>
      <c r="K8" s="71">
        <v>0</v>
      </c>
      <c r="L8" s="33">
        <v>0</v>
      </c>
      <c r="M8" s="33">
        <f>G8*13.5%</f>
        <v>7932.4650000000001</v>
      </c>
      <c r="N8" s="33">
        <f>G8*3%</f>
        <v>1762.77</v>
      </c>
      <c r="O8" s="33">
        <f>G8*4.82%</f>
        <v>2832.1837999999998</v>
      </c>
      <c r="P8" s="72">
        <f>G8*2%</f>
        <v>1175.18</v>
      </c>
      <c r="Q8" s="33">
        <v>0</v>
      </c>
      <c r="R8" s="33">
        <v>0</v>
      </c>
      <c r="S8" s="30">
        <f>(G8/30)*50</f>
        <v>97931.666666666672</v>
      </c>
      <c r="T8" s="28">
        <f>((G8+I8+J8+K8+L8)/30)*5</f>
        <v>10444</v>
      </c>
      <c r="U8" s="28">
        <v>0</v>
      </c>
      <c r="V8" s="42">
        <v>0</v>
      </c>
    </row>
    <row r="9" spans="1:26" s="12" customFormat="1" ht="84" customHeight="1" x14ac:dyDescent="0.2">
      <c r="A9" s="9" t="s">
        <v>14</v>
      </c>
      <c r="B9" s="14">
        <v>19</v>
      </c>
      <c r="C9" s="11">
        <v>40</v>
      </c>
      <c r="D9" s="14" t="s">
        <v>11</v>
      </c>
      <c r="E9" s="14">
        <v>1</v>
      </c>
      <c r="F9" s="10" t="s">
        <v>13</v>
      </c>
      <c r="G9" s="31">
        <v>24533</v>
      </c>
      <c r="H9" s="32">
        <v>0</v>
      </c>
      <c r="I9" s="31">
        <v>1549</v>
      </c>
      <c r="J9" s="31">
        <v>1016</v>
      </c>
      <c r="K9" s="31">
        <v>210.3</v>
      </c>
      <c r="L9" s="36">
        <v>0</v>
      </c>
      <c r="M9" s="36">
        <f>G9*13.5%</f>
        <v>3311.9550000000004</v>
      </c>
      <c r="N9" s="33">
        <f>G9*3%</f>
        <v>735.99</v>
      </c>
      <c r="O9" s="33">
        <f>G9*4.82%</f>
        <v>1182.4906000000001</v>
      </c>
      <c r="P9" s="34">
        <f>G9*2%</f>
        <v>490.66</v>
      </c>
      <c r="Q9" s="33">
        <v>0</v>
      </c>
      <c r="R9" s="33">
        <v>0</v>
      </c>
      <c r="S9" s="29">
        <f t="shared" ref="S9:S78" si="0">(G9/30)*50</f>
        <v>40888.333333333336</v>
      </c>
      <c r="T9" s="27">
        <f>((G9+I9+J9+K9+L9)/30)*5</f>
        <v>4551.3833333333332</v>
      </c>
      <c r="U9" s="27">
        <f>(G9)/2</f>
        <v>12266.5</v>
      </c>
      <c r="V9" s="35">
        <v>0</v>
      </c>
    </row>
    <row r="10" spans="1:26" s="12" customFormat="1" ht="84" customHeight="1" x14ac:dyDescent="0.2">
      <c r="A10" s="9" t="s">
        <v>15</v>
      </c>
      <c r="B10" s="14">
        <v>14</v>
      </c>
      <c r="C10" s="11">
        <v>40</v>
      </c>
      <c r="D10" s="14" t="s">
        <v>11</v>
      </c>
      <c r="E10" s="14">
        <v>1</v>
      </c>
      <c r="F10" s="10" t="s">
        <v>13</v>
      </c>
      <c r="G10" s="31">
        <v>13967</v>
      </c>
      <c r="H10" s="37">
        <v>0</v>
      </c>
      <c r="I10" s="31">
        <v>1163</v>
      </c>
      <c r="J10" s="31">
        <v>722</v>
      </c>
      <c r="K10" s="31">
        <v>0</v>
      </c>
      <c r="L10" s="36">
        <v>0</v>
      </c>
      <c r="M10" s="36">
        <f t="shared" ref="M10:M81" si="1">G10*13.5%</f>
        <v>1885.5450000000001</v>
      </c>
      <c r="N10" s="33">
        <f t="shared" ref="N10:N81" si="2">G10*3%</f>
        <v>419.01</v>
      </c>
      <c r="O10" s="33">
        <f t="shared" ref="O10:O81" si="3">G10*4.82%</f>
        <v>673.20939999999996</v>
      </c>
      <c r="P10" s="34">
        <f t="shared" ref="P10:P81" si="4">G10*2%</f>
        <v>279.34000000000003</v>
      </c>
      <c r="Q10" s="33">
        <v>0</v>
      </c>
      <c r="R10" s="33">
        <v>0</v>
      </c>
      <c r="S10" s="29">
        <f>(G10/30)*50</f>
        <v>23278.333333333332</v>
      </c>
      <c r="T10" s="27">
        <f t="shared" ref="T10:T81" si="5">((G10+I10+J10+K10+L10)/30)*5</f>
        <v>2642</v>
      </c>
      <c r="U10" s="27">
        <f>(G10)/2</f>
        <v>6983.5</v>
      </c>
      <c r="V10" s="35">
        <v>0</v>
      </c>
    </row>
    <row r="11" spans="1:26" s="12" customFormat="1" ht="84" customHeight="1" x14ac:dyDescent="0.2">
      <c r="A11" s="9" t="s">
        <v>16</v>
      </c>
      <c r="B11" s="14">
        <v>13</v>
      </c>
      <c r="C11" s="11">
        <v>40</v>
      </c>
      <c r="D11" s="14" t="s">
        <v>17</v>
      </c>
      <c r="E11" s="14">
        <v>1</v>
      </c>
      <c r="F11" s="10" t="s">
        <v>13</v>
      </c>
      <c r="G11" s="31">
        <v>13144.7</v>
      </c>
      <c r="H11" s="37">
        <v>0</v>
      </c>
      <c r="I11" s="31">
        <v>812.64</v>
      </c>
      <c r="J11" s="31">
        <v>703</v>
      </c>
      <c r="K11" s="31">
        <v>420.6</v>
      </c>
      <c r="L11" s="36">
        <f t="shared" ref="L11:L81" si="6">G11*3%</f>
        <v>394.34100000000001</v>
      </c>
      <c r="M11" s="36">
        <f t="shared" si="1"/>
        <v>1774.5345000000002</v>
      </c>
      <c r="N11" s="33">
        <f t="shared" si="2"/>
        <v>394.34100000000001</v>
      </c>
      <c r="O11" s="33">
        <f t="shared" si="3"/>
        <v>633.57454000000007</v>
      </c>
      <c r="P11" s="34">
        <f t="shared" si="4"/>
        <v>262.89400000000001</v>
      </c>
      <c r="Q11" s="33"/>
      <c r="R11" s="33"/>
      <c r="S11" s="29">
        <f t="shared" si="0"/>
        <v>21907.833333333336</v>
      </c>
      <c r="T11" s="27">
        <f t="shared" si="5"/>
        <v>2579.2135000000003</v>
      </c>
      <c r="U11" s="27">
        <f>(G11+I11+J11+K11+L11)/2</f>
        <v>7737.6405000000004</v>
      </c>
      <c r="V11" s="35">
        <v>0</v>
      </c>
    </row>
    <row r="12" spans="1:26" s="12" customFormat="1" ht="16.5" customHeight="1" x14ac:dyDescent="0.2">
      <c r="A12" s="81"/>
      <c r="B12" s="82"/>
      <c r="C12" s="83"/>
      <c r="D12" s="82"/>
      <c r="E12" s="82"/>
      <c r="F12" s="84"/>
      <c r="G12" s="85"/>
      <c r="H12" s="86"/>
      <c r="I12" s="85"/>
      <c r="J12" s="85"/>
      <c r="K12" s="85"/>
      <c r="L12" s="87"/>
      <c r="M12" s="87"/>
      <c r="N12" s="88"/>
      <c r="O12" s="88"/>
      <c r="P12" s="89"/>
      <c r="Q12" s="88"/>
      <c r="R12" s="88"/>
      <c r="S12" s="90"/>
      <c r="T12" s="91"/>
      <c r="U12" s="91"/>
      <c r="V12" s="92"/>
    </row>
    <row r="13" spans="1:26" s="12" customFormat="1" ht="84" customHeight="1" x14ac:dyDescent="0.2">
      <c r="A13" s="9" t="s">
        <v>18</v>
      </c>
      <c r="B13" s="14">
        <v>17</v>
      </c>
      <c r="C13" s="11">
        <v>40</v>
      </c>
      <c r="D13" s="14" t="s">
        <v>11</v>
      </c>
      <c r="E13" s="14">
        <v>1</v>
      </c>
      <c r="F13" s="10" t="s">
        <v>19</v>
      </c>
      <c r="G13" s="31">
        <v>17708.400000000001</v>
      </c>
      <c r="H13" s="37">
        <v>0</v>
      </c>
      <c r="I13" s="31">
        <v>1286</v>
      </c>
      <c r="J13" s="31">
        <v>857</v>
      </c>
      <c r="K13" s="31">
        <v>350.5</v>
      </c>
      <c r="L13" s="36">
        <v>0</v>
      </c>
      <c r="M13" s="36">
        <f t="shared" si="1"/>
        <v>2390.6340000000005</v>
      </c>
      <c r="N13" s="33">
        <f t="shared" si="2"/>
        <v>531.25200000000007</v>
      </c>
      <c r="O13" s="33">
        <f t="shared" si="3"/>
        <v>853.54488000000003</v>
      </c>
      <c r="P13" s="34">
        <f t="shared" si="4"/>
        <v>354.16800000000006</v>
      </c>
      <c r="Q13" s="33"/>
      <c r="R13" s="33"/>
      <c r="S13" s="29">
        <f t="shared" si="0"/>
        <v>29514.000000000004</v>
      </c>
      <c r="T13" s="27">
        <f t="shared" si="5"/>
        <v>3366.9833333333336</v>
      </c>
      <c r="U13" s="27">
        <f>(G13)/2</f>
        <v>8854.2000000000007</v>
      </c>
      <c r="V13" s="35">
        <v>0</v>
      </c>
    </row>
    <row r="14" spans="1:26" s="12" customFormat="1" ht="84" customHeight="1" x14ac:dyDescent="0.2">
      <c r="A14" s="9" t="s">
        <v>20</v>
      </c>
      <c r="B14" s="14">
        <v>14</v>
      </c>
      <c r="C14" s="11">
        <v>40</v>
      </c>
      <c r="D14" s="14" t="s">
        <v>17</v>
      </c>
      <c r="E14" s="14">
        <v>1</v>
      </c>
      <c r="F14" s="10" t="s">
        <v>19</v>
      </c>
      <c r="G14" s="31">
        <v>15426.46</v>
      </c>
      <c r="H14" s="37">
        <v>0</v>
      </c>
      <c r="I14" s="31">
        <v>836.88</v>
      </c>
      <c r="J14" s="31">
        <v>564.17999999999995</v>
      </c>
      <c r="K14" s="31">
        <v>350.5</v>
      </c>
      <c r="L14" s="36">
        <f>G14*3%</f>
        <v>462.79379999999998</v>
      </c>
      <c r="M14" s="36">
        <f t="shared" si="1"/>
        <v>2082.5720999999999</v>
      </c>
      <c r="N14" s="33">
        <f t="shared" si="2"/>
        <v>462.79379999999998</v>
      </c>
      <c r="O14" s="33">
        <f t="shared" si="3"/>
        <v>743.55537199999992</v>
      </c>
      <c r="P14" s="34">
        <f t="shared" si="4"/>
        <v>308.5292</v>
      </c>
      <c r="Q14" s="33">
        <v>0</v>
      </c>
      <c r="R14" s="33">
        <v>0</v>
      </c>
      <c r="S14" s="29">
        <f t="shared" si="0"/>
        <v>25710.766666666666</v>
      </c>
      <c r="T14" s="27">
        <f t="shared" si="5"/>
        <v>2940.1356333333324</v>
      </c>
      <c r="U14" s="27">
        <f>(G14+I14+J14+K14+L14)/2</f>
        <v>8820.4068999999981</v>
      </c>
      <c r="V14" s="35">
        <v>0</v>
      </c>
    </row>
    <row r="15" spans="1:26" s="12" customFormat="1" ht="84" customHeight="1" x14ac:dyDescent="0.2">
      <c r="A15" s="9" t="s">
        <v>21</v>
      </c>
      <c r="B15" s="14">
        <v>13</v>
      </c>
      <c r="C15" s="11">
        <v>40</v>
      </c>
      <c r="D15" s="14" t="s">
        <v>17</v>
      </c>
      <c r="E15" s="14">
        <v>1</v>
      </c>
      <c r="F15" s="10" t="s">
        <v>19</v>
      </c>
      <c r="G15" s="31">
        <v>13144.7</v>
      </c>
      <c r="H15" s="37">
        <v>0</v>
      </c>
      <c r="I15" s="31">
        <v>812.64</v>
      </c>
      <c r="J15" s="31">
        <v>703</v>
      </c>
      <c r="K15" s="31">
        <v>420.6</v>
      </c>
      <c r="L15" s="36">
        <f t="shared" si="6"/>
        <v>394.34100000000001</v>
      </c>
      <c r="M15" s="36">
        <f t="shared" si="1"/>
        <v>1774.5345000000002</v>
      </c>
      <c r="N15" s="33">
        <f t="shared" si="2"/>
        <v>394.34100000000001</v>
      </c>
      <c r="O15" s="33">
        <f t="shared" si="3"/>
        <v>633.57454000000007</v>
      </c>
      <c r="P15" s="34">
        <f t="shared" si="4"/>
        <v>262.89400000000001</v>
      </c>
      <c r="Q15" s="33">
        <v>0</v>
      </c>
      <c r="R15" s="33">
        <v>0</v>
      </c>
      <c r="S15" s="29">
        <f t="shared" si="0"/>
        <v>21907.833333333336</v>
      </c>
      <c r="T15" s="27">
        <f t="shared" si="5"/>
        <v>2579.2135000000003</v>
      </c>
      <c r="U15" s="27">
        <f>(G15+I15+J15+K15+L15)/2</f>
        <v>7737.6405000000004</v>
      </c>
      <c r="V15" s="35">
        <v>0</v>
      </c>
    </row>
    <row r="16" spans="1:26" s="12" customFormat="1" ht="84" customHeight="1" x14ac:dyDescent="0.2">
      <c r="A16" s="9" t="s">
        <v>22</v>
      </c>
      <c r="B16" s="14">
        <v>24</v>
      </c>
      <c r="C16" s="11">
        <v>40</v>
      </c>
      <c r="D16" s="14" t="s">
        <v>11</v>
      </c>
      <c r="E16" s="14">
        <v>1</v>
      </c>
      <c r="F16" s="10" t="s">
        <v>19</v>
      </c>
      <c r="G16" s="31">
        <v>42280</v>
      </c>
      <c r="H16" s="37">
        <v>0</v>
      </c>
      <c r="I16" s="31">
        <v>1865</v>
      </c>
      <c r="J16" s="31">
        <v>1345</v>
      </c>
      <c r="K16" s="31">
        <v>0</v>
      </c>
      <c r="L16" s="36">
        <v>0</v>
      </c>
      <c r="M16" s="36">
        <f t="shared" si="1"/>
        <v>5707.8</v>
      </c>
      <c r="N16" s="33">
        <f t="shared" si="2"/>
        <v>1268.3999999999999</v>
      </c>
      <c r="O16" s="33">
        <f t="shared" si="3"/>
        <v>2037.896</v>
      </c>
      <c r="P16" s="34">
        <f t="shared" si="4"/>
        <v>845.6</v>
      </c>
      <c r="Q16" s="33">
        <v>0</v>
      </c>
      <c r="R16" s="33">
        <v>0</v>
      </c>
      <c r="S16" s="29">
        <f t="shared" si="0"/>
        <v>70466.666666666657</v>
      </c>
      <c r="T16" s="27">
        <f t="shared" si="5"/>
        <v>7581.6666666666661</v>
      </c>
      <c r="U16" s="27">
        <f>(G16)/2</f>
        <v>21140</v>
      </c>
      <c r="V16" s="35">
        <v>0</v>
      </c>
    </row>
    <row r="17" spans="1:22" s="12" customFormat="1" ht="84" customHeight="1" x14ac:dyDescent="0.2">
      <c r="A17" s="9" t="s">
        <v>21</v>
      </c>
      <c r="B17" s="14">
        <v>13</v>
      </c>
      <c r="C17" s="11">
        <v>40</v>
      </c>
      <c r="D17" s="14" t="s">
        <v>17</v>
      </c>
      <c r="E17" s="14">
        <v>1</v>
      </c>
      <c r="F17" s="10" t="s">
        <v>19</v>
      </c>
      <c r="G17" s="31">
        <v>13144.7</v>
      </c>
      <c r="H17" s="37">
        <v>0</v>
      </c>
      <c r="I17" s="31">
        <v>812.64</v>
      </c>
      <c r="J17" s="31">
        <v>703</v>
      </c>
      <c r="K17" s="31">
        <v>210.3</v>
      </c>
      <c r="L17" s="36">
        <f t="shared" si="6"/>
        <v>394.34100000000001</v>
      </c>
      <c r="M17" s="36">
        <f t="shared" si="1"/>
        <v>1774.5345000000002</v>
      </c>
      <c r="N17" s="33">
        <f t="shared" si="2"/>
        <v>394.34100000000001</v>
      </c>
      <c r="O17" s="33">
        <f t="shared" si="3"/>
        <v>633.57454000000007</v>
      </c>
      <c r="P17" s="34">
        <f t="shared" si="4"/>
        <v>262.89400000000001</v>
      </c>
      <c r="Q17" s="33">
        <v>0</v>
      </c>
      <c r="R17" s="33">
        <v>0</v>
      </c>
      <c r="S17" s="29">
        <f t="shared" si="0"/>
        <v>21907.833333333336</v>
      </c>
      <c r="T17" s="27">
        <f t="shared" si="5"/>
        <v>2544.1635000000001</v>
      </c>
      <c r="U17" s="27">
        <f>(G17+I17+J17+K17+L17)/2</f>
        <v>7632.4904999999999</v>
      </c>
      <c r="V17" s="35">
        <v>0</v>
      </c>
    </row>
    <row r="18" spans="1:22" s="12" customFormat="1" ht="84" customHeight="1" x14ac:dyDescent="0.2">
      <c r="A18" s="9" t="s">
        <v>21</v>
      </c>
      <c r="B18" s="14">
        <v>13</v>
      </c>
      <c r="C18" s="11">
        <v>40</v>
      </c>
      <c r="D18" s="14" t="s">
        <v>17</v>
      </c>
      <c r="E18" s="14">
        <v>1</v>
      </c>
      <c r="F18" s="10" t="s">
        <v>19</v>
      </c>
      <c r="G18" s="31">
        <v>13144.7</v>
      </c>
      <c r="H18" s="37">
        <v>0</v>
      </c>
      <c r="I18" s="31">
        <v>812.64</v>
      </c>
      <c r="J18" s="31">
        <v>703</v>
      </c>
      <c r="K18" s="31">
        <v>0</v>
      </c>
      <c r="L18" s="36">
        <v>0</v>
      </c>
      <c r="M18" s="36">
        <f t="shared" si="1"/>
        <v>1774.5345000000002</v>
      </c>
      <c r="N18" s="33">
        <f t="shared" si="2"/>
        <v>394.34100000000001</v>
      </c>
      <c r="O18" s="33">
        <f t="shared" si="3"/>
        <v>633.57454000000007</v>
      </c>
      <c r="P18" s="34">
        <f t="shared" si="4"/>
        <v>262.89400000000001</v>
      </c>
      <c r="Q18" s="33">
        <v>0</v>
      </c>
      <c r="R18" s="33">
        <v>0</v>
      </c>
      <c r="S18" s="29">
        <f t="shared" si="0"/>
        <v>21907.833333333336</v>
      </c>
      <c r="T18" s="27">
        <f t="shared" si="5"/>
        <v>2443.39</v>
      </c>
      <c r="U18" s="27">
        <f>(G18)/2</f>
        <v>6572.35</v>
      </c>
      <c r="V18" s="35">
        <v>0</v>
      </c>
    </row>
    <row r="19" spans="1:22" s="12" customFormat="1" ht="84" customHeight="1" x14ac:dyDescent="0.2">
      <c r="A19" s="45" t="s">
        <v>23</v>
      </c>
      <c r="B19" s="43">
        <v>14</v>
      </c>
      <c r="C19" s="44">
        <v>40</v>
      </c>
      <c r="D19" s="43" t="s">
        <v>17</v>
      </c>
      <c r="E19" s="14">
        <v>1</v>
      </c>
      <c r="F19" s="46" t="s">
        <v>19</v>
      </c>
      <c r="G19" s="47">
        <v>13967</v>
      </c>
      <c r="H19" s="48">
        <v>0</v>
      </c>
      <c r="I19" s="47">
        <v>1163</v>
      </c>
      <c r="J19" s="47">
        <v>722</v>
      </c>
      <c r="K19" s="47">
        <v>140.19999999999999</v>
      </c>
      <c r="L19" s="28">
        <f t="shared" si="6"/>
        <v>419.01</v>
      </c>
      <c r="M19" s="28">
        <f t="shared" si="1"/>
        <v>1885.5450000000001</v>
      </c>
      <c r="N19" s="42">
        <f t="shared" si="2"/>
        <v>419.01</v>
      </c>
      <c r="O19" s="42">
        <f t="shared" si="3"/>
        <v>673.20939999999996</v>
      </c>
      <c r="P19" s="49">
        <f t="shared" si="4"/>
        <v>279.34000000000003</v>
      </c>
      <c r="Q19" s="42">
        <v>0</v>
      </c>
      <c r="R19" s="42">
        <v>0</v>
      </c>
      <c r="S19" s="29">
        <f t="shared" si="0"/>
        <v>23278.333333333332</v>
      </c>
      <c r="T19" s="27">
        <f t="shared" si="5"/>
        <v>2735.2016666666664</v>
      </c>
      <c r="U19" s="27">
        <f>(G19+I19+J19+K19+L19)/2</f>
        <v>8205.6049999999996</v>
      </c>
      <c r="V19" s="35">
        <v>0</v>
      </c>
    </row>
    <row r="20" spans="1:22" s="12" customFormat="1" ht="84" customHeight="1" x14ac:dyDescent="0.2">
      <c r="A20" s="9" t="s">
        <v>21</v>
      </c>
      <c r="B20" s="14">
        <v>13</v>
      </c>
      <c r="C20" s="11">
        <v>30</v>
      </c>
      <c r="D20" s="14" t="s">
        <v>17</v>
      </c>
      <c r="E20" s="14">
        <v>1</v>
      </c>
      <c r="F20" s="10" t="s">
        <v>19</v>
      </c>
      <c r="G20" s="31">
        <v>10126.08</v>
      </c>
      <c r="H20" s="37">
        <v>0</v>
      </c>
      <c r="I20" s="31">
        <v>742.04</v>
      </c>
      <c r="J20" s="31">
        <v>415.82</v>
      </c>
      <c r="K20" s="31">
        <v>140.19999999999999</v>
      </c>
      <c r="L20" s="36">
        <f>G20*3%</f>
        <v>303.7824</v>
      </c>
      <c r="M20" s="36">
        <f t="shared" si="1"/>
        <v>1367.0208</v>
      </c>
      <c r="N20" s="33">
        <f t="shared" si="2"/>
        <v>303.7824</v>
      </c>
      <c r="O20" s="33">
        <f t="shared" si="3"/>
        <v>488.07705599999997</v>
      </c>
      <c r="P20" s="34">
        <f t="shared" si="4"/>
        <v>202.52160000000001</v>
      </c>
      <c r="Q20" s="33">
        <v>0</v>
      </c>
      <c r="R20" s="33">
        <v>0</v>
      </c>
      <c r="S20" s="29">
        <f t="shared" si="0"/>
        <v>16876.8</v>
      </c>
      <c r="T20" s="27">
        <f t="shared" si="5"/>
        <v>1954.6537333333333</v>
      </c>
      <c r="U20" s="27">
        <f>(G20+I20+J20+K20+L20)/2</f>
        <v>5863.9611999999997</v>
      </c>
      <c r="V20" s="35">
        <v>0</v>
      </c>
    </row>
    <row r="21" spans="1:22" s="12" customFormat="1" ht="84" customHeight="1" x14ac:dyDescent="0.2">
      <c r="A21" s="9" t="s">
        <v>24</v>
      </c>
      <c r="B21" s="14">
        <v>17</v>
      </c>
      <c r="C21" s="11">
        <v>40</v>
      </c>
      <c r="D21" s="14" t="s">
        <v>11</v>
      </c>
      <c r="E21" s="14">
        <v>1</v>
      </c>
      <c r="F21" s="10" t="s">
        <v>19</v>
      </c>
      <c r="G21" s="31">
        <v>17708.400000000001</v>
      </c>
      <c r="H21" s="37">
        <v>0</v>
      </c>
      <c r="I21" s="31">
        <v>1286</v>
      </c>
      <c r="J21" s="31">
        <v>857</v>
      </c>
      <c r="K21" s="31">
        <v>0</v>
      </c>
      <c r="L21" s="36">
        <v>0</v>
      </c>
      <c r="M21" s="36">
        <f t="shared" si="1"/>
        <v>2390.6340000000005</v>
      </c>
      <c r="N21" s="33">
        <f t="shared" si="2"/>
        <v>531.25200000000007</v>
      </c>
      <c r="O21" s="33">
        <f t="shared" si="3"/>
        <v>853.54488000000003</v>
      </c>
      <c r="P21" s="34">
        <f t="shared" si="4"/>
        <v>354.16800000000006</v>
      </c>
      <c r="Q21" s="33">
        <v>0</v>
      </c>
      <c r="R21" s="33">
        <v>0</v>
      </c>
      <c r="S21" s="29">
        <f>(G21/30)*50</f>
        <v>29514.000000000004</v>
      </c>
      <c r="T21" s="27">
        <f t="shared" si="5"/>
        <v>3308.5666666666666</v>
      </c>
      <c r="U21" s="27">
        <f>(G21)/2</f>
        <v>8854.2000000000007</v>
      </c>
      <c r="V21" s="35">
        <v>0</v>
      </c>
    </row>
    <row r="22" spans="1:22" s="12" customFormat="1" ht="84" customHeight="1" x14ac:dyDescent="0.2">
      <c r="A22" s="9" t="s">
        <v>25</v>
      </c>
      <c r="B22" s="14">
        <v>18</v>
      </c>
      <c r="C22" s="11">
        <v>40</v>
      </c>
      <c r="D22" s="14" t="s">
        <v>11</v>
      </c>
      <c r="E22" s="14">
        <v>1</v>
      </c>
      <c r="F22" s="10" t="s">
        <v>19</v>
      </c>
      <c r="G22" s="31">
        <v>22186</v>
      </c>
      <c r="H22" s="37">
        <v>0</v>
      </c>
      <c r="I22" s="31">
        <v>1465</v>
      </c>
      <c r="J22" s="31">
        <v>987</v>
      </c>
      <c r="K22" s="31">
        <v>0</v>
      </c>
      <c r="L22" s="36">
        <v>0</v>
      </c>
      <c r="M22" s="36">
        <f t="shared" si="1"/>
        <v>2995.11</v>
      </c>
      <c r="N22" s="33">
        <f t="shared" si="2"/>
        <v>665.57999999999993</v>
      </c>
      <c r="O22" s="33">
        <f t="shared" si="3"/>
        <v>1069.3652</v>
      </c>
      <c r="P22" s="34">
        <f t="shared" si="4"/>
        <v>443.72</v>
      </c>
      <c r="Q22" s="33">
        <v>0</v>
      </c>
      <c r="R22" s="33">
        <v>0</v>
      </c>
      <c r="S22" s="29">
        <f t="shared" si="0"/>
        <v>36976.666666666664</v>
      </c>
      <c r="T22" s="27">
        <f t="shared" si="5"/>
        <v>4106.333333333333</v>
      </c>
      <c r="U22" s="27">
        <f>(G22)/2</f>
        <v>11093</v>
      </c>
      <c r="V22" s="35">
        <v>0</v>
      </c>
    </row>
    <row r="23" spans="1:22" s="12" customFormat="1" ht="84" customHeight="1" x14ac:dyDescent="0.2">
      <c r="A23" s="9" t="s">
        <v>26</v>
      </c>
      <c r="B23" s="14">
        <v>18</v>
      </c>
      <c r="C23" s="11">
        <v>40</v>
      </c>
      <c r="D23" s="14" t="s">
        <v>11</v>
      </c>
      <c r="E23" s="14">
        <v>1</v>
      </c>
      <c r="F23" s="10" t="s">
        <v>19</v>
      </c>
      <c r="G23" s="31">
        <v>22186</v>
      </c>
      <c r="H23" s="37">
        <v>0</v>
      </c>
      <c r="I23" s="31">
        <v>1465</v>
      </c>
      <c r="J23" s="31">
        <v>987</v>
      </c>
      <c r="K23" s="31">
        <v>140.19999999999999</v>
      </c>
      <c r="L23" s="36">
        <v>0</v>
      </c>
      <c r="M23" s="36">
        <f t="shared" si="1"/>
        <v>2995.11</v>
      </c>
      <c r="N23" s="33">
        <f t="shared" si="2"/>
        <v>665.57999999999993</v>
      </c>
      <c r="O23" s="33">
        <f t="shared" si="3"/>
        <v>1069.3652</v>
      </c>
      <c r="P23" s="34">
        <f t="shared" si="4"/>
        <v>443.72</v>
      </c>
      <c r="Q23" s="33">
        <v>0</v>
      </c>
      <c r="R23" s="33">
        <v>0</v>
      </c>
      <c r="S23" s="29">
        <f t="shared" si="0"/>
        <v>36976.666666666664</v>
      </c>
      <c r="T23" s="27">
        <f t="shared" si="5"/>
        <v>4129.7000000000007</v>
      </c>
      <c r="U23" s="27">
        <f>(G23)/2</f>
        <v>11093</v>
      </c>
      <c r="V23" s="35">
        <v>0</v>
      </c>
    </row>
    <row r="24" spans="1:22" s="12" customFormat="1" ht="19.5" customHeight="1" x14ac:dyDescent="0.2">
      <c r="A24" s="81"/>
      <c r="B24" s="82"/>
      <c r="C24" s="83"/>
      <c r="D24" s="82"/>
      <c r="E24" s="82"/>
      <c r="F24" s="84"/>
      <c r="G24" s="85"/>
      <c r="H24" s="86"/>
      <c r="I24" s="85"/>
      <c r="J24" s="85"/>
      <c r="K24" s="85"/>
      <c r="L24" s="87"/>
      <c r="M24" s="87"/>
      <c r="N24" s="88"/>
      <c r="O24" s="88"/>
      <c r="P24" s="89"/>
      <c r="Q24" s="88"/>
      <c r="R24" s="88"/>
      <c r="S24" s="90"/>
      <c r="T24" s="91"/>
      <c r="U24" s="91"/>
      <c r="V24" s="92"/>
    </row>
    <row r="25" spans="1:22" s="12" customFormat="1" ht="84" customHeight="1" x14ac:dyDescent="0.2">
      <c r="A25" s="9" t="s">
        <v>27</v>
      </c>
      <c r="B25" s="14">
        <v>16</v>
      </c>
      <c r="C25" s="11">
        <v>40</v>
      </c>
      <c r="D25" s="14" t="s">
        <v>11</v>
      </c>
      <c r="E25" s="14">
        <v>1</v>
      </c>
      <c r="F25" s="10" t="s">
        <v>28</v>
      </c>
      <c r="G25" s="31">
        <v>17213</v>
      </c>
      <c r="H25" s="37">
        <v>0</v>
      </c>
      <c r="I25" s="31">
        <v>1247</v>
      </c>
      <c r="J25" s="31">
        <v>779</v>
      </c>
      <c r="K25" s="31">
        <v>350.5</v>
      </c>
      <c r="L25" s="36">
        <v>0</v>
      </c>
      <c r="M25" s="36">
        <f t="shared" si="1"/>
        <v>2323.7550000000001</v>
      </c>
      <c r="N25" s="33">
        <f t="shared" si="2"/>
        <v>516.39</v>
      </c>
      <c r="O25" s="33">
        <f t="shared" si="3"/>
        <v>829.66660000000002</v>
      </c>
      <c r="P25" s="34">
        <f t="shared" si="4"/>
        <v>344.26</v>
      </c>
      <c r="Q25" s="33">
        <v>0</v>
      </c>
      <c r="R25" s="33">
        <v>0</v>
      </c>
      <c r="S25" s="29">
        <f t="shared" si="0"/>
        <v>28688.333333333332</v>
      </c>
      <c r="T25" s="27">
        <f t="shared" si="5"/>
        <v>3264.916666666667</v>
      </c>
      <c r="U25" s="27">
        <f>(G25)/2</f>
        <v>8606.5</v>
      </c>
      <c r="V25" s="35">
        <v>0</v>
      </c>
    </row>
    <row r="26" spans="1:22" s="12" customFormat="1" ht="84" customHeight="1" x14ac:dyDescent="0.2">
      <c r="A26" s="9" t="s">
        <v>93</v>
      </c>
      <c r="B26" s="14">
        <v>14</v>
      </c>
      <c r="C26" s="11">
        <v>40</v>
      </c>
      <c r="D26" s="14" t="s">
        <v>17</v>
      </c>
      <c r="E26" s="14">
        <v>1</v>
      </c>
      <c r="F26" s="10" t="s">
        <v>28</v>
      </c>
      <c r="G26" s="31">
        <v>13967</v>
      </c>
      <c r="H26" s="37">
        <v>0</v>
      </c>
      <c r="I26" s="31">
        <v>1163</v>
      </c>
      <c r="J26" s="31">
        <v>722</v>
      </c>
      <c r="K26" s="31">
        <v>140.19999999999999</v>
      </c>
      <c r="L26" s="36">
        <f t="shared" si="6"/>
        <v>419.01</v>
      </c>
      <c r="M26" s="36">
        <f t="shared" si="1"/>
        <v>1885.5450000000001</v>
      </c>
      <c r="N26" s="33">
        <f t="shared" si="2"/>
        <v>419.01</v>
      </c>
      <c r="O26" s="33">
        <f t="shared" si="3"/>
        <v>673.20939999999996</v>
      </c>
      <c r="P26" s="34">
        <f t="shared" si="4"/>
        <v>279.34000000000003</v>
      </c>
      <c r="Q26" s="33">
        <v>0</v>
      </c>
      <c r="R26" s="33">
        <v>0</v>
      </c>
      <c r="S26" s="29">
        <f t="shared" si="0"/>
        <v>23278.333333333332</v>
      </c>
      <c r="T26" s="27">
        <f t="shared" si="5"/>
        <v>2735.2016666666664</v>
      </c>
      <c r="U26" s="27">
        <f>(G26+I26+J26+K26+L26)/2</f>
        <v>8205.6049999999996</v>
      </c>
      <c r="V26" s="35">
        <v>0</v>
      </c>
    </row>
    <row r="27" spans="1:22" s="12" customFormat="1" ht="84" customHeight="1" x14ac:dyDescent="0.2">
      <c r="A27" s="9" t="s">
        <v>22</v>
      </c>
      <c r="B27" s="14">
        <v>23</v>
      </c>
      <c r="C27" s="11">
        <v>40</v>
      </c>
      <c r="D27" s="14" t="s">
        <v>11</v>
      </c>
      <c r="E27" s="14">
        <v>1</v>
      </c>
      <c r="F27" s="10" t="s">
        <v>28</v>
      </c>
      <c r="G27" s="31">
        <v>38208</v>
      </c>
      <c r="H27" s="37">
        <v>0</v>
      </c>
      <c r="I27" s="31">
        <v>1808</v>
      </c>
      <c r="J27" s="31">
        <v>1299</v>
      </c>
      <c r="K27" s="31">
        <v>0</v>
      </c>
      <c r="L27" s="36">
        <v>0</v>
      </c>
      <c r="M27" s="36">
        <f t="shared" si="1"/>
        <v>5158.08</v>
      </c>
      <c r="N27" s="33">
        <f t="shared" si="2"/>
        <v>1146.24</v>
      </c>
      <c r="O27" s="33">
        <f t="shared" si="3"/>
        <v>1841.6256000000001</v>
      </c>
      <c r="P27" s="34">
        <f t="shared" si="4"/>
        <v>764.16</v>
      </c>
      <c r="Q27" s="33">
        <v>0</v>
      </c>
      <c r="R27" s="33">
        <v>0</v>
      </c>
      <c r="S27" s="29">
        <f t="shared" si="0"/>
        <v>63679.999999999993</v>
      </c>
      <c r="T27" s="27">
        <f t="shared" si="5"/>
        <v>6885.8333333333339</v>
      </c>
      <c r="U27" s="27">
        <f>(G27)/2</f>
        <v>19104</v>
      </c>
      <c r="V27" s="35">
        <v>0</v>
      </c>
    </row>
    <row r="28" spans="1:22" s="12" customFormat="1" ht="84" customHeight="1" x14ac:dyDescent="0.2">
      <c r="A28" s="9" t="s">
        <v>21</v>
      </c>
      <c r="B28" s="14">
        <v>13</v>
      </c>
      <c r="C28" s="11">
        <v>30</v>
      </c>
      <c r="D28" s="14" t="s">
        <v>17</v>
      </c>
      <c r="E28" s="14">
        <v>1</v>
      </c>
      <c r="F28" s="10" t="s">
        <v>28</v>
      </c>
      <c r="G28" s="31">
        <v>10126.200000000001</v>
      </c>
      <c r="H28" s="37">
        <v>0</v>
      </c>
      <c r="I28" s="31">
        <v>742.04</v>
      </c>
      <c r="J28" s="31">
        <v>415.82</v>
      </c>
      <c r="K28" s="31">
        <v>0</v>
      </c>
      <c r="L28" s="36">
        <f t="shared" si="6"/>
        <v>303.786</v>
      </c>
      <c r="M28" s="36">
        <f t="shared" si="1"/>
        <v>1367.0370000000003</v>
      </c>
      <c r="N28" s="33">
        <f t="shared" si="2"/>
        <v>303.786</v>
      </c>
      <c r="O28" s="33">
        <f t="shared" si="3"/>
        <v>488.08284000000003</v>
      </c>
      <c r="P28" s="34">
        <f t="shared" si="4"/>
        <v>202.52400000000003</v>
      </c>
      <c r="Q28" s="33">
        <v>0</v>
      </c>
      <c r="R28" s="33">
        <v>0</v>
      </c>
      <c r="S28" s="29">
        <f t="shared" si="0"/>
        <v>16877</v>
      </c>
      <c r="T28" s="27">
        <f t="shared" si="5"/>
        <v>1931.3076666666668</v>
      </c>
      <c r="U28" s="27">
        <f>(G28+I28+J28+K28+L28)/2</f>
        <v>5793.9230000000007</v>
      </c>
      <c r="V28" s="35">
        <v>0</v>
      </c>
    </row>
    <row r="29" spans="1:22" s="12" customFormat="1" ht="84" customHeight="1" x14ac:dyDescent="0.2">
      <c r="A29" s="9" t="s">
        <v>30</v>
      </c>
      <c r="B29" s="14">
        <v>16</v>
      </c>
      <c r="C29" s="11">
        <v>40</v>
      </c>
      <c r="D29" s="14" t="s">
        <v>11</v>
      </c>
      <c r="E29" s="14">
        <v>1</v>
      </c>
      <c r="F29" s="10" t="s">
        <v>28</v>
      </c>
      <c r="G29" s="31">
        <v>17213</v>
      </c>
      <c r="H29" s="37">
        <v>0</v>
      </c>
      <c r="I29" s="31">
        <v>1247</v>
      </c>
      <c r="J29" s="31">
        <v>779</v>
      </c>
      <c r="K29" s="31">
        <v>0</v>
      </c>
      <c r="L29" s="36">
        <v>0</v>
      </c>
      <c r="M29" s="36">
        <f t="shared" si="1"/>
        <v>2323.7550000000001</v>
      </c>
      <c r="N29" s="33">
        <f t="shared" si="2"/>
        <v>516.39</v>
      </c>
      <c r="O29" s="33">
        <f t="shared" si="3"/>
        <v>829.66660000000002</v>
      </c>
      <c r="P29" s="34">
        <f t="shared" si="4"/>
        <v>344.26</v>
      </c>
      <c r="Q29" s="33">
        <v>0</v>
      </c>
      <c r="R29" s="33">
        <v>0</v>
      </c>
      <c r="S29" s="29">
        <f t="shared" si="0"/>
        <v>28688.333333333332</v>
      </c>
      <c r="T29" s="27">
        <f t="shared" si="5"/>
        <v>3206.5</v>
      </c>
      <c r="U29" s="27">
        <f>(G29)/2</f>
        <v>8606.5</v>
      </c>
      <c r="V29" s="35">
        <v>0</v>
      </c>
    </row>
    <row r="30" spans="1:22" s="12" customFormat="1" ht="84" customHeight="1" x14ac:dyDescent="0.2">
      <c r="A30" s="9" t="s">
        <v>21</v>
      </c>
      <c r="B30" s="14">
        <v>13</v>
      </c>
      <c r="C30" s="11">
        <v>40</v>
      </c>
      <c r="D30" s="14" t="s">
        <v>17</v>
      </c>
      <c r="E30" s="14">
        <v>1</v>
      </c>
      <c r="F30" s="10" t="s">
        <v>28</v>
      </c>
      <c r="G30" s="31">
        <v>12814</v>
      </c>
      <c r="H30" s="37">
        <v>0</v>
      </c>
      <c r="I30" s="31">
        <v>1128</v>
      </c>
      <c r="J30" s="31">
        <v>703</v>
      </c>
      <c r="K30" s="31">
        <v>280.39999999999998</v>
      </c>
      <c r="L30" s="36">
        <v>0</v>
      </c>
      <c r="M30" s="36">
        <f t="shared" si="1"/>
        <v>1729.89</v>
      </c>
      <c r="N30" s="33">
        <f t="shared" si="2"/>
        <v>384.41999999999996</v>
      </c>
      <c r="O30" s="33">
        <f t="shared" si="3"/>
        <v>617.63480000000004</v>
      </c>
      <c r="P30" s="34">
        <f t="shared" si="4"/>
        <v>256.28000000000003</v>
      </c>
      <c r="Q30" s="33">
        <v>0</v>
      </c>
      <c r="R30" s="33">
        <v>0</v>
      </c>
      <c r="S30" s="29">
        <f t="shared" si="0"/>
        <v>21356.666666666668</v>
      </c>
      <c r="T30" s="27">
        <f t="shared" si="5"/>
        <v>2487.5666666666666</v>
      </c>
      <c r="U30" s="27">
        <f>(G30)/2</f>
        <v>6407</v>
      </c>
      <c r="V30" s="35">
        <v>0</v>
      </c>
    </row>
    <row r="31" spans="1:22" s="12" customFormat="1" ht="84" customHeight="1" x14ac:dyDescent="0.2">
      <c r="A31" s="9" t="s">
        <v>31</v>
      </c>
      <c r="B31" s="14">
        <v>18</v>
      </c>
      <c r="C31" s="11">
        <v>40</v>
      </c>
      <c r="D31" s="14" t="s">
        <v>11</v>
      </c>
      <c r="E31" s="14">
        <v>1</v>
      </c>
      <c r="F31" s="10" t="s">
        <v>28</v>
      </c>
      <c r="G31" s="31">
        <v>22186</v>
      </c>
      <c r="H31" s="37">
        <v>0</v>
      </c>
      <c r="I31" s="31">
        <v>1465</v>
      </c>
      <c r="J31" s="31">
        <v>987</v>
      </c>
      <c r="K31" s="31">
        <v>0</v>
      </c>
      <c r="L31" s="36">
        <v>0</v>
      </c>
      <c r="M31" s="36">
        <f t="shared" si="1"/>
        <v>2995.11</v>
      </c>
      <c r="N31" s="33">
        <f t="shared" si="2"/>
        <v>665.57999999999993</v>
      </c>
      <c r="O31" s="33">
        <f t="shared" si="3"/>
        <v>1069.3652</v>
      </c>
      <c r="P31" s="34">
        <f t="shared" si="4"/>
        <v>443.72</v>
      </c>
      <c r="Q31" s="33">
        <v>0</v>
      </c>
      <c r="R31" s="33">
        <v>0</v>
      </c>
      <c r="S31" s="29">
        <f t="shared" si="0"/>
        <v>36976.666666666664</v>
      </c>
      <c r="T31" s="27">
        <f t="shared" si="5"/>
        <v>4106.333333333333</v>
      </c>
      <c r="U31" s="27">
        <f>(G31)/2</f>
        <v>11093</v>
      </c>
      <c r="V31" s="35">
        <v>0</v>
      </c>
    </row>
    <row r="32" spans="1:22" s="12" customFormat="1" ht="84" customHeight="1" x14ac:dyDescent="0.2">
      <c r="A32" s="9" t="s">
        <v>32</v>
      </c>
      <c r="B32" s="14">
        <v>10</v>
      </c>
      <c r="C32" s="11">
        <v>40</v>
      </c>
      <c r="D32" s="14" t="s">
        <v>17</v>
      </c>
      <c r="E32" s="14">
        <v>1</v>
      </c>
      <c r="F32" s="10" t="s">
        <v>28</v>
      </c>
      <c r="G32" s="31">
        <v>11955</v>
      </c>
      <c r="H32" s="37">
        <v>0</v>
      </c>
      <c r="I32" s="31">
        <v>1021</v>
      </c>
      <c r="J32" s="31">
        <v>666</v>
      </c>
      <c r="K32" s="31">
        <v>280.39999999999998</v>
      </c>
      <c r="L32" s="36">
        <v>0</v>
      </c>
      <c r="M32" s="36">
        <f t="shared" si="1"/>
        <v>1613.9250000000002</v>
      </c>
      <c r="N32" s="33">
        <f t="shared" si="2"/>
        <v>358.65</v>
      </c>
      <c r="O32" s="33">
        <f t="shared" si="3"/>
        <v>576.23099999999999</v>
      </c>
      <c r="P32" s="34">
        <f t="shared" si="4"/>
        <v>239.1</v>
      </c>
      <c r="Q32" s="33">
        <v>0</v>
      </c>
      <c r="R32" s="33">
        <v>0</v>
      </c>
      <c r="S32" s="29">
        <f>(G32/30)*50</f>
        <v>19925</v>
      </c>
      <c r="T32" s="27">
        <f t="shared" si="5"/>
        <v>2320.4</v>
      </c>
      <c r="U32" s="27">
        <f>(G32)/2</f>
        <v>5977.5</v>
      </c>
      <c r="V32" s="35">
        <v>0</v>
      </c>
    </row>
    <row r="33" spans="1:22" s="12" customFormat="1" ht="84" customHeight="1" x14ac:dyDescent="0.2">
      <c r="A33" s="9" t="s">
        <v>78</v>
      </c>
      <c r="B33" s="14">
        <v>8</v>
      </c>
      <c r="C33" s="11">
        <v>40</v>
      </c>
      <c r="D33" s="14" t="s">
        <v>17</v>
      </c>
      <c r="E33" s="14">
        <v>1</v>
      </c>
      <c r="F33" s="10" t="s">
        <v>28</v>
      </c>
      <c r="G33" s="31">
        <v>10656</v>
      </c>
      <c r="H33" s="37">
        <v>0</v>
      </c>
      <c r="I33" s="31">
        <v>871</v>
      </c>
      <c r="J33" s="31">
        <v>615</v>
      </c>
      <c r="K33" s="31">
        <v>210.3</v>
      </c>
      <c r="L33" s="36">
        <v>0</v>
      </c>
      <c r="M33" s="36">
        <f t="shared" si="1"/>
        <v>1438.5600000000002</v>
      </c>
      <c r="N33" s="33">
        <f t="shared" si="2"/>
        <v>319.68</v>
      </c>
      <c r="O33" s="33">
        <f t="shared" si="3"/>
        <v>513.61919999999998</v>
      </c>
      <c r="P33" s="34">
        <f t="shared" si="4"/>
        <v>213.12</v>
      </c>
      <c r="Q33" s="33">
        <v>0</v>
      </c>
      <c r="R33" s="33">
        <v>0</v>
      </c>
      <c r="S33" s="29">
        <f t="shared" si="0"/>
        <v>17760</v>
      </c>
      <c r="T33" s="27">
        <f t="shared" si="5"/>
        <v>2058.7166666666662</v>
      </c>
      <c r="U33" s="27">
        <f t="shared" ref="U33:U46" si="7">(G33)/2</f>
        <v>5328</v>
      </c>
      <c r="V33" s="35">
        <v>0</v>
      </c>
    </row>
    <row r="34" spans="1:22" s="12" customFormat="1" ht="15.75" customHeight="1" x14ac:dyDescent="0.2">
      <c r="A34" s="81"/>
      <c r="B34" s="82"/>
      <c r="C34" s="83"/>
      <c r="D34" s="82"/>
      <c r="E34" s="82"/>
      <c r="F34" s="84"/>
      <c r="G34" s="85"/>
      <c r="H34" s="86"/>
      <c r="I34" s="85"/>
      <c r="J34" s="85"/>
      <c r="K34" s="85"/>
      <c r="L34" s="87"/>
      <c r="M34" s="87"/>
      <c r="N34" s="88"/>
      <c r="O34" s="88"/>
      <c r="P34" s="89"/>
      <c r="Q34" s="88"/>
      <c r="R34" s="88"/>
      <c r="S34" s="90"/>
      <c r="T34" s="91"/>
      <c r="U34" s="91"/>
      <c r="V34" s="92"/>
    </row>
    <row r="35" spans="1:22" s="12" customFormat="1" ht="84" customHeight="1" x14ac:dyDescent="0.2">
      <c r="A35" s="9" t="s">
        <v>33</v>
      </c>
      <c r="B35" s="14">
        <v>17</v>
      </c>
      <c r="C35" s="11">
        <v>40</v>
      </c>
      <c r="D35" s="14" t="s">
        <v>11</v>
      </c>
      <c r="E35" s="14">
        <v>1</v>
      </c>
      <c r="F35" s="10" t="s">
        <v>34</v>
      </c>
      <c r="G35" s="31">
        <v>17708.400000000001</v>
      </c>
      <c r="H35" s="37">
        <v>0</v>
      </c>
      <c r="I35" s="31">
        <v>1286</v>
      </c>
      <c r="J35" s="31">
        <v>857</v>
      </c>
      <c r="K35" s="31">
        <v>140.19999999999999</v>
      </c>
      <c r="L35" s="36">
        <v>0</v>
      </c>
      <c r="M35" s="36">
        <f t="shared" si="1"/>
        <v>2390.6340000000005</v>
      </c>
      <c r="N35" s="33">
        <f t="shared" si="2"/>
        <v>531.25200000000007</v>
      </c>
      <c r="O35" s="33">
        <f t="shared" si="3"/>
        <v>853.54488000000003</v>
      </c>
      <c r="P35" s="34">
        <f t="shared" si="4"/>
        <v>354.16800000000006</v>
      </c>
      <c r="Q35" s="33">
        <v>0</v>
      </c>
      <c r="R35" s="33">
        <v>0</v>
      </c>
      <c r="S35" s="29">
        <f t="shared" si="0"/>
        <v>29514.000000000004</v>
      </c>
      <c r="T35" s="27">
        <f t="shared" si="5"/>
        <v>3331.9333333333338</v>
      </c>
      <c r="U35" s="27">
        <f t="shared" si="7"/>
        <v>8854.2000000000007</v>
      </c>
      <c r="V35" s="35">
        <v>0</v>
      </c>
    </row>
    <row r="36" spans="1:22" s="12" customFormat="1" ht="84" customHeight="1" x14ac:dyDescent="0.2">
      <c r="A36" s="9" t="s">
        <v>33</v>
      </c>
      <c r="B36" s="14">
        <v>17</v>
      </c>
      <c r="C36" s="11">
        <v>40</v>
      </c>
      <c r="D36" s="14" t="s">
        <v>11</v>
      </c>
      <c r="E36" s="14">
        <v>1</v>
      </c>
      <c r="F36" s="10" t="s">
        <v>34</v>
      </c>
      <c r="G36" s="31">
        <v>17708.400000000001</v>
      </c>
      <c r="H36" s="37">
        <v>0</v>
      </c>
      <c r="I36" s="31">
        <v>1286</v>
      </c>
      <c r="J36" s="31">
        <v>857</v>
      </c>
      <c r="K36" s="31">
        <v>210.3</v>
      </c>
      <c r="L36" s="36">
        <v>0</v>
      </c>
      <c r="M36" s="36">
        <f t="shared" si="1"/>
        <v>2390.6340000000005</v>
      </c>
      <c r="N36" s="33">
        <f t="shared" si="2"/>
        <v>531.25200000000007</v>
      </c>
      <c r="O36" s="33">
        <f t="shared" si="3"/>
        <v>853.54488000000003</v>
      </c>
      <c r="P36" s="34">
        <f t="shared" si="4"/>
        <v>354.16800000000006</v>
      </c>
      <c r="Q36" s="33">
        <v>0</v>
      </c>
      <c r="R36" s="33">
        <v>0</v>
      </c>
      <c r="S36" s="29">
        <f t="shared" si="0"/>
        <v>29514.000000000004</v>
      </c>
      <c r="T36" s="27">
        <f t="shared" si="5"/>
        <v>3343.6166666666668</v>
      </c>
      <c r="U36" s="27">
        <f t="shared" si="7"/>
        <v>8854.2000000000007</v>
      </c>
      <c r="V36" s="35">
        <v>0</v>
      </c>
    </row>
    <row r="37" spans="1:22" s="12" customFormat="1" ht="84" customHeight="1" x14ac:dyDescent="0.2">
      <c r="A37" s="9" t="s">
        <v>35</v>
      </c>
      <c r="B37" s="14">
        <v>17</v>
      </c>
      <c r="C37" s="11">
        <v>40</v>
      </c>
      <c r="D37" s="14" t="s">
        <v>11</v>
      </c>
      <c r="E37" s="14">
        <v>1</v>
      </c>
      <c r="F37" s="10" t="s">
        <v>34</v>
      </c>
      <c r="G37" s="31">
        <v>17708.400000000001</v>
      </c>
      <c r="H37" s="37">
        <v>0</v>
      </c>
      <c r="I37" s="31">
        <v>1286</v>
      </c>
      <c r="J37" s="31">
        <v>857</v>
      </c>
      <c r="K37" s="31">
        <v>280.39999999999998</v>
      </c>
      <c r="L37" s="36">
        <v>0</v>
      </c>
      <c r="M37" s="36">
        <f t="shared" si="1"/>
        <v>2390.6340000000005</v>
      </c>
      <c r="N37" s="33">
        <f t="shared" si="2"/>
        <v>531.25200000000007</v>
      </c>
      <c r="O37" s="33">
        <f t="shared" si="3"/>
        <v>853.54488000000003</v>
      </c>
      <c r="P37" s="34">
        <f t="shared" si="4"/>
        <v>354.16800000000006</v>
      </c>
      <c r="Q37" s="33">
        <v>0</v>
      </c>
      <c r="R37" s="33">
        <v>0</v>
      </c>
      <c r="S37" s="29">
        <f t="shared" si="0"/>
        <v>29514.000000000004</v>
      </c>
      <c r="T37" s="27">
        <f t="shared" si="5"/>
        <v>3355.3</v>
      </c>
      <c r="U37" s="27">
        <f t="shared" si="7"/>
        <v>8854.2000000000007</v>
      </c>
      <c r="V37" s="35">
        <v>0</v>
      </c>
    </row>
    <row r="38" spans="1:22" s="12" customFormat="1" ht="84" customHeight="1" x14ac:dyDescent="0.2">
      <c r="A38" s="9" t="s">
        <v>36</v>
      </c>
      <c r="B38" s="14">
        <v>16</v>
      </c>
      <c r="C38" s="11">
        <v>40</v>
      </c>
      <c r="D38" s="14" t="s">
        <v>11</v>
      </c>
      <c r="E38" s="14">
        <v>1</v>
      </c>
      <c r="F38" s="10" t="s">
        <v>34</v>
      </c>
      <c r="G38" s="31">
        <v>17213</v>
      </c>
      <c r="H38" s="37">
        <v>0</v>
      </c>
      <c r="I38" s="31">
        <v>1247</v>
      </c>
      <c r="J38" s="31">
        <v>779</v>
      </c>
      <c r="K38" s="31">
        <v>280.39999999999998</v>
      </c>
      <c r="L38" s="36">
        <v>0</v>
      </c>
      <c r="M38" s="36">
        <f t="shared" si="1"/>
        <v>2323.7550000000001</v>
      </c>
      <c r="N38" s="33">
        <f t="shared" si="2"/>
        <v>516.39</v>
      </c>
      <c r="O38" s="33">
        <f t="shared" si="3"/>
        <v>829.66660000000002</v>
      </c>
      <c r="P38" s="34">
        <f t="shared" si="4"/>
        <v>344.26</v>
      </c>
      <c r="Q38" s="33">
        <v>0</v>
      </c>
      <c r="R38" s="33">
        <v>0</v>
      </c>
      <c r="S38" s="29">
        <f t="shared" si="0"/>
        <v>28688.333333333332</v>
      </c>
      <c r="T38" s="27">
        <f t="shared" si="5"/>
        <v>3253.2333333333336</v>
      </c>
      <c r="U38" s="27">
        <f t="shared" si="7"/>
        <v>8606.5</v>
      </c>
      <c r="V38" s="35">
        <v>0</v>
      </c>
    </row>
    <row r="39" spans="1:22" s="12" customFormat="1" ht="84" customHeight="1" x14ac:dyDescent="0.2">
      <c r="A39" s="9" t="s">
        <v>37</v>
      </c>
      <c r="B39" s="14">
        <v>17</v>
      </c>
      <c r="C39" s="11">
        <v>40</v>
      </c>
      <c r="D39" s="14" t="s">
        <v>11</v>
      </c>
      <c r="E39" s="14">
        <v>1</v>
      </c>
      <c r="F39" s="10" t="s">
        <v>34</v>
      </c>
      <c r="G39" s="31">
        <v>17708.400000000001</v>
      </c>
      <c r="H39" s="37">
        <v>0</v>
      </c>
      <c r="I39" s="31">
        <v>1286</v>
      </c>
      <c r="J39" s="31">
        <v>857</v>
      </c>
      <c r="K39" s="31">
        <v>0</v>
      </c>
      <c r="L39" s="36">
        <v>0</v>
      </c>
      <c r="M39" s="36">
        <f t="shared" si="1"/>
        <v>2390.6340000000005</v>
      </c>
      <c r="N39" s="33">
        <f t="shared" si="2"/>
        <v>531.25200000000007</v>
      </c>
      <c r="O39" s="33">
        <f t="shared" si="3"/>
        <v>853.54488000000003</v>
      </c>
      <c r="P39" s="34">
        <f t="shared" si="4"/>
        <v>354.16800000000006</v>
      </c>
      <c r="Q39" s="33">
        <v>0</v>
      </c>
      <c r="R39" s="33">
        <v>0</v>
      </c>
      <c r="S39" s="29">
        <f t="shared" si="0"/>
        <v>29514.000000000004</v>
      </c>
      <c r="T39" s="27">
        <f t="shared" si="5"/>
        <v>3308.5666666666666</v>
      </c>
      <c r="U39" s="27">
        <f t="shared" si="7"/>
        <v>8854.2000000000007</v>
      </c>
      <c r="V39" s="35">
        <v>0</v>
      </c>
    </row>
    <row r="40" spans="1:22" s="12" customFormat="1" ht="84" customHeight="1" x14ac:dyDescent="0.2">
      <c r="A40" s="9" t="s">
        <v>22</v>
      </c>
      <c r="B40" s="14">
        <v>23</v>
      </c>
      <c r="C40" s="11">
        <v>40</v>
      </c>
      <c r="D40" s="14" t="s">
        <v>11</v>
      </c>
      <c r="E40" s="14">
        <v>1</v>
      </c>
      <c r="F40" s="10" t="s">
        <v>34</v>
      </c>
      <c r="G40" s="31">
        <v>38208</v>
      </c>
      <c r="H40" s="37">
        <v>0</v>
      </c>
      <c r="I40" s="31">
        <v>1808</v>
      </c>
      <c r="J40" s="31">
        <v>1299</v>
      </c>
      <c r="K40" s="31"/>
      <c r="L40" s="36">
        <v>0</v>
      </c>
      <c r="M40" s="36">
        <f t="shared" si="1"/>
        <v>5158.08</v>
      </c>
      <c r="N40" s="33">
        <f t="shared" si="2"/>
        <v>1146.24</v>
      </c>
      <c r="O40" s="33">
        <f t="shared" si="3"/>
        <v>1841.6256000000001</v>
      </c>
      <c r="P40" s="34">
        <f t="shared" si="4"/>
        <v>764.16</v>
      </c>
      <c r="Q40" s="33">
        <v>0</v>
      </c>
      <c r="R40" s="33">
        <v>0</v>
      </c>
      <c r="S40" s="29">
        <f t="shared" si="0"/>
        <v>63679.999999999993</v>
      </c>
      <c r="T40" s="27">
        <f t="shared" si="5"/>
        <v>6885.8333333333339</v>
      </c>
      <c r="U40" s="27">
        <f t="shared" si="7"/>
        <v>19104</v>
      </c>
      <c r="V40" s="35">
        <v>0</v>
      </c>
    </row>
    <row r="41" spans="1:22" s="12" customFormat="1" ht="84" customHeight="1" x14ac:dyDescent="0.2">
      <c r="A41" s="9" t="s">
        <v>38</v>
      </c>
      <c r="B41" s="14">
        <v>21</v>
      </c>
      <c r="C41" s="11">
        <v>40</v>
      </c>
      <c r="D41" s="14" t="s">
        <v>11</v>
      </c>
      <c r="E41" s="14">
        <v>1</v>
      </c>
      <c r="F41" s="10" t="s">
        <v>34</v>
      </c>
      <c r="G41" s="31">
        <v>30883</v>
      </c>
      <c r="H41" s="37">
        <v>0</v>
      </c>
      <c r="I41" s="31">
        <v>1671.34</v>
      </c>
      <c r="J41" s="31">
        <v>1133</v>
      </c>
      <c r="K41" s="31">
        <v>0</v>
      </c>
      <c r="L41" s="36">
        <v>0</v>
      </c>
      <c r="M41" s="36">
        <f t="shared" si="1"/>
        <v>4169.2049999999999</v>
      </c>
      <c r="N41" s="33">
        <f t="shared" si="2"/>
        <v>926.49</v>
      </c>
      <c r="O41" s="33">
        <f t="shared" si="3"/>
        <v>1488.5606</v>
      </c>
      <c r="P41" s="34">
        <f t="shared" si="4"/>
        <v>617.66</v>
      </c>
      <c r="Q41" s="33">
        <v>0</v>
      </c>
      <c r="R41" s="33">
        <v>0</v>
      </c>
      <c r="S41" s="29">
        <f t="shared" si="0"/>
        <v>51471.666666666672</v>
      </c>
      <c r="T41" s="27">
        <f t="shared" si="5"/>
        <v>5614.5566666666664</v>
      </c>
      <c r="U41" s="27">
        <f t="shared" si="7"/>
        <v>15441.5</v>
      </c>
      <c r="V41" s="35">
        <v>0</v>
      </c>
    </row>
    <row r="42" spans="1:22" s="12" customFormat="1" ht="84" customHeight="1" x14ac:dyDescent="0.2">
      <c r="A42" s="9" t="s">
        <v>39</v>
      </c>
      <c r="B42" s="14">
        <v>10</v>
      </c>
      <c r="C42" s="11">
        <v>40</v>
      </c>
      <c r="D42" s="14" t="s">
        <v>17</v>
      </c>
      <c r="E42" s="14">
        <v>1</v>
      </c>
      <c r="F42" s="10" t="s">
        <v>34</v>
      </c>
      <c r="G42" s="31">
        <v>11955</v>
      </c>
      <c r="H42" s="37">
        <v>0</v>
      </c>
      <c r="I42" s="31">
        <v>1021</v>
      </c>
      <c r="J42" s="31">
        <v>666</v>
      </c>
      <c r="K42" s="31">
        <v>0</v>
      </c>
      <c r="L42" s="36">
        <v>0</v>
      </c>
      <c r="M42" s="36">
        <f t="shared" si="1"/>
        <v>1613.9250000000002</v>
      </c>
      <c r="N42" s="33">
        <f t="shared" si="2"/>
        <v>358.65</v>
      </c>
      <c r="O42" s="33">
        <f t="shared" si="3"/>
        <v>576.23099999999999</v>
      </c>
      <c r="P42" s="34">
        <f t="shared" si="4"/>
        <v>239.1</v>
      </c>
      <c r="Q42" s="33">
        <v>0</v>
      </c>
      <c r="R42" s="33">
        <v>0</v>
      </c>
      <c r="S42" s="29">
        <f t="shared" si="0"/>
        <v>19925</v>
      </c>
      <c r="T42" s="27">
        <f t="shared" si="5"/>
        <v>2273.666666666667</v>
      </c>
      <c r="U42" s="27">
        <f t="shared" si="7"/>
        <v>5977.5</v>
      </c>
      <c r="V42" s="35">
        <v>0</v>
      </c>
    </row>
    <row r="43" spans="1:22" s="12" customFormat="1" ht="84" customHeight="1" x14ac:dyDescent="0.2">
      <c r="A43" s="9" t="s">
        <v>40</v>
      </c>
      <c r="B43" s="14">
        <v>21</v>
      </c>
      <c r="C43" s="11">
        <v>40</v>
      </c>
      <c r="D43" s="14" t="s">
        <v>11</v>
      </c>
      <c r="E43" s="14">
        <v>1</v>
      </c>
      <c r="F43" s="10" t="s">
        <v>34</v>
      </c>
      <c r="G43" s="31">
        <v>30883</v>
      </c>
      <c r="H43" s="37">
        <v>0</v>
      </c>
      <c r="I43" s="31">
        <v>1671.34</v>
      </c>
      <c r="J43" s="31">
        <v>1133</v>
      </c>
      <c r="K43" s="31">
        <v>0</v>
      </c>
      <c r="L43" s="36">
        <v>0</v>
      </c>
      <c r="M43" s="36">
        <f t="shared" si="1"/>
        <v>4169.2049999999999</v>
      </c>
      <c r="N43" s="33">
        <f t="shared" si="2"/>
        <v>926.49</v>
      </c>
      <c r="O43" s="33">
        <f t="shared" si="3"/>
        <v>1488.5606</v>
      </c>
      <c r="P43" s="34">
        <f t="shared" si="4"/>
        <v>617.66</v>
      </c>
      <c r="Q43" s="33">
        <v>0</v>
      </c>
      <c r="R43" s="33">
        <v>0</v>
      </c>
      <c r="S43" s="29">
        <f t="shared" si="0"/>
        <v>51471.666666666672</v>
      </c>
      <c r="T43" s="27">
        <f t="shared" si="5"/>
        <v>5614.5566666666664</v>
      </c>
      <c r="U43" s="27">
        <f t="shared" si="7"/>
        <v>15441.5</v>
      </c>
      <c r="V43" s="35">
        <v>0</v>
      </c>
    </row>
    <row r="44" spans="1:22" s="12" customFormat="1" ht="84" customHeight="1" x14ac:dyDescent="0.2">
      <c r="A44" s="9" t="s">
        <v>41</v>
      </c>
      <c r="B44" s="14">
        <v>17</v>
      </c>
      <c r="C44" s="11">
        <v>40</v>
      </c>
      <c r="D44" s="14" t="s">
        <v>11</v>
      </c>
      <c r="E44" s="14">
        <v>1</v>
      </c>
      <c r="F44" s="10" t="s">
        <v>34</v>
      </c>
      <c r="G44" s="31">
        <v>19532</v>
      </c>
      <c r="H44" s="37">
        <v>0</v>
      </c>
      <c r="I44" s="31">
        <v>1286</v>
      </c>
      <c r="J44" s="31">
        <v>857</v>
      </c>
      <c r="K44" s="31">
        <v>210.3</v>
      </c>
      <c r="L44" s="36">
        <v>0</v>
      </c>
      <c r="M44" s="36">
        <f t="shared" si="1"/>
        <v>2636.82</v>
      </c>
      <c r="N44" s="33">
        <f t="shared" si="2"/>
        <v>585.95999999999992</v>
      </c>
      <c r="O44" s="33">
        <f t="shared" si="3"/>
        <v>941.44240000000002</v>
      </c>
      <c r="P44" s="34">
        <f t="shared" si="4"/>
        <v>390.64</v>
      </c>
      <c r="Q44" s="33">
        <v>0</v>
      </c>
      <c r="R44" s="33">
        <v>0</v>
      </c>
      <c r="S44" s="29">
        <f t="shared" si="0"/>
        <v>32553.333333333336</v>
      </c>
      <c r="T44" s="27">
        <f t="shared" si="5"/>
        <v>3647.55</v>
      </c>
      <c r="U44" s="27">
        <f t="shared" si="7"/>
        <v>9766</v>
      </c>
      <c r="V44" s="35">
        <v>0</v>
      </c>
    </row>
    <row r="45" spans="1:22" s="12" customFormat="1" ht="84" customHeight="1" x14ac:dyDescent="0.2">
      <c r="A45" s="9" t="s">
        <v>42</v>
      </c>
      <c r="B45" s="14">
        <v>15</v>
      </c>
      <c r="C45" s="11">
        <v>40</v>
      </c>
      <c r="D45" s="14" t="s">
        <v>11</v>
      </c>
      <c r="E45" s="14">
        <v>1</v>
      </c>
      <c r="F45" s="10" t="s">
        <v>34</v>
      </c>
      <c r="G45" s="31">
        <v>15425</v>
      </c>
      <c r="H45" s="37">
        <v>0</v>
      </c>
      <c r="I45" s="31">
        <v>1206</v>
      </c>
      <c r="J45" s="31">
        <v>755</v>
      </c>
      <c r="K45" s="31">
        <v>210.3</v>
      </c>
      <c r="L45" s="36">
        <v>0</v>
      </c>
      <c r="M45" s="36">
        <f t="shared" si="1"/>
        <v>2082.375</v>
      </c>
      <c r="N45" s="33">
        <f t="shared" si="2"/>
        <v>462.75</v>
      </c>
      <c r="O45" s="33">
        <f t="shared" si="3"/>
        <v>743.48500000000001</v>
      </c>
      <c r="P45" s="34">
        <f t="shared" si="4"/>
        <v>308.5</v>
      </c>
      <c r="Q45" s="33">
        <v>0</v>
      </c>
      <c r="R45" s="33">
        <v>0</v>
      </c>
      <c r="S45" s="29">
        <f t="shared" si="0"/>
        <v>25708.333333333332</v>
      </c>
      <c r="T45" s="27">
        <f t="shared" si="5"/>
        <v>2932.7166666666662</v>
      </c>
      <c r="U45" s="27">
        <f t="shared" si="7"/>
        <v>7712.5</v>
      </c>
      <c r="V45" s="35">
        <v>0</v>
      </c>
    </row>
    <row r="46" spans="1:22" s="12" customFormat="1" ht="84" customHeight="1" x14ac:dyDescent="0.2">
      <c r="A46" s="9" t="s">
        <v>43</v>
      </c>
      <c r="B46" s="14">
        <v>14</v>
      </c>
      <c r="C46" s="11">
        <v>40</v>
      </c>
      <c r="D46" s="14" t="s">
        <v>11</v>
      </c>
      <c r="E46" s="14">
        <v>1</v>
      </c>
      <c r="F46" s="10" t="s">
        <v>34</v>
      </c>
      <c r="G46" s="31">
        <v>13967</v>
      </c>
      <c r="H46" s="37">
        <v>0</v>
      </c>
      <c r="I46" s="31">
        <v>1163</v>
      </c>
      <c r="J46" s="31">
        <v>722</v>
      </c>
      <c r="K46" s="31">
        <v>210.3</v>
      </c>
      <c r="L46" s="36">
        <v>0</v>
      </c>
      <c r="M46" s="36">
        <f t="shared" si="1"/>
        <v>1885.5450000000001</v>
      </c>
      <c r="N46" s="33">
        <f t="shared" si="2"/>
        <v>419.01</v>
      </c>
      <c r="O46" s="33">
        <f t="shared" si="3"/>
        <v>673.20939999999996</v>
      </c>
      <c r="P46" s="34">
        <f t="shared" si="4"/>
        <v>279.34000000000003</v>
      </c>
      <c r="Q46" s="33">
        <v>0</v>
      </c>
      <c r="R46" s="33">
        <v>0</v>
      </c>
      <c r="S46" s="29">
        <f t="shared" si="0"/>
        <v>23278.333333333332</v>
      </c>
      <c r="T46" s="27">
        <f t="shared" si="5"/>
        <v>2677.0499999999997</v>
      </c>
      <c r="U46" s="27">
        <f t="shared" si="7"/>
        <v>6983.5</v>
      </c>
      <c r="V46" s="35">
        <v>0</v>
      </c>
    </row>
    <row r="47" spans="1:22" s="12" customFormat="1" ht="12.75" customHeight="1" x14ac:dyDescent="0.2">
      <c r="A47" s="81"/>
      <c r="B47" s="82"/>
      <c r="C47" s="83"/>
      <c r="D47" s="82"/>
      <c r="E47" s="82"/>
      <c r="F47" s="84"/>
      <c r="G47" s="85"/>
      <c r="H47" s="86"/>
      <c r="I47" s="85"/>
      <c r="J47" s="85"/>
      <c r="K47" s="85"/>
      <c r="L47" s="87"/>
      <c r="M47" s="87"/>
      <c r="N47" s="88"/>
      <c r="O47" s="88"/>
      <c r="P47" s="89"/>
      <c r="Q47" s="88"/>
      <c r="R47" s="88"/>
      <c r="S47" s="90"/>
      <c r="T47" s="91"/>
      <c r="U47" s="91"/>
      <c r="V47" s="92"/>
    </row>
    <row r="48" spans="1:22" s="12" customFormat="1" ht="84" customHeight="1" x14ac:dyDescent="0.2">
      <c r="A48" s="9" t="s">
        <v>44</v>
      </c>
      <c r="B48" s="14">
        <v>14</v>
      </c>
      <c r="C48" s="11">
        <v>40</v>
      </c>
      <c r="D48" s="14" t="s">
        <v>17</v>
      </c>
      <c r="E48" s="14">
        <v>1</v>
      </c>
      <c r="F48" s="10" t="s">
        <v>45</v>
      </c>
      <c r="G48" s="31">
        <v>15426.46</v>
      </c>
      <c r="H48" s="37">
        <v>0</v>
      </c>
      <c r="I48" s="31">
        <v>836.88</v>
      </c>
      <c r="J48" s="31">
        <v>564.17999999999995</v>
      </c>
      <c r="K48" s="31">
        <v>210.3</v>
      </c>
      <c r="L48" s="36">
        <f t="shared" si="6"/>
        <v>462.79379999999998</v>
      </c>
      <c r="M48" s="36">
        <f t="shared" si="1"/>
        <v>2082.5720999999999</v>
      </c>
      <c r="N48" s="33">
        <f t="shared" si="2"/>
        <v>462.79379999999998</v>
      </c>
      <c r="O48" s="33">
        <f t="shared" si="3"/>
        <v>743.55537199999992</v>
      </c>
      <c r="P48" s="34">
        <f t="shared" si="4"/>
        <v>308.5292</v>
      </c>
      <c r="Q48" s="33">
        <v>0</v>
      </c>
      <c r="R48" s="33">
        <v>0</v>
      </c>
      <c r="S48" s="29">
        <f t="shared" si="0"/>
        <v>25710.766666666666</v>
      </c>
      <c r="T48" s="27">
        <f t="shared" si="5"/>
        <v>2916.7689666666661</v>
      </c>
      <c r="U48" s="27">
        <f>(G48+I48+J48+K48+L48)/2</f>
        <v>8750.3068999999978</v>
      </c>
      <c r="V48" s="35">
        <v>0</v>
      </c>
    </row>
    <row r="49" spans="1:22" s="12" customFormat="1" ht="84" customHeight="1" x14ac:dyDescent="0.2">
      <c r="A49" s="9" t="s">
        <v>16</v>
      </c>
      <c r="B49" s="14">
        <v>14</v>
      </c>
      <c r="C49" s="11">
        <v>40</v>
      </c>
      <c r="D49" s="14" t="s">
        <v>11</v>
      </c>
      <c r="E49" s="14">
        <v>1</v>
      </c>
      <c r="F49" s="10" t="s">
        <v>45</v>
      </c>
      <c r="G49" s="31">
        <v>13967</v>
      </c>
      <c r="H49" s="37">
        <v>0</v>
      </c>
      <c r="I49" s="31">
        <v>1163</v>
      </c>
      <c r="J49" s="31">
        <v>722</v>
      </c>
      <c r="K49" s="31">
        <v>280.39999999999998</v>
      </c>
      <c r="L49" s="36">
        <v>0</v>
      </c>
      <c r="M49" s="36">
        <f t="shared" si="1"/>
        <v>1885.5450000000001</v>
      </c>
      <c r="N49" s="33">
        <f t="shared" si="2"/>
        <v>419.01</v>
      </c>
      <c r="O49" s="33">
        <f t="shared" si="3"/>
        <v>673.20939999999996</v>
      </c>
      <c r="P49" s="34">
        <f t="shared" si="4"/>
        <v>279.34000000000003</v>
      </c>
      <c r="Q49" s="33">
        <v>0</v>
      </c>
      <c r="R49" s="33">
        <v>0</v>
      </c>
      <c r="S49" s="29">
        <f t="shared" si="0"/>
        <v>23278.333333333332</v>
      </c>
      <c r="T49" s="27">
        <f t="shared" si="5"/>
        <v>2688.7333333333336</v>
      </c>
      <c r="U49" s="27">
        <f>(G49)/2</f>
        <v>6983.5</v>
      </c>
      <c r="V49" s="35">
        <v>0</v>
      </c>
    </row>
    <row r="50" spans="1:22" s="12" customFormat="1" ht="84" customHeight="1" x14ac:dyDescent="0.2">
      <c r="A50" s="9" t="s">
        <v>46</v>
      </c>
      <c r="B50" s="14">
        <v>14</v>
      </c>
      <c r="C50" s="11">
        <v>40</v>
      </c>
      <c r="D50" s="14" t="s">
        <v>11</v>
      </c>
      <c r="E50" s="14">
        <v>1</v>
      </c>
      <c r="F50" s="10" t="s">
        <v>45</v>
      </c>
      <c r="G50" s="31">
        <v>13967</v>
      </c>
      <c r="H50" s="37">
        <v>0</v>
      </c>
      <c r="I50" s="31">
        <v>1163</v>
      </c>
      <c r="J50" s="31">
        <v>722</v>
      </c>
      <c r="K50" s="31">
        <v>0</v>
      </c>
      <c r="L50" s="36">
        <v>0</v>
      </c>
      <c r="M50" s="36">
        <f t="shared" si="1"/>
        <v>1885.5450000000001</v>
      </c>
      <c r="N50" s="33">
        <f t="shared" si="2"/>
        <v>419.01</v>
      </c>
      <c r="O50" s="33">
        <f t="shared" si="3"/>
        <v>673.20939999999996</v>
      </c>
      <c r="P50" s="34">
        <f t="shared" si="4"/>
        <v>279.34000000000003</v>
      </c>
      <c r="Q50" s="33">
        <v>0</v>
      </c>
      <c r="R50" s="33">
        <v>0</v>
      </c>
      <c r="S50" s="29">
        <f t="shared" si="0"/>
        <v>23278.333333333332</v>
      </c>
      <c r="T50" s="27">
        <f t="shared" si="5"/>
        <v>2642</v>
      </c>
      <c r="U50" s="27">
        <f t="shared" ref="U50:U96" si="8">(G50)/2</f>
        <v>6983.5</v>
      </c>
      <c r="V50" s="35">
        <v>0</v>
      </c>
    </row>
    <row r="51" spans="1:22" s="12" customFormat="1" ht="84" customHeight="1" x14ac:dyDescent="0.2">
      <c r="A51" s="9" t="s">
        <v>47</v>
      </c>
      <c r="B51" s="14">
        <v>15</v>
      </c>
      <c r="C51" s="11">
        <v>40</v>
      </c>
      <c r="D51" s="14" t="s">
        <v>11</v>
      </c>
      <c r="E51" s="14">
        <v>1</v>
      </c>
      <c r="F51" s="10" t="s">
        <v>45</v>
      </c>
      <c r="G51" s="31">
        <v>15425</v>
      </c>
      <c r="H51" s="37">
        <v>0</v>
      </c>
      <c r="I51" s="31">
        <v>1206</v>
      </c>
      <c r="J51" s="31">
        <v>755</v>
      </c>
      <c r="K51" s="31">
        <v>0</v>
      </c>
      <c r="L51" s="36">
        <v>0</v>
      </c>
      <c r="M51" s="36">
        <f t="shared" si="1"/>
        <v>2082.375</v>
      </c>
      <c r="N51" s="33">
        <f t="shared" si="2"/>
        <v>462.75</v>
      </c>
      <c r="O51" s="33">
        <f t="shared" si="3"/>
        <v>743.48500000000001</v>
      </c>
      <c r="P51" s="34">
        <f t="shared" si="4"/>
        <v>308.5</v>
      </c>
      <c r="Q51" s="33">
        <v>0</v>
      </c>
      <c r="R51" s="33">
        <v>0</v>
      </c>
      <c r="S51" s="29">
        <f t="shared" si="0"/>
        <v>25708.333333333332</v>
      </c>
      <c r="T51" s="27">
        <f t="shared" si="5"/>
        <v>2897.6666666666665</v>
      </c>
      <c r="U51" s="27">
        <f t="shared" si="8"/>
        <v>7712.5</v>
      </c>
      <c r="V51" s="35">
        <v>0</v>
      </c>
    </row>
    <row r="52" spans="1:22" s="12" customFormat="1" ht="84" customHeight="1" x14ac:dyDescent="0.2">
      <c r="A52" s="9" t="s">
        <v>48</v>
      </c>
      <c r="B52" s="14">
        <v>10</v>
      </c>
      <c r="C52" s="11">
        <v>40</v>
      </c>
      <c r="D52" s="14" t="s">
        <v>17</v>
      </c>
      <c r="E52" s="14">
        <v>1</v>
      </c>
      <c r="F52" s="10" t="s">
        <v>45</v>
      </c>
      <c r="G52" s="31">
        <v>11955</v>
      </c>
      <c r="H52" s="37">
        <v>0</v>
      </c>
      <c r="I52" s="47">
        <v>1068</v>
      </c>
      <c r="J52" s="47">
        <v>679</v>
      </c>
      <c r="K52" s="31">
        <v>210.3</v>
      </c>
      <c r="L52" s="36">
        <v>0</v>
      </c>
      <c r="M52" s="36">
        <f t="shared" si="1"/>
        <v>1613.9250000000002</v>
      </c>
      <c r="N52" s="33">
        <f t="shared" si="2"/>
        <v>358.65</v>
      </c>
      <c r="O52" s="33">
        <f t="shared" si="3"/>
        <v>576.23099999999999</v>
      </c>
      <c r="P52" s="34">
        <f t="shared" si="4"/>
        <v>239.1</v>
      </c>
      <c r="Q52" s="33">
        <v>0</v>
      </c>
      <c r="R52" s="33">
        <v>0</v>
      </c>
      <c r="S52" s="29">
        <f t="shared" si="0"/>
        <v>19925</v>
      </c>
      <c r="T52" s="27">
        <f t="shared" si="5"/>
        <v>2318.7166666666662</v>
      </c>
      <c r="U52" s="27">
        <f t="shared" si="8"/>
        <v>5977.5</v>
      </c>
      <c r="V52" s="35">
        <v>0</v>
      </c>
    </row>
    <row r="53" spans="1:22" s="12" customFormat="1" ht="84" customHeight="1" x14ac:dyDescent="0.2">
      <c r="A53" s="9" t="s">
        <v>92</v>
      </c>
      <c r="B53" s="14">
        <v>16</v>
      </c>
      <c r="C53" s="11">
        <v>40</v>
      </c>
      <c r="D53" s="43" t="s">
        <v>11</v>
      </c>
      <c r="E53" s="14">
        <v>1</v>
      </c>
      <c r="F53" s="10" t="s">
        <v>45</v>
      </c>
      <c r="G53" s="31">
        <v>17213</v>
      </c>
      <c r="H53" s="37">
        <v>0</v>
      </c>
      <c r="I53" s="31">
        <v>1247</v>
      </c>
      <c r="J53" s="31">
        <v>779</v>
      </c>
      <c r="K53" s="31">
        <v>0</v>
      </c>
      <c r="L53" s="36">
        <v>0</v>
      </c>
      <c r="M53" s="36">
        <f t="shared" si="1"/>
        <v>2323.7550000000001</v>
      </c>
      <c r="N53" s="33">
        <f t="shared" si="2"/>
        <v>516.39</v>
      </c>
      <c r="O53" s="33">
        <f t="shared" si="3"/>
        <v>829.66660000000002</v>
      </c>
      <c r="P53" s="34">
        <f t="shared" si="4"/>
        <v>344.26</v>
      </c>
      <c r="Q53" s="33">
        <v>0</v>
      </c>
      <c r="R53" s="33">
        <v>0</v>
      </c>
      <c r="S53" s="29">
        <f>(G53/30)*50</f>
        <v>28688.333333333332</v>
      </c>
      <c r="T53" s="27">
        <f t="shared" si="5"/>
        <v>3206.5</v>
      </c>
      <c r="U53" s="27">
        <f t="shared" si="8"/>
        <v>8606.5</v>
      </c>
      <c r="V53" s="35">
        <v>0</v>
      </c>
    </row>
    <row r="54" spans="1:22" s="12" customFormat="1" ht="84" customHeight="1" x14ac:dyDescent="0.2">
      <c r="A54" s="9" t="s">
        <v>49</v>
      </c>
      <c r="B54" s="14">
        <v>19</v>
      </c>
      <c r="C54" s="11">
        <v>40</v>
      </c>
      <c r="D54" s="14" t="s">
        <v>11</v>
      </c>
      <c r="E54" s="14">
        <v>1</v>
      </c>
      <c r="F54" s="10" t="s">
        <v>45</v>
      </c>
      <c r="G54" s="31">
        <v>24533</v>
      </c>
      <c r="H54" s="37">
        <v>0</v>
      </c>
      <c r="I54" s="31">
        <v>1549</v>
      </c>
      <c r="J54" s="31">
        <v>1016</v>
      </c>
      <c r="K54" s="31">
        <v>0</v>
      </c>
      <c r="L54" s="36">
        <v>0</v>
      </c>
      <c r="M54" s="36">
        <f t="shared" si="1"/>
        <v>3311.9550000000004</v>
      </c>
      <c r="N54" s="33">
        <f t="shared" si="2"/>
        <v>735.99</v>
      </c>
      <c r="O54" s="33">
        <f t="shared" si="3"/>
        <v>1182.4906000000001</v>
      </c>
      <c r="P54" s="34">
        <f t="shared" si="4"/>
        <v>490.66</v>
      </c>
      <c r="Q54" s="33">
        <v>0</v>
      </c>
      <c r="R54" s="33">
        <v>0</v>
      </c>
      <c r="S54" s="29">
        <f>(G54/30)*50</f>
        <v>40888.333333333336</v>
      </c>
      <c r="T54" s="27">
        <f t="shared" si="5"/>
        <v>4516.333333333333</v>
      </c>
      <c r="U54" s="27">
        <f t="shared" si="8"/>
        <v>12266.5</v>
      </c>
      <c r="V54" s="35">
        <v>0</v>
      </c>
    </row>
    <row r="55" spans="1:22" s="12" customFormat="1" ht="84" customHeight="1" x14ac:dyDescent="0.2">
      <c r="A55" s="9" t="s">
        <v>22</v>
      </c>
      <c r="B55" s="14">
        <v>24</v>
      </c>
      <c r="C55" s="11">
        <v>40</v>
      </c>
      <c r="D55" s="14" t="s">
        <v>11</v>
      </c>
      <c r="E55" s="14">
        <v>1</v>
      </c>
      <c r="F55" s="10" t="s">
        <v>45</v>
      </c>
      <c r="G55" s="31">
        <v>42280</v>
      </c>
      <c r="H55" s="37">
        <v>0</v>
      </c>
      <c r="I55" s="31">
        <v>1865</v>
      </c>
      <c r="J55" s="31">
        <v>1345</v>
      </c>
      <c r="K55" s="31">
        <v>0</v>
      </c>
      <c r="L55" s="36">
        <v>0</v>
      </c>
      <c r="M55" s="36">
        <f t="shared" si="1"/>
        <v>5707.8</v>
      </c>
      <c r="N55" s="33">
        <f t="shared" si="2"/>
        <v>1268.3999999999999</v>
      </c>
      <c r="O55" s="33">
        <f t="shared" si="3"/>
        <v>2037.896</v>
      </c>
      <c r="P55" s="34">
        <f t="shared" si="4"/>
        <v>845.6</v>
      </c>
      <c r="Q55" s="33">
        <v>0</v>
      </c>
      <c r="R55" s="33">
        <v>0</v>
      </c>
      <c r="S55" s="29">
        <f t="shared" si="0"/>
        <v>70466.666666666657</v>
      </c>
      <c r="T55" s="27">
        <f t="shared" si="5"/>
        <v>7581.6666666666661</v>
      </c>
      <c r="U55" s="27">
        <f t="shared" si="8"/>
        <v>21140</v>
      </c>
      <c r="V55" s="35">
        <v>0</v>
      </c>
    </row>
    <row r="56" spans="1:22" s="12" customFormat="1" ht="20.25" customHeight="1" x14ac:dyDescent="0.2">
      <c r="A56" s="81"/>
      <c r="B56" s="82"/>
      <c r="C56" s="83"/>
      <c r="D56" s="82"/>
      <c r="E56" s="82"/>
      <c r="F56" s="84"/>
      <c r="G56" s="85"/>
      <c r="H56" s="86"/>
      <c r="I56" s="85"/>
      <c r="J56" s="85"/>
      <c r="K56" s="85"/>
      <c r="L56" s="87"/>
      <c r="M56" s="87"/>
      <c r="N56" s="88"/>
      <c r="O56" s="88"/>
      <c r="P56" s="89"/>
      <c r="Q56" s="88"/>
      <c r="R56" s="88"/>
      <c r="S56" s="90"/>
      <c r="T56" s="91"/>
      <c r="U56" s="91"/>
      <c r="V56" s="92"/>
    </row>
    <row r="57" spans="1:22" s="12" customFormat="1" ht="84" customHeight="1" x14ac:dyDescent="0.2">
      <c r="A57" s="9" t="s">
        <v>21</v>
      </c>
      <c r="B57" s="14">
        <v>13</v>
      </c>
      <c r="C57" s="11">
        <v>40</v>
      </c>
      <c r="D57" s="14" t="s">
        <v>17</v>
      </c>
      <c r="E57" s="14">
        <v>1</v>
      </c>
      <c r="F57" s="10" t="s">
        <v>50</v>
      </c>
      <c r="G57" s="31">
        <v>13144.7</v>
      </c>
      <c r="H57" s="37">
        <v>0</v>
      </c>
      <c r="I57" s="31">
        <v>812.64</v>
      </c>
      <c r="J57" s="31">
        <v>703</v>
      </c>
      <c r="K57" s="31">
        <v>350.5</v>
      </c>
      <c r="L57" s="36">
        <f t="shared" si="6"/>
        <v>394.34100000000001</v>
      </c>
      <c r="M57" s="36">
        <f t="shared" si="1"/>
        <v>1774.5345000000002</v>
      </c>
      <c r="N57" s="33">
        <f t="shared" si="2"/>
        <v>394.34100000000001</v>
      </c>
      <c r="O57" s="33">
        <f t="shared" si="3"/>
        <v>633.57454000000007</v>
      </c>
      <c r="P57" s="34">
        <f t="shared" si="4"/>
        <v>262.89400000000001</v>
      </c>
      <c r="Q57" s="33">
        <v>0</v>
      </c>
      <c r="R57" s="33">
        <v>0</v>
      </c>
      <c r="S57" s="29">
        <f t="shared" si="0"/>
        <v>21907.833333333336</v>
      </c>
      <c r="T57" s="27">
        <f t="shared" si="5"/>
        <v>2567.5301666666664</v>
      </c>
      <c r="U57" s="27">
        <f>(G57+I57+J57+K57+L57)/2</f>
        <v>7702.5905000000002</v>
      </c>
      <c r="V57" s="35">
        <v>0</v>
      </c>
    </row>
    <row r="58" spans="1:22" s="12" customFormat="1" ht="84" customHeight="1" x14ac:dyDescent="0.2">
      <c r="A58" s="9" t="s">
        <v>21</v>
      </c>
      <c r="B58" s="14">
        <v>13</v>
      </c>
      <c r="C58" s="11">
        <v>40</v>
      </c>
      <c r="D58" s="14" t="s">
        <v>17</v>
      </c>
      <c r="E58" s="14">
        <v>1</v>
      </c>
      <c r="F58" s="10" t="s">
        <v>50</v>
      </c>
      <c r="G58" s="31">
        <v>13144.7</v>
      </c>
      <c r="H58" s="37">
        <v>0</v>
      </c>
      <c r="I58" s="31">
        <v>812.64</v>
      </c>
      <c r="J58" s="31">
        <v>703</v>
      </c>
      <c r="K58" s="31">
        <v>280.39999999999998</v>
      </c>
      <c r="L58" s="36">
        <f t="shared" si="6"/>
        <v>394.34100000000001</v>
      </c>
      <c r="M58" s="36">
        <f t="shared" si="1"/>
        <v>1774.5345000000002</v>
      </c>
      <c r="N58" s="33">
        <f t="shared" si="2"/>
        <v>394.34100000000001</v>
      </c>
      <c r="O58" s="33">
        <f t="shared" si="3"/>
        <v>633.57454000000007</v>
      </c>
      <c r="P58" s="34">
        <f t="shared" si="4"/>
        <v>262.89400000000001</v>
      </c>
      <c r="Q58" s="33">
        <v>0</v>
      </c>
      <c r="R58" s="33">
        <v>0</v>
      </c>
      <c r="S58" s="29">
        <f t="shared" si="0"/>
        <v>21907.833333333336</v>
      </c>
      <c r="T58" s="27">
        <f t="shared" si="5"/>
        <v>2555.8468333333335</v>
      </c>
      <c r="U58" s="27">
        <f t="shared" ref="U58" si="9">(G58+I58+J58+K58+L58)/2</f>
        <v>7667.5405000000001</v>
      </c>
      <c r="V58" s="35">
        <v>0</v>
      </c>
    </row>
    <row r="59" spans="1:22" s="12" customFormat="1" ht="84" customHeight="1" x14ac:dyDescent="0.2">
      <c r="A59" s="9" t="s">
        <v>52</v>
      </c>
      <c r="B59" s="14">
        <v>17</v>
      </c>
      <c r="C59" s="11">
        <v>40</v>
      </c>
      <c r="D59" s="14" t="s">
        <v>11</v>
      </c>
      <c r="E59" s="14">
        <v>1</v>
      </c>
      <c r="F59" s="10" t="s">
        <v>50</v>
      </c>
      <c r="G59" s="31">
        <v>17708.400000000001</v>
      </c>
      <c r="H59" s="37">
        <v>0</v>
      </c>
      <c r="I59" s="31">
        <v>1286</v>
      </c>
      <c r="J59" s="31">
        <v>857</v>
      </c>
      <c r="K59" s="31">
        <v>140.19999999999999</v>
      </c>
      <c r="L59" s="36">
        <v>0</v>
      </c>
      <c r="M59" s="36">
        <f t="shared" si="1"/>
        <v>2390.6340000000005</v>
      </c>
      <c r="N59" s="33">
        <f t="shared" si="2"/>
        <v>531.25200000000007</v>
      </c>
      <c r="O59" s="33">
        <f t="shared" si="3"/>
        <v>853.54488000000003</v>
      </c>
      <c r="P59" s="34">
        <f t="shared" si="4"/>
        <v>354.16800000000006</v>
      </c>
      <c r="Q59" s="33">
        <v>0</v>
      </c>
      <c r="R59" s="33">
        <v>0</v>
      </c>
      <c r="S59" s="29">
        <f t="shared" si="0"/>
        <v>29514.000000000004</v>
      </c>
      <c r="T59" s="27">
        <f t="shared" si="5"/>
        <v>3331.9333333333338</v>
      </c>
      <c r="U59" s="27">
        <f>(G59)/2</f>
        <v>8854.2000000000007</v>
      </c>
      <c r="V59" s="35">
        <v>0</v>
      </c>
    </row>
    <row r="60" spans="1:22" s="12" customFormat="1" ht="84" customHeight="1" x14ac:dyDescent="0.2">
      <c r="A60" s="9" t="s">
        <v>53</v>
      </c>
      <c r="B60" s="14">
        <v>17</v>
      </c>
      <c r="C60" s="11">
        <v>40</v>
      </c>
      <c r="D60" s="14" t="s">
        <v>11</v>
      </c>
      <c r="E60" s="14">
        <v>1</v>
      </c>
      <c r="F60" s="10" t="s">
        <v>50</v>
      </c>
      <c r="G60" s="31">
        <v>17708.400000000001</v>
      </c>
      <c r="H60" s="37">
        <v>0</v>
      </c>
      <c r="I60" s="31">
        <v>1286</v>
      </c>
      <c r="J60" s="31">
        <v>857</v>
      </c>
      <c r="K60" s="31">
        <v>140.19999999999999</v>
      </c>
      <c r="L60" s="36">
        <v>0</v>
      </c>
      <c r="M60" s="36">
        <f t="shared" si="1"/>
        <v>2390.6340000000005</v>
      </c>
      <c r="N60" s="33">
        <f t="shared" si="2"/>
        <v>531.25200000000007</v>
      </c>
      <c r="O60" s="33">
        <f t="shared" si="3"/>
        <v>853.54488000000003</v>
      </c>
      <c r="P60" s="34">
        <f t="shared" si="4"/>
        <v>354.16800000000006</v>
      </c>
      <c r="Q60" s="33">
        <v>0</v>
      </c>
      <c r="R60" s="33">
        <v>0</v>
      </c>
      <c r="S60" s="29">
        <f t="shared" si="0"/>
        <v>29514.000000000004</v>
      </c>
      <c r="T60" s="27">
        <f t="shared" si="5"/>
        <v>3331.9333333333338</v>
      </c>
      <c r="U60" s="27">
        <f>(G60)/2</f>
        <v>8854.2000000000007</v>
      </c>
      <c r="V60" s="35">
        <v>0</v>
      </c>
    </row>
    <row r="61" spans="1:22" s="12" customFormat="1" ht="84" customHeight="1" x14ac:dyDescent="0.2">
      <c r="A61" s="9" t="s">
        <v>22</v>
      </c>
      <c r="B61" s="14">
        <v>23</v>
      </c>
      <c r="C61" s="11">
        <v>40</v>
      </c>
      <c r="D61" s="14" t="s">
        <v>11</v>
      </c>
      <c r="E61" s="14">
        <v>1</v>
      </c>
      <c r="F61" s="10" t="s">
        <v>50</v>
      </c>
      <c r="G61" s="31">
        <v>38208</v>
      </c>
      <c r="H61" s="37">
        <v>0</v>
      </c>
      <c r="I61" s="31">
        <v>1808</v>
      </c>
      <c r="J61" s="31">
        <v>1299</v>
      </c>
      <c r="K61" s="31">
        <v>0</v>
      </c>
      <c r="L61" s="36">
        <v>0</v>
      </c>
      <c r="M61" s="36">
        <f t="shared" si="1"/>
        <v>5158.08</v>
      </c>
      <c r="N61" s="33">
        <f t="shared" si="2"/>
        <v>1146.24</v>
      </c>
      <c r="O61" s="33">
        <f t="shared" si="3"/>
        <v>1841.6256000000001</v>
      </c>
      <c r="P61" s="34">
        <f t="shared" si="4"/>
        <v>764.16</v>
      </c>
      <c r="Q61" s="33">
        <v>0</v>
      </c>
      <c r="R61" s="33">
        <v>0</v>
      </c>
      <c r="S61" s="29">
        <f t="shared" si="0"/>
        <v>63679.999999999993</v>
      </c>
      <c r="T61" s="27">
        <f t="shared" si="5"/>
        <v>6885.8333333333339</v>
      </c>
      <c r="U61" s="27">
        <f t="shared" si="8"/>
        <v>19104</v>
      </c>
      <c r="V61" s="35">
        <v>0</v>
      </c>
    </row>
    <row r="62" spans="1:22" s="12" customFormat="1" ht="84" customHeight="1" x14ac:dyDescent="0.2">
      <c r="A62" s="9" t="s">
        <v>51</v>
      </c>
      <c r="B62" s="14">
        <v>17</v>
      </c>
      <c r="C62" s="11">
        <v>40</v>
      </c>
      <c r="D62" s="14" t="s">
        <v>11</v>
      </c>
      <c r="E62" s="14">
        <v>1</v>
      </c>
      <c r="F62" s="10" t="s">
        <v>50</v>
      </c>
      <c r="G62" s="31">
        <v>17708.400000000001</v>
      </c>
      <c r="H62" s="37">
        <v>0</v>
      </c>
      <c r="I62" s="31">
        <v>1286</v>
      </c>
      <c r="J62" s="31">
        <v>857</v>
      </c>
      <c r="K62" s="31">
        <v>0</v>
      </c>
      <c r="L62" s="36">
        <v>0</v>
      </c>
      <c r="M62" s="36">
        <f t="shared" si="1"/>
        <v>2390.6340000000005</v>
      </c>
      <c r="N62" s="33">
        <f t="shared" si="2"/>
        <v>531.25200000000007</v>
      </c>
      <c r="O62" s="33">
        <f t="shared" si="3"/>
        <v>853.54488000000003</v>
      </c>
      <c r="P62" s="34">
        <f t="shared" si="4"/>
        <v>354.16800000000006</v>
      </c>
      <c r="Q62" s="33">
        <v>0</v>
      </c>
      <c r="R62" s="33">
        <v>0</v>
      </c>
      <c r="S62" s="29">
        <f t="shared" si="0"/>
        <v>29514.000000000004</v>
      </c>
      <c r="T62" s="27">
        <f t="shared" si="5"/>
        <v>3308.5666666666666</v>
      </c>
      <c r="U62" s="27">
        <f t="shared" si="8"/>
        <v>8854.2000000000007</v>
      </c>
      <c r="V62" s="35">
        <v>0</v>
      </c>
    </row>
    <row r="63" spans="1:22" s="12" customFormat="1" ht="84" customHeight="1" x14ac:dyDescent="0.2">
      <c r="A63" s="9" t="s">
        <v>24</v>
      </c>
      <c r="B63" s="14">
        <v>17</v>
      </c>
      <c r="C63" s="11">
        <v>40</v>
      </c>
      <c r="D63" s="14" t="s">
        <v>11</v>
      </c>
      <c r="E63" s="14">
        <v>1</v>
      </c>
      <c r="F63" s="10" t="s">
        <v>50</v>
      </c>
      <c r="G63" s="31">
        <v>17708.400000000001</v>
      </c>
      <c r="H63" s="37">
        <v>0</v>
      </c>
      <c r="I63" s="31">
        <v>1286</v>
      </c>
      <c r="J63" s="31">
        <v>857</v>
      </c>
      <c r="K63" s="31">
        <v>0</v>
      </c>
      <c r="L63" s="36">
        <v>0</v>
      </c>
      <c r="M63" s="36">
        <f t="shared" si="1"/>
        <v>2390.6340000000005</v>
      </c>
      <c r="N63" s="33">
        <f t="shared" si="2"/>
        <v>531.25200000000007</v>
      </c>
      <c r="O63" s="33">
        <f t="shared" si="3"/>
        <v>853.54488000000003</v>
      </c>
      <c r="P63" s="34">
        <f t="shared" si="4"/>
        <v>354.16800000000006</v>
      </c>
      <c r="Q63" s="33">
        <v>0</v>
      </c>
      <c r="R63" s="33">
        <v>0</v>
      </c>
      <c r="S63" s="29">
        <f t="shared" si="0"/>
        <v>29514.000000000004</v>
      </c>
      <c r="T63" s="27">
        <f t="shared" si="5"/>
        <v>3308.5666666666666</v>
      </c>
      <c r="U63" s="27">
        <f t="shared" si="8"/>
        <v>8854.2000000000007</v>
      </c>
      <c r="V63" s="35">
        <v>0</v>
      </c>
    </row>
    <row r="64" spans="1:22" s="12" customFormat="1" ht="21.75" customHeight="1" x14ac:dyDescent="0.2">
      <c r="A64" s="81"/>
      <c r="B64" s="82"/>
      <c r="C64" s="83"/>
      <c r="D64" s="82"/>
      <c r="E64" s="82"/>
      <c r="F64" s="84"/>
      <c r="G64" s="85"/>
      <c r="H64" s="86"/>
      <c r="I64" s="85"/>
      <c r="J64" s="85"/>
      <c r="K64" s="85"/>
      <c r="L64" s="87"/>
      <c r="M64" s="87"/>
      <c r="N64" s="88"/>
      <c r="O64" s="88"/>
      <c r="P64" s="89"/>
      <c r="Q64" s="88"/>
      <c r="R64" s="88"/>
      <c r="S64" s="90"/>
      <c r="T64" s="91"/>
      <c r="U64" s="91"/>
      <c r="V64" s="92"/>
    </row>
    <row r="65" spans="1:22" s="12" customFormat="1" ht="84" customHeight="1" x14ac:dyDescent="0.2">
      <c r="A65" s="9" t="s">
        <v>54</v>
      </c>
      <c r="B65" s="14">
        <v>15</v>
      </c>
      <c r="C65" s="11">
        <v>40</v>
      </c>
      <c r="D65" s="14" t="s">
        <v>11</v>
      </c>
      <c r="E65" s="14">
        <v>1</v>
      </c>
      <c r="F65" s="10" t="s">
        <v>55</v>
      </c>
      <c r="G65" s="31">
        <v>15425</v>
      </c>
      <c r="H65" s="37">
        <v>0</v>
      </c>
      <c r="I65" s="31">
        <v>1206</v>
      </c>
      <c r="J65" s="31">
        <v>755</v>
      </c>
      <c r="K65" s="31">
        <v>280.39999999999998</v>
      </c>
      <c r="L65" s="36">
        <v>0</v>
      </c>
      <c r="M65" s="36">
        <f t="shared" si="1"/>
        <v>2082.375</v>
      </c>
      <c r="N65" s="33">
        <f t="shared" si="2"/>
        <v>462.75</v>
      </c>
      <c r="O65" s="33">
        <f t="shared" si="3"/>
        <v>743.48500000000001</v>
      </c>
      <c r="P65" s="34">
        <f t="shared" si="4"/>
        <v>308.5</v>
      </c>
      <c r="Q65" s="33">
        <v>0</v>
      </c>
      <c r="R65" s="33">
        <v>0</v>
      </c>
      <c r="S65" s="29">
        <f>(G65/30)*50</f>
        <v>25708.333333333332</v>
      </c>
      <c r="T65" s="27">
        <f t="shared" si="5"/>
        <v>2944.4</v>
      </c>
      <c r="U65" s="27">
        <f t="shared" si="8"/>
        <v>7712.5</v>
      </c>
      <c r="V65" s="35">
        <v>0</v>
      </c>
    </row>
    <row r="66" spans="1:22" s="12" customFormat="1" ht="84" customHeight="1" x14ac:dyDescent="0.2">
      <c r="A66" s="9" t="s">
        <v>56</v>
      </c>
      <c r="B66" s="14">
        <v>24</v>
      </c>
      <c r="C66" s="11">
        <v>40</v>
      </c>
      <c r="D66" s="14" t="s">
        <v>11</v>
      </c>
      <c r="E66" s="14">
        <v>1</v>
      </c>
      <c r="F66" s="10" t="s">
        <v>55</v>
      </c>
      <c r="G66" s="31">
        <v>42280</v>
      </c>
      <c r="H66" s="37">
        <v>0</v>
      </c>
      <c r="I66" s="31">
        <v>1865</v>
      </c>
      <c r="J66" s="31">
        <v>1345</v>
      </c>
      <c r="K66" s="31">
        <v>280.39999999999998</v>
      </c>
      <c r="L66" s="36">
        <v>0</v>
      </c>
      <c r="M66" s="36">
        <f t="shared" si="1"/>
        <v>5707.8</v>
      </c>
      <c r="N66" s="33">
        <f t="shared" si="2"/>
        <v>1268.3999999999999</v>
      </c>
      <c r="O66" s="33">
        <f t="shared" si="3"/>
        <v>2037.896</v>
      </c>
      <c r="P66" s="34">
        <f t="shared" si="4"/>
        <v>845.6</v>
      </c>
      <c r="Q66" s="33">
        <v>0</v>
      </c>
      <c r="R66" s="33">
        <v>0</v>
      </c>
      <c r="S66" s="29">
        <f t="shared" si="0"/>
        <v>70466.666666666657</v>
      </c>
      <c r="T66" s="27">
        <f t="shared" si="5"/>
        <v>7628.4000000000005</v>
      </c>
      <c r="U66" s="27">
        <f t="shared" si="8"/>
        <v>21140</v>
      </c>
      <c r="V66" s="35">
        <v>0</v>
      </c>
    </row>
    <row r="67" spans="1:22" s="12" customFormat="1" ht="14.25" customHeight="1" x14ac:dyDescent="0.2">
      <c r="A67" s="81"/>
      <c r="B67" s="82"/>
      <c r="C67" s="83"/>
      <c r="D67" s="82"/>
      <c r="E67" s="82"/>
      <c r="F67" s="84"/>
      <c r="G67" s="85"/>
      <c r="H67" s="86"/>
      <c r="I67" s="85"/>
      <c r="J67" s="85"/>
      <c r="K67" s="85"/>
      <c r="L67" s="87"/>
      <c r="M67" s="87"/>
      <c r="N67" s="88"/>
      <c r="O67" s="88"/>
      <c r="P67" s="89"/>
      <c r="Q67" s="88"/>
      <c r="R67" s="88"/>
      <c r="S67" s="90"/>
      <c r="T67" s="91"/>
      <c r="U67" s="91"/>
      <c r="V67" s="92"/>
    </row>
    <row r="68" spans="1:22" s="12" customFormat="1" ht="84" customHeight="1" x14ac:dyDescent="0.2">
      <c r="A68" s="9" t="s">
        <v>57</v>
      </c>
      <c r="B68" s="14">
        <v>19</v>
      </c>
      <c r="C68" s="11">
        <v>40</v>
      </c>
      <c r="D68" s="14" t="s">
        <v>11</v>
      </c>
      <c r="E68" s="14">
        <v>1</v>
      </c>
      <c r="F68" s="10" t="s">
        <v>58</v>
      </c>
      <c r="G68" s="31">
        <v>24533</v>
      </c>
      <c r="H68" s="37">
        <v>0</v>
      </c>
      <c r="I68" s="31">
        <v>1549</v>
      </c>
      <c r="J68" s="31">
        <v>1016</v>
      </c>
      <c r="K68" s="31">
        <v>0</v>
      </c>
      <c r="L68" s="36">
        <v>0</v>
      </c>
      <c r="M68" s="36">
        <f t="shared" si="1"/>
        <v>3311.9550000000004</v>
      </c>
      <c r="N68" s="33">
        <f t="shared" si="2"/>
        <v>735.99</v>
      </c>
      <c r="O68" s="33">
        <f t="shared" si="3"/>
        <v>1182.4906000000001</v>
      </c>
      <c r="P68" s="34">
        <f t="shared" si="4"/>
        <v>490.66</v>
      </c>
      <c r="Q68" s="33">
        <v>0</v>
      </c>
      <c r="R68" s="33">
        <v>0</v>
      </c>
      <c r="S68" s="29">
        <f t="shared" si="0"/>
        <v>40888.333333333336</v>
      </c>
      <c r="T68" s="27">
        <f t="shared" si="5"/>
        <v>4516.333333333333</v>
      </c>
      <c r="U68" s="27">
        <f t="shared" si="8"/>
        <v>12266.5</v>
      </c>
      <c r="V68" s="35">
        <v>0</v>
      </c>
    </row>
    <row r="69" spans="1:22" s="12" customFormat="1" ht="84" customHeight="1" x14ac:dyDescent="0.2">
      <c r="A69" s="9" t="s">
        <v>22</v>
      </c>
      <c r="B69" s="14">
        <v>24</v>
      </c>
      <c r="C69" s="11">
        <v>40</v>
      </c>
      <c r="D69" s="14" t="s">
        <v>11</v>
      </c>
      <c r="E69" s="14">
        <v>1</v>
      </c>
      <c r="F69" s="10" t="s">
        <v>58</v>
      </c>
      <c r="G69" s="31">
        <v>42280</v>
      </c>
      <c r="H69" s="37">
        <v>0</v>
      </c>
      <c r="I69" s="31">
        <v>1865</v>
      </c>
      <c r="J69" s="31">
        <v>1345</v>
      </c>
      <c r="K69" s="31">
        <v>210.3</v>
      </c>
      <c r="L69" s="36">
        <v>0</v>
      </c>
      <c r="M69" s="36">
        <f t="shared" si="1"/>
        <v>5707.8</v>
      </c>
      <c r="N69" s="33">
        <f t="shared" si="2"/>
        <v>1268.3999999999999</v>
      </c>
      <c r="O69" s="33">
        <f t="shared" si="3"/>
        <v>2037.896</v>
      </c>
      <c r="P69" s="34">
        <f t="shared" si="4"/>
        <v>845.6</v>
      </c>
      <c r="Q69" s="33">
        <v>0</v>
      </c>
      <c r="R69" s="33">
        <v>0</v>
      </c>
      <c r="S69" s="29">
        <f t="shared" si="0"/>
        <v>70466.666666666657</v>
      </c>
      <c r="T69" s="27">
        <f t="shared" si="5"/>
        <v>7616.7166666666672</v>
      </c>
      <c r="U69" s="27">
        <f t="shared" si="8"/>
        <v>21140</v>
      </c>
      <c r="V69" s="35">
        <v>0</v>
      </c>
    </row>
    <row r="70" spans="1:22" s="12" customFormat="1" ht="84" customHeight="1" x14ac:dyDescent="0.2">
      <c r="A70" s="9" t="s">
        <v>59</v>
      </c>
      <c r="B70" s="14">
        <v>20</v>
      </c>
      <c r="C70" s="11">
        <v>40</v>
      </c>
      <c r="D70" s="14" t="s">
        <v>11</v>
      </c>
      <c r="E70" s="14">
        <v>1</v>
      </c>
      <c r="F70" s="10" t="s">
        <v>58</v>
      </c>
      <c r="G70" s="47">
        <v>28227.599999999999</v>
      </c>
      <c r="H70" s="48">
        <v>0</v>
      </c>
      <c r="I70" s="47">
        <v>1671</v>
      </c>
      <c r="J70" s="47">
        <v>1133</v>
      </c>
      <c r="K70" s="31">
        <v>280.39999999999998</v>
      </c>
      <c r="L70" s="36">
        <v>0</v>
      </c>
      <c r="M70" s="36">
        <f t="shared" si="1"/>
        <v>3810.7260000000001</v>
      </c>
      <c r="N70" s="33">
        <f t="shared" si="2"/>
        <v>846.82799999999997</v>
      </c>
      <c r="O70" s="33">
        <f t="shared" si="3"/>
        <v>1360.5703199999998</v>
      </c>
      <c r="P70" s="34">
        <f t="shared" si="4"/>
        <v>564.55200000000002</v>
      </c>
      <c r="Q70" s="33">
        <v>0</v>
      </c>
      <c r="R70" s="33">
        <v>0</v>
      </c>
      <c r="S70" s="29">
        <f t="shared" si="0"/>
        <v>47046</v>
      </c>
      <c r="T70" s="27">
        <f t="shared" si="5"/>
        <v>5218.666666666667</v>
      </c>
      <c r="U70" s="27">
        <f t="shared" si="8"/>
        <v>14113.8</v>
      </c>
      <c r="V70" s="35">
        <v>0</v>
      </c>
    </row>
    <row r="71" spans="1:22" s="12" customFormat="1" ht="93.75" customHeight="1" x14ac:dyDescent="0.2">
      <c r="A71" s="9" t="s">
        <v>60</v>
      </c>
      <c r="B71" s="14">
        <v>21</v>
      </c>
      <c r="C71" s="11">
        <v>40</v>
      </c>
      <c r="D71" s="14" t="s">
        <v>11</v>
      </c>
      <c r="E71" s="14">
        <v>1</v>
      </c>
      <c r="F71" s="10" t="s">
        <v>58</v>
      </c>
      <c r="G71" s="47">
        <v>30883</v>
      </c>
      <c r="H71" s="48">
        <v>0</v>
      </c>
      <c r="I71" s="47">
        <v>1671</v>
      </c>
      <c r="J71" s="47">
        <v>1133</v>
      </c>
      <c r="K71" s="31">
        <v>280.39999999999998</v>
      </c>
      <c r="L71" s="36">
        <v>0</v>
      </c>
      <c r="M71" s="36">
        <f t="shared" si="1"/>
        <v>4169.2049999999999</v>
      </c>
      <c r="N71" s="33">
        <f t="shared" si="2"/>
        <v>926.49</v>
      </c>
      <c r="O71" s="33">
        <f t="shared" si="3"/>
        <v>1488.5606</v>
      </c>
      <c r="P71" s="34">
        <f t="shared" si="4"/>
        <v>617.66</v>
      </c>
      <c r="Q71" s="33">
        <v>0</v>
      </c>
      <c r="R71" s="33">
        <v>0</v>
      </c>
      <c r="S71" s="29">
        <f t="shared" si="0"/>
        <v>51471.666666666672</v>
      </c>
      <c r="T71" s="27">
        <f t="shared" si="5"/>
        <v>5661.2333333333336</v>
      </c>
      <c r="U71" s="27">
        <f t="shared" si="8"/>
        <v>15441.5</v>
      </c>
      <c r="V71" s="35">
        <v>0</v>
      </c>
    </row>
    <row r="72" spans="1:22" s="12" customFormat="1" ht="84" customHeight="1" x14ac:dyDescent="0.2">
      <c r="A72" s="9" t="s">
        <v>61</v>
      </c>
      <c r="B72" s="14">
        <v>19</v>
      </c>
      <c r="C72" s="11">
        <v>40</v>
      </c>
      <c r="D72" s="14" t="s">
        <v>11</v>
      </c>
      <c r="E72" s="14">
        <v>1</v>
      </c>
      <c r="F72" s="10" t="s">
        <v>58</v>
      </c>
      <c r="G72" s="31">
        <v>24533</v>
      </c>
      <c r="H72" s="37">
        <v>0</v>
      </c>
      <c r="I72" s="31">
        <v>1549</v>
      </c>
      <c r="J72" s="31">
        <v>1016</v>
      </c>
      <c r="K72" s="31">
        <v>210.3</v>
      </c>
      <c r="L72" s="36">
        <v>0</v>
      </c>
      <c r="M72" s="36">
        <f t="shared" si="1"/>
        <v>3311.9550000000004</v>
      </c>
      <c r="N72" s="33">
        <f t="shared" si="2"/>
        <v>735.99</v>
      </c>
      <c r="O72" s="33">
        <f t="shared" si="3"/>
        <v>1182.4906000000001</v>
      </c>
      <c r="P72" s="34">
        <f t="shared" si="4"/>
        <v>490.66</v>
      </c>
      <c r="Q72" s="33">
        <v>0</v>
      </c>
      <c r="R72" s="33">
        <v>0</v>
      </c>
      <c r="S72" s="29">
        <f>(G72/30)*50</f>
        <v>40888.333333333336</v>
      </c>
      <c r="T72" s="27">
        <f t="shared" si="5"/>
        <v>4551.3833333333332</v>
      </c>
      <c r="U72" s="27">
        <f t="shared" si="8"/>
        <v>12266.5</v>
      </c>
      <c r="V72" s="35">
        <v>0</v>
      </c>
    </row>
    <row r="73" spans="1:22" s="12" customFormat="1" ht="84" customHeight="1" x14ac:dyDescent="0.2">
      <c r="A73" s="9" t="s">
        <v>62</v>
      </c>
      <c r="B73" s="14">
        <v>13</v>
      </c>
      <c r="C73" s="11">
        <v>40</v>
      </c>
      <c r="D73" s="14" t="s">
        <v>17</v>
      </c>
      <c r="E73" s="14">
        <v>1</v>
      </c>
      <c r="F73" s="10" t="s">
        <v>58</v>
      </c>
      <c r="G73" s="31">
        <v>12814</v>
      </c>
      <c r="H73" s="37">
        <v>0</v>
      </c>
      <c r="I73" s="31">
        <v>1128</v>
      </c>
      <c r="J73" s="31">
        <v>703</v>
      </c>
      <c r="K73" s="31">
        <v>280.39999999999998</v>
      </c>
      <c r="L73" s="36">
        <v>0</v>
      </c>
      <c r="M73" s="36">
        <f t="shared" si="1"/>
        <v>1729.89</v>
      </c>
      <c r="N73" s="33">
        <f t="shared" si="2"/>
        <v>384.41999999999996</v>
      </c>
      <c r="O73" s="33">
        <f t="shared" si="3"/>
        <v>617.63480000000004</v>
      </c>
      <c r="P73" s="34">
        <f t="shared" si="4"/>
        <v>256.28000000000003</v>
      </c>
      <c r="Q73" s="33">
        <v>0</v>
      </c>
      <c r="R73" s="33">
        <v>0</v>
      </c>
      <c r="S73" s="29">
        <f>(G73/30)*50</f>
        <v>21356.666666666668</v>
      </c>
      <c r="T73" s="27">
        <f t="shared" si="5"/>
        <v>2487.5666666666666</v>
      </c>
      <c r="U73" s="27">
        <f t="shared" si="8"/>
        <v>6407</v>
      </c>
      <c r="V73" s="35">
        <v>0</v>
      </c>
    </row>
    <row r="74" spans="1:22" s="12" customFormat="1" ht="84" customHeight="1" x14ac:dyDescent="0.2">
      <c r="A74" s="9" t="s">
        <v>63</v>
      </c>
      <c r="B74" s="14">
        <v>14</v>
      </c>
      <c r="C74" s="11">
        <v>40</v>
      </c>
      <c r="D74" s="14" t="s">
        <v>17</v>
      </c>
      <c r="E74" s="14">
        <v>1</v>
      </c>
      <c r="F74" s="10" t="s">
        <v>58</v>
      </c>
      <c r="G74" s="31">
        <v>13967</v>
      </c>
      <c r="H74" s="37">
        <v>0</v>
      </c>
      <c r="I74" s="31">
        <v>1163</v>
      </c>
      <c r="J74" s="31">
        <v>722</v>
      </c>
      <c r="K74" s="31">
        <v>210.3</v>
      </c>
      <c r="L74" s="36">
        <v>0</v>
      </c>
      <c r="M74" s="36">
        <f t="shared" si="1"/>
        <v>1885.5450000000001</v>
      </c>
      <c r="N74" s="33">
        <f t="shared" si="2"/>
        <v>419.01</v>
      </c>
      <c r="O74" s="33">
        <f t="shared" si="3"/>
        <v>673.20939999999996</v>
      </c>
      <c r="P74" s="34">
        <f t="shared" si="4"/>
        <v>279.34000000000003</v>
      </c>
      <c r="Q74" s="33">
        <v>0</v>
      </c>
      <c r="R74" s="33">
        <v>0</v>
      </c>
      <c r="S74" s="29">
        <f t="shared" si="0"/>
        <v>23278.333333333332</v>
      </c>
      <c r="T74" s="27">
        <f t="shared" si="5"/>
        <v>2677.0499999999997</v>
      </c>
      <c r="U74" s="27">
        <f t="shared" si="8"/>
        <v>6983.5</v>
      </c>
      <c r="V74" s="35">
        <v>0</v>
      </c>
    </row>
    <row r="75" spans="1:22" s="12" customFormat="1" ht="95.25" customHeight="1" x14ac:dyDescent="0.2">
      <c r="A75" s="9" t="s">
        <v>64</v>
      </c>
      <c r="B75" s="14">
        <v>19</v>
      </c>
      <c r="C75" s="11">
        <v>40</v>
      </c>
      <c r="D75" s="14" t="s">
        <v>11</v>
      </c>
      <c r="E75" s="14">
        <v>1</v>
      </c>
      <c r="F75" s="10" t="s">
        <v>58</v>
      </c>
      <c r="G75" s="31">
        <v>24533</v>
      </c>
      <c r="H75" s="37">
        <v>0</v>
      </c>
      <c r="I75" s="31">
        <v>1549</v>
      </c>
      <c r="J75" s="31">
        <v>1016</v>
      </c>
      <c r="K75" s="31">
        <v>140.19999999999999</v>
      </c>
      <c r="L75" s="36">
        <v>0</v>
      </c>
      <c r="M75" s="36">
        <f t="shared" si="1"/>
        <v>3311.9550000000004</v>
      </c>
      <c r="N75" s="33">
        <f t="shared" si="2"/>
        <v>735.99</v>
      </c>
      <c r="O75" s="33">
        <f t="shared" si="3"/>
        <v>1182.4906000000001</v>
      </c>
      <c r="P75" s="34">
        <f t="shared" si="4"/>
        <v>490.66</v>
      </c>
      <c r="Q75" s="33">
        <v>0</v>
      </c>
      <c r="R75" s="33">
        <v>0</v>
      </c>
      <c r="S75" s="29">
        <f t="shared" si="0"/>
        <v>40888.333333333336</v>
      </c>
      <c r="T75" s="27">
        <f t="shared" si="5"/>
        <v>4539.7000000000007</v>
      </c>
      <c r="U75" s="27">
        <f t="shared" si="8"/>
        <v>12266.5</v>
      </c>
      <c r="V75" s="35"/>
    </row>
    <row r="76" spans="1:22" s="12" customFormat="1" ht="84" customHeight="1" x14ac:dyDescent="0.2">
      <c r="A76" s="9" t="s">
        <v>65</v>
      </c>
      <c r="B76" s="14">
        <v>14</v>
      </c>
      <c r="C76" s="11">
        <v>40</v>
      </c>
      <c r="D76" s="43" t="s">
        <v>11</v>
      </c>
      <c r="E76" s="14">
        <v>1</v>
      </c>
      <c r="F76" s="10" t="s">
        <v>58</v>
      </c>
      <c r="G76" s="31">
        <v>13967</v>
      </c>
      <c r="H76" s="37">
        <v>0</v>
      </c>
      <c r="I76" s="31">
        <v>1163</v>
      </c>
      <c r="J76" s="31">
        <v>722</v>
      </c>
      <c r="K76" s="31">
        <v>0</v>
      </c>
      <c r="L76" s="36">
        <v>0</v>
      </c>
      <c r="M76" s="36">
        <f t="shared" si="1"/>
        <v>1885.5450000000001</v>
      </c>
      <c r="N76" s="33">
        <f t="shared" si="2"/>
        <v>419.01</v>
      </c>
      <c r="O76" s="33">
        <f t="shared" si="3"/>
        <v>673.20939999999996</v>
      </c>
      <c r="P76" s="34">
        <f t="shared" si="4"/>
        <v>279.34000000000003</v>
      </c>
      <c r="Q76" s="33">
        <v>0</v>
      </c>
      <c r="R76" s="33">
        <v>0</v>
      </c>
      <c r="S76" s="29">
        <f t="shared" si="0"/>
        <v>23278.333333333332</v>
      </c>
      <c r="T76" s="27">
        <f t="shared" si="5"/>
        <v>2642</v>
      </c>
      <c r="U76" s="27">
        <f>(G76)/2</f>
        <v>6983.5</v>
      </c>
      <c r="V76" s="35">
        <v>0</v>
      </c>
    </row>
    <row r="77" spans="1:22" s="12" customFormat="1" ht="84" customHeight="1" x14ac:dyDescent="0.2">
      <c r="A77" s="9" t="s">
        <v>66</v>
      </c>
      <c r="B77" s="14">
        <v>18</v>
      </c>
      <c r="C77" s="11">
        <v>40</v>
      </c>
      <c r="D77" s="14" t="s">
        <v>11</v>
      </c>
      <c r="E77" s="14">
        <v>1</v>
      </c>
      <c r="F77" s="10" t="s">
        <v>58</v>
      </c>
      <c r="G77" s="31">
        <v>22186</v>
      </c>
      <c r="H77" s="37">
        <v>0</v>
      </c>
      <c r="I77" s="31">
        <v>1465</v>
      </c>
      <c r="J77" s="31">
        <v>987</v>
      </c>
      <c r="K77" s="31">
        <v>0</v>
      </c>
      <c r="L77" s="36">
        <v>0</v>
      </c>
      <c r="M77" s="36">
        <f t="shared" si="1"/>
        <v>2995.11</v>
      </c>
      <c r="N77" s="33">
        <f t="shared" si="2"/>
        <v>665.57999999999993</v>
      </c>
      <c r="O77" s="33">
        <f t="shared" si="3"/>
        <v>1069.3652</v>
      </c>
      <c r="P77" s="34">
        <f t="shared" si="4"/>
        <v>443.72</v>
      </c>
      <c r="Q77" s="33">
        <v>0</v>
      </c>
      <c r="R77" s="33">
        <v>0</v>
      </c>
      <c r="S77" s="29">
        <f t="shared" si="0"/>
        <v>36976.666666666664</v>
      </c>
      <c r="T77" s="27">
        <f t="shared" si="5"/>
        <v>4106.333333333333</v>
      </c>
      <c r="U77" s="27">
        <f t="shared" si="8"/>
        <v>11093</v>
      </c>
      <c r="V77" s="35">
        <v>0</v>
      </c>
    </row>
    <row r="78" spans="1:22" s="12" customFormat="1" ht="106.5" customHeight="1" x14ac:dyDescent="0.2">
      <c r="A78" s="9" t="s">
        <v>67</v>
      </c>
      <c r="B78" s="14">
        <v>13</v>
      </c>
      <c r="C78" s="11">
        <v>40</v>
      </c>
      <c r="D78" s="14" t="s">
        <v>11</v>
      </c>
      <c r="E78" s="14">
        <v>1</v>
      </c>
      <c r="F78" s="10" t="s">
        <v>58</v>
      </c>
      <c r="G78" s="31">
        <v>12814</v>
      </c>
      <c r="H78" s="37">
        <v>0</v>
      </c>
      <c r="I78" s="31">
        <v>1128</v>
      </c>
      <c r="J78" s="31">
        <v>703</v>
      </c>
      <c r="K78" s="31">
        <v>0</v>
      </c>
      <c r="L78" s="36">
        <v>0</v>
      </c>
      <c r="M78" s="36">
        <f t="shared" si="1"/>
        <v>1729.89</v>
      </c>
      <c r="N78" s="33">
        <f t="shared" si="2"/>
        <v>384.41999999999996</v>
      </c>
      <c r="O78" s="33">
        <f t="shared" si="3"/>
        <v>617.63480000000004</v>
      </c>
      <c r="P78" s="34">
        <f t="shared" si="4"/>
        <v>256.28000000000003</v>
      </c>
      <c r="Q78" s="33">
        <v>0</v>
      </c>
      <c r="R78" s="33">
        <v>0</v>
      </c>
      <c r="S78" s="29">
        <f t="shared" si="0"/>
        <v>21356.666666666668</v>
      </c>
      <c r="T78" s="27">
        <f t="shared" si="5"/>
        <v>2440.8333333333335</v>
      </c>
      <c r="U78" s="27">
        <f t="shared" si="8"/>
        <v>6407</v>
      </c>
      <c r="V78" s="35">
        <v>0</v>
      </c>
    </row>
    <row r="79" spans="1:22" s="12" customFormat="1" ht="18.75" customHeight="1" x14ac:dyDescent="0.2">
      <c r="A79" s="81"/>
      <c r="B79" s="82"/>
      <c r="C79" s="83"/>
      <c r="D79" s="82"/>
      <c r="E79" s="82"/>
      <c r="F79" s="84"/>
      <c r="G79" s="85"/>
      <c r="H79" s="86"/>
      <c r="I79" s="85"/>
      <c r="J79" s="85"/>
      <c r="K79" s="85"/>
      <c r="L79" s="87"/>
      <c r="M79" s="87"/>
      <c r="N79" s="88"/>
      <c r="O79" s="88"/>
      <c r="P79" s="89"/>
      <c r="Q79" s="88"/>
      <c r="R79" s="88"/>
      <c r="S79" s="90"/>
      <c r="T79" s="91"/>
      <c r="U79" s="91"/>
      <c r="V79" s="92"/>
    </row>
    <row r="80" spans="1:22" s="12" customFormat="1" ht="84" customHeight="1" x14ac:dyDescent="0.2">
      <c r="A80" s="9" t="s">
        <v>21</v>
      </c>
      <c r="B80" s="14">
        <v>13</v>
      </c>
      <c r="C80" s="11">
        <v>30</v>
      </c>
      <c r="D80" s="14" t="s">
        <v>17</v>
      </c>
      <c r="E80" s="14">
        <v>1</v>
      </c>
      <c r="F80" s="10" t="s">
        <v>68</v>
      </c>
      <c r="G80" s="31">
        <v>10126.08</v>
      </c>
      <c r="H80" s="37">
        <v>0</v>
      </c>
      <c r="I80" s="31">
        <v>742.04</v>
      </c>
      <c r="J80" s="31">
        <v>415.82</v>
      </c>
      <c r="K80" s="31">
        <v>490.7</v>
      </c>
      <c r="L80" s="36">
        <f t="shared" si="6"/>
        <v>303.7824</v>
      </c>
      <c r="M80" s="36">
        <f t="shared" si="1"/>
        <v>1367.0208</v>
      </c>
      <c r="N80" s="33">
        <f t="shared" si="2"/>
        <v>303.7824</v>
      </c>
      <c r="O80" s="33">
        <f t="shared" si="3"/>
        <v>488.07705599999997</v>
      </c>
      <c r="P80" s="34">
        <f t="shared" si="4"/>
        <v>202.52160000000001</v>
      </c>
      <c r="Q80" s="33">
        <v>0</v>
      </c>
      <c r="R80" s="33">
        <v>0</v>
      </c>
      <c r="S80" s="29">
        <f t="shared" ref="S80:S96" si="10">(G80/30)*50</f>
        <v>16876.8</v>
      </c>
      <c r="T80" s="27">
        <f t="shared" si="5"/>
        <v>2013.0704000000001</v>
      </c>
      <c r="U80" s="27">
        <f>(G80+I80+J80+K80+L80)/2</f>
        <v>6039.2111999999997</v>
      </c>
      <c r="V80" s="35">
        <v>0</v>
      </c>
    </row>
    <row r="81" spans="1:22" s="12" customFormat="1" ht="84" customHeight="1" x14ac:dyDescent="0.2">
      <c r="A81" s="9" t="s">
        <v>21</v>
      </c>
      <c r="B81" s="14">
        <v>13</v>
      </c>
      <c r="C81" s="11">
        <v>30</v>
      </c>
      <c r="D81" s="14" t="s">
        <v>17</v>
      </c>
      <c r="E81" s="14">
        <v>1</v>
      </c>
      <c r="F81" s="10" t="s">
        <v>68</v>
      </c>
      <c r="G81" s="31">
        <v>10126.08</v>
      </c>
      <c r="H81" s="37">
        <v>0</v>
      </c>
      <c r="I81" s="31">
        <v>742</v>
      </c>
      <c r="J81" s="31">
        <v>415.82</v>
      </c>
      <c r="K81" s="31">
        <v>420.6</v>
      </c>
      <c r="L81" s="36">
        <f t="shared" si="6"/>
        <v>303.7824</v>
      </c>
      <c r="M81" s="36">
        <f t="shared" si="1"/>
        <v>1367.0208</v>
      </c>
      <c r="N81" s="33">
        <f t="shared" si="2"/>
        <v>303.7824</v>
      </c>
      <c r="O81" s="33">
        <f t="shared" si="3"/>
        <v>488.07705599999997</v>
      </c>
      <c r="P81" s="34">
        <f t="shared" si="4"/>
        <v>202.52160000000001</v>
      </c>
      <c r="Q81" s="33">
        <v>0</v>
      </c>
      <c r="R81" s="33">
        <v>0</v>
      </c>
      <c r="S81" s="29">
        <f>(G81/30)*50</f>
        <v>16876.8</v>
      </c>
      <c r="T81" s="27">
        <f t="shared" si="5"/>
        <v>2001.3804</v>
      </c>
      <c r="U81" s="27">
        <f>(G81+I81+J81+K81+L81)/2</f>
        <v>6004.1412</v>
      </c>
      <c r="V81" s="35">
        <v>0</v>
      </c>
    </row>
    <row r="82" spans="1:22" s="12" customFormat="1" ht="84" customHeight="1" x14ac:dyDescent="0.2">
      <c r="A82" s="9" t="s">
        <v>69</v>
      </c>
      <c r="B82" s="14">
        <v>19</v>
      </c>
      <c r="C82" s="11">
        <v>40</v>
      </c>
      <c r="D82" s="14" t="s">
        <v>11</v>
      </c>
      <c r="E82" s="14">
        <v>1</v>
      </c>
      <c r="F82" s="10" t="s">
        <v>68</v>
      </c>
      <c r="G82" s="31">
        <v>24533</v>
      </c>
      <c r="H82" s="37">
        <v>0</v>
      </c>
      <c r="I82" s="31">
        <v>1549</v>
      </c>
      <c r="J82" s="31">
        <v>1016</v>
      </c>
      <c r="K82" s="31">
        <v>0</v>
      </c>
      <c r="L82" s="36">
        <v>0</v>
      </c>
      <c r="M82" s="36">
        <f t="shared" ref="M82:M96" si="11">G82*13.5%</f>
        <v>3311.9550000000004</v>
      </c>
      <c r="N82" s="33">
        <f t="shared" ref="N82:N96" si="12">G82*3%</f>
        <v>735.99</v>
      </c>
      <c r="O82" s="33">
        <f t="shared" ref="O82:O96" si="13">G82*4.82%</f>
        <v>1182.4906000000001</v>
      </c>
      <c r="P82" s="34">
        <f t="shared" ref="P82:P96" si="14">G82*2%</f>
        <v>490.66</v>
      </c>
      <c r="Q82" s="33">
        <v>0</v>
      </c>
      <c r="R82" s="33">
        <v>0</v>
      </c>
      <c r="S82" s="29">
        <f t="shared" si="10"/>
        <v>40888.333333333336</v>
      </c>
      <c r="T82" s="27">
        <f t="shared" ref="T82:T96" si="15">((G82+I82+J82+K82+L82)/30)*5</f>
        <v>4516.333333333333</v>
      </c>
      <c r="U82" s="27">
        <f t="shared" si="8"/>
        <v>12266.5</v>
      </c>
      <c r="V82" s="35">
        <v>0</v>
      </c>
    </row>
    <row r="83" spans="1:22" s="12" customFormat="1" ht="84" customHeight="1" x14ac:dyDescent="0.2">
      <c r="A83" s="9" t="s">
        <v>70</v>
      </c>
      <c r="B83" s="14">
        <v>11</v>
      </c>
      <c r="C83" s="11">
        <v>40</v>
      </c>
      <c r="D83" s="43" t="s">
        <v>17</v>
      </c>
      <c r="E83" s="14">
        <v>1</v>
      </c>
      <c r="F83" s="10" t="s">
        <v>68</v>
      </c>
      <c r="G83" s="31">
        <v>12733</v>
      </c>
      <c r="H83" s="37">
        <v>0</v>
      </c>
      <c r="I83" s="31">
        <v>1068</v>
      </c>
      <c r="J83" s="31">
        <v>679</v>
      </c>
      <c r="K83" s="31">
        <v>0</v>
      </c>
      <c r="L83" s="36">
        <v>0</v>
      </c>
      <c r="M83" s="36">
        <f t="shared" si="11"/>
        <v>1718.9550000000002</v>
      </c>
      <c r="N83" s="33">
        <f t="shared" si="12"/>
        <v>381.99</v>
      </c>
      <c r="O83" s="33">
        <f t="shared" si="13"/>
        <v>613.73059999999998</v>
      </c>
      <c r="P83" s="34">
        <f t="shared" si="14"/>
        <v>254.66</v>
      </c>
      <c r="Q83" s="33">
        <v>0</v>
      </c>
      <c r="R83" s="33">
        <v>0</v>
      </c>
      <c r="S83" s="29">
        <f t="shared" si="10"/>
        <v>21221.666666666668</v>
      </c>
      <c r="T83" s="27">
        <f t="shared" si="15"/>
        <v>2413.3333333333335</v>
      </c>
      <c r="U83" s="27">
        <f t="shared" si="8"/>
        <v>6366.5</v>
      </c>
      <c r="V83" s="35">
        <v>0</v>
      </c>
    </row>
    <row r="84" spans="1:22" s="12" customFormat="1" ht="54.75" customHeight="1" x14ac:dyDescent="0.2">
      <c r="A84" s="9" t="s">
        <v>22</v>
      </c>
      <c r="B84" s="14">
        <v>23</v>
      </c>
      <c r="C84" s="11">
        <v>40</v>
      </c>
      <c r="D84" s="14" t="s">
        <v>11</v>
      </c>
      <c r="E84" s="14">
        <v>1</v>
      </c>
      <c r="F84" s="13" t="s">
        <v>68</v>
      </c>
      <c r="G84" s="38">
        <v>38208</v>
      </c>
      <c r="H84" s="33">
        <v>0</v>
      </c>
      <c r="I84" s="38">
        <v>1808</v>
      </c>
      <c r="J84" s="38">
        <v>1299</v>
      </c>
      <c r="K84" s="39">
        <v>0</v>
      </c>
      <c r="L84" s="36">
        <v>0</v>
      </c>
      <c r="M84" s="36">
        <f t="shared" si="11"/>
        <v>5158.08</v>
      </c>
      <c r="N84" s="33">
        <f t="shared" si="12"/>
        <v>1146.24</v>
      </c>
      <c r="O84" s="33">
        <f t="shared" si="13"/>
        <v>1841.6256000000001</v>
      </c>
      <c r="P84" s="34">
        <f t="shared" si="14"/>
        <v>764.16</v>
      </c>
      <c r="Q84" s="33">
        <v>0</v>
      </c>
      <c r="R84" s="33">
        <v>0</v>
      </c>
      <c r="S84" s="29">
        <f>(G84/30)*50</f>
        <v>63679.999999999993</v>
      </c>
      <c r="T84" s="27">
        <f t="shared" si="15"/>
        <v>6885.8333333333339</v>
      </c>
      <c r="U84" s="27">
        <f t="shared" si="8"/>
        <v>19104</v>
      </c>
      <c r="V84" s="35">
        <v>0</v>
      </c>
    </row>
    <row r="85" spans="1:22" s="12" customFormat="1" ht="54.75" customHeight="1" x14ac:dyDescent="0.2">
      <c r="A85" s="23" t="s">
        <v>71</v>
      </c>
      <c r="B85" s="16">
        <v>17</v>
      </c>
      <c r="C85" s="23">
        <v>40</v>
      </c>
      <c r="D85" s="23" t="s">
        <v>11</v>
      </c>
      <c r="E85" s="14">
        <v>1</v>
      </c>
      <c r="F85" s="13" t="s">
        <v>68</v>
      </c>
      <c r="G85" s="38">
        <v>19532</v>
      </c>
      <c r="H85" s="33">
        <v>0</v>
      </c>
      <c r="I85" s="38">
        <v>1286</v>
      </c>
      <c r="J85" s="38">
        <v>857</v>
      </c>
      <c r="K85" s="39">
        <v>420.6</v>
      </c>
      <c r="L85" s="36">
        <v>0</v>
      </c>
      <c r="M85" s="36">
        <f t="shared" si="11"/>
        <v>2636.82</v>
      </c>
      <c r="N85" s="33">
        <f t="shared" si="12"/>
        <v>585.95999999999992</v>
      </c>
      <c r="O85" s="33">
        <f t="shared" si="13"/>
        <v>941.44240000000002</v>
      </c>
      <c r="P85" s="34">
        <f t="shared" si="14"/>
        <v>390.64</v>
      </c>
      <c r="Q85" s="33">
        <v>0</v>
      </c>
      <c r="R85" s="33">
        <v>0</v>
      </c>
      <c r="S85" s="29">
        <f t="shared" si="10"/>
        <v>32553.333333333336</v>
      </c>
      <c r="T85" s="27">
        <f t="shared" si="15"/>
        <v>3682.6</v>
      </c>
      <c r="U85" s="27">
        <f t="shared" si="8"/>
        <v>9766</v>
      </c>
      <c r="V85" s="35">
        <v>0</v>
      </c>
    </row>
    <row r="86" spans="1:22" s="12" customFormat="1" ht="54.75" customHeight="1" x14ac:dyDescent="0.2">
      <c r="A86" s="23" t="s">
        <v>72</v>
      </c>
      <c r="B86" s="16">
        <v>12</v>
      </c>
      <c r="C86" s="23">
        <v>40</v>
      </c>
      <c r="D86" s="23" t="s">
        <v>11</v>
      </c>
      <c r="E86" s="14">
        <v>1</v>
      </c>
      <c r="F86" s="13" t="s">
        <v>68</v>
      </c>
      <c r="G86" s="38">
        <v>12798</v>
      </c>
      <c r="H86" s="33">
        <v>0</v>
      </c>
      <c r="I86" s="38">
        <v>1099</v>
      </c>
      <c r="J86" s="38">
        <v>689</v>
      </c>
      <c r="K86" s="39">
        <v>0</v>
      </c>
      <c r="L86" s="36">
        <v>0</v>
      </c>
      <c r="M86" s="36">
        <f t="shared" si="11"/>
        <v>1727.73</v>
      </c>
      <c r="N86" s="33">
        <f t="shared" si="12"/>
        <v>383.94</v>
      </c>
      <c r="O86" s="33">
        <f t="shared" si="13"/>
        <v>616.86360000000002</v>
      </c>
      <c r="P86" s="34">
        <f t="shared" si="14"/>
        <v>255.96</v>
      </c>
      <c r="Q86" s="33">
        <v>0</v>
      </c>
      <c r="R86" s="33">
        <v>0</v>
      </c>
      <c r="S86" s="29">
        <f>(G86/30)*50</f>
        <v>21330</v>
      </c>
      <c r="T86" s="27">
        <f t="shared" si="15"/>
        <v>2431</v>
      </c>
      <c r="U86" s="27">
        <f t="shared" si="8"/>
        <v>6399</v>
      </c>
      <c r="V86" s="35">
        <v>0</v>
      </c>
    </row>
    <row r="87" spans="1:22" s="12" customFormat="1" ht="54.75" customHeight="1" x14ac:dyDescent="0.2">
      <c r="A87" s="23" t="s">
        <v>21</v>
      </c>
      <c r="B87" s="16">
        <v>13</v>
      </c>
      <c r="C87" s="23">
        <v>40</v>
      </c>
      <c r="D87" s="23" t="s">
        <v>11</v>
      </c>
      <c r="E87" s="14">
        <v>1</v>
      </c>
      <c r="F87" s="13" t="s">
        <v>68</v>
      </c>
      <c r="G87" s="38">
        <v>12814</v>
      </c>
      <c r="H87" s="33">
        <v>0</v>
      </c>
      <c r="I87" s="38">
        <v>1128</v>
      </c>
      <c r="J87" s="38">
        <v>703</v>
      </c>
      <c r="K87" s="39">
        <v>0</v>
      </c>
      <c r="L87" s="36">
        <v>0</v>
      </c>
      <c r="M87" s="36">
        <f t="shared" si="11"/>
        <v>1729.89</v>
      </c>
      <c r="N87" s="33">
        <f t="shared" si="12"/>
        <v>384.41999999999996</v>
      </c>
      <c r="O87" s="33">
        <f t="shared" si="13"/>
        <v>617.63480000000004</v>
      </c>
      <c r="P87" s="34">
        <f t="shared" si="14"/>
        <v>256.28000000000003</v>
      </c>
      <c r="Q87" s="33">
        <v>0</v>
      </c>
      <c r="R87" s="33">
        <v>0</v>
      </c>
      <c r="S87" s="29">
        <f t="shared" si="10"/>
        <v>21356.666666666668</v>
      </c>
      <c r="T87" s="27">
        <f t="shared" si="15"/>
        <v>2440.8333333333335</v>
      </c>
      <c r="U87" s="27">
        <f t="shared" si="8"/>
        <v>6407</v>
      </c>
      <c r="V87" s="35"/>
    </row>
    <row r="88" spans="1:22" s="12" customFormat="1" ht="54.75" customHeight="1" x14ac:dyDescent="0.2">
      <c r="A88" s="23" t="s">
        <v>29</v>
      </c>
      <c r="B88" s="16">
        <v>14</v>
      </c>
      <c r="C88" s="23">
        <v>40</v>
      </c>
      <c r="D88" s="23" t="s">
        <v>11</v>
      </c>
      <c r="E88" s="14">
        <v>1</v>
      </c>
      <c r="F88" s="13" t="s">
        <v>68</v>
      </c>
      <c r="G88" s="38">
        <v>13967</v>
      </c>
      <c r="H88" s="33">
        <v>0</v>
      </c>
      <c r="I88" s="38">
        <v>1163</v>
      </c>
      <c r="J88" s="38">
        <v>722</v>
      </c>
      <c r="K88" s="39">
        <v>0</v>
      </c>
      <c r="L88" s="36">
        <v>0</v>
      </c>
      <c r="M88" s="36">
        <f t="shared" si="11"/>
        <v>1885.5450000000001</v>
      </c>
      <c r="N88" s="33">
        <f t="shared" si="12"/>
        <v>419.01</v>
      </c>
      <c r="O88" s="33">
        <f t="shared" si="13"/>
        <v>673.20939999999996</v>
      </c>
      <c r="P88" s="34">
        <f t="shared" si="14"/>
        <v>279.34000000000003</v>
      </c>
      <c r="Q88" s="33">
        <v>0</v>
      </c>
      <c r="R88" s="33">
        <v>0</v>
      </c>
      <c r="S88" s="29">
        <f t="shared" si="10"/>
        <v>23278.333333333332</v>
      </c>
      <c r="T88" s="27">
        <f t="shared" si="15"/>
        <v>2642</v>
      </c>
      <c r="U88" s="27">
        <f t="shared" si="8"/>
        <v>6983.5</v>
      </c>
      <c r="V88" s="35"/>
    </row>
    <row r="89" spans="1:22" s="12" customFormat="1" ht="16.5" customHeight="1" x14ac:dyDescent="0.2">
      <c r="A89" s="23"/>
      <c r="B89" s="16"/>
      <c r="C89" s="23"/>
      <c r="D89" s="23"/>
      <c r="E89" s="14"/>
      <c r="F89" s="13"/>
      <c r="G89" s="38"/>
      <c r="H89" s="33"/>
      <c r="I89" s="38"/>
      <c r="J89" s="38"/>
      <c r="K89" s="39"/>
      <c r="L89" s="36"/>
      <c r="M89" s="36"/>
      <c r="N89" s="33"/>
      <c r="O89" s="33"/>
      <c r="P89" s="34"/>
      <c r="Q89" s="33"/>
      <c r="R89" s="33"/>
      <c r="S89" s="29"/>
      <c r="T89" s="27"/>
      <c r="U89" s="27"/>
      <c r="V89" s="35"/>
    </row>
    <row r="90" spans="1:22" s="12" customFormat="1" ht="54.75" customHeight="1" x14ac:dyDescent="0.2">
      <c r="A90" s="23" t="s">
        <v>21</v>
      </c>
      <c r="B90" s="16">
        <v>13</v>
      </c>
      <c r="C90" s="23">
        <v>40</v>
      </c>
      <c r="D90" s="23" t="s">
        <v>17</v>
      </c>
      <c r="E90" s="14">
        <v>1</v>
      </c>
      <c r="F90" s="13" t="s">
        <v>73</v>
      </c>
      <c r="G90" s="38">
        <v>13144.7</v>
      </c>
      <c r="H90" s="33">
        <v>0</v>
      </c>
      <c r="I90" s="38">
        <v>812.64</v>
      </c>
      <c r="J90" s="38">
        <v>703</v>
      </c>
      <c r="K90" s="39">
        <v>490.7</v>
      </c>
      <c r="L90" s="36">
        <f t="shared" ref="L90:L91" si="16">G90*3%</f>
        <v>394.34100000000001</v>
      </c>
      <c r="M90" s="36">
        <f t="shared" si="11"/>
        <v>1774.5345000000002</v>
      </c>
      <c r="N90" s="33">
        <f t="shared" si="12"/>
        <v>394.34100000000001</v>
      </c>
      <c r="O90" s="33">
        <f t="shared" si="13"/>
        <v>633.57454000000007</v>
      </c>
      <c r="P90" s="34">
        <f t="shared" si="14"/>
        <v>262.89400000000001</v>
      </c>
      <c r="Q90" s="33">
        <v>0</v>
      </c>
      <c r="R90" s="33">
        <v>0</v>
      </c>
      <c r="S90" s="29">
        <f t="shared" si="10"/>
        <v>21907.833333333336</v>
      </c>
      <c r="T90" s="27">
        <f t="shared" si="15"/>
        <v>2590.8968333333337</v>
      </c>
      <c r="U90" s="27">
        <f>(G90+I90+J90+K90+L90)/2</f>
        <v>7772.6905000000006</v>
      </c>
      <c r="V90" s="35"/>
    </row>
    <row r="91" spans="1:22" s="12" customFormat="1" ht="54.75" customHeight="1" x14ac:dyDescent="0.2">
      <c r="A91" s="23" t="s">
        <v>21</v>
      </c>
      <c r="B91" s="16">
        <v>13</v>
      </c>
      <c r="C91" s="23">
        <v>40</v>
      </c>
      <c r="D91" s="23" t="s">
        <v>17</v>
      </c>
      <c r="E91" s="14">
        <v>1</v>
      </c>
      <c r="F91" s="13" t="s">
        <v>73</v>
      </c>
      <c r="G91" s="38">
        <v>13144.7</v>
      </c>
      <c r="H91" s="33">
        <v>0</v>
      </c>
      <c r="I91" s="38">
        <v>812.64</v>
      </c>
      <c r="J91" s="38">
        <v>703</v>
      </c>
      <c r="K91" s="39">
        <v>210.3</v>
      </c>
      <c r="L91" s="36">
        <f t="shared" si="16"/>
        <v>394.34100000000001</v>
      </c>
      <c r="M91" s="36">
        <f t="shared" si="11"/>
        <v>1774.5345000000002</v>
      </c>
      <c r="N91" s="33">
        <f t="shared" si="12"/>
        <v>394.34100000000001</v>
      </c>
      <c r="O91" s="33">
        <f t="shared" si="13"/>
        <v>633.57454000000007</v>
      </c>
      <c r="P91" s="34">
        <f t="shared" si="14"/>
        <v>262.89400000000001</v>
      </c>
      <c r="Q91" s="33">
        <v>0</v>
      </c>
      <c r="R91" s="33">
        <v>0</v>
      </c>
      <c r="S91" s="29">
        <f>(G91/30)*50</f>
        <v>21907.833333333336</v>
      </c>
      <c r="T91" s="27">
        <f t="shared" si="15"/>
        <v>2544.1635000000001</v>
      </c>
      <c r="U91" s="27">
        <f>(G91+I91+J91+K91+L91)/2</f>
        <v>7632.4904999999999</v>
      </c>
      <c r="V91" s="35"/>
    </row>
    <row r="92" spans="1:22" s="12" customFormat="1" ht="54.75" customHeight="1" x14ac:dyDescent="0.2">
      <c r="A92" s="23" t="s">
        <v>74</v>
      </c>
      <c r="B92" s="16">
        <v>21</v>
      </c>
      <c r="C92" s="23">
        <v>40</v>
      </c>
      <c r="D92" s="23" t="s">
        <v>11</v>
      </c>
      <c r="E92" s="14">
        <v>1</v>
      </c>
      <c r="F92" s="13" t="s">
        <v>73</v>
      </c>
      <c r="G92" s="52">
        <v>30883</v>
      </c>
      <c r="H92" s="42">
        <v>0</v>
      </c>
      <c r="I92" s="52">
        <v>1671</v>
      </c>
      <c r="J92" s="52">
        <v>1133</v>
      </c>
      <c r="K92" s="39">
        <v>0</v>
      </c>
      <c r="L92" s="36">
        <v>0</v>
      </c>
      <c r="M92" s="36">
        <f t="shared" si="11"/>
        <v>4169.2049999999999</v>
      </c>
      <c r="N92" s="33">
        <f t="shared" si="12"/>
        <v>926.49</v>
      </c>
      <c r="O92" s="33">
        <f t="shared" si="13"/>
        <v>1488.5606</v>
      </c>
      <c r="P92" s="34">
        <f t="shared" si="14"/>
        <v>617.66</v>
      </c>
      <c r="Q92" s="33">
        <v>0</v>
      </c>
      <c r="R92" s="33">
        <v>0</v>
      </c>
      <c r="S92" s="29">
        <f t="shared" si="10"/>
        <v>51471.666666666672</v>
      </c>
      <c r="T92" s="27">
        <f t="shared" si="15"/>
        <v>5614.5</v>
      </c>
      <c r="U92" s="27">
        <f t="shared" si="8"/>
        <v>15441.5</v>
      </c>
      <c r="V92" s="35"/>
    </row>
    <row r="93" spans="1:22" s="12" customFormat="1" ht="54.75" customHeight="1" x14ac:dyDescent="0.2">
      <c r="A93" s="23" t="s">
        <v>22</v>
      </c>
      <c r="B93" s="16">
        <v>23</v>
      </c>
      <c r="C93" s="23">
        <v>40</v>
      </c>
      <c r="D93" s="23" t="s">
        <v>11</v>
      </c>
      <c r="E93" s="14">
        <v>1</v>
      </c>
      <c r="F93" s="13" t="s">
        <v>73</v>
      </c>
      <c r="G93" s="38">
        <v>38208</v>
      </c>
      <c r="H93" s="33">
        <v>0</v>
      </c>
      <c r="I93" s="38">
        <v>1808</v>
      </c>
      <c r="J93" s="38">
        <v>1299</v>
      </c>
      <c r="K93" s="39">
        <v>0</v>
      </c>
      <c r="L93" s="36">
        <v>0</v>
      </c>
      <c r="M93" s="36">
        <f t="shared" si="11"/>
        <v>5158.08</v>
      </c>
      <c r="N93" s="33">
        <f t="shared" si="12"/>
        <v>1146.24</v>
      </c>
      <c r="O93" s="33">
        <f t="shared" si="13"/>
        <v>1841.6256000000001</v>
      </c>
      <c r="P93" s="34">
        <f t="shared" si="14"/>
        <v>764.16</v>
      </c>
      <c r="Q93" s="33">
        <v>0</v>
      </c>
      <c r="R93" s="33">
        <v>0</v>
      </c>
      <c r="S93" s="29">
        <f t="shared" si="10"/>
        <v>63679.999999999993</v>
      </c>
      <c r="T93" s="27">
        <f t="shared" si="15"/>
        <v>6885.8333333333339</v>
      </c>
      <c r="U93" s="27">
        <f t="shared" si="8"/>
        <v>19104</v>
      </c>
      <c r="V93" s="35"/>
    </row>
    <row r="94" spans="1:22" s="12" customFormat="1" ht="54.75" customHeight="1" x14ac:dyDescent="0.2">
      <c r="A94" s="23" t="s">
        <v>75</v>
      </c>
      <c r="B94" s="16">
        <v>16</v>
      </c>
      <c r="C94" s="23">
        <v>40</v>
      </c>
      <c r="D94" s="23" t="s">
        <v>11</v>
      </c>
      <c r="E94" s="14">
        <v>1</v>
      </c>
      <c r="F94" s="13" t="s">
        <v>73</v>
      </c>
      <c r="G94" s="38">
        <v>17213</v>
      </c>
      <c r="H94" s="33">
        <v>0</v>
      </c>
      <c r="I94" s="38">
        <v>1247</v>
      </c>
      <c r="J94" s="38">
        <v>779</v>
      </c>
      <c r="K94" s="39">
        <v>0</v>
      </c>
      <c r="L94" s="36">
        <v>0</v>
      </c>
      <c r="M94" s="36">
        <f t="shared" si="11"/>
        <v>2323.7550000000001</v>
      </c>
      <c r="N94" s="33">
        <f t="shared" si="12"/>
        <v>516.39</v>
      </c>
      <c r="O94" s="33">
        <f t="shared" si="13"/>
        <v>829.66660000000002</v>
      </c>
      <c r="P94" s="34">
        <f t="shared" si="14"/>
        <v>344.26</v>
      </c>
      <c r="Q94" s="33">
        <v>0</v>
      </c>
      <c r="R94" s="33">
        <v>0</v>
      </c>
      <c r="S94" s="29">
        <f t="shared" si="10"/>
        <v>28688.333333333332</v>
      </c>
      <c r="T94" s="27">
        <f t="shared" si="15"/>
        <v>3206.5</v>
      </c>
      <c r="U94" s="27">
        <f t="shared" si="8"/>
        <v>8606.5</v>
      </c>
      <c r="V94" s="35"/>
    </row>
    <row r="95" spans="1:22" s="12" customFormat="1" ht="54.75" customHeight="1" x14ac:dyDescent="0.2">
      <c r="A95" s="23" t="s">
        <v>76</v>
      </c>
      <c r="B95" s="16">
        <v>15</v>
      </c>
      <c r="C95" s="23">
        <v>40</v>
      </c>
      <c r="D95" s="23" t="s">
        <v>11</v>
      </c>
      <c r="E95" s="14">
        <v>1</v>
      </c>
      <c r="F95" s="13" t="s">
        <v>73</v>
      </c>
      <c r="G95" s="38">
        <v>15425</v>
      </c>
      <c r="H95" s="33">
        <v>0</v>
      </c>
      <c r="I95" s="38">
        <v>1206</v>
      </c>
      <c r="J95" s="38">
        <v>755</v>
      </c>
      <c r="K95" s="39">
        <v>210.3</v>
      </c>
      <c r="L95" s="36">
        <v>0</v>
      </c>
      <c r="M95" s="36">
        <f t="shared" si="11"/>
        <v>2082.375</v>
      </c>
      <c r="N95" s="33">
        <f t="shared" si="12"/>
        <v>462.75</v>
      </c>
      <c r="O95" s="33">
        <f t="shared" si="13"/>
        <v>743.48500000000001</v>
      </c>
      <c r="P95" s="34">
        <f t="shared" si="14"/>
        <v>308.5</v>
      </c>
      <c r="Q95" s="33">
        <v>0</v>
      </c>
      <c r="R95" s="33">
        <v>0</v>
      </c>
      <c r="S95" s="29">
        <f t="shared" si="10"/>
        <v>25708.333333333332</v>
      </c>
      <c r="T95" s="27">
        <f t="shared" si="15"/>
        <v>2932.7166666666662</v>
      </c>
      <c r="U95" s="27">
        <f t="shared" si="8"/>
        <v>7712.5</v>
      </c>
      <c r="V95" s="35"/>
    </row>
    <row r="96" spans="1:22" s="12" customFormat="1" ht="54.75" customHeight="1" x14ac:dyDescent="0.2">
      <c r="A96" s="23" t="s">
        <v>77</v>
      </c>
      <c r="B96" s="16">
        <v>15</v>
      </c>
      <c r="C96" s="23">
        <v>40</v>
      </c>
      <c r="D96" s="23" t="s">
        <v>11</v>
      </c>
      <c r="E96" s="14">
        <v>1</v>
      </c>
      <c r="F96" s="15" t="s">
        <v>73</v>
      </c>
      <c r="G96" s="40">
        <v>15425</v>
      </c>
      <c r="H96" s="33">
        <v>0</v>
      </c>
      <c r="I96" s="40">
        <v>1206</v>
      </c>
      <c r="J96" s="40">
        <v>755</v>
      </c>
      <c r="K96" s="41">
        <v>0</v>
      </c>
      <c r="L96" s="36">
        <v>0</v>
      </c>
      <c r="M96" s="36">
        <f t="shared" si="11"/>
        <v>2082.375</v>
      </c>
      <c r="N96" s="33">
        <f t="shared" si="12"/>
        <v>462.75</v>
      </c>
      <c r="O96" s="33">
        <f t="shared" si="13"/>
        <v>743.48500000000001</v>
      </c>
      <c r="P96" s="34">
        <f t="shared" si="14"/>
        <v>308.5</v>
      </c>
      <c r="Q96" s="33">
        <v>0</v>
      </c>
      <c r="R96" s="33">
        <v>0</v>
      </c>
      <c r="S96" s="30">
        <f t="shared" si="10"/>
        <v>25708.333333333332</v>
      </c>
      <c r="T96" s="27">
        <f t="shared" si="15"/>
        <v>2897.6666666666665</v>
      </c>
      <c r="U96" s="28">
        <f t="shared" si="8"/>
        <v>7712.5</v>
      </c>
      <c r="V96" s="42"/>
    </row>
    <row r="97" spans="1:22" s="12" customFormat="1" ht="24" customHeight="1" x14ac:dyDescent="0.2">
      <c r="B97" s="16"/>
      <c r="C97" s="23"/>
      <c r="D97" s="96" t="s">
        <v>7</v>
      </c>
      <c r="E97" s="97"/>
      <c r="F97" s="98"/>
      <c r="G97" s="18">
        <f t="shared" ref="G97:H97" si="17">SUM(G8:G96)</f>
        <v>1611484.56</v>
      </c>
      <c r="H97" s="18">
        <f t="shared" si="17"/>
        <v>0</v>
      </c>
      <c r="I97" s="18">
        <f t="shared" ref="I97:Q97" si="18">SUM(I8:I96)</f>
        <v>102264.67999999998</v>
      </c>
      <c r="J97" s="18">
        <f t="shared" si="18"/>
        <v>68874.64</v>
      </c>
      <c r="K97" s="18">
        <f t="shared" si="18"/>
        <v>11215.999999999998</v>
      </c>
      <c r="L97" s="18">
        <f t="shared" si="18"/>
        <v>5739.1278000000011</v>
      </c>
      <c r="M97" s="18">
        <f t="shared" si="18"/>
        <v>217550.41560000001</v>
      </c>
      <c r="N97" s="18">
        <f t="shared" si="18"/>
        <v>48344.536799999994</v>
      </c>
      <c r="O97" s="18">
        <f t="shared" si="18"/>
        <v>77673.555791999999</v>
      </c>
      <c r="P97" s="18">
        <f t="shared" si="18"/>
        <v>32229.691199999997</v>
      </c>
      <c r="Q97" s="18">
        <f t="shared" si="18"/>
        <v>0</v>
      </c>
      <c r="R97" s="18">
        <v>0</v>
      </c>
      <c r="S97" s="18">
        <f>SUM(S8:S96)</f>
        <v>2685807.5999999996</v>
      </c>
      <c r="T97" s="18">
        <f>SUM(T8:T96)</f>
        <v>299929.83463333343</v>
      </c>
      <c r="U97" s="18">
        <f>SUM(U8:U96)</f>
        <v>792276.89390000014</v>
      </c>
      <c r="V97" s="18">
        <f>SUM(V8:V95)</f>
        <v>0</v>
      </c>
    </row>
    <row r="98" spans="1:22" ht="27" customHeight="1" x14ac:dyDescent="0.2">
      <c r="A98" s="20"/>
      <c r="B98" s="8"/>
      <c r="C98" s="8"/>
      <c r="D98" s="99" t="s">
        <v>79</v>
      </c>
      <c r="E98" s="100"/>
      <c r="F98" s="101"/>
      <c r="G98" s="19">
        <f>G97*12</f>
        <v>19337814.719999999</v>
      </c>
      <c r="H98" s="19">
        <f t="shared" ref="H98:P98" si="19">H97*12</f>
        <v>0</v>
      </c>
      <c r="I98" s="19">
        <f t="shared" si="19"/>
        <v>1227176.1599999997</v>
      </c>
      <c r="J98" s="19">
        <f t="shared" si="19"/>
        <v>826495.67999999993</v>
      </c>
      <c r="K98" s="19">
        <f t="shared" si="19"/>
        <v>134591.99999999997</v>
      </c>
      <c r="L98" s="19">
        <f t="shared" si="19"/>
        <v>68869.53360000001</v>
      </c>
      <c r="M98" s="19">
        <f t="shared" si="19"/>
        <v>2610604.9872000003</v>
      </c>
      <c r="N98" s="19">
        <f t="shared" si="19"/>
        <v>580134.4415999999</v>
      </c>
      <c r="O98" s="19">
        <f t="shared" si="19"/>
        <v>932082.66950399999</v>
      </c>
      <c r="P98" s="19">
        <f t="shared" si="19"/>
        <v>386756.29439999996</v>
      </c>
      <c r="Q98" s="3"/>
      <c r="R98" s="3"/>
    </row>
    <row r="99" spans="1:22" ht="27" customHeight="1" x14ac:dyDescent="0.2">
      <c r="B99" s="4"/>
      <c r="C99" s="4"/>
      <c r="D99" s="4"/>
      <c r="E99" s="4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"/>
      <c r="R99" s="24"/>
    </row>
    <row r="100" spans="1:22" s="2" customFormat="1" x14ac:dyDescent="0.2">
      <c r="A100" s="93" t="s">
        <v>94</v>
      </c>
      <c r="B100" s="93"/>
      <c r="C100" s="93"/>
      <c r="D100" s="93"/>
      <c r="E100" s="55"/>
      <c r="F100" s="1"/>
      <c r="H100" s="5"/>
      <c r="I100" s="5"/>
      <c r="J100" s="5"/>
      <c r="K100" s="5"/>
      <c r="L100" s="5"/>
      <c r="M100" s="5"/>
      <c r="N100" s="5"/>
      <c r="O100" s="1"/>
      <c r="P100" s="1"/>
      <c r="Q100" s="1"/>
      <c r="R100" s="25"/>
      <c r="S100" s="1"/>
    </row>
    <row r="101" spans="1:22" s="2" customFormat="1" ht="13.5" thickBot="1" x14ac:dyDescent="0.25">
      <c r="F101" s="1"/>
      <c r="H101" s="5"/>
      <c r="I101" s="5"/>
      <c r="J101" s="5"/>
      <c r="K101" s="5"/>
      <c r="L101" s="5"/>
      <c r="M101" s="5"/>
      <c r="N101" s="5"/>
      <c r="O101" s="1"/>
      <c r="P101" s="1"/>
      <c r="Q101" s="1"/>
      <c r="R101" s="1"/>
      <c r="S101" s="1"/>
    </row>
    <row r="102" spans="1:22" s="2" customFormat="1" ht="12.75" customHeight="1" x14ac:dyDescent="0.2">
      <c r="A102" s="57" t="s">
        <v>95</v>
      </c>
      <c r="B102" s="58"/>
      <c r="C102" s="58" t="s">
        <v>101</v>
      </c>
      <c r="D102" s="58"/>
      <c r="E102" s="58"/>
      <c r="F102" s="58"/>
      <c r="G102" s="58"/>
      <c r="H102" s="58"/>
      <c r="I102" s="58"/>
      <c r="J102" s="58"/>
      <c r="K102" s="61"/>
      <c r="L102" s="62"/>
      <c r="M102" s="5"/>
      <c r="N102" s="5"/>
      <c r="O102" s="1"/>
      <c r="P102" s="1"/>
      <c r="Q102" s="1"/>
      <c r="R102" s="26"/>
      <c r="S102" s="1"/>
    </row>
    <row r="103" spans="1:22" s="2" customFormat="1" ht="13.5" customHeight="1" thickBot="1" x14ac:dyDescent="0.25">
      <c r="A103" s="59"/>
      <c r="B103" s="60"/>
      <c r="C103" s="60"/>
      <c r="D103" s="60"/>
      <c r="E103" s="60"/>
      <c r="F103" s="60"/>
      <c r="G103" s="60"/>
      <c r="H103" s="60"/>
      <c r="I103" s="60"/>
      <c r="J103" s="60"/>
      <c r="K103" s="63"/>
      <c r="L103" s="64"/>
      <c r="M103" s="5"/>
      <c r="N103" s="5"/>
      <c r="O103" s="1"/>
      <c r="P103" s="1"/>
      <c r="Q103" s="1"/>
      <c r="R103" s="1"/>
      <c r="S103" s="1"/>
    </row>
    <row r="104" spans="1:22" s="2" customFormat="1" x14ac:dyDescent="0.2">
      <c r="F104" s="1"/>
      <c r="H104" s="5"/>
      <c r="I104" s="5"/>
      <c r="J104" s="5"/>
      <c r="K104" s="5"/>
      <c r="L104" s="5"/>
      <c r="M104" s="5"/>
      <c r="N104" s="5"/>
      <c r="O104" s="1"/>
      <c r="P104" s="1"/>
      <c r="Q104" s="1"/>
      <c r="R104" s="1"/>
      <c r="S104" s="1"/>
    </row>
    <row r="105" spans="1:22" s="2" customFormat="1" x14ac:dyDescent="0.2">
      <c r="F105" s="1"/>
      <c r="H105" s="5"/>
      <c r="I105" s="5"/>
      <c r="J105" s="5"/>
      <c r="K105" s="5"/>
      <c r="L105" s="5"/>
      <c r="M105" s="5"/>
      <c r="N105" s="5"/>
      <c r="O105" s="1"/>
      <c r="P105" s="1"/>
      <c r="Q105" s="1"/>
      <c r="R105" s="1"/>
      <c r="S105" s="1"/>
    </row>
    <row r="106" spans="1:22" s="2" customFormat="1" x14ac:dyDescent="0.2">
      <c r="F106" s="1"/>
      <c r="G106" s="5"/>
      <c r="H106" s="5"/>
      <c r="I106" s="5"/>
      <c r="J106" s="5"/>
      <c r="K106" s="5"/>
      <c r="L106" s="5"/>
      <c r="M106" s="5"/>
      <c r="N106" s="5"/>
      <c r="O106" s="6"/>
      <c r="P106" s="6"/>
      <c r="Q106" s="6"/>
      <c r="R106" s="6"/>
      <c r="S106" s="6"/>
      <c r="T106" s="5"/>
      <c r="U106" s="5"/>
      <c r="V106" s="5"/>
    </row>
    <row r="107" spans="1:22" s="2" customFormat="1" x14ac:dyDescent="0.2">
      <c r="F107" s="1"/>
      <c r="G107" s="56"/>
      <c r="H107" s="56"/>
      <c r="I107" s="56"/>
      <c r="J107" s="56"/>
      <c r="K107" s="56"/>
      <c r="L107" s="56"/>
      <c r="M107" s="56"/>
      <c r="N107" s="56"/>
      <c r="O107" s="26"/>
      <c r="P107" s="26"/>
      <c r="Q107" s="1"/>
      <c r="R107" s="1"/>
      <c r="S107" s="1"/>
    </row>
    <row r="108" spans="1:22" s="2" customFormat="1" x14ac:dyDescent="0.2">
      <c r="F108" s="1"/>
      <c r="H108" s="5"/>
      <c r="I108" s="5"/>
      <c r="J108" s="5"/>
      <c r="K108" s="5"/>
      <c r="L108" s="5"/>
      <c r="M108" s="5"/>
      <c r="N108" s="5"/>
      <c r="O108" s="1"/>
      <c r="P108" s="1"/>
      <c r="Q108" s="1"/>
      <c r="R108" s="1"/>
      <c r="S108" s="1"/>
    </row>
    <row r="109" spans="1:22" s="2" customFormat="1" x14ac:dyDescent="0.2">
      <c r="F109" s="1"/>
      <c r="H109" s="5"/>
      <c r="I109" s="5"/>
      <c r="J109" s="5"/>
      <c r="K109" s="5"/>
      <c r="L109" s="5"/>
      <c r="M109" s="5"/>
      <c r="N109" s="5"/>
      <c r="O109" s="1"/>
      <c r="P109" s="1"/>
      <c r="Q109" s="1"/>
      <c r="R109" s="1"/>
      <c r="S109" s="1"/>
    </row>
    <row r="110" spans="1:22" s="2" customFormat="1" x14ac:dyDescent="0.2">
      <c r="F110" s="1"/>
      <c r="H110" s="5"/>
      <c r="I110" s="5"/>
      <c r="J110" s="5"/>
      <c r="K110" s="5"/>
      <c r="L110" s="5"/>
      <c r="M110" s="5"/>
      <c r="N110" s="5"/>
      <c r="O110" s="1"/>
      <c r="P110" s="1"/>
      <c r="Q110" s="1"/>
      <c r="R110" s="1"/>
      <c r="S110" s="1"/>
    </row>
    <row r="111" spans="1:22" s="2" customFormat="1" x14ac:dyDescent="0.2">
      <c r="F111" s="1"/>
      <c r="H111" s="5"/>
      <c r="I111" s="5"/>
      <c r="J111" s="5"/>
      <c r="K111" s="5"/>
      <c r="L111" s="5"/>
      <c r="M111" s="5"/>
      <c r="N111" s="5"/>
      <c r="O111" s="1"/>
      <c r="P111" s="1"/>
      <c r="Q111" s="1"/>
      <c r="R111" s="1"/>
      <c r="S111" s="1"/>
    </row>
    <row r="112" spans="1:22" s="2" customFormat="1" x14ac:dyDescent="0.2">
      <c r="F112" s="1"/>
      <c r="H112" s="5"/>
      <c r="I112" s="5"/>
      <c r="J112" s="5"/>
      <c r="K112" s="5"/>
      <c r="L112" s="5"/>
      <c r="M112" s="5"/>
      <c r="N112" s="5"/>
      <c r="O112" s="1"/>
      <c r="P112" s="1"/>
      <c r="Q112" s="1"/>
      <c r="R112" s="1"/>
      <c r="S112" s="1"/>
    </row>
    <row r="113" spans="6:19" s="2" customFormat="1" x14ac:dyDescent="0.2">
      <c r="F113" s="1"/>
      <c r="H113" s="5"/>
      <c r="I113" s="5"/>
      <c r="J113" s="5"/>
      <c r="K113" s="5"/>
      <c r="L113" s="5"/>
      <c r="M113" s="5"/>
      <c r="N113" s="5"/>
      <c r="O113" s="1"/>
      <c r="P113" s="1"/>
      <c r="Q113" s="1"/>
      <c r="R113" s="1"/>
      <c r="S113" s="1"/>
    </row>
    <row r="114" spans="6:19" s="2" customFormat="1" x14ac:dyDescent="0.2">
      <c r="F114" s="1"/>
      <c r="H114" s="5"/>
      <c r="I114" s="5"/>
      <c r="J114" s="5"/>
      <c r="K114" s="5"/>
      <c r="L114" s="5"/>
      <c r="M114" s="5"/>
      <c r="N114" s="5"/>
      <c r="O114" s="1"/>
      <c r="P114" s="1"/>
      <c r="Q114" s="1"/>
      <c r="R114" s="1"/>
      <c r="S114" s="1"/>
    </row>
    <row r="115" spans="6:19" s="2" customFormat="1" x14ac:dyDescent="0.2">
      <c r="F115" s="1"/>
      <c r="H115" s="5"/>
      <c r="I115" s="5"/>
      <c r="J115" s="5"/>
      <c r="K115" s="5"/>
      <c r="L115" s="5"/>
      <c r="M115" s="5"/>
      <c r="N115" s="5"/>
      <c r="O115" s="1"/>
      <c r="P115" s="1"/>
      <c r="Q115" s="1"/>
      <c r="R115" s="1"/>
      <c r="S115" s="1"/>
    </row>
    <row r="116" spans="6:19" s="2" customFormat="1" x14ac:dyDescent="0.2">
      <c r="F116" s="1"/>
      <c r="H116" s="5"/>
      <c r="I116" s="5"/>
      <c r="J116" s="5"/>
      <c r="K116" s="5"/>
      <c r="L116" s="5"/>
      <c r="M116" s="5"/>
      <c r="N116" s="5"/>
      <c r="O116" s="1"/>
      <c r="P116" s="1"/>
      <c r="Q116" s="1"/>
      <c r="R116" s="1"/>
      <c r="S116" s="1"/>
    </row>
    <row r="117" spans="6:19" s="2" customFormat="1" x14ac:dyDescent="0.2">
      <c r="F117" s="1"/>
      <c r="H117" s="5"/>
      <c r="I117" s="5"/>
      <c r="J117" s="5"/>
      <c r="K117" s="5"/>
      <c r="L117" s="5"/>
      <c r="M117" s="5"/>
      <c r="N117" s="5"/>
      <c r="O117" s="1"/>
      <c r="P117" s="1"/>
      <c r="Q117" s="1"/>
      <c r="R117" s="1"/>
      <c r="S117" s="1"/>
    </row>
    <row r="118" spans="6:19" s="2" customFormat="1" x14ac:dyDescent="0.2">
      <c r="F118" s="1"/>
      <c r="H118" s="5"/>
      <c r="I118" s="5"/>
      <c r="J118" s="5"/>
      <c r="K118" s="5"/>
      <c r="L118" s="5"/>
      <c r="M118" s="5"/>
      <c r="N118" s="5"/>
      <c r="O118" s="1"/>
      <c r="P118" s="1"/>
      <c r="Q118" s="1"/>
      <c r="R118" s="1"/>
      <c r="S118" s="1"/>
    </row>
    <row r="119" spans="6:19" s="2" customFormat="1" x14ac:dyDescent="0.2">
      <c r="F119" s="1"/>
      <c r="H119" s="5"/>
      <c r="I119" s="5"/>
      <c r="J119" s="5"/>
      <c r="K119" s="5"/>
      <c r="L119" s="5"/>
      <c r="M119" s="5"/>
      <c r="N119" s="5"/>
      <c r="O119" s="1"/>
      <c r="P119" s="1"/>
      <c r="Q119" s="1"/>
      <c r="R119" s="1"/>
      <c r="S119" s="1"/>
    </row>
    <row r="120" spans="6:19" s="2" customFormat="1" x14ac:dyDescent="0.2">
      <c r="F120" s="1"/>
      <c r="H120" s="5"/>
      <c r="I120" s="5"/>
      <c r="J120" s="5"/>
      <c r="K120" s="5"/>
      <c r="L120" s="5"/>
      <c r="M120" s="5"/>
      <c r="N120" s="5"/>
      <c r="O120" s="1"/>
      <c r="P120" s="1"/>
      <c r="Q120" s="1"/>
      <c r="R120" s="1"/>
      <c r="S120" s="1"/>
    </row>
    <row r="121" spans="6:19" s="2" customFormat="1" x14ac:dyDescent="0.2">
      <c r="F121" s="1"/>
      <c r="H121" s="5"/>
      <c r="I121" s="5"/>
      <c r="J121" s="5"/>
      <c r="K121" s="5"/>
      <c r="L121" s="5"/>
      <c r="M121" s="5"/>
      <c r="N121" s="5"/>
      <c r="O121" s="1"/>
      <c r="P121" s="1"/>
      <c r="Q121" s="1"/>
      <c r="R121" s="1"/>
      <c r="S121" s="1"/>
    </row>
    <row r="122" spans="6:19" s="2" customFormat="1" x14ac:dyDescent="0.2">
      <c r="F122" s="1"/>
      <c r="H122" s="5"/>
      <c r="I122" s="5"/>
      <c r="J122" s="5"/>
      <c r="K122" s="5"/>
      <c r="L122" s="5"/>
      <c r="M122" s="5"/>
      <c r="N122" s="5"/>
      <c r="O122" s="1"/>
      <c r="P122" s="1"/>
      <c r="Q122" s="1"/>
      <c r="R122" s="1"/>
      <c r="S122" s="1"/>
    </row>
    <row r="123" spans="6:19" s="2" customFormat="1" x14ac:dyDescent="0.2">
      <c r="F123" s="1"/>
      <c r="H123" s="5"/>
      <c r="I123" s="5"/>
      <c r="J123" s="5"/>
      <c r="K123" s="5"/>
      <c r="L123" s="5"/>
      <c r="M123" s="5"/>
      <c r="N123" s="5"/>
      <c r="O123" s="1"/>
      <c r="P123" s="1"/>
      <c r="Q123" s="1"/>
      <c r="R123" s="1"/>
      <c r="S123" s="1"/>
    </row>
    <row r="124" spans="6:19" s="2" customFormat="1" x14ac:dyDescent="0.2">
      <c r="F124" s="1"/>
      <c r="H124" s="5"/>
      <c r="I124" s="5"/>
      <c r="J124" s="5"/>
      <c r="K124" s="5"/>
      <c r="L124" s="5"/>
      <c r="M124" s="5"/>
      <c r="N124" s="5"/>
      <c r="O124" s="1"/>
      <c r="P124" s="1"/>
      <c r="Q124" s="1"/>
      <c r="R124" s="1"/>
      <c r="S124" s="1"/>
    </row>
    <row r="125" spans="6:19" s="2" customFormat="1" x14ac:dyDescent="0.2">
      <c r="F125" s="1"/>
      <c r="H125" s="5"/>
      <c r="I125" s="5"/>
      <c r="J125" s="5"/>
      <c r="K125" s="5"/>
      <c r="L125" s="5"/>
      <c r="M125" s="5"/>
      <c r="N125" s="5"/>
      <c r="O125" s="1"/>
      <c r="P125" s="1"/>
      <c r="Q125" s="1"/>
      <c r="R125" s="1"/>
      <c r="S125" s="1"/>
    </row>
    <row r="126" spans="6:19" s="2" customFormat="1" x14ac:dyDescent="0.2">
      <c r="F126" s="1"/>
      <c r="H126" s="5"/>
      <c r="I126" s="5"/>
      <c r="J126" s="5"/>
      <c r="K126" s="5"/>
      <c r="L126" s="5"/>
      <c r="M126" s="5"/>
      <c r="N126" s="5"/>
      <c r="O126" s="1"/>
      <c r="P126" s="1"/>
      <c r="Q126" s="1"/>
      <c r="R126" s="1"/>
      <c r="S126" s="1"/>
    </row>
    <row r="127" spans="6:19" s="2" customFormat="1" x14ac:dyDescent="0.2">
      <c r="F127" s="1"/>
      <c r="H127" s="5"/>
      <c r="I127" s="5"/>
      <c r="J127" s="5"/>
      <c r="K127" s="5"/>
      <c r="L127" s="5"/>
      <c r="M127" s="5"/>
      <c r="N127" s="5"/>
      <c r="O127" s="1"/>
      <c r="P127" s="1"/>
      <c r="Q127" s="1"/>
      <c r="R127" s="1"/>
      <c r="S127" s="1"/>
    </row>
    <row r="128" spans="6:19" s="2" customFormat="1" x14ac:dyDescent="0.2">
      <c r="F128" s="1"/>
      <c r="H128" s="5"/>
      <c r="I128" s="5"/>
      <c r="J128" s="5"/>
      <c r="K128" s="5"/>
      <c r="L128" s="5"/>
      <c r="M128" s="5"/>
      <c r="N128" s="5"/>
      <c r="O128" s="1"/>
      <c r="P128" s="1"/>
      <c r="Q128" s="1"/>
      <c r="R128" s="1"/>
      <c r="S128" s="1"/>
    </row>
    <row r="129" spans="6:19" s="2" customFormat="1" x14ac:dyDescent="0.2">
      <c r="F129" s="1"/>
      <c r="H129" s="5"/>
      <c r="I129" s="5"/>
      <c r="J129" s="5"/>
      <c r="K129" s="5"/>
      <c r="L129" s="5"/>
      <c r="M129" s="5"/>
      <c r="N129" s="5"/>
      <c r="O129" s="1"/>
      <c r="P129" s="1"/>
      <c r="Q129" s="1"/>
      <c r="R129" s="1"/>
      <c r="S129" s="1"/>
    </row>
    <row r="130" spans="6:19" s="2" customFormat="1" x14ac:dyDescent="0.2">
      <c r="F130" s="1"/>
      <c r="H130" s="5"/>
      <c r="I130" s="5"/>
      <c r="J130" s="5"/>
      <c r="K130" s="5"/>
      <c r="L130" s="5"/>
      <c r="M130" s="5"/>
      <c r="N130" s="5"/>
      <c r="O130" s="1"/>
      <c r="P130" s="1"/>
      <c r="Q130" s="1"/>
      <c r="R130" s="1"/>
      <c r="S130" s="1"/>
    </row>
    <row r="131" spans="6:19" s="2" customFormat="1" x14ac:dyDescent="0.2">
      <c r="F131" s="1"/>
      <c r="H131" s="5"/>
      <c r="I131" s="5"/>
      <c r="J131" s="5"/>
      <c r="K131" s="5"/>
      <c r="L131" s="5"/>
      <c r="M131" s="5"/>
      <c r="N131" s="5"/>
      <c r="O131" s="1"/>
      <c r="P131" s="1"/>
      <c r="Q131" s="1"/>
      <c r="R131" s="1"/>
      <c r="S131" s="1"/>
    </row>
    <row r="132" spans="6:19" s="2" customFormat="1" x14ac:dyDescent="0.2">
      <c r="F132" s="1"/>
      <c r="H132" s="5"/>
      <c r="I132" s="5"/>
      <c r="J132" s="5"/>
      <c r="K132" s="5"/>
      <c r="L132" s="5"/>
      <c r="M132" s="5"/>
      <c r="N132" s="5"/>
      <c r="O132" s="1"/>
      <c r="P132" s="1"/>
      <c r="Q132" s="1"/>
      <c r="R132" s="1"/>
      <c r="S132" s="1"/>
    </row>
    <row r="133" spans="6:19" s="2" customFormat="1" x14ac:dyDescent="0.2">
      <c r="F133" s="1"/>
      <c r="H133" s="5"/>
      <c r="I133" s="5"/>
      <c r="J133" s="5"/>
      <c r="K133" s="5"/>
      <c r="L133" s="5"/>
      <c r="M133" s="5"/>
      <c r="N133" s="5"/>
      <c r="O133" s="1"/>
      <c r="P133" s="1"/>
      <c r="Q133" s="1"/>
      <c r="R133" s="1"/>
      <c r="S133" s="1"/>
    </row>
    <row r="134" spans="6:19" s="2" customFormat="1" x14ac:dyDescent="0.2">
      <c r="F134" s="1"/>
      <c r="H134" s="5"/>
      <c r="I134" s="5"/>
      <c r="J134" s="5"/>
      <c r="K134" s="5"/>
      <c r="L134" s="5"/>
      <c r="M134" s="5"/>
      <c r="N134" s="5"/>
      <c r="O134" s="1"/>
      <c r="P134" s="1"/>
      <c r="Q134" s="1"/>
      <c r="R134" s="1"/>
      <c r="S134" s="1"/>
    </row>
    <row r="135" spans="6:19" s="2" customFormat="1" x14ac:dyDescent="0.2">
      <c r="F135" s="1"/>
      <c r="H135" s="5"/>
      <c r="I135" s="5"/>
      <c r="J135" s="5"/>
      <c r="K135" s="5"/>
      <c r="L135" s="5"/>
      <c r="M135" s="5"/>
      <c r="N135" s="5"/>
      <c r="O135" s="1"/>
      <c r="P135" s="1"/>
      <c r="Q135" s="1"/>
      <c r="R135" s="1"/>
      <c r="S135" s="1"/>
    </row>
    <row r="136" spans="6:19" s="2" customFormat="1" x14ac:dyDescent="0.2">
      <c r="F136" s="1"/>
      <c r="H136" s="5"/>
      <c r="I136" s="5"/>
      <c r="J136" s="5"/>
      <c r="K136" s="5"/>
      <c r="L136" s="5"/>
      <c r="M136" s="5"/>
      <c r="N136" s="5"/>
      <c r="O136" s="1"/>
      <c r="P136" s="1"/>
      <c r="Q136" s="1"/>
      <c r="R136" s="1"/>
      <c r="S136" s="1"/>
    </row>
    <row r="137" spans="6:19" s="2" customFormat="1" x14ac:dyDescent="0.2">
      <c r="F137" s="1"/>
      <c r="H137" s="5"/>
      <c r="I137" s="5"/>
      <c r="J137" s="5"/>
      <c r="K137" s="5"/>
      <c r="L137" s="5"/>
      <c r="M137" s="5"/>
      <c r="N137" s="5"/>
      <c r="O137" s="1"/>
      <c r="P137" s="1"/>
      <c r="Q137" s="1"/>
      <c r="R137" s="1"/>
      <c r="S137" s="1"/>
    </row>
  </sheetData>
  <mergeCells count="10">
    <mergeCell ref="B2:E2"/>
    <mergeCell ref="B3:F3"/>
    <mergeCell ref="G6:K6"/>
    <mergeCell ref="Q6:R6"/>
    <mergeCell ref="L6:P6"/>
    <mergeCell ref="A100:D100"/>
    <mergeCell ref="G3:Z3"/>
    <mergeCell ref="D97:F97"/>
    <mergeCell ref="D98:F98"/>
    <mergeCell ref="S6:V6"/>
  </mergeCells>
  <printOptions horizontalCentered="1"/>
  <pageMargins left="0.70866141732283472" right="0.31496062992125984" top="0.19685039370078741" bottom="0" header="0.31496062992125984" footer="0.31496062992125984"/>
  <pageSetup paperSize="14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hasta el 14_05_2015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rtorres</cp:lastModifiedBy>
  <cp:lastPrinted>2014-09-22T20:03:49Z</cp:lastPrinted>
  <dcterms:created xsi:type="dcterms:W3CDTF">2014-05-13T21:55:13Z</dcterms:created>
  <dcterms:modified xsi:type="dcterms:W3CDTF">2015-06-11T19:17:52Z</dcterms:modified>
</cp:coreProperties>
</file>