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655" windowHeight="92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Hoja1!$A$1:$AK$24</definedName>
  </definedNames>
  <calcPr calcId="124519"/>
</workbook>
</file>

<file path=xl/calcChain.xml><?xml version="1.0" encoding="utf-8"?>
<calcChain xmlns="http://schemas.openxmlformats.org/spreadsheetml/2006/main">
  <c r="S23" i="1"/>
  <c r="U23" s="1"/>
  <c r="AK23" s="1"/>
  <c r="X22"/>
  <c r="W22"/>
  <c r="AF21"/>
  <c r="AE21"/>
  <c r="AD21"/>
  <c r="AC21"/>
  <c r="AB21"/>
  <c r="AA21"/>
  <c r="Z21"/>
  <c r="U21"/>
  <c r="AK21" s="1"/>
  <c r="AE20"/>
  <c r="AD20"/>
  <c r="Y20"/>
  <c r="X20"/>
  <c r="W20"/>
  <c r="S20"/>
  <c r="U20" s="1"/>
  <c r="AF19"/>
  <c r="AE19"/>
  <c r="AD19"/>
  <c r="AC19"/>
  <c r="AB19"/>
  <c r="AA19"/>
  <c r="Z19"/>
  <c r="Y19"/>
  <c r="X19"/>
  <c r="W19"/>
  <c r="U19"/>
  <c r="AK19" s="1"/>
  <c r="S19"/>
  <c r="AF18"/>
  <c r="AE18"/>
  <c r="AD18"/>
  <c r="AC18"/>
  <c r="AB18"/>
  <c r="AA18"/>
  <c r="Z18"/>
  <c r="Y18"/>
  <c r="X18"/>
  <c r="W18"/>
  <c r="S18"/>
  <c r="U18" s="1"/>
  <c r="AK18" s="1"/>
  <c r="AF17"/>
  <c r="AC17"/>
  <c r="AB17"/>
  <c r="AA17"/>
  <c r="Z17"/>
  <c r="U17"/>
  <c r="AK17" s="1"/>
  <c r="AF16"/>
  <c r="AF20" s="1"/>
  <c r="AC16"/>
  <c r="AC20" s="1"/>
  <c r="AB16"/>
  <c r="AB20" s="1"/>
  <c r="AA16"/>
  <c r="AA20" s="1"/>
  <c r="Z16"/>
  <c r="Z20" s="1"/>
  <c r="U16"/>
  <c r="AK16" s="1"/>
  <c r="AF13"/>
  <c r="AE13"/>
  <c r="AC13"/>
  <c r="AB13"/>
  <c r="AA13"/>
  <c r="Z13"/>
  <c r="Y13"/>
  <c r="U13"/>
  <c r="AK13" s="1"/>
  <c r="AF12"/>
  <c r="AF14" s="1"/>
  <c r="AF15" s="1"/>
  <c r="AF22" s="1"/>
  <c r="AD12"/>
  <c r="AD14" s="1"/>
  <c r="AD22" s="1"/>
  <c r="AB12"/>
  <c r="AB14" s="1"/>
  <c r="AB15" s="1"/>
  <c r="Z12"/>
  <c r="Z14" s="1"/>
  <c r="Z15" s="1"/>
  <c r="Z22" s="1"/>
  <c r="X12"/>
  <c r="X14" s="1"/>
  <c r="X15" s="1"/>
  <c r="W12"/>
  <c r="W14" s="1"/>
  <c r="W15" s="1"/>
  <c r="U12"/>
  <c r="S12"/>
  <c r="S14" s="1"/>
  <c r="AF11"/>
  <c r="AE11"/>
  <c r="AE12" s="1"/>
  <c r="AE14" s="1"/>
  <c r="AD11"/>
  <c r="AC11"/>
  <c r="AC12" s="1"/>
  <c r="AC14" s="1"/>
  <c r="AC15" s="1"/>
  <c r="AC22" s="1"/>
  <c r="AB11"/>
  <c r="AB22" s="1"/>
  <c r="AA11"/>
  <c r="AA12" s="1"/>
  <c r="AA14" s="1"/>
  <c r="Z11"/>
  <c r="Y11"/>
  <c r="Y14" s="1"/>
  <c r="Y15" s="1"/>
  <c r="Y22" s="1"/>
  <c r="U11"/>
  <c r="AE10"/>
  <c r="AD10"/>
  <c r="AC10"/>
  <c r="AA10"/>
  <c r="Y10"/>
  <c r="X10"/>
  <c r="W10"/>
  <c r="S10"/>
  <c r="U10" s="1"/>
  <c r="AF9"/>
  <c r="AF10" s="1"/>
  <c r="AE9"/>
  <c r="AD9"/>
  <c r="AC9"/>
  <c r="AB9"/>
  <c r="AB10" s="1"/>
  <c r="AA9"/>
  <c r="Z9"/>
  <c r="Z10" s="1"/>
  <c r="U9"/>
  <c r="AK9" s="1"/>
  <c r="AF7"/>
  <c r="AF8" s="1"/>
  <c r="AD7"/>
  <c r="AD8" s="1"/>
  <c r="AB7"/>
  <c r="AB8" s="1"/>
  <c r="Z7"/>
  <c r="Z8" s="1"/>
  <c r="X7"/>
  <c r="X8" s="1"/>
  <c r="AF6"/>
  <c r="AE6"/>
  <c r="AE7" s="1"/>
  <c r="AE8" s="1"/>
  <c r="AD6"/>
  <c r="AC6"/>
  <c r="AC7" s="1"/>
  <c r="AC8" s="1"/>
  <c r="AB6"/>
  <c r="AA6"/>
  <c r="AA7" s="1"/>
  <c r="AA8" s="1"/>
  <c r="Z6"/>
  <c r="Y6"/>
  <c r="Y7" s="1"/>
  <c r="Y8" s="1"/>
  <c r="X6"/>
  <c r="W6"/>
  <c r="W7" s="1"/>
  <c r="W8" s="1"/>
  <c r="S6"/>
  <c r="S7" s="1"/>
  <c r="S8" l="1"/>
  <c r="U8" s="1"/>
  <c r="AK8" s="1"/>
  <c r="U7"/>
  <c r="AK7" s="1"/>
  <c r="AK10"/>
  <c r="AK20"/>
  <c r="AA22"/>
  <c r="AA15"/>
  <c r="AE15"/>
  <c r="AE22"/>
  <c r="S15"/>
  <c r="U15" s="1"/>
  <c r="U14"/>
  <c r="AK14" s="1"/>
  <c r="S22"/>
  <c r="U22" s="1"/>
  <c r="AK11"/>
  <c r="U6"/>
  <c r="AK6" s="1"/>
  <c r="Y12"/>
  <c r="AK12" s="1"/>
  <c r="AK22" l="1"/>
  <c r="AK15"/>
  <c r="AK24" s="1"/>
</calcChain>
</file>

<file path=xl/sharedStrings.xml><?xml version="1.0" encoding="utf-8"?>
<sst xmlns="http://schemas.openxmlformats.org/spreadsheetml/2006/main" count="259" uniqueCount="170">
  <si>
    <t>ORGANISMO:</t>
  </si>
  <si>
    <t>COMISIÓN DE ARBITRAJE MÉDICO DEL ESTADO DE JALISCO</t>
  </si>
  <si>
    <t>SIGLAS:</t>
  </si>
  <si>
    <t>CAMEJAL</t>
  </si>
  <si>
    <t>Plantilla 2020</t>
  </si>
  <si>
    <t>COSTO MENSUAL</t>
  </si>
  <si>
    <t>COSTO ANUAL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</si>
  <si>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</si>
  <si>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</si>
  <si>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</si>
  <si>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</si>
  <si>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</si>
  <si>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</si>
  <si>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</si>
  <si>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</si>
  <si>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</si>
  <si>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</si>
  <si>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</si>
  <si>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SEXO</t>
  </si>
  <si>
    <t>F-ING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</si>
  <si>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</si>
  <si>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</si>
  <si>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</si>
  <si>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</si>
  <si>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</si>
  <si>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</si>
  <si>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ZONA
ECONÓMICA</t>
  </si>
  <si>
    <t>SUELDO
1101</t>
  </si>
  <si>
    <t>SOBRE
SUELDO
1101</t>
  </si>
  <si>
    <t>SUMA 
1101</t>
  </si>
  <si>
    <t>QUINQUENIO
1301</t>
  </si>
  <si>
    <t>PRIMA
VACACIONAL
1311</t>
  </si>
  <si>
    <t>AGUINALDO
1312</t>
  </si>
  <si>
    <t>*ESTIMULO AL SERVICIO ADMINISTRATIVO</t>
  </si>
  <si>
    <t>CUOTAS A
PENSIONES
1401</t>
  </si>
  <si>
    <t>CUOTAS PARA
LA VIVIENDA
1402</t>
  </si>
  <si>
    <t>CUOTAS 
AL IMSS
1404</t>
  </si>
  <si>
    <t>CUOTAS
AL S.A.R.
1405</t>
  </si>
  <si>
    <t>DESPENSA
1601</t>
  </si>
  <si>
    <t>PASAJES
1602</t>
  </si>
  <si>
    <t>IMPACTO AL
SALARIO
1801</t>
  </si>
  <si>
    <t>TOTAL
ANUAL</t>
  </si>
  <si>
    <t>S/C</t>
  </si>
  <si>
    <t>FLORES BOLAÑOS LAURA GABRIELA</t>
  </si>
  <si>
    <t>FOBL7304143NA</t>
  </si>
  <si>
    <t>F</t>
  </si>
  <si>
    <t>B</t>
  </si>
  <si>
    <t xml:space="preserve">SECRETARIA  </t>
  </si>
  <si>
    <t>SUBCOMISIÓN JURÍDICA</t>
  </si>
  <si>
    <t>A</t>
  </si>
  <si>
    <t>FÉLIX LEÓN VERÓNICA</t>
  </si>
  <si>
    <t>FELV720730FH4</t>
  </si>
  <si>
    <t>RECEPCIONISTA</t>
  </si>
  <si>
    <t>SUBCOMISIÓN MÉDICA</t>
  </si>
  <si>
    <t>MARISCAL JIMÉNEZ MARÍA DEL CARMEN</t>
  </si>
  <si>
    <t>MAJC690922QU2</t>
  </si>
  <si>
    <t>SECRETARIA</t>
  </si>
  <si>
    <t>LARIOS ACEVES GERARDO</t>
  </si>
  <si>
    <t>LAAG790705G21</t>
  </si>
  <si>
    <t>M</t>
  </si>
  <si>
    <t>C</t>
  </si>
  <si>
    <t>SUBCOMISIONADO MÉDICO</t>
  </si>
  <si>
    <t>RAMÍREZ ANGUIANO CARLOS ALBERTO</t>
  </si>
  <si>
    <t>RAAC540601GXA</t>
  </si>
  <si>
    <t>SUBCOMISIONADO JURÍDICO</t>
  </si>
  <si>
    <t>GOMEZ TOLEDO CARMINA</t>
  </si>
  <si>
    <t>GOTC840219EU2</t>
  </si>
  <si>
    <t>MÉDICO CONCILIADOR</t>
  </si>
  <si>
    <t>JIMÉNEZ CASTILLO LUIS ARTURO</t>
  </si>
  <si>
    <t>JICL7612093K3</t>
  </si>
  <si>
    <t>ABOGADO CONCILIADOR</t>
  </si>
  <si>
    <t>ANAYA JIMÉNEZ MIRIAM IVETTE</t>
  </si>
  <si>
    <t>AAJM930720L2A</t>
  </si>
  <si>
    <t>COORDINADOR ATEN Y QUEJA</t>
  </si>
  <si>
    <t>PEREZ GOMEZ JORGE ALBERTO</t>
  </si>
  <si>
    <t>PEGJ-681016-PV9</t>
  </si>
  <si>
    <t>CASAS HERNÁNDEZ ROGELIO</t>
  </si>
  <si>
    <t>CAHR791122S21</t>
  </si>
  <si>
    <t>MORALES MEZA J. ALBERTO</t>
  </si>
  <si>
    <t>MOMA580312R11</t>
  </si>
  <si>
    <t>NOTIFICADOR</t>
  </si>
  <si>
    <t>CAMACHO SANTILLÁN VERÓNICA</t>
  </si>
  <si>
    <t>CASV730624N19</t>
  </si>
  <si>
    <t>PROGRAMADOR TÉCNICO</t>
  </si>
  <si>
    <t>DIRECCIÓN</t>
  </si>
  <si>
    <t>CASILLAS AHUMADA MARCELA YAZMÍN</t>
  </si>
  <si>
    <t>CAAM-740419-9P2</t>
  </si>
  <si>
    <t>SECRETARIA DEL COMISIONADO</t>
  </si>
  <si>
    <t>CHÁVEZ ANGUIANO JAIME ARTURO</t>
  </si>
  <si>
    <t>CAAJ-611207-P58</t>
  </si>
  <si>
    <t>MENSAJERO</t>
  </si>
  <si>
    <t>ADMINISTRACIÓN</t>
  </si>
  <si>
    <t>BRISEÑO FERNÁNDEZ MARÍA GUADALUPE</t>
  </si>
  <si>
    <t>BIFG801118EBA</t>
  </si>
  <si>
    <t>CONTADORA</t>
  </si>
  <si>
    <t>PRECIADO FIGUEROA FRANCISCO MARTÍN</t>
  </si>
  <si>
    <t>CARS5511286Z7</t>
  </si>
  <si>
    <t>COMISIONADO</t>
  </si>
  <si>
    <t>HERNÁNDEZ ALCALÁ RAÚL</t>
  </si>
  <si>
    <t>HEAR561102UF7</t>
  </si>
  <si>
    <t>ADMINISTRADOR</t>
  </si>
  <si>
    <t>ADMINSTRACIÓN</t>
  </si>
  <si>
    <t xml:space="preserve">REDUCCIÓN </t>
  </si>
  <si>
    <t>Nota: los parámetros de calculo que aparecen en este formato son meramente ilustrativos, cada organismo deberá aplicar los correspondientes.</t>
  </si>
  <si>
    <t>Total de plazas</t>
  </si>
  <si>
    <r>
      <t xml:space="preserve">DESCRIPCIÓN DE LOS CONCEPTOS DE LAS COLUMNAS.  </t>
    </r>
    <r>
      <rPr>
        <b/>
        <u/>
        <sz val="12"/>
        <color indexed="18"/>
        <rFont val="Arial"/>
        <family val="2"/>
      </rPr>
      <t>IMPORTANTE LLENAR CON LETRA MAYÚSCULA.</t>
    </r>
  </si>
  <si>
    <t>SIGLAS</t>
  </si>
  <si>
    <t>NOTAS:</t>
  </si>
  <si>
    <t>DEPENDENCIA CABEZA DE SECTOR</t>
  </si>
  <si>
    <t>- SE DEBERÁ PRESENTAR UNA PLAZA POR RENGLÓN</t>
  </si>
  <si>
    <t>ORG.</t>
  </si>
  <si>
    <t>NUMERO DE ORGANISMO</t>
  </si>
  <si>
    <t>- INCLUIR TODOS LOS CONCEPTOS DE PAGO PARA CADA PLAZA (EN CASO DE QUE NO EXISTA EN ESTE FORMATO FAVOR DE INCLUIR)</t>
  </si>
  <si>
    <t>NUMERO DE PROGRAMA DE GOBIERNO</t>
  </si>
  <si>
    <t>- INCLUIR PLAZAS VACANTES SI ES QUE EXISTEN</t>
  </si>
  <si>
    <t>NUMERO DE PROCESO</t>
  </si>
  <si>
    <t>NUMERO DE LA UNIDAD EJECUTORA DEL GASTO</t>
  </si>
  <si>
    <t>- INCLUIR LA FORMA DE CALCULO PARA CADA CONCEPTO</t>
  </si>
  <si>
    <t>CODIGO DEL PUESTO</t>
  </si>
  <si>
    <t>NÚMERO DE IDENTIFICACIÓN DEL EMPLEADO-PUESTO</t>
  </si>
  <si>
    <t>NOMBRE DE LA PERSONA QUE OCUPA EL PUESTO (APELLIDO PATERNO, MATERNO Y NOMBRE (S))</t>
  </si>
  <si>
    <t>EJEMPLOS:</t>
  </si>
  <si>
    <t>RFC DEL BENEFICIARIO</t>
  </si>
  <si>
    <t>Partida 1312 Aguinaldo</t>
  </si>
  <si>
    <t>(4390/30*50)</t>
  </si>
  <si>
    <t>Sueldo mensual, entre 30 por 50 días al año</t>
  </si>
  <si>
    <t>SEXO DEL BENEFICIARIO ANOTANDO M-PARA MUJER Y H-PARA HOMBRE</t>
  </si>
  <si>
    <t>FECHA DE INGRESO DEL BENEFICIARIO (DIA, MES Y AÑO)</t>
  </si>
  <si>
    <t>Partida 1401 Pensiones del Estado</t>
  </si>
  <si>
    <t>(4390*5%)</t>
  </si>
  <si>
    <t>Sueldo mensual, por 5% de aportación mensual</t>
  </si>
  <si>
    <t>NUMERO DE NIVEL DE LA PLAZA</t>
  </si>
  <si>
    <t>JOR.</t>
  </si>
  <si>
    <t>NUMERO DE HORAS QUE COMPRENDE LA JORNADA LABORAL DEL EMPLEADO (30 o 40) (SEMANAL) EN EL CASO DE DOCENTES POR No. DE HORAS</t>
  </si>
  <si>
    <t>CATEG.</t>
  </si>
  <si>
    <t>B= BASE       C= CONFIANZA</t>
  </si>
  <si>
    <t>DESCRIPCIÓN DEL NOMBRAMIENTO DEL BENEFICIARIO</t>
  </si>
  <si>
    <t>AREA DE ADSCRIPCION DEL PUESTO</t>
  </si>
  <si>
    <t>ÁREA DE ADSCRIPCIÓN DIRECTA DEL PUESTO</t>
  </si>
  <si>
    <t>DIR. DE ADSCRIPCIÓN DEL PUESTO</t>
  </si>
  <si>
    <t>DIRECCIÓN DE LA QUE SE DESPRENDE EL ÁREA DE ADSCRIPCIÓN DIRECTA</t>
  </si>
  <si>
    <t>ZONA ECONÓMICA</t>
  </si>
  <si>
    <t>NUMERO DE LA ZONA ECONÓMICA DE LA PLAZA</t>
  </si>
  <si>
    <t>SUELDO</t>
  </si>
  <si>
    <t>SUELDO BASE MENSUAL BRUTO</t>
  </si>
  <si>
    <t>SOBRESUELDO</t>
  </si>
  <si>
    <t>MONTO MENSUAL ADICIONAL PARA LAS PLAZAS QUE LABORAN EN ZONAS DE VIDA CARA (SEGÚN ZONA ECONÓMICA)</t>
  </si>
  <si>
    <t>SUMA</t>
  </si>
  <si>
    <t>ES LA SUMA DE SUELDO MAS SOBRESUELDO</t>
  </si>
  <si>
    <t>QUINQUENIO</t>
  </si>
  <si>
    <t>APORTACIÓN PATRONAL POR AÑOS DE SERVICIO EFECTIVOS PRESTADOS</t>
  </si>
  <si>
    <t>PRIMA VACACIONAL</t>
  </si>
  <si>
    <t>MONTO ANUAL QUE OTORGA EL PATRÓN POR ESTE CONCEPTO</t>
  </si>
  <si>
    <t>AGUINALDO</t>
  </si>
  <si>
    <t>APORTACIÓN PATRONAL PARA AGUINALDO</t>
  </si>
  <si>
    <t>CUOTAS A PENSIONES</t>
  </si>
  <si>
    <t>APORTACIÓN PATRONAL A PENSIONES DEL ESTADO</t>
  </si>
  <si>
    <t>VIVIENDA</t>
  </si>
  <si>
    <t>APORTACIÓN PATRONAL A PENSIONES DEL ESTADO PARA ESTE CONCEPTO</t>
  </si>
  <si>
    <t>CUOTAS AL IMSS</t>
  </si>
  <si>
    <t>APORTACIÓN PATRONAL AL SEGURO SOCIAL</t>
  </si>
  <si>
    <t>CUOTAS AL SAR</t>
  </si>
  <si>
    <t>APORTACIÓN PATRONAL PARA SISTEMA DE AHORRO PARA EL RETIRO</t>
  </si>
  <si>
    <t>DESPENSA</t>
  </si>
  <si>
    <t>MONTO DE ESTA PRESTACIÓN PATRONAL</t>
  </si>
  <si>
    <t>PASAJE</t>
  </si>
  <si>
    <t>IMPACTO AL SALARIO</t>
  </si>
  <si>
    <t>PREVISIÓN PATRONAL PARA INCREMENTO SALARIAL</t>
  </si>
  <si>
    <t>*</t>
  </si>
  <si>
    <t>ESTIMULO SOLO EN CASO DE VENIRLO OTORGANDO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</si>
</sst>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0000%"/>
    <numFmt numFmtId="165" formatCode="_(* #,##0.00_);_(* \(#,##0.00\);_(* &quot;-&quot;??_);_(@_)"/>
    <numFmt numFmtId="166" formatCode="#,##0.00_ ;[Red]\-#,##0.0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rgb="FF00B050"/>
      <name val="Arial"/>
      <family val="2"/>
    </font>
    <font>
      <sz val="7"/>
      <name val="MS Sans Serif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Book Antiqua"/>
      <family val="1"/>
    </font>
    <font>
      <sz val="10"/>
      <color rgb="FFFF000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color indexed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4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10" fontId="3" fillId="0" borderId="0" xfId="2" applyNumberFormat="1" applyFont="1" applyAlignment="1">
      <alignment horizontal="center" vertical="center"/>
    </xf>
    <xf numFmtId="0" fontId="0" fillId="3" borderId="0" xfId="0" applyFill="1" applyAlignment="1">
      <alignment vertical="center"/>
    </xf>
    <xf numFmtId="3" fontId="3" fillId="0" borderId="0" xfId="1" applyNumberFormat="1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0" fontId="6" fillId="0" borderId="0" xfId="2" applyNumberFormat="1" applyFont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4" fontId="3" fillId="4" borderId="2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center" wrapText="1"/>
    </xf>
    <xf numFmtId="0" fontId="9" fillId="6" borderId="6" xfId="0" applyNumberFormat="1" applyFont="1" applyFill="1" applyBorder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center" textRotation="180" wrapText="1"/>
    </xf>
    <xf numFmtId="0" fontId="9" fillId="6" borderId="6" xfId="0" applyNumberFormat="1" applyFont="1" applyFill="1" applyBorder="1" applyAlignment="1">
      <alignment horizontal="center" vertical="center" textRotation="180" wrapText="1"/>
    </xf>
    <xf numFmtId="0" fontId="10" fillId="6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5" borderId="6" xfId="0" applyNumberFormat="1" applyFont="1" applyFill="1" applyBorder="1" applyAlignment="1">
      <alignment horizontal="center" vertical="center" wrapText="1"/>
    </xf>
    <xf numFmtId="4" fontId="9" fillId="7" borderId="5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165" fontId="11" fillId="0" borderId="0" xfId="1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5" xfId="3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4" fontId="3" fillId="0" borderId="5" xfId="3" applyNumberFormat="1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43" fontId="3" fillId="0" borderId="7" xfId="1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3" fontId="3" fillId="0" borderId="5" xfId="1" applyNumberFormat="1" applyFont="1" applyFill="1" applyBorder="1" applyAlignment="1">
      <alignment vertical="center"/>
    </xf>
    <xf numFmtId="4" fontId="3" fillId="0" borderId="7" xfId="3" applyNumberFormat="1" applyFont="1" applyFill="1" applyBorder="1" applyAlignment="1">
      <alignment vertical="center"/>
    </xf>
    <xf numFmtId="166" fontId="6" fillId="0" borderId="7" xfId="3" applyNumberFormat="1" applyFont="1" applyFill="1" applyBorder="1" applyAlignment="1">
      <alignment vertical="center"/>
    </xf>
    <xf numFmtId="166" fontId="6" fillId="0" borderId="7" xfId="3" applyNumberFormat="1" applyFill="1" applyBorder="1" applyAlignment="1">
      <alignment vertical="center"/>
    </xf>
    <xf numFmtId="166" fontId="3" fillId="0" borderId="5" xfId="3" applyNumberFormat="1" applyFont="1" applyBorder="1" applyAlignment="1">
      <alignment vertical="center"/>
    </xf>
    <xf numFmtId="166" fontId="0" fillId="0" borderId="7" xfId="0" applyNumberFormat="1" applyFill="1" applyBorder="1" applyAlignment="1">
      <alignment vertical="center"/>
    </xf>
    <xf numFmtId="166" fontId="0" fillId="0" borderId="5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6" fontId="0" fillId="0" borderId="0" xfId="0" applyNumberFormat="1" applyFill="1" applyAlignment="1">
      <alignment vertical="center"/>
    </xf>
    <xf numFmtId="165" fontId="6" fillId="0" borderId="0" xfId="1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4" fillId="0" borderId="5" xfId="0" applyFont="1" applyBorder="1"/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43" fontId="3" fillId="0" borderId="5" xfId="1" applyNumberFormat="1" applyFont="1" applyBorder="1" applyAlignment="1">
      <alignment vertical="center"/>
    </xf>
    <xf numFmtId="166" fontId="3" fillId="0" borderId="5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5" xfId="3" quotePrefix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3" fontId="3" fillId="0" borderId="5" xfId="3" applyNumberFormat="1" applyFont="1" applyBorder="1" applyAlignment="1">
      <alignment vertical="center"/>
    </xf>
    <xf numFmtId="0" fontId="15" fillId="0" borderId="5" xfId="0" applyFont="1" applyFill="1" applyBorder="1"/>
    <xf numFmtId="0" fontId="14" fillId="0" borderId="8" xfId="0" applyFont="1" applyBorder="1"/>
    <xf numFmtId="0" fontId="3" fillId="0" borderId="3" xfId="0" applyFont="1" applyBorder="1"/>
    <xf numFmtId="0" fontId="15" fillId="6" borderId="5" xfId="0" applyFont="1" applyFill="1" applyBorder="1"/>
    <xf numFmtId="0" fontId="0" fillId="0" borderId="9" xfId="0" applyBorder="1"/>
    <xf numFmtId="0" fontId="3" fillId="0" borderId="7" xfId="3" applyFont="1" applyFill="1" applyBorder="1" applyAlignment="1">
      <alignment vertical="center"/>
    </xf>
    <xf numFmtId="14" fontId="6" fillId="0" borderId="7" xfId="3" applyNumberForma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vertical="center"/>
    </xf>
    <xf numFmtId="14" fontId="6" fillId="0" borderId="5" xfId="3" applyNumberForma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166" fontId="6" fillId="0" borderId="5" xfId="3" applyNumberForma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3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4" fontId="3" fillId="0" borderId="8" xfId="3" applyNumberFormat="1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8" xfId="3" quotePrefix="1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43" fontId="14" fillId="0" borderId="8" xfId="1" applyNumberFormat="1" applyFont="1" applyFill="1" applyBorder="1" applyAlignment="1">
      <alignment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8" xfId="3" applyNumberFormat="1" applyFont="1" applyFill="1" applyBorder="1" applyAlignment="1">
      <alignment vertical="center"/>
    </xf>
    <xf numFmtId="43" fontId="3" fillId="0" borderId="8" xfId="1" applyFont="1" applyFill="1" applyBorder="1" applyAlignment="1">
      <alignment vertical="center"/>
    </xf>
    <xf numFmtId="166" fontId="6" fillId="0" borderId="8" xfId="3" applyNumberFormat="1" applyFont="1" applyFill="1" applyBorder="1" applyAlignment="1">
      <alignment vertical="center"/>
    </xf>
    <xf numFmtId="166" fontId="6" fillId="0" borderId="8" xfId="3" applyNumberFormat="1" applyFill="1" applyBorder="1" applyAlignment="1">
      <alignment vertical="center"/>
    </xf>
    <xf numFmtId="43" fontId="3" fillId="0" borderId="8" xfId="1" applyNumberFormat="1" applyFont="1" applyBorder="1" applyAlignment="1">
      <alignment vertical="center"/>
    </xf>
    <xf numFmtId="166" fontId="16" fillId="0" borderId="8" xfId="3" applyNumberFormat="1" applyFont="1" applyFill="1" applyBorder="1" applyAlignment="1">
      <alignment vertical="center"/>
    </xf>
    <xf numFmtId="4" fontId="3" fillId="0" borderId="5" xfId="3" applyNumberFormat="1" applyFont="1" applyFill="1" applyBorder="1" applyAlignment="1">
      <alignment vertical="center"/>
    </xf>
    <xf numFmtId="166" fontId="6" fillId="0" borderId="5" xfId="3" applyNumberFormat="1" applyFont="1" applyFill="1" applyBorder="1" applyAlignment="1">
      <alignment vertical="center"/>
    </xf>
    <xf numFmtId="166" fontId="16" fillId="0" borderId="5" xfId="3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quotePrefix="1" applyFont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quotePrefix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</cellXfs>
  <cellStyles count="4">
    <cellStyle name="Millares" xfId="1" builtinId="3"/>
    <cellStyle name="Normal" xfId="0" builtinId="0"/>
    <cellStyle name="Normal_~9885111" xfId="3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819150</xdr:colOff>
      <xdr:row>1</xdr:row>
      <xdr:rowOff>257175</xdr:rowOff>
    </xdr:from>
    <xdr:to>
      <xdr:col>14</xdr:col>
      <xdr:colOff>1295400</xdr:colOff>
      <xdr:row>2</xdr:row>
      <xdr:rowOff>285750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15575" y="485775"/>
          <a:ext cx="476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cuments/CONTABILIDAD/CONTABILIDAD%20CAMEJAL/EJERCICIO%202020/POA/para%20elab%20poa%202020%20%20con%20incremento%2013y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alendarización componente 1"/>
      <sheetName val="calen componente 2"/>
      <sheetName val="Plantilla proceso 17"/>
      <sheetName val="Cálculo 2019"/>
    </sheetNames>
    <sheetDataSet>
      <sheetData sheetId="0">
        <row r="83">
          <cell r="I83">
            <v>3408</v>
          </cell>
          <cell r="L83">
            <v>168600</v>
          </cell>
          <cell r="R83">
            <v>12888</v>
          </cell>
        </row>
        <row r="84">
          <cell r="I84">
            <v>3360.96</v>
          </cell>
          <cell r="L84">
            <v>166248</v>
          </cell>
          <cell r="R84">
            <v>12312</v>
          </cell>
        </row>
        <row r="85">
          <cell r="I85">
            <v>3192</v>
          </cell>
          <cell r="L85">
            <v>157800</v>
          </cell>
          <cell r="R85">
            <v>10842</v>
          </cell>
        </row>
        <row r="86">
          <cell r="R86">
            <v>19638</v>
          </cell>
        </row>
        <row r="87">
          <cell r="R87">
            <v>10842</v>
          </cell>
        </row>
        <row r="89">
          <cell r="R89">
            <v>35016</v>
          </cell>
        </row>
        <row r="90">
          <cell r="R90">
            <v>30528</v>
          </cell>
        </row>
        <row r="91">
          <cell r="R91">
            <v>30528</v>
          </cell>
        </row>
        <row r="94">
          <cell r="R94">
            <v>20160</v>
          </cell>
        </row>
        <row r="96">
          <cell r="R96">
            <v>20160</v>
          </cell>
        </row>
        <row r="105">
          <cell r="F105">
            <v>24456</v>
          </cell>
          <cell r="K105">
            <v>38978.924033333336</v>
          </cell>
        </row>
        <row r="106">
          <cell r="F106">
            <v>21528</v>
          </cell>
          <cell r="K106">
            <v>36671.589933333336</v>
          </cell>
        </row>
        <row r="112">
          <cell r="F112">
            <v>14280</v>
          </cell>
          <cell r="K112">
            <v>18783.533645333337</v>
          </cell>
        </row>
        <row r="113">
          <cell r="F113">
            <v>13224</v>
          </cell>
          <cell r="K113">
            <v>18783.533645333337</v>
          </cell>
        </row>
        <row r="114">
          <cell r="K114">
            <v>21164.598375999998</v>
          </cell>
        </row>
        <row r="115">
          <cell r="K115">
            <v>17079.592776000001</v>
          </cell>
        </row>
        <row r="116">
          <cell r="F116">
            <v>8136</v>
          </cell>
          <cell r="K116">
            <v>8110.2727760000007</v>
          </cell>
        </row>
        <row r="117">
          <cell r="F117">
            <v>7992</v>
          </cell>
          <cell r="K117">
            <v>8001.2135760000001</v>
          </cell>
        </row>
        <row r="118">
          <cell r="F118">
            <v>7650</v>
          </cell>
          <cell r="K118">
            <v>7612.2775760000013</v>
          </cell>
        </row>
        <row r="146">
          <cell r="C146">
            <v>23666.666666666668</v>
          </cell>
          <cell r="D146">
            <v>2366.6666666666665</v>
          </cell>
          <cell r="E146">
            <v>29820</v>
          </cell>
          <cell r="F146">
            <v>5112</v>
          </cell>
          <cell r="J146">
            <v>7100</v>
          </cell>
          <cell r="K146">
            <v>9600</v>
          </cell>
        </row>
        <row r="147">
          <cell r="C147">
            <v>23340</v>
          </cell>
          <cell r="D147">
            <v>2334</v>
          </cell>
          <cell r="E147">
            <v>29408.399999999998</v>
          </cell>
          <cell r="F147">
            <v>5041.4400000000005</v>
          </cell>
          <cell r="J147">
            <v>7002</v>
          </cell>
          <cell r="K147">
            <v>9600</v>
          </cell>
        </row>
        <row r="148">
          <cell r="C148">
            <v>22166.666666666668</v>
          </cell>
          <cell r="D148">
            <v>2216.6666666666665</v>
          </cell>
          <cell r="E148">
            <v>27930</v>
          </cell>
          <cell r="F148">
            <v>4788</v>
          </cell>
          <cell r="J148">
            <v>6650</v>
          </cell>
          <cell r="K148">
            <v>9600</v>
          </cell>
        </row>
        <row r="152">
          <cell r="K152">
            <v>22800</v>
          </cell>
        </row>
        <row r="153">
          <cell r="K153">
            <v>22800</v>
          </cell>
        </row>
        <row r="158">
          <cell r="K158">
            <v>14400</v>
          </cell>
        </row>
        <row r="159">
          <cell r="K159">
            <v>16800</v>
          </cell>
        </row>
        <row r="161">
          <cell r="K161">
            <v>11000</v>
          </cell>
        </row>
        <row r="162">
          <cell r="K162">
            <v>10500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1"/>
  <sheetViews>
    <sheetView tabSelected="1" workbookViewId="0">
      <selection sqref="A1:AK24"/>
    </sheetView>
  </sheetViews>
  <sheetFormatPr baseColWidth="10" defaultColWidth="9.140625" defaultRowHeight="12.75"/>
  <cols>
    <col min="1" max="1" width="5.85546875" style="5" customWidth="1"/>
    <col min="2" max="2" width="5.5703125" style="5" customWidth="1"/>
    <col min="3" max="3" width="5.85546875" style="5" customWidth="1"/>
    <col min="4" max="4" width="4.85546875" style="5" customWidth="1"/>
    <col min="5" max="5" width="4.7109375" style="5" customWidth="1"/>
    <col min="6" max="6" width="6.85546875" style="23" customWidth="1"/>
    <col min="7" max="7" width="7.42578125" style="23" customWidth="1"/>
    <col min="8" max="8" width="39.85546875" style="2" customWidth="1"/>
    <col min="9" max="9" width="17" style="2" customWidth="1"/>
    <col min="10" max="10" width="5.28515625" style="2" customWidth="1"/>
    <col min="11" max="11" width="11.7109375" style="5" customWidth="1"/>
    <col min="12" max="14" width="9.140625" style="5"/>
    <col min="15" max="15" width="28.5703125" style="2" customWidth="1"/>
    <col min="16" max="16" width="20.28515625" style="2" customWidth="1"/>
    <col min="17" max="17" width="6.140625" style="2" customWidth="1"/>
    <col min="18" max="18" width="7.42578125" style="5" customWidth="1"/>
    <col min="19" max="19" width="12.42578125" style="5" customWidth="1"/>
    <col min="20" max="20" width="9.140625" style="10"/>
    <col min="21" max="21" width="14.85546875" style="10" customWidth="1"/>
    <col min="22" max="23" width="9.140625" style="10"/>
    <col min="24" max="24" width="11.7109375" style="10" customWidth="1"/>
    <col min="25" max="25" width="10.5703125" style="10" customWidth="1"/>
    <col min="26" max="26" width="11.5703125" style="2" customWidth="1"/>
    <col min="27" max="28" width="9.140625" style="2"/>
    <col min="29" max="29" width="9.28515625" style="2" bestFit="1" customWidth="1"/>
    <col min="30" max="31" width="9.140625" style="2"/>
    <col min="32" max="32" width="11.140625" style="2" customWidth="1"/>
    <col min="33" max="36" width="0" style="2" hidden="1" customWidth="1"/>
    <col min="37" max="37" width="14.140625" style="2" customWidth="1"/>
    <col min="38" max="16384" width="9.140625" style="2"/>
  </cols>
  <sheetData>
    <row r="1" spans="1:51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N1" s="3"/>
      <c r="AO1" s="3"/>
      <c r="AP1" s="3"/>
      <c r="AQ1" s="3"/>
      <c r="AR1" s="3"/>
      <c r="AS1" s="3"/>
      <c r="AT1" s="3"/>
      <c r="AU1" s="3"/>
      <c r="AV1" s="3"/>
    </row>
    <row r="2" spans="1:51" ht="15">
      <c r="A2" s="4" t="s">
        <v>0</v>
      </c>
      <c r="B2" s="4"/>
      <c r="F2" s="6"/>
      <c r="G2" s="7" t="s">
        <v>1</v>
      </c>
      <c r="H2" s="8"/>
      <c r="I2" s="9"/>
      <c r="J2" s="9"/>
      <c r="K2" s="8"/>
      <c r="L2" s="8"/>
      <c r="M2" s="8"/>
      <c r="N2" s="8"/>
      <c r="AN2" s="11"/>
      <c r="AO2" s="12"/>
      <c r="AP2" s="11"/>
      <c r="AQ2" s="13"/>
      <c r="AR2" s="14"/>
      <c r="AS2" s="15"/>
      <c r="AT2" s="16"/>
      <c r="AU2" s="17"/>
      <c r="AV2" s="16"/>
    </row>
    <row r="3" spans="1:51" ht="15">
      <c r="A3" s="18" t="s">
        <v>2</v>
      </c>
      <c r="B3" s="19"/>
      <c r="D3" s="20"/>
      <c r="E3" s="21"/>
      <c r="F3" s="21"/>
      <c r="G3" s="22" t="s">
        <v>3</v>
      </c>
      <c r="AN3" s="11"/>
      <c r="AO3" s="12"/>
      <c r="AP3" s="11"/>
      <c r="AQ3" s="13"/>
      <c r="AR3" s="14"/>
      <c r="AS3" s="15"/>
      <c r="AT3" s="16"/>
      <c r="AU3" s="17"/>
      <c r="AV3" s="16"/>
    </row>
    <row r="4" spans="1:51" ht="24">
      <c r="H4" s="4"/>
      <c r="O4" s="24" t="s">
        <v>4</v>
      </c>
      <c r="S4" s="25" t="s">
        <v>5</v>
      </c>
      <c r="T4" s="26"/>
      <c r="U4" s="26"/>
      <c r="V4" s="27"/>
      <c r="W4" s="28" t="s">
        <v>6</v>
      </c>
      <c r="X4" s="29"/>
      <c r="Y4" s="30"/>
      <c r="Z4" s="25" t="s">
        <v>5</v>
      </c>
      <c r="AA4" s="26"/>
      <c r="AB4" s="26"/>
      <c r="AC4" s="26"/>
      <c r="AD4" s="26"/>
      <c r="AE4" s="27"/>
      <c r="AF4" s="31" t="s">
        <v>6</v>
      </c>
      <c r="AG4" s="32" t="s">
        <v>7</v>
      </c>
      <c r="AH4" s="33"/>
      <c r="AI4" s="32" t="s">
        <v>8</v>
      </c>
      <c r="AJ4" s="33"/>
      <c r="AN4" s="11"/>
      <c r="AO4" s="34"/>
    </row>
    <row r="5" spans="1:51" s="48" customFormat="1" ht="81.75" thickBot="1">
      <c r="A5" s="35" t="s">
        <v>9</v>
      </c>
      <c r="B5" s="35" t="s">
        <v>10</v>
      </c>
      <c r="C5" s="35" t="s">
        <v>11</v>
      </c>
      <c r="D5" s="35" t="s">
        <v>12</v>
      </c>
      <c r="E5" s="35" t="s">
        <v>13</v>
      </c>
      <c r="F5" s="35" t="s">
        <v>14</v>
      </c>
      <c r="G5" s="36" t="s">
        <v>15</v>
      </c>
      <c r="H5" s="37" t="s">
        <v>16</v>
      </c>
      <c r="I5" s="37" t="s">
        <v>17</v>
      </c>
      <c r="J5" s="38" t="s">
        <v>18</v>
      </c>
      <c r="K5" s="39" t="s">
        <v>19</v>
      </c>
      <c r="L5" s="39" t="s">
        <v>20</v>
      </c>
      <c r="M5" s="39" t="s">
        <v>21</v>
      </c>
      <c r="N5" s="39" t="s">
        <v>22</v>
      </c>
      <c r="O5" s="40" t="s">
        <v>23</v>
      </c>
      <c r="P5" s="40" t="s">
        <v>24</v>
      </c>
      <c r="Q5" s="36" t="s">
        <v>25</v>
      </c>
      <c r="R5" s="35" t="s">
        <v>26</v>
      </c>
      <c r="S5" s="35" t="s">
        <v>27</v>
      </c>
      <c r="T5" s="41" t="s">
        <v>28</v>
      </c>
      <c r="U5" s="41" t="s">
        <v>29</v>
      </c>
      <c r="V5" s="41" t="s">
        <v>30</v>
      </c>
      <c r="W5" s="42" t="s">
        <v>31</v>
      </c>
      <c r="X5" s="42" t="s">
        <v>32</v>
      </c>
      <c r="Y5" s="42" t="s">
        <v>33</v>
      </c>
      <c r="Z5" s="41" t="s">
        <v>34</v>
      </c>
      <c r="AA5" s="41" t="s">
        <v>35</v>
      </c>
      <c r="AB5" s="41" t="s">
        <v>36</v>
      </c>
      <c r="AC5" s="41" t="s">
        <v>37</v>
      </c>
      <c r="AD5" s="41" t="s">
        <v>38</v>
      </c>
      <c r="AE5" s="41" t="s">
        <v>39</v>
      </c>
      <c r="AF5" s="42" t="s">
        <v>40</v>
      </c>
      <c r="AG5" s="42"/>
      <c r="AH5" s="42"/>
      <c r="AI5" s="42"/>
      <c r="AJ5" s="42"/>
      <c r="AK5" s="43" t="s">
        <v>41</v>
      </c>
      <c r="AL5" s="44"/>
      <c r="AM5" s="44"/>
      <c r="AN5" s="45"/>
      <c r="AO5" s="46"/>
      <c r="AP5" s="45"/>
      <c r="AQ5" s="45"/>
      <c r="AR5" s="45"/>
      <c r="AS5" s="45"/>
      <c r="AT5" s="45"/>
      <c r="AU5" s="45"/>
      <c r="AV5" s="45"/>
      <c r="AW5" s="45"/>
      <c r="AX5" s="45"/>
      <c r="AY5" s="47"/>
    </row>
    <row r="6" spans="1:51" s="70" customFormat="1" ht="15">
      <c r="A6" s="49">
        <v>1</v>
      </c>
      <c r="B6" s="49">
        <v>11</v>
      </c>
      <c r="C6" s="49">
        <v>16</v>
      </c>
      <c r="D6" s="50"/>
      <c r="E6" s="50">
        <v>1</v>
      </c>
      <c r="F6" s="50">
        <v>454</v>
      </c>
      <c r="G6" s="50" t="s">
        <v>42</v>
      </c>
      <c r="H6" s="51" t="s">
        <v>43</v>
      </c>
      <c r="I6" s="52" t="s">
        <v>44</v>
      </c>
      <c r="J6" s="53" t="s">
        <v>45</v>
      </c>
      <c r="K6" s="54">
        <v>43285</v>
      </c>
      <c r="L6" s="55">
        <v>9</v>
      </c>
      <c r="M6" s="55">
        <v>40</v>
      </c>
      <c r="N6" s="56" t="s">
        <v>46</v>
      </c>
      <c r="O6" s="52" t="s">
        <v>47</v>
      </c>
      <c r="P6" s="57" t="s">
        <v>48</v>
      </c>
      <c r="Q6" s="49"/>
      <c r="R6" s="53" t="s">
        <v>49</v>
      </c>
      <c r="S6" s="58">
        <f>([1]Hoja1!L85)/12</f>
        <v>13150</v>
      </c>
      <c r="T6" s="59"/>
      <c r="U6" s="60">
        <f t="shared" ref="U6:U23" si="0">+S6+T6</f>
        <v>13150</v>
      </c>
      <c r="V6" s="59"/>
      <c r="W6" s="61">
        <f>[1]Hoja1!D148</f>
        <v>2216.6666666666665</v>
      </c>
      <c r="X6" s="61">
        <f>+[1]Hoja1!C148</f>
        <v>22166.666666666668</v>
      </c>
      <c r="Y6" s="62">
        <f>+[1]Hoja1!J148</f>
        <v>6650</v>
      </c>
      <c r="Z6" s="63">
        <f>+([1]Hoja1!E148)/12</f>
        <v>2327.5</v>
      </c>
      <c r="AA6" s="63">
        <f>+([1]Hoja1!F148)/12</f>
        <v>399</v>
      </c>
      <c r="AB6" s="63">
        <f>([1]Hoja1!K148)/12</f>
        <v>800</v>
      </c>
      <c r="AC6" s="64">
        <f>([1]Hoja1!I85)/12</f>
        <v>266</v>
      </c>
      <c r="AD6" s="63">
        <f>([1]Hoja1!R85)/12</f>
        <v>903.5</v>
      </c>
      <c r="AE6" s="63">
        <f>([1]Hoja1!F118)/12</f>
        <v>637.5</v>
      </c>
      <c r="AF6" s="62">
        <f>+[1]Hoja1!K118</f>
        <v>7612.2775760000013</v>
      </c>
      <c r="AG6" s="65"/>
      <c r="AH6" s="65"/>
      <c r="AI6" s="65"/>
      <c r="AJ6" s="65"/>
      <c r="AK6" s="66">
        <f>+(U6+Z6+AA6+AB6+AC6+AD6+AE6)*12+(W6+X6+Y6+AF6)</f>
        <v>260447.61090933334</v>
      </c>
      <c r="AL6" s="67"/>
      <c r="AM6" s="67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9"/>
    </row>
    <row r="7" spans="1:51" s="70" customFormat="1" ht="15">
      <c r="A7" s="71">
        <v>2</v>
      </c>
      <c r="B7" s="49">
        <v>11</v>
      </c>
      <c r="C7" s="49">
        <v>16</v>
      </c>
      <c r="D7" s="72"/>
      <c r="E7" s="72">
        <v>1</v>
      </c>
      <c r="F7" s="50">
        <v>454</v>
      </c>
      <c r="G7" s="50" t="s">
        <v>42</v>
      </c>
      <c r="H7" s="51" t="s">
        <v>50</v>
      </c>
      <c r="I7" s="52" t="s">
        <v>51</v>
      </c>
      <c r="J7" s="73" t="s">
        <v>45</v>
      </c>
      <c r="K7" s="54">
        <v>39772</v>
      </c>
      <c r="L7" s="55">
        <v>9</v>
      </c>
      <c r="M7" s="55">
        <v>40</v>
      </c>
      <c r="N7" s="56" t="s">
        <v>46</v>
      </c>
      <c r="O7" s="52" t="s">
        <v>52</v>
      </c>
      <c r="P7" s="57" t="s">
        <v>53</v>
      </c>
      <c r="Q7" s="71"/>
      <c r="R7" s="53" t="s">
        <v>49</v>
      </c>
      <c r="S7" s="58">
        <f>S6</f>
        <v>13150</v>
      </c>
      <c r="T7" s="74"/>
      <c r="U7" s="60">
        <f t="shared" si="0"/>
        <v>13150</v>
      </c>
      <c r="V7" s="74"/>
      <c r="W7" s="61">
        <f>W6</f>
        <v>2216.6666666666665</v>
      </c>
      <c r="X7" s="61">
        <f t="shared" ref="X7:AF7" si="1">+X6</f>
        <v>22166.666666666668</v>
      </c>
      <c r="Y7" s="62">
        <f>Y6</f>
        <v>6650</v>
      </c>
      <c r="Z7" s="63">
        <f t="shared" si="1"/>
        <v>2327.5</v>
      </c>
      <c r="AA7" s="63">
        <f t="shared" si="1"/>
        <v>399</v>
      </c>
      <c r="AB7" s="63">
        <f t="shared" si="1"/>
        <v>800</v>
      </c>
      <c r="AC7" s="64">
        <f>AC6</f>
        <v>266</v>
      </c>
      <c r="AD7" s="63">
        <f>+[1]Hoja1!R87/12</f>
        <v>903.5</v>
      </c>
      <c r="AE7" s="63">
        <f>+AE6</f>
        <v>637.5</v>
      </c>
      <c r="AF7" s="62">
        <f t="shared" si="1"/>
        <v>7612.2775760000013</v>
      </c>
      <c r="AG7" s="66"/>
      <c r="AH7" s="66"/>
      <c r="AI7" s="66"/>
      <c r="AJ7" s="66"/>
      <c r="AK7" s="66">
        <f t="shared" ref="AK7:AK22" si="2">+(U7+Z7+AA7+AB7+AC7+AD7+AE7)*12+(W7+X7+Y7+AF7)</f>
        <v>260447.61090933334</v>
      </c>
      <c r="AL7" s="67"/>
      <c r="AM7" s="67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9"/>
    </row>
    <row r="8" spans="1:51" s="82" customFormat="1" ht="15">
      <c r="A8" s="75">
        <v>3</v>
      </c>
      <c r="B8" s="49">
        <v>11</v>
      </c>
      <c r="C8" s="49">
        <v>16</v>
      </c>
      <c r="D8" s="75"/>
      <c r="E8" s="75">
        <v>1</v>
      </c>
      <c r="F8" s="50">
        <v>454</v>
      </c>
      <c r="G8" s="50" t="s">
        <v>42</v>
      </c>
      <c r="H8" s="76" t="s">
        <v>54</v>
      </c>
      <c r="I8" s="52" t="s">
        <v>55</v>
      </c>
      <c r="J8" s="77" t="s">
        <v>45</v>
      </c>
      <c r="K8" s="54">
        <v>38047</v>
      </c>
      <c r="L8" s="55">
        <v>9</v>
      </c>
      <c r="M8" s="55">
        <v>40</v>
      </c>
      <c r="N8" s="56" t="s">
        <v>46</v>
      </c>
      <c r="O8" s="52" t="s">
        <v>56</v>
      </c>
      <c r="P8" s="57" t="s">
        <v>48</v>
      </c>
      <c r="Q8" s="77"/>
      <c r="R8" s="53" t="s">
        <v>49</v>
      </c>
      <c r="S8" s="58">
        <f>S7</f>
        <v>13150</v>
      </c>
      <c r="T8" s="78"/>
      <c r="U8" s="60">
        <f t="shared" si="0"/>
        <v>13150</v>
      </c>
      <c r="V8" s="78"/>
      <c r="W8" s="61">
        <f t="shared" ref="W8:AB8" si="3">W7</f>
        <v>2216.6666666666665</v>
      </c>
      <c r="X8" s="61">
        <f t="shared" si="3"/>
        <v>22166.666666666668</v>
      </c>
      <c r="Y8" s="62">
        <f t="shared" si="3"/>
        <v>6650</v>
      </c>
      <c r="Z8" s="63">
        <f t="shared" si="3"/>
        <v>2327.5</v>
      </c>
      <c r="AA8" s="63">
        <f t="shared" si="3"/>
        <v>399</v>
      </c>
      <c r="AB8" s="63">
        <f t="shared" si="3"/>
        <v>800</v>
      </c>
      <c r="AC8" s="79">
        <f>AC7</f>
        <v>266</v>
      </c>
      <c r="AD8" s="63">
        <f>AD7</f>
        <v>903.5</v>
      </c>
      <c r="AE8" s="63">
        <f>AE7</f>
        <v>637.5</v>
      </c>
      <c r="AF8" s="62">
        <f>AF7</f>
        <v>7612.2775760000013</v>
      </c>
      <c r="AG8" s="80"/>
      <c r="AH8" s="80"/>
      <c r="AI8" s="80"/>
      <c r="AJ8" s="80"/>
      <c r="AK8" s="66">
        <f t="shared" si="2"/>
        <v>260447.61090933334</v>
      </c>
      <c r="AL8" s="81"/>
      <c r="AM8" s="81"/>
    </row>
    <row r="9" spans="1:51" ht="15">
      <c r="A9" s="75">
        <v>4</v>
      </c>
      <c r="B9" s="49">
        <v>11</v>
      </c>
      <c r="C9" s="49">
        <v>16</v>
      </c>
      <c r="D9" s="75"/>
      <c r="E9" s="75">
        <v>1</v>
      </c>
      <c r="F9" s="50">
        <v>454</v>
      </c>
      <c r="G9" s="50" t="s">
        <v>42</v>
      </c>
      <c r="H9" s="51" t="s">
        <v>57</v>
      </c>
      <c r="I9" s="52" t="s">
        <v>58</v>
      </c>
      <c r="J9" s="77" t="s">
        <v>59</v>
      </c>
      <c r="K9" s="54">
        <v>43739</v>
      </c>
      <c r="L9" s="55">
        <v>28</v>
      </c>
      <c r="M9" s="55">
        <v>40</v>
      </c>
      <c r="N9" s="83" t="s">
        <v>60</v>
      </c>
      <c r="O9" s="52" t="s">
        <v>61</v>
      </c>
      <c r="P9" s="57" t="s">
        <v>53</v>
      </c>
      <c r="Q9" s="77"/>
      <c r="R9" s="53" t="s">
        <v>49</v>
      </c>
      <c r="S9" s="58">
        <v>63998</v>
      </c>
      <c r="T9" s="78"/>
      <c r="U9" s="60">
        <f t="shared" si="0"/>
        <v>63998</v>
      </c>
      <c r="V9" s="78"/>
      <c r="W9" s="61">
        <v>10666</v>
      </c>
      <c r="X9" s="61">
        <v>106664</v>
      </c>
      <c r="Y9" s="62">
        <v>0</v>
      </c>
      <c r="Z9" s="63">
        <f>+S9*0.175</f>
        <v>11199.65</v>
      </c>
      <c r="AA9" s="63">
        <f>+S9*0.03</f>
        <v>1919.9399999999998</v>
      </c>
      <c r="AB9" s="63">
        <f>([1]Hoja1!K153)/12</f>
        <v>1900</v>
      </c>
      <c r="AC9" s="79">
        <f>+S9*0.02</f>
        <v>1279.96</v>
      </c>
      <c r="AD9" s="63">
        <f>([1]Hoja1!R90)/12</f>
        <v>2544</v>
      </c>
      <c r="AE9" s="63">
        <f>([1]Hoja1!F106)/12</f>
        <v>1794</v>
      </c>
      <c r="AF9" s="62">
        <f>+[1]Hoja1!K106</f>
        <v>36671.589933333336</v>
      </c>
      <c r="AG9" s="77"/>
      <c r="AH9" s="77"/>
      <c r="AI9" s="77"/>
      <c r="AJ9" s="77"/>
      <c r="AK9" s="66">
        <f t="shared" si="2"/>
        <v>1169628.1899333335</v>
      </c>
      <c r="AL9" s="84"/>
      <c r="AM9" s="84"/>
    </row>
    <row r="10" spans="1:51" ht="15">
      <c r="A10" s="75">
        <v>5</v>
      </c>
      <c r="B10" s="49">
        <v>11</v>
      </c>
      <c r="C10" s="49">
        <v>16</v>
      </c>
      <c r="D10" s="75"/>
      <c r="E10" s="75">
        <v>1</v>
      </c>
      <c r="F10" s="50">
        <v>454</v>
      </c>
      <c r="G10" s="50" t="s">
        <v>42</v>
      </c>
      <c r="H10" s="51" t="s">
        <v>62</v>
      </c>
      <c r="I10" s="52" t="s">
        <v>63</v>
      </c>
      <c r="J10" s="77" t="s">
        <v>59</v>
      </c>
      <c r="K10" s="54">
        <v>40330</v>
      </c>
      <c r="L10" s="55">
        <v>28</v>
      </c>
      <c r="M10" s="55">
        <v>40</v>
      </c>
      <c r="N10" s="83" t="s">
        <v>60</v>
      </c>
      <c r="O10" s="52" t="s">
        <v>64</v>
      </c>
      <c r="P10" s="57" t="s">
        <v>48</v>
      </c>
      <c r="Q10" s="77"/>
      <c r="R10" s="53" t="s">
        <v>49</v>
      </c>
      <c r="S10" s="58">
        <f>S9</f>
        <v>63998</v>
      </c>
      <c r="T10" s="78"/>
      <c r="U10" s="60">
        <f t="shared" si="0"/>
        <v>63998</v>
      </c>
      <c r="V10" s="78"/>
      <c r="W10" s="61">
        <f t="shared" ref="W10:AF10" si="4">W9</f>
        <v>10666</v>
      </c>
      <c r="X10" s="61">
        <f t="shared" si="4"/>
        <v>106664</v>
      </c>
      <c r="Y10" s="62">
        <f t="shared" si="4"/>
        <v>0</v>
      </c>
      <c r="Z10" s="63">
        <f t="shared" si="4"/>
        <v>11199.65</v>
      </c>
      <c r="AA10" s="63">
        <f t="shared" si="4"/>
        <v>1919.9399999999998</v>
      </c>
      <c r="AB10" s="63">
        <f t="shared" si="4"/>
        <v>1900</v>
      </c>
      <c r="AC10" s="85">
        <f>AC9</f>
        <v>1279.96</v>
      </c>
      <c r="AD10" s="63">
        <f>+[1]Hoja1!R91/12</f>
        <v>2544</v>
      </c>
      <c r="AE10" s="63">
        <f t="shared" si="4"/>
        <v>1794</v>
      </c>
      <c r="AF10" s="62">
        <f t="shared" si="4"/>
        <v>36671.589933333336</v>
      </c>
      <c r="AG10" s="77"/>
      <c r="AH10" s="77"/>
      <c r="AI10" s="77"/>
      <c r="AJ10" s="77"/>
      <c r="AK10" s="66">
        <f t="shared" si="2"/>
        <v>1169628.1899333335</v>
      </c>
      <c r="AL10" s="84"/>
      <c r="AM10" s="84"/>
    </row>
    <row r="11" spans="1:51" ht="15">
      <c r="A11" s="75">
        <v>6</v>
      </c>
      <c r="B11" s="49">
        <v>11</v>
      </c>
      <c r="C11" s="49">
        <v>16</v>
      </c>
      <c r="D11" s="75"/>
      <c r="E11" s="75">
        <v>1</v>
      </c>
      <c r="F11" s="50">
        <v>454</v>
      </c>
      <c r="G11" s="50" t="s">
        <v>42</v>
      </c>
      <c r="H11" s="86" t="s">
        <v>65</v>
      </c>
      <c r="I11" s="86" t="s">
        <v>66</v>
      </c>
      <c r="J11" s="77" t="s">
        <v>45</v>
      </c>
      <c r="K11" s="54">
        <v>42384</v>
      </c>
      <c r="L11" s="55">
        <v>22</v>
      </c>
      <c r="M11" s="55">
        <v>40</v>
      </c>
      <c r="N11" s="83" t="s">
        <v>60</v>
      </c>
      <c r="O11" s="52" t="s">
        <v>67</v>
      </c>
      <c r="P11" s="57" t="s">
        <v>53</v>
      </c>
      <c r="Q11" s="77"/>
      <c r="R11" s="53" t="s">
        <v>49</v>
      </c>
      <c r="S11" s="58">
        <v>33612</v>
      </c>
      <c r="T11" s="78"/>
      <c r="U11" s="60">
        <f t="shared" si="0"/>
        <v>33612</v>
      </c>
      <c r="V11" s="78"/>
      <c r="W11" s="61">
        <v>5602</v>
      </c>
      <c r="X11" s="61">
        <v>56021</v>
      </c>
      <c r="Y11" s="62">
        <f>+S11/2</f>
        <v>16806</v>
      </c>
      <c r="Z11" s="63">
        <f>+S11*0.175</f>
        <v>5882.0999999999995</v>
      </c>
      <c r="AA11" s="63">
        <f>+S11*0.03</f>
        <v>1008.36</v>
      </c>
      <c r="AB11" s="63">
        <f>([1]Hoja1!K159)/12</f>
        <v>1400</v>
      </c>
      <c r="AC11" s="79">
        <f>+S11*0.02</f>
        <v>672.24</v>
      </c>
      <c r="AD11" s="63">
        <f>([1]Hoja1!R96)/12</f>
        <v>1680</v>
      </c>
      <c r="AE11" s="63">
        <f>([1]Hoja1!F112)/12</f>
        <v>1190</v>
      </c>
      <c r="AF11" s="62">
        <f>+[1]Hoja1!K112</f>
        <v>18783.533645333337</v>
      </c>
      <c r="AG11" s="77"/>
      <c r="AH11" s="77"/>
      <c r="AI11" s="77"/>
      <c r="AJ11" s="77"/>
      <c r="AK11" s="66">
        <f t="shared" si="2"/>
        <v>642548.93364533328</v>
      </c>
      <c r="AL11" s="84"/>
      <c r="AM11" s="84"/>
    </row>
    <row r="12" spans="1:51" ht="15">
      <c r="A12" s="75">
        <v>7</v>
      </c>
      <c r="B12" s="49">
        <v>11</v>
      </c>
      <c r="C12" s="49">
        <v>16</v>
      </c>
      <c r="D12" s="75"/>
      <c r="E12" s="75">
        <v>1</v>
      </c>
      <c r="F12" s="50">
        <v>454</v>
      </c>
      <c r="G12" s="50" t="s">
        <v>42</v>
      </c>
      <c r="H12" s="87" t="s">
        <v>68</v>
      </c>
      <c r="I12" s="52" t="s">
        <v>69</v>
      </c>
      <c r="J12" s="77" t="s">
        <v>59</v>
      </c>
      <c r="K12" s="54">
        <v>41821</v>
      </c>
      <c r="L12" s="55">
        <v>22</v>
      </c>
      <c r="M12" s="55">
        <v>40</v>
      </c>
      <c r="N12" s="83" t="s">
        <v>60</v>
      </c>
      <c r="O12" s="52" t="s">
        <v>70</v>
      </c>
      <c r="P12" s="57" t="s">
        <v>48</v>
      </c>
      <c r="Q12" s="77"/>
      <c r="R12" s="53" t="s">
        <v>49</v>
      </c>
      <c r="S12" s="58">
        <f>S11</f>
        <v>33612</v>
      </c>
      <c r="T12" s="78"/>
      <c r="U12" s="60">
        <f t="shared" si="0"/>
        <v>33612</v>
      </c>
      <c r="V12" s="78"/>
      <c r="W12" s="61">
        <f t="shared" ref="W12:AF12" si="5">W11</f>
        <v>5602</v>
      </c>
      <c r="X12" s="61">
        <f t="shared" si="5"/>
        <v>56021</v>
      </c>
      <c r="Y12" s="62">
        <f t="shared" si="5"/>
        <v>16806</v>
      </c>
      <c r="Z12" s="63">
        <f t="shared" si="5"/>
        <v>5882.0999999999995</v>
      </c>
      <c r="AA12" s="63">
        <f t="shared" si="5"/>
        <v>1008.36</v>
      </c>
      <c r="AB12" s="63">
        <f t="shared" si="5"/>
        <v>1400</v>
      </c>
      <c r="AC12" s="85">
        <f>AC11</f>
        <v>672.24</v>
      </c>
      <c r="AD12" s="63">
        <f>+[1]Hoja1!R94/12</f>
        <v>1680</v>
      </c>
      <c r="AE12" s="63">
        <f t="shared" si="5"/>
        <v>1190</v>
      </c>
      <c r="AF12" s="62">
        <f t="shared" si="5"/>
        <v>18783.533645333337</v>
      </c>
      <c r="AG12" s="77"/>
      <c r="AH12" s="77"/>
      <c r="AI12" s="77"/>
      <c r="AJ12" s="77"/>
      <c r="AK12" s="66">
        <f t="shared" si="2"/>
        <v>642548.93364533328</v>
      </c>
      <c r="AL12" s="84"/>
      <c r="AM12" s="84"/>
    </row>
    <row r="13" spans="1:51" ht="15">
      <c r="A13" s="75">
        <v>8</v>
      </c>
      <c r="B13" s="49">
        <v>11</v>
      </c>
      <c r="C13" s="49">
        <v>16</v>
      </c>
      <c r="D13" s="75"/>
      <c r="E13" s="75">
        <v>1</v>
      </c>
      <c r="F13" s="50">
        <v>454</v>
      </c>
      <c r="G13" s="50" t="s">
        <v>42</v>
      </c>
      <c r="H13" s="88" t="s">
        <v>71</v>
      </c>
      <c r="I13" s="52" t="s">
        <v>72</v>
      </c>
      <c r="J13" s="77" t="s">
        <v>45</v>
      </c>
      <c r="K13" s="54">
        <v>43206</v>
      </c>
      <c r="L13" s="55">
        <v>20</v>
      </c>
      <c r="M13" s="55">
        <v>40</v>
      </c>
      <c r="N13" s="83" t="s">
        <v>60</v>
      </c>
      <c r="O13" s="52" t="s">
        <v>73</v>
      </c>
      <c r="P13" s="57" t="s">
        <v>53</v>
      </c>
      <c r="Q13" s="77"/>
      <c r="R13" s="53" t="s">
        <v>49</v>
      </c>
      <c r="S13" s="58">
        <v>27598</v>
      </c>
      <c r="T13" s="78"/>
      <c r="U13" s="60">
        <f t="shared" si="0"/>
        <v>27598</v>
      </c>
      <c r="V13" s="78"/>
      <c r="W13" s="61">
        <v>4007</v>
      </c>
      <c r="X13" s="61">
        <v>45995</v>
      </c>
      <c r="Y13" s="62">
        <f>+S13/2</f>
        <v>13799</v>
      </c>
      <c r="Z13" s="63">
        <f>+S13*0.175</f>
        <v>4829.6499999999996</v>
      </c>
      <c r="AA13" s="63">
        <f>+S13*0.03</f>
        <v>827.93999999999994</v>
      </c>
      <c r="AB13" s="63">
        <f>([1]Hoja1!K158)/12</f>
        <v>1200</v>
      </c>
      <c r="AC13" s="85">
        <f>+S13*0.02</f>
        <v>551.96</v>
      </c>
      <c r="AD13" s="63">
        <v>1642</v>
      </c>
      <c r="AE13" s="63">
        <f>([1]Hoja1!F113)/12</f>
        <v>1102</v>
      </c>
      <c r="AF13" s="62">
        <f>+[1]Hoja1!K113</f>
        <v>18783.533645333337</v>
      </c>
      <c r="AG13" s="77"/>
      <c r="AH13" s="77"/>
      <c r="AI13" s="77"/>
      <c r="AJ13" s="77"/>
      <c r="AK13" s="66">
        <f t="shared" si="2"/>
        <v>535603.13364533335</v>
      </c>
      <c r="AL13" s="84"/>
      <c r="AM13" s="84"/>
    </row>
    <row r="14" spans="1:51" ht="15">
      <c r="A14" s="75">
        <v>9</v>
      </c>
      <c r="B14" s="49">
        <v>11</v>
      </c>
      <c r="C14" s="49">
        <v>16</v>
      </c>
      <c r="D14" s="75"/>
      <c r="E14" s="75">
        <v>1</v>
      </c>
      <c r="F14" s="50">
        <v>454</v>
      </c>
      <c r="G14" s="50" t="s">
        <v>42</v>
      </c>
      <c r="H14" s="86" t="s">
        <v>74</v>
      </c>
      <c r="I14" s="89" t="s">
        <v>75</v>
      </c>
      <c r="J14" s="77" t="s">
        <v>59</v>
      </c>
      <c r="K14" s="54">
        <v>42402</v>
      </c>
      <c r="L14" s="55">
        <v>22</v>
      </c>
      <c r="M14" s="55">
        <v>40</v>
      </c>
      <c r="N14" s="83" t="s">
        <v>60</v>
      </c>
      <c r="O14" s="52" t="s">
        <v>67</v>
      </c>
      <c r="P14" s="57" t="s">
        <v>53</v>
      </c>
      <c r="Q14" s="77"/>
      <c r="R14" s="53" t="s">
        <v>49</v>
      </c>
      <c r="S14" s="58">
        <f>S12</f>
        <v>33612</v>
      </c>
      <c r="T14" s="78"/>
      <c r="U14" s="60">
        <f t="shared" si="0"/>
        <v>33612</v>
      </c>
      <c r="V14" s="78"/>
      <c r="W14" s="61">
        <f>W12</f>
        <v>5602</v>
      </c>
      <c r="X14" s="61">
        <f>X12</f>
        <v>56021</v>
      </c>
      <c r="Y14" s="62">
        <f>Y11</f>
        <v>16806</v>
      </c>
      <c r="Z14" s="63">
        <f>Z12</f>
        <v>5882.0999999999995</v>
      </c>
      <c r="AA14" s="63">
        <f>+AA12</f>
        <v>1008.36</v>
      </c>
      <c r="AB14" s="63">
        <f>AB12</f>
        <v>1400</v>
      </c>
      <c r="AC14" s="85">
        <f>AC12</f>
        <v>672.24</v>
      </c>
      <c r="AD14" s="63">
        <f>AD12</f>
        <v>1680</v>
      </c>
      <c r="AE14" s="63">
        <f>AE12</f>
        <v>1190</v>
      </c>
      <c r="AF14" s="62">
        <f>AF12</f>
        <v>18783.533645333337</v>
      </c>
      <c r="AG14" s="77"/>
      <c r="AH14" s="77"/>
      <c r="AI14" s="77"/>
      <c r="AJ14" s="77"/>
      <c r="AK14" s="66">
        <f t="shared" si="2"/>
        <v>642548.93364533328</v>
      </c>
      <c r="AL14" s="84"/>
      <c r="AM14" s="84"/>
    </row>
    <row r="15" spans="1:51" ht="15">
      <c r="A15" s="75">
        <v>10</v>
      </c>
      <c r="B15" s="49">
        <v>11</v>
      </c>
      <c r="C15" s="49">
        <v>16</v>
      </c>
      <c r="D15" s="75"/>
      <c r="E15" s="75">
        <v>1</v>
      </c>
      <c r="F15" s="50">
        <v>454</v>
      </c>
      <c r="G15" s="50" t="s">
        <v>42</v>
      </c>
      <c r="H15" s="87" t="s">
        <v>76</v>
      </c>
      <c r="I15" s="52" t="s">
        <v>77</v>
      </c>
      <c r="J15" s="77" t="s">
        <v>59</v>
      </c>
      <c r="K15" s="54">
        <v>43619</v>
      </c>
      <c r="L15" s="55">
        <v>22</v>
      </c>
      <c r="M15" s="55">
        <v>40</v>
      </c>
      <c r="N15" s="83" t="s">
        <v>60</v>
      </c>
      <c r="O15" s="52" t="s">
        <v>70</v>
      </c>
      <c r="P15" s="57" t="s">
        <v>48</v>
      </c>
      <c r="Q15" s="77"/>
      <c r="R15" s="53" t="s">
        <v>49</v>
      </c>
      <c r="S15" s="58">
        <f>S14</f>
        <v>33612</v>
      </c>
      <c r="T15" s="78"/>
      <c r="U15" s="60">
        <f t="shared" si="0"/>
        <v>33612</v>
      </c>
      <c r="V15" s="78"/>
      <c r="W15" s="61">
        <f t="shared" ref="W15:AF15" si="6">W14</f>
        <v>5602</v>
      </c>
      <c r="X15" s="61">
        <f t="shared" si="6"/>
        <v>56021</v>
      </c>
      <c r="Y15" s="62">
        <f t="shared" si="6"/>
        <v>16806</v>
      </c>
      <c r="Z15" s="63">
        <f t="shared" si="6"/>
        <v>5882.0999999999995</v>
      </c>
      <c r="AA15" s="63">
        <f t="shared" si="6"/>
        <v>1008.36</v>
      </c>
      <c r="AB15" s="63">
        <f t="shared" si="6"/>
        <v>1400</v>
      </c>
      <c r="AC15" s="79">
        <f>AC14</f>
        <v>672.24</v>
      </c>
      <c r="AD15" s="63">
        <v>1710</v>
      </c>
      <c r="AE15" s="63">
        <f t="shared" si="6"/>
        <v>1190</v>
      </c>
      <c r="AF15" s="62">
        <f t="shared" si="6"/>
        <v>18783.533645333337</v>
      </c>
      <c r="AG15" s="77"/>
      <c r="AH15" s="77"/>
      <c r="AI15" s="77"/>
      <c r="AJ15" s="77"/>
      <c r="AK15" s="66">
        <f t="shared" si="2"/>
        <v>642908.93364533328</v>
      </c>
      <c r="AL15" s="84"/>
      <c r="AM15" s="84"/>
    </row>
    <row r="16" spans="1:51" ht="15">
      <c r="A16" s="75">
        <v>11</v>
      </c>
      <c r="B16" s="49">
        <v>11</v>
      </c>
      <c r="C16" s="49">
        <v>16</v>
      </c>
      <c r="D16" s="75"/>
      <c r="E16" s="75">
        <v>1</v>
      </c>
      <c r="F16" s="50">
        <v>454</v>
      </c>
      <c r="G16" s="50" t="s">
        <v>42</v>
      </c>
      <c r="H16" s="88" t="s">
        <v>78</v>
      </c>
      <c r="I16" s="52" t="s">
        <v>79</v>
      </c>
      <c r="J16" s="77" t="s">
        <v>59</v>
      </c>
      <c r="K16" s="54">
        <v>37073</v>
      </c>
      <c r="L16" s="55">
        <v>14</v>
      </c>
      <c r="M16" s="55">
        <v>40</v>
      </c>
      <c r="N16" s="55" t="s">
        <v>46</v>
      </c>
      <c r="O16" s="52" t="s">
        <v>80</v>
      </c>
      <c r="P16" s="57" t="s">
        <v>48</v>
      </c>
      <c r="Q16" s="77"/>
      <c r="R16" s="53" t="s">
        <v>49</v>
      </c>
      <c r="S16" s="58">
        <v>17654</v>
      </c>
      <c r="T16" s="78"/>
      <c r="U16" s="60">
        <f t="shared" si="0"/>
        <v>17654</v>
      </c>
      <c r="V16" s="78"/>
      <c r="W16" s="61">
        <v>2942</v>
      </c>
      <c r="X16" s="61">
        <v>29423</v>
      </c>
      <c r="Y16" s="62">
        <v>8827</v>
      </c>
      <c r="Z16" s="63">
        <f>+S16*0.175</f>
        <v>3089.45</v>
      </c>
      <c r="AA16" s="63">
        <f>+S16*0.03</f>
        <v>529.62</v>
      </c>
      <c r="AB16" s="63">
        <f>([1]Hoja1!K161)/12</f>
        <v>916.66666666666663</v>
      </c>
      <c r="AC16" s="79">
        <f>+S16*0.02</f>
        <v>353.08</v>
      </c>
      <c r="AD16" s="63">
        <v>1164</v>
      </c>
      <c r="AE16" s="63">
        <v>722</v>
      </c>
      <c r="AF16" s="62">
        <f>+[1]Hoja1!K114</f>
        <v>21164.598375999998</v>
      </c>
      <c r="AG16" s="77"/>
      <c r="AH16" s="77"/>
      <c r="AI16" s="77"/>
      <c r="AJ16" s="77"/>
      <c r="AK16" s="66">
        <f t="shared" si="2"/>
        <v>355502.39837600006</v>
      </c>
      <c r="AL16" s="84"/>
      <c r="AM16" s="84"/>
    </row>
    <row r="17" spans="1:39" ht="15">
      <c r="A17" s="75">
        <v>12</v>
      </c>
      <c r="B17" s="49">
        <v>11</v>
      </c>
      <c r="C17" s="49">
        <v>16</v>
      </c>
      <c r="D17" s="75"/>
      <c r="E17" s="75">
        <v>1</v>
      </c>
      <c r="F17" s="50">
        <v>454</v>
      </c>
      <c r="G17" s="50" t="s">
        <v>42</v>
      </c>
      <c r="H17" s="90" t="s">
        <v>81</v>
      </c>
      <c r="I17" s="52" t="s">
        <v>82</v>
      </c>
      <c r="J17" s="77" t="s">
        <v>45</v>
      </c>
      <c r="K17" s="54">
        <v>37058</v>
      </c>
      <c r="L17" s="55">
        <v>13</v>
      </c>
      <c r="M17" s="55">
        <v>40</v>
      </c>
      <c r="N17" s="55" t="s">
        <v>46</v>
      </c>
      <c r="O17" s="52" t="s">
        <v>83</v>
      </c>
      <c r="P17" s="57" t="s">
        <v>84</v>
      </c>
      <c r="Q17" s="77"/>
      <c r="R17" s="53" t="s">
        <v>49</v>
      </c>
      <c r="S17" s="58">
        <v>16246</v>
      </c>
      <c r="T17" s="78"/>
      <c r="U17" s="60">
        <f t="shared" si="0"/>
        <v>16246</v>
      </c>
      <c r="V17" s="78"/>
      <c r="W17" s="61">
        <v>2708</v>
      </c>
      <c r="X17" s="61">
        <v>27076</v>
      </c>
      <c r="Y17" s="62">
        <v>8123</v>
      </c>
      <c r="Z17" s="63">
        <f>+S17*0.175</f>
        <v>2843.0499999999997</v>
      </c>
      <c r="AA17" s="63">
        <f>+S17*0.03</f>
        <v>487.38</v>
      </c>
      <c r="AB17" s="63">
        <f>([1]Hoja1!K162)/12</f>
        <v>875</v>
      </c>
      <c r="AC17" s="79">
        <f>+S17*0.02</f>
        <v>324.92</v>
      </c>
      <c r="AD17" s="63">
        <v>1128</v>
      </c>
      <c r="AE17" s="63">
        <v>702</v>
      </c>
      <c r="AF17" s="62">
        <f>+[1]Hoja1!K115</f>
        <v>17079.592776000001</v>
      </c>
      <c r="AG17" s="77"/>
      <c r="AH17" s="77"/>
      <c r="AI17" s="77"/>
      <c r="AJ17" s="77"/>
      <c r="AK17" s="66">
        <f t="shared" si="2"/>
        <v>326262.79277599999</v>
      </c>
      <c r="AL17" s="84"/>
      <c r="AM17" s="84"/>
    </row>
    <row r="18" spans="1:39" ht="15">
      <c r="A18" s="75">
        <v>13</v>
      </c>
      <c r="B18" s="49">
        <v>11</v>
      </c>
      <c r="C18" s="49">
        <v>16</v>
      </c>
      <c r="D18" s="75"/>
      <c r="E18" s="75">
        <v>2</v>
      </c>
      <c r="F18" s="50">
        <v>454</v>
      </c>
      <c r="G18" s="50" t="s">
        <v>42</v>
      </c>
      <c r="H18" s="51" t="s">
        <v>85</v>
      </c>
      <c r="I18" s="91" t="s">
        <v>86</v>
      </c>
      <c r="J18" s="77" t="s">
        <v>45</v>
      </c>
      <c r="K18" s="92">
        <v>39072</v>
      </c>
      <c r="L18" s="93">
        <v>11</v>
      </c>
      <c r="M18" s="93">
        <v>40</v>
      </c>
      <c r="N18" s="93" t="s">
        <v>46</v>
      </c>
      <c r="O18" s="91" t="s">
        <v>87</v>
      </c>
      <c r="P18" s="94" t="s">
        <v>84</v>
      </c>
      <c r="Q18" s="77"/>
      <c r="R18" s="53" t="s">
        <v>49</v>
      </c>
      <c r="S18" s="58">
        <f>+([1]Hoja1!L83)/12</f>
        <v>14050</v>
      </c>
      <c r="T18" s="78"/>
      <c r="U18" s="58">
        <f t="shared" si="0"/>
        <v>14050</v>
      </c>
      <c r="V18" s="78"/>
      <c r="W18" s="61">
        <f>+[1]Hoja1!D146</f>
        <v>2366.6666666666665</v>
      </c>
      <c r="X18" s="61">
        <f>+[1]Hoja1!C146</f>
        <v>23666.666666666668</v>
      </c>
      <c r="Y18" s="62">
        <f>+[1]Hoja1!J146</f>
        <v>7100</v>
      </c>
      <c r="Z18" s="63">
        <f>+([1]Hoja1!E146)/12</f>
        <v>2485</v>
      </c>
      <c r="AA18" s="63">
        <f>+([1]Hoja1!F146)/12</f>
        <v>426</v>
      </c>
      <c r="AB18" s="63">
        <f>([1]Hoja1!K146)/12</f>
        <v>800</v>
      </c>
      <c r="AC18" s="63">
        <f>([1]Hoja1!I83)/12</f>
        <v>284</v>
      </c>
      <c r="AD18" s="62">
        <f>([1]Hoja1!R83)/12</f>
        <v>1074</v>
      </c>
      <c r="AE18" s="63">
        <f>([1]Hoja1!F116)/12</f>
        <v>678</v>
      </c>
      <c r="AF18" s="62">
        <f>+[1]Hoja1!K116</f>
        <v>8110.2727760000007</v>
      </c>
      <c r="AG18" s="77"/>
      <c r="AH18" s="77"/>
      <c r="AI18" s="77"/>
      <c r="AJ18" s="77"/>
      <c r="AK18" s="66">
        <f t="shared" si="2"/>
        <v>278807.60610933334</v>
      </c>
      <c r="AL18" s="84"/>
      <c r="AM18" s="84"/>
    </row>
    <row r="19" spans="1:39" ht="15">
      <c r="A19" s="75">
        <v>14</v>
      </c>
      <c r="B19" s="49">
        <v>11</v>
      </c>
      <c r="C19" s="49">
        <v>16</v>
      </c>
      <c r="D19" s="75"/>
      <c r="E19" s="75">
        <v>2</v>
      </c>
      <c r="F19" s="50">
        <v>454</v>
      </c>
      <c r="G19" s="50" t="s">
        <v>42</v>
      </c>
      <c r="H19" s="76" t="s">
        <v>88</v>
      </c>
      <c r="I19" s="95" t="s">
        <v>89</v>
      </c>
      <c r="J19" s="77" t="s">
        <v>59</v>
      </c>
      <c r="K19" s="96">
        <v>41130</v>
      </c>
      <c r="L19" s="56">
        <v>10</v>
      </c>
      <c r="M19" s="56">
        <v>40</v>
      </c>
      <c r="N19" s="56" t="s">
        <v>46</v>
      </c>
      <c r="O19" s="95" t="s">
        <v>90</v>
      </c>
      <c r="P19" s="97" t="s">
        <v>91</v>
      </c>
      <c r="Q19" s="77"/>
      <c r="R19" s="53" t="s">
        <v>49</v>
      </c>
      <c r="S19" s="58">
        <f>+([1]Hoja1!L84)/12</f>
        <v>13854</v>
      </c>
      <c r="T19" s="78"/>
      <c r="U19" s="60">
        <f t="shared" si="0"/>
        <v>13854</v>
      </c>
      <c r="V19" s="78"/>
      <c r="W19" s="61">
        <f>[1]Hoja1!D147</f>
        <v>2334</v>
      </c>
      <c r="X19" s="61">
        <f>[1]Hoja1!C147</f>
        <v>23340</v>
      </c>
      <c r="Y19" s="62">
        <f>+[1]Hoja1!J147</f>
        <v>7002</v>
      </c>
      <c r="Z19" s="63">
        <f>+([1]Hoja1!E147)/12</f>
        <v>2450.6999999999998</v>
      </c>
      <c r="AA19" s="63">
        <f>+([1]Hoja1!F147)/12</f>
        <v>420.12000000000006</v>
      </c>
      <c r="AB19" s="63">
        <f>([1]Hoja1!K147)/12</f>
        <v>800</v>
      </c>
      <c r="AC19" s="98">
        <f>([1]Hoja1!I84)/12</f>
        <v>280.08</v>
      </c>
      <c r="AD19" s="62">
        <f>([1]Hoja1!R84)/12</f>
        <v>1026</v>
      </c>
      <c r="AE19" s="63">
        <f>([1]Hoja1!F117)/12</f>
        <v>666</v>
      </c>
      <c r="AF19" s="62">
        <f>+[1]Hoja1!K117</f>
        <v>8001.2135760000001</v>
      </c>
      <c r="AG19" s="77"/>
      <c r="AH19" s="77"/>
      <c r="AI19" s="77"/>
      <c r="AJ19" s="77"/>
      <c r="AK19" s="66">
        <f t="shared" si="2"/>
        <v>274640.013576</v>
      </c>
      <c r="AL19" s="84"/>
      <c r="AM19" s="84"/>
    </row>
    <row r="20" spans="1:39" ht="15">
      <c r="A20" s="75">
        <v>15</v>
      </c>
      <c r="B20" s="49">
        <v>11</v>
      </c>
      <c r="C20" s="49">
        <v>16</v>
      </c>
      <c r="D20" s="75"/>
      <c r="E20" s="75">
        <v>2</v>
      </c>
      <c r="F20" s="50">
        <v>454</v>
      </c>
      <c r="G20" s="50" t="s">
        <v>42</v>
      </c>
      <c r="H20" s="76" t="s">
        <v>92</v>
      </c>
      <c r="I20" s="52" t="s">
        <v>93</v>
      </c>
      <c r="J20" s="77" t="s">
        <v>45</v>
      </c>
      <c r="K20" s="54">
        <v>38002</v>
      </c>
      <c r="L20" s="55">
        <v>14</v>
      </c>
      <c r="M20" s="55">
        <v>40</v>
      </c>
      <c r="N20" s="56" t="s">
        <v>46</v>
      </c>
      <c r="O20" s="52" t="s">
        <v>94</v>
      </c>
      <c r="P20" s="57" t="s">
        <v>91</v>
      </c>
      <c r="Q20" s="77"/>
      <c r="R20" s="53" t="s">
        <v>49</v>
      </c>
      <c r="S20" s="58">
        <f>S16</f>
        <v>17654</v>
      </c>
      <c r="T20" s="78"/>
      <c r="U20" s="60">
        <f t="shared" si="0"/>
        <v>17654</v>
      </c>
      <c r="V20" s="78"/>
      <c r="W20" s="61">
        <f t="shared" ref="W20:AC20" si="7">W16</f>
        <v>2942</v>
      </c>
      <c r="X20" s="61">
        <f t="shared" si="7"/>
        <v>29423</v>
      </c>
      <c r="Y20" s="62">
        <f t="shared" si="7"/>
        <v>8827</v>
      </c>
      <c r="Z20" s="63">
        <f t="shared" si="7"/>
        <v>3089.45</v>
      </c>
      <c r="AA20" s="63">
        <f t="shared" si="7"/>
        <v>529.62</v>
      </c>
      <c r="AB20" s="63">
        <f t="shared" si="7"/>
        <v>916.66666666666663</v>
      </c>
      <c r="AC20" s="79">
        <f t="shared" si="7"/>
        <v>353.08</v>
      </c>
      <c r="AD20" s="63">
        <f>+[1]Hoja1!R86/12</f>
        <v>1636.5</v>
      </c>
      <c r="AE20" s="63">
        <f>AE16</f>
        <v>722</v>
      </c>
      <c r="AF20" s="62">
        <f>AF16</f>
        <v>21164.598375999998</v>
      </c>
      <c r="AG20" s="77"/>
      <c r="AH20" s="77"/>
      <c r="AI20" s="77"/>
      <c r="AJ20" s="77"/>
      <c r="AK20" s="66">
        <f t="shared" si="2"/>
        <v>361172.39837600006</v>
      </c>
      <c r="AL20" s="84"/>
      <c r="AM20" s="84"/>
    </row>
    <row r="21" spans="1:39" ht="15">
      <c r="A21" s="75">
        <v>16</v>
      </c>
      <c r="B21" s="49">
        <v>11</v>
      </c>
      <c r="C21" s="49">
        <v>16</v>
      </c>
      <c r="D21" s="75"/>
      <c r="E21" s="75">
        <v>2</v>
      </c>
      <c r="F21" s="50">
        <v>454</v>
      </c>
      <c r="G21" s="50" t="s">
        <v>42</v>
      </c>
      <c r="H21" s="51" t="s">
        <v>95</v>
      </c>
      <c r="I21" s="52" t="s">
        <v>96</v>
      </c>
      <c r="J21" s="77" t="s">
        <v>59</v>
      </c>
      <c r="K21" s="54">
        <v>43662</v>
      </c>
      <c r="L21" s="55">
        <v>30</v>
      </c>
      <c r="M21" s="55">
        <v>40</v>
      </c>
      <c r="N21" s="83" t="s">
        <v>60</v>
      </c>
      <c r="O21" s="52" t="s">
        <v>97</v>
      </c>
      <c r="P21" s="57" t="s">
        <v>84</v>
      </c>
      <c r="Q21" s="77"/>
      <c r="R21" s="53" t="s">
        <v>49</v>
      </c>
      <c r="S21" s="58">
        <v>67826</v>
      </c>
      <c r="T21" s="78"/>
      <c r="U21" s="60">
        <f t="shared" si="0"/>
        <v>67826</v>
      </c>
      <c r="V21" s="78"/>
      <c r="W21" s="61">
        <v>11304</v>
      </c>
      <c r="X21" s="61">
        <v>113042</v>
      </c>
      <c r="Y21" s="62">
        <v>0</v>
      </c>
      <c r="Z21" s="63">
        <f>+S21*0.175</f>
        <v>11869.55</v>
      </c>
      <c r="AA21" s="63">
        <f>+S21*0.03</f>
        <v>2034.78</v>
      </c>
      <c r="AB21" s="63">
        <f>([1]Hoja1!K152)/12</f>
        <v>1900</v>
      </c>
      <c r="AC21" s="79">
        <f>+S21*0.02</f>
        <v>1356.52</v>
      </c>
      <c r="AD21" s="63">
        <f>([1]Hoja1!R89)/12</f>
        <v>2918</v>
      </c>
      <c r="AE21" s="63">
        <f>([1]Hoja1!F105)/12</f>
        <v>2038</v>
      </c>
      <c r="AF21" s="62">
        <f>+[1]Hoja1!K105</f>
        <v>38978.924033333336</v>
      </c>
      <c r="AG21" s="77"/>
      <c r="AH21" s="77"/>
      <c r="AI21" s="77"/>
      <c r="AJ21" s="77"/>
      <c r="AK21" s="66">
        <f t="shared" si="2"/>
        <v>1242639.1240333335</v>
      </c>
      <c r="AL21" s="84"/>
      <c r="AM21" s="84"/>
    </row>
    <row r="22" spans="1:39" ht="15">
      <c r="A22" s="75">
        <v>17</v>
      </c>
      <c r="B22" s="49">
        <v>11</v>
      </c>
      <c r="C22" s="49">
        <v>16</v>
      </c>
      <c r="D22" s="75"/>
      <c r="E22" s="75">
        <v>2</v>
      </c>
      <c r="F22" s="50">
        <v>454</v>
      </c>
      <c r="G22" s="50" t="s">
        <v>42</v>
      </c>
      <c r="H22" s="76" t="s">
        <v>98</v>
      </c>
      <c r="I22" s="52" t="s">
        <v>99</v>
      </c>
      <c r="J22" s="77" t="s">
        <v>59</v>
      </c>
      <c r="K22" s="54">
        <v>41670</v>
      </c>
      <c r="L22" s="55">
        <v>22</v>
      </c>
      <c r="M22" s="55">
        <v>40</v>
      </c>
      <c r="N22" s="83" t="s">
        <v>60</v>
      </c>
      <c r="O22" s="52" t="s">
        <v>100</v>
      </c>
      <c r="P22" s="57" t="s">
        <v>101</v>
      </c>
      <c r="Q22" s="77"/>
      <c r="R22" s="53" t="s">
        <v>49</v>
      </c>
      <c r="S22" s="58">
        <f>S12</f>
        <v>33612</v>
      </c>
      <c r="T22" s="78"/>
      <c r="U22" s="60">
        <f t="shared" si="0"/>
        <v>33612</v>
      </c>
      <c r="V22" s="78"/>
      <c r="W22" s="61">
        <f>W11</f>
        <v>5602</v>
      </c>
      <c r="X22" s="61">
        <f>X11</f>
        <v>56021</v>
      </c>
      <c r="Y22" s="62">
        <f>Y15</f>
        <v>16806</v>
      </c>
      <c r="Z22" s="63">
        <f>Z15</f>
        <v>5882.0999999999995</v>
      </c>
      <c r="AA22" s="63">
        <f>AA14</f>
        <v>1008.36</v>
      </c>
      <c r="AB22" s="63">
        <f>AB11</f>
        <v>1400</v>
      </c>
      <c r="AC22" s="79">
        <f>AC15</f>
        <v>672.24</v>
      </c>
      <c r="AD22" s="63">
        <f>AD14</f>
        <v>1680</v>
      </c>
      <c r="AE22" s="63">
        <f>AE14</f>
        <v>1190</v>
      </c>
      <c r="AF22" s="62">
        <f>AF15</f>
        <v>18783.533645333337</v>
      </c>
      <c r="AG22" s="77"/>
      <c r="AH22" s="77"/>
      <c r="AI22" s="77"/>
      <c r="AJ22" s="77"/>
      <c r="AK22" s="66">
        <f t="shared" si="2"/>
        <v>642548.93364533328</v>
      </c>
      <c r="AL22" s="84"/>
      <c r="AM22" s="84"/>
    </row>
    <row r="23" spans="1:39" ht="15">
      <c r="A23" s="99"/>
      <c r="B23" s="100"/>
      <c r="C23" s="100"/>
      <c r="D23" s="99"/>
      <c r="E23" s="99"/>
      <c r="F23" s="101"/>
      <c r="G23" s="101"/>
      <c r="H23" s="87" t="s">
        <v>102</v>
      </c>
      <c r="I23" s="102"/>
      <c r="J23" s="103"/>
      <c r="K23" s="104"/>
      <c r="L23" s="105"/>
      <c r="M23" s="105"/>
      <c r="N23" s="106"/>
      <c r="O23" s="102"/>
      <c r="P23" s="107"/>
      <c r="Q23" s="103"/>
      <c r="R23" s="108"/>
      <c r="S23" s="109">
        <f>-1296629.35-29626.96+1202.53+17822.43</f>
        <v>-1307231.3500000001</v>
      </c>
      <c r="T23" s="110"/>
      <c r="U23" s="60">
        <f t="shared" si="0"/>
        <v>-1307231.3500000001</v>
      </c>
      <c r="V23" s="110"/>
      <c r="W23" s="111"/>
      <c r="X23" s="112"/>
      <c r="Y23" s="113"/>
      <c r="Z23" s="114"/>
      <c r="AA23" s="114"/>
      <c r="AB23" s="114"/>
      <c r="AC23" s="115"/>
      <c r="AD23" s="114"/>
      <c r="AE23" s="114"/>
      <c r="AF23" s="116"/>
      <c r="AG23" s="103"/>
      <c r="AH23" s="103"/>
      <c r="AI23" s="103"/>
      <c r="AJ23" s="103"/>
      <c r="AK23" s="66">
        <f>U23</f>
        <v>-1307231.3500000001</v>
      </c>
      <c r="AL23" s="84"/>
      <c r="AM23" s="84"/>
    </row>
    <row r="24" spans="1:39" s="77" customFormat="1" ht="15">
      <c r="A24" s="75"/>
      <c r="B24" s="71"/>
      <c r="C24" s="71"/>
      <c r="D24" s="75"/>
      <c r="E24" s="75"/>
      <c r="F24" s="72"/>
      <c r="G24" s="72"/>
      <c r="H24" s="76"/>
      <c r="I24" s="52"/>
      <c r="K24" s="54"/>
      <c r="L24" s="55"/>
      <c r="M24" s="55"/>
      <c r="N24" s="83"/>
      <c r="O24" s="52"/>
      <c r="P24" s="57"/>
      <c r="R24" s="73"/>
      <c r="S24" s="60"/>
      <c r="T24" s="78"/>
      <c r="U24" s="60"/>
      <c r="V24" s="78"/>
      <c r="W24" s="117"/>
      <c r="X24" s="117"/>
      <c r="Y24" s="118"/>
      <c r="Z24" s="98"/>
      <c r="AA24" s="98"/>
      <c r="AB24" s="98"/>
      <c r="AC24" s="79"/>
      <c r="AD24" s="98"/>
      <c r="AE24" s="98"/>
      <c r="AF24" s="119"/>
      <c r="AK24" s="66">
        <f>SUM(AK6:AK23)</f>
        <v>8401099.9977133349</v>
      </c>
    </row>
    <row r="25" spans="1:39">
      <c r="A25" s="120"/>
      <c r="B25" s="120"/>
      <c r="C25" s="120"/>
      <c r="D25" s="120"/>
      <c r="E25" s="120"/>
      <c r="F25" s="121"/>
      <c r="G25" s="121"/>
      <c r="H25" s="84"/>
      <c r="I25" s="84"/>
      <c r="J25" s="84"/>
      <c r="K25" s="120"/>
      <c r="L25" s="120"/>
      <c r="M25" s="120"/>
      <c r="N25" s="120"/>
      <c r="O25" s="84"/>
      <c r="P25" s="84"/>
      <c r="Q25" s="84"/>
      <c r="R25" s="120"/>
      <c r="S25" s="120"/>
      <c r="T25" s="122"/>
      <c r="U25" s="122"/>
      <c r="V25" s="122"/>
      <c r="W25" s="122"/>
      <c r="X25" s="122"/>
      <c r="Y25" s="122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</row>
    <row r="26" spans="1:39">
      <c r="A26" s="123" t="s">
        <v>103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2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</row>
    <row r="27" spans="1:39" ht="15.75">
      <c r="A27" s="124">
        <v>17</v>
      </c>
      <c r="B27" s="125"/>
      <c r="C27" s="126" t="s">
        <v>104</v>
      </c>
      <c r="D27" s="125"/>
      <c r="E27" s="125"/>
    </row>
    <row r="28" spans="1:39" ht="15.75">
      <c r="A28" s="2"/>
      <c r="B28" s="2"/>
      <c r="C28" s="127" t="s">
        <v>105</v>
      </c>
      <c r="D28" s="9"/>
      <c r="E28" s="8"/>
      <c r="F28" s="6"/>
      <c r="G28" s="6"/>
      <c r="H28" s="9"/>
      <c r="I28" s="9"/>
      <c r="J28" s="9"/>
      <c r="K28" s="8"/>
      <c r="L28" s="8"/>
      <c r="M28" s="8"/>
      <c r="N28" s="8"/>
      <c r="P28" s="128"/>
      <c r="Q28" s="128"/>
      <c r="R28" s="125"/>
    </row>
    <row r="29" spans="1:39" ht="15.75">
      <c r="A29" s="2"/>
      <c r="B29" s="2"/>
      <c r="C29" s="129" t="s">
        <v>106</v>
      </c>
      <c r="D29" s="130"/>
      <c r="E29" s="120"/>
      <c r="F29" s="121"/>
      <c r="G29" s="121"/>
      <c r="H29" s="84"/>
      <c r="I29" s="84"/>
      <c r="J29" s="84"/>
      <c r="K29" s="120"/>
      <c r="L29" s="120"/>
      <c r="M29" s="120"/>
      <c r="N29" s="120"/>
      <c r="P29" s="128"/>
      <c r="Q29" s="128"/>
      <c r="R29" s="131" t="s">
        <v>107</v>
      </c>
    </row>
    <row r="30" spans="1:39" ht="15">
      <c r="A30" s="2"/>
      <c r="B30" s="2"/>
      <c r="C30" s="132" t="s">
        <v>10</v>
      </c>
      <c r="D30" s="132"/>
      <c r="E30" s="132"/>
      <c r="F30" s="133"/>
      <c r="G30" s="133"/>
      <c r="H30" s="132" t="s">
        <v>108</v>
      </c>
      <c r="P30" s="125"/>
      <c r="Q30" s="125"/>
      <c r="R30" s="134" t="s">
        <v>109</v>
      </c>
    </row>
    <row r="31" spans="1:39" ht="15">
      <c r="A31" s="2"/>
      <c r="B31" s="2"/>
      <c r="C31" s="132" t="s">
        <v>110</v>
      </c>
      <c r="D31" s="132"/>
      <c r="E31" s="132"/>
      <c r="F31" s="133"/>
      <c r="G31" s="133"/>
      <c r="H31" s="132" t="s">
        <v>111</v>
      </c>
      <c r="P31" s="125"/>
      <c r="Q31" s="125"/>
      <c r="R31" s="135" t="s">
        <v>112</v>
      </c>
    </row>
    <row r="32" spans="1:39" ht="15">
      <c r="A32" s="2"/>
      <c r="B32" s="2"/>
      <c r="C32" s="132" t="s">
        <v>12</v>
      </c>
      <c r="D32" s="132"/>
      <c r="E32" s="132"/>
      <c r="F32" s="133"/>
      <c r="G32" s="133"/>
      <c r="H32" s="132" t="s">
        <v>113</v>
      </c>
      <c r="P32" s="125"/>
      <c r="Q32" s="125"/>
      <c r="R32" s="135" t="s">
        <v>114</v>
      </c>
    </row>
    <row r="33" spans="1:22" ht="15">
      <c r="A33" s="2"/>
      <c r="B33" s="2"/>
      <c r="C33" s="132" t="s">
        <v>13</v>
      </c>
      <c r="D33" s="132"/>
      <c r="E33" s="132"/>
      <c r="F33" s="133"/>
      <c r="G33" s="133"/>
      <c r="H33" s="132" t="s">
        <v>115</v>
      </c>
      <c r="P33" s="125"/>
      <c r="Q33" s="125"/>
    </row>
    <row r="34" spans="1:22" ht="15">
      <c r="C34" s="132" t="s">
        <v>14</v>
      </c>
      <c r="D34" s="132"/>
      <c r="E34" s="132"/>
      <c r="F34" s="133"/>
      <c r="G34" s="133"/>
      <c r="H34" s="132" t="s">
        <v>116</v>
      </c>
      <c r="R34" s="135" t="s">
        <v>117</v>
      </c>
    </row>
    <row r="35" spans="1:22" ht="15">
      <c r="C35" s="136" t="s">
        <v>118</v>
      </c>
      <c r="D35" s="132"/>
      <c r="E35" s="132"/>
      <c r="F35" s="133"/>
      <c r="G35" s="133"/>
      <c r="H35" s="132" t="s">
        <v>119</v>
      </c>
      <c r="R35" s="135"/>
    </row>
    <row r="36" spans="1:22" ht="15.75">
      <c r="C36" s="132" t="s">
        <v>16</v>
      </c>
      <c r="D36" s="132"/>
      <c r="E36" s="132"/>
      <c r="F36" s="133"/>
      <c r="G36" s="133"/>
      <c r="H36" s="132" t="s">
        <v>120</v>
      </c>
      <c r="R36" s="126" t="s">
        <v>121</v>
      </c>
      <c r="S36" s="125"/>
      <c r="T36" s="137"/>
      <c r="U36" s="137"/>
    </row>
    <row r="37" spans="1:22" ht="15">
      <c r="A37" s="132"/>
      <c r="B37" s="132"/>
      <c r="C37" s="132" t="s">
        <v>17</v>
      </c>
      <c r="D37" s="132"/>
      <c r="E37" s="132"/>
      <c r="F37" s="133"/>
      <c r="G37" s="133"/>
      <c r="H37" s="132" t="s">
        <v>122</v>
      </c>
      <c r="I37" s="132"/>
      <c r="J37" s="132"/>
      <c r="K37" s="132"/>
      <c r="R37" s="138" t="s">
        <v>123</v>
      </c>
      <c r="T37" s="139" t="s">
        <v>124</v>
      </c>
      <c r="V37" s="140" t="s">
        <v>125</v>
      </c>
    </row>
    <row r="38" spans="1:22" ht="15">
      <c r="A38" s="132"/>
      <c r="B38" s="132"/>
      <c r="C38" s="129" t="s">
        <v>18</v>
      </c>
      <c r="D38" s="129"/>
      <c r="E38" s="132"/>
      <c r="F38" s="133"/>
      <c r="G38" s="133"/>
      <c r="H38" s="132" t="s">
        <v>126</v>
      </c>
      <c r="I38" s="132"/>
      <c r="J38" s="132"/>
      <c r="K38" s="132"/>
      <c r="R38" s="138"/>
      <c r="T38" s="139"/>
      <c r="V38" s="140"/>
    </row>
    <row r="39" spans="1:22" ht="15">
      <c r="A39" s="132"/>
      <c r="B39" s="132"/>
      <c r="C39" s="132" t="s">
        <v>19</v>
      </c>
      <c r="D39" s="132"/>
      <c r="E39" s="132"/>
      <c r="F39" s="133"/>
      <c r="G39" s="133"/>
      <c r="H39" s="132" t="s">
        <v>127</v>
      </c>
      <c r="I39" s="132"/>
      <c r="J39" s="132"/>
      <c r="K39" s="132"/>
      <c r="R39" s="138" t="s">
        <v>128</v>
      </c>
      <c r="T39" s="139" t="s">
        <v>129</v>
      </c>
      <c r="U39" s="137"/>
      <c r="V39" s="140" t="s">
        <v>130</v>
      </c>
    </row>
    <row r="40" spans="1:22" ht="15">
      <c r="A40" s="132"/>
      <c r="B40" s="132"/>
      <c r="C40" s="132" t="s">
        <v>20</v>
      </c>
      <c r="D40" s="132"/>
      <c r="E40" s="132"/>
      <c r="F40" s="133"/>
      <c r="G40" s="133"/>
      <c r="H40" s="132" t="s">
        <v>131</v>
      </c>
      <c r="I40" s="132"/>
      <c r="J40" s="132"/>
      <c r="K40" s="132"/>
      <c r="R40" s="125"/>
      <c r="S40" s="125"/>
      <c r="T40" s="137"/>
      <c r="U40" s="137"/>
    </row>
    <row r="41" spans="1:22" ht="15">
      <c r="A41" s="132"/>
      <c r="B41" s="132"/>
      <c r="C41" s="132" t="s">
        <v>132</v>
      </c>
      <c r="D41" s="132"/>
      <c r="E41" s="132"/>
      <c r="F41" s="133"/>
      <c r="G41" s="133"/>
      <c r="H41" s="132" t="s">
        <v>133</v>
      </c>
      <c r="I41" s="132"/>
      <c r="J41" s="132"/>
      <c r="K41" s="132"/>
      <c r="R41" s="125"/>
      <c r="S41" s="125"/>
      <c r="T41" s="137"/>
      <c r="U41" s="137"/>
    </row>
    <row r="42" spans="1:22" ht="15">
      <c r="A42" s="132"/>
      <c r="B42" s="132"/>
      <c r="C42" s="132" t="s">
        <v>134</v>
      </c>
      <c r="D42" s="132"/>
      <c r="E42" s="132"/>
      <c r="F42" s="133"/>
      <c r="G42" s="133"/>
      <c r="H42" s="132" t="s">
        <v>135</v>
      </c>
      <c r="I42" s="132"/>
      <c r="J42" s="132"/>
      <c r="K42" s="132"/>
      <c r="R42" s="125"/>
      <c r="S42" s="125"/>
      <c r="T42" s="137"/>
      <c r="U42" s="137"/>
    </row>
    <row r="43" spans="1:22">
      <c r="A43" s="132"/>
      <c r="B43" s="132"/>
      <c r="C43" s="132" t="s">
        <v>23</v>
      </c>
      <c r="D43" s="132"/>
      <c r="E43" s="132"/>
      <c r="F43" s="133"/>
      <c r="G43" s="133"/>
      <c r="H43" s="132" t="s">
        <v>136</v>
      </c>
      <c r="I43" s="132"/>
      <c r="J43" s="132"/>
      <c r="K43" s="132"/>
    </row>
    <row r="44" spans="1:22">
      <c r="A44" s="132"/>
      <c r="B44" s="132"/>
      <c r="C44" s="141" t="s">
        <v>137</v>
      </c>
      <c r="D44" s="141"/>
      <c r="E44" s="141"/>
      <c r="F44" s="141"/>
      <c r="G44" s="141"/>
      <c r="H44" s="132" t="s">
        <v>138</v>
      </c>
      <c r="I44" s="132"/>
      <c r="J44" s="132"/>
      <c r="K44" s="132"/>
    </row>
    <row r="45" spans="1:22">
      <c r="A45" s="132"/>
      <c r="B45" s="132"/>
      <c r="C45" s="142" t="s">
        <v>139</v>
      </c>
      <c r="D45" s="142"/>
      <c r="E45" s="142"/>
      <c r="F45" s="142"/>
      <c r="G45" s="142"/>
      <c r="H45" s="132" t="s">
        <v>140</v>
      </c>
      <c r="I45" s="132"/>
      <c r="J45" s="132"/>
      <c r="K45" s="132"/>
    </row>
    <row r="46" spans="1:22">
      <c r="A46" s="132"/>
      <c r="B46" s="132"/>
      <c r="C46" s="132" t="s">
        <v>141</v>
      </c>
      <c r="D46" s="132"/>
      <c r="E46" s="132"/>
      <c r="F46" s="133"/>
      <c r="G46" s="133"/>
      <c r="H46" s="132" t="s">
        <v>142</v>
      </c>
      <c r="I46" s="132"/>
      <c r="J46" s="132"/>
      <c r="K46" s="132"/>
    </row>
    <row r="47" spans="1:22">
      <c r="A47" s="132"/>
      <c r="B47" s="132"/>
      <c r="C47" s="132" t="s">
        <v>143</v>
      </c>
      <c r="D47" s="132"/>
      <c r="E47" s="132"/>
      <c r="F47" s="133"/>
      <c r="G47" s="133"/>
      <c r="H47" s="132" t="s">
        <v>144</v>
      </c>
      <c r="I47" s="132"/>
      <c r="J47" s="132"/>
      <c r="K47" s="132"/>
    </row>
    <row r="48" spans="1:22">
      <c r="A48" s="132"/>
      <c r="B48" s="132"/>
      <c r="C48" s="132" t="s">
        <v>145</v>
      </c>
      <c r="D48" s="132"/>
      <c r="E48" s="132"/>
      <c r="F48" s="133"/>
      <c r="G48" s="133"/>
      <c r="H48" s="132" t="s">
        <v>146</v>
      </c>
      <c r="I48" s="132"/>
      <c r="J48" s="132"/>
      <c r="K48" s="132"/>
    </row>
    <row r="49" spans="1:11">
      <c r="A49" s="132"/>
      <c r="B49" s="132"/>
      <c r="C49" s="132" t="s">
        <v>147</v>
      </c>
      <c r="D49" s="132"/>
      <c r="E49" s="132"/>
      <c r="F49" s="133"/>
      <c r="G49" s="133"/>
      <c r="H49" s="132" t="s">
        <v>148</v>
      </c>
      <c r="I49" s="132"/>
      <c r="J49" s="132"/>
      <c r="K49" s="132"/>
    </row>
    <row r="50" spans="1:11">
      <c r="A50" s="132"/>
      <c r="B50" s="132"/>
      <c r="C50" s="132" t="s">
        <v>149</v>
      </c>
      <c r="D50" s="132"/>
      <c r="E50" s="132"/>
      <c r="F50" s="133"/>
      <c r="G50" s="133"/>
      <c r="H50" s="132" t="s">
        <v>150</v>
      </c>
      <c r="I50" s="132"/>
      <c r="J50" s="132"/>
      <c r="K50" s="132"/>
    </row>
    <row r="51" spans="1:11">
      <c r="A51" s="132"/>
      <c r="B51" s="132"/>
      <c r="C51" s="132" t="s">
        <v>151</v>
      </c>
      <c r="D51" s="132"/>
      <c r="E51" s="132"/>
      <c r="F51" s="133"/>
      <c r="G51" s="133"/>
      <c r="H51" s="132" t="s">
        <v>152</v>
      </c>
      <c r="I51" s="132"/>
      <c r="J51" s="132"/>
      <c r="K51" s="132"/>
    </row>
    <row r="52" spans="1:11">
      <c r="A52" s="132"/>
      <c r="B52" s="132"/>
      <c r="C52" s="132" t="s">
        <v>153</v>
      </c>
      <c r="D52" s="132"/>
      <c r="E52" s="132"/>
      <c r="F52" s="133"/>
      <c r="G52" s="133"/>
      <c r="H52" s="132" t="s">
        <v>154</v>
      </c>
      <c r="I52" s="132"/>
      <c r="J52" s="132"/>
      <c r="K52" s="132"/>
    </row>
    <row r="53" spans="1:11">
      <c r="A53" s="132"/>
      <c r="B53" s="132"/>
      <c r="C53" s="132" t="s">
        <v>155</v>
      </c>
      <c r="D53" s="132"/>
      <c r="E53" s="132"/>
      <c r="F53" s="133"/>
      <c r="G53" s="133"/>
      <c r="H53" s="132" t="s">
        <v>156</v>
      </c>
      <c r="I53" s="132"/>
      <c r="J53" s="132"/>
      <c r="K53" s="132"/>
    </row>
    <row r="54" spans="1:11">
      <c r="A54" s="132"/>
      <c r="B54" s="132"/>
      <c r="C54" s="132" t="s">
        <v>157</v>
      </c>
      <c r="D54" s="132"/>
      <c r="E54" s="132"/>
      <c r="F54" s="133"/>
      <c r="G54" s="133"/>
      <c r="H54" s="132" t="s">
        <v>158</v>
      </c>
      <c r="I54" s="132"/>
      <c r="J54" s="132"/>
      <c r="K54" s="132"/>
    </row>
    <row r="55" spans="1:11">
      <c r="A55" s="132"/>
      <c r="B55" s="132"/>
      <c r="C55" s="132" t="s">
        <v>159</v>
      </c>
      <c r="D55" s="132"/>
      <c r="E55" s="132"/>
      <c r="F55" s="133"/>
      <c r="G55" s="133"/>
      <c r="H55" s="132" t="s">
        <v>160</v>
      </c>
      <c r="I55" s="132"/>
      <c r="J55" s="132"/>
      <c r="K55" s="132"/>
    </row>
    <row r="56" spans="1:11">
      <c r="A56" s="132"/>
      <c r="B56" s="132"/>
      <c r="C56" s="132" t="s">
        <v>161</v>
      </c>
      <c r="D56" s="132"/>
      <c r="E56" s="132"/>
      <c r="F56" s="133"/>
      <c r="G56" s="133"/>
      <c r="H56" s="132" t="s">
        <v>162</v>
      </c>
      <c r="I56" s="132"/>
      <c r="J56" s="132"/>
      <c r="K56" s="132"/>
    </row>
    <row r="57" spans="1:11">
      <c r="A57" s="132"/>
      <c r="B57" s="132"/>
      <c r="C57" s="132" t="s">
        <v>163</v>
      </c>
      <c r="D57" s="132"/>
      <c r="E57" s="132"/>
      <c r="F57" s="133"/>
      <c r="G57" s="133"/>
      <c r="H57" s="132" t="s">
        <v>164</v>
      </c>
      <c r="I57" s="132"/>
      <c r="J57" s="132"/>
      <c r="K57" s="132"/>
    </row>
    <row r="58" spans="1:11">
      <c r="A58" s="132"/>
      <c r="B58" s="132"/>
      <c r="C58" s="132" t="s">
        <v>165</v>
      </c>
      <c r="D58" s="132"/>
      <c r="E58" s="132"/>
      <c r="F58" s="133"/>
      <c r="G58" s="133"/>
      <c r="H58" s="132" t="s">
        <v>164</v>
      </c>
      <c r="I58" s="132"/>
      <c r="J58" s="132"/>
      <c r="K58" s="132"/>
    </row>
    <row r="59" spans="1:11">
      <c r="A59" s="132"/>
      <c r="B59" s="132"/>
      <c r="C59" s="132" t="s">
        <v>166</v>
      </c>
      <c r="D59" s="132"/>
      <c r="E59" s="132"/>
      <c r="F59" s="133"/>
      <c r="G59" s="133"/>
      <c r="H59" s="132" t="s">
        <v>167</v>
      </c>
      <c r="I59" s="132"/>
      <c r="J59" s="132"/>
      <c r="K59" s="132"/>
    </row>
    <row r="60" spans="1:11" ht="15">
      <c r="A60" s="132"/>
      <c r="B60" s="132"/>
      <c r="C60" s="138" t="s">
        <v>168</v>
      </c>
      <c r="D60" s="2" t="s">
        <v>169</v>
      </c>
      <c r="E60" s="2"/>
      <c r="F60" s="2"/>
      <c r="G60" s="2"/>
      <c r="I60" s="132"/>
      <c r="J60" s="132"/>
      <c r="K60" s="132"/>
    </row>
    <row r="61" spans="1:11">
      <c r="A61" s="132"/>
      <c r="B61" s="132"/>
      <c r="C61" s="2"/>
      <c r="D61" s="2"/>
      <c r="E61" s="2"/>
      <c r="F61" s="2"/>
      <c r="G61" s="2"/>
      <c r="I61" s="132"/>
      <c r="J61" s="132"/>
      <c r="K61" s="132"/>
    </row>
    <row r="62" spans="1:11">
      <c r="A62" s="132"/>
      <c r="B62" s="132"/>
      <c r="C62" s="2"/>
      <c r="D62" s="2"/>
      <c r="E62" s="2"/>
      <c r="F62" s="2"/>
      <c r="G62" s="2"/>
      <c r="I62" s="132"/>
      <c r="J62" s="132"/>
      <c r="K62" s="132"/>
    </row>
    <row r="63" spans="1:11">
      <c r="A63" s="132"/>
      <c r="B63" s="132"/>
      <c r="C63" s="2"/>
      <c r="D63" s="2"/>
      <c r="E63" s="2"/>
      <c r="F63" s="2"/>
      <c r="G63" s="2"/>
      <c r="I63" s="132"/>
      <c r="J63" s="132"/>
      <c r="K63" s="132"/>
    </row>
    <row r="64" spans="1:11">
      <c r="A64" s="132"/>
      <c r="B64" s="132"/>
      <c r="C64" s="2"/>
      <c r="D64" s="2"/>
      <c r="E64" s="2"/>
      <c r="F64" s="2"/>
      <c r="G64" s="2"/>
      <c r="I64" s="132"/>
      <c r="J64" s="132"/>
      <c r="K64" s="132"/>
    </row>
    <row r="65" spans="1:11">
      <c r="A65" s="132"/>
      <c r="B65" s="132"/>
      <c r="C65" s="2"/>
      <c r="D65" s="2"/>
      <c r="E65" s="2"/>
      <c r="F65" s="2"/>
      <c r="G65" s="2"/>
      <c r="I65" s="132"/>
      <c r="J65" s="132"/>
      <c r="K65" s="132"/>
    </row>
    <row r="66" spans="1:11">
      <c r="A66" s="132"/>
      <c r="B66" s="132"/>
      <c r="C66" s="132"/>
      <c r="D66" s="132"/>
      <c r="E66" s="132"/>
      <c r="F66" s="133"/>
      <c r="G66" s="133"/>
      <c r="H66" s="132"/>
      <c r="I66" s="132"/>
      <c r="J66" s="132"/>
      <c r="K66" s="132"/>
    </row>
    <row r="67" spans="1:11">
      <c r="A67" s="132"/>
      <c r="B67" s="132"/>
      <c r="C67" s="132"/>
      <c r="D67" s="132"/>
      <c r="E67" s="132"/>
      <c r="F67" s="133"/>
      <c r="G67" s="133"/>
      <c r="H67" s="132"/>
      <c r="I67" s="132"/>
      <c r="J67" s="132"/>
      <c r="K67" s="132"/>
    </row>
    <row r="68" spans="1:11">
      <c r="A68" s="132"/>
      <c r="B68" s="132"/>
      <c r="C68" s="132"/>
      <c r="D68" s="132"/>
      <c r="E68" s="132"/>
      <c r="F68" s="133"/>
      <c r="G68" s="133"/>
      <c r="H68" s="132"/>
      <c r="I68" s="132"/>
      <c r="J68" s="132"/>
      <c r="K68" s="132"/>
    </row>
    <row r="69" spans="1:11">
      <c r="A69" s="132"/>
      <c r="B69" s="132"/>
      <c r="C69" s="132"/>
      <c r="D69" s="132"/>
      <c r="E69" s="132"/>
      <c r="F69" s="133"/>
      <c r="G69" s="133"/>
      <c r="H69" s="132"/>
      <c r="I69" s="132"/>
      <c r="J69" s="132"/>
      <c r="K69" s="132"/>
    </row>
    <row r="70" spans="1:11">
      <c r="A70" s="132"/>
      <c r="B70" s="132"/>
      <c r="C70" s="132"/>
      <c r="D70" s="132"/>
      <c r="E70" s="132"/>
      <c r="F70" s="133"/>
      <c r="G70" s="133"/>
      <c r="H70" s="132"/>
      <c r="I70" s="132"/>
      <c r="J70" s="132"/>
      <c r="K70" s="132"/>
    </row>
    <row r="71" spans="1:11">
      <c r="A71" s="132"/>
      <c r="B71" s="132"/>
      <c r="C71" s="132"/>
      <c r="D71" s="132"/>
      <c r="E71" s="132"/>
      <c r="F71" s="133"/>
      <c r="G71" s="133"/>
      <c r="H71" s="132"/>
      <c r="I71" s="132"/>
      <c r="J71" s="132"/>
      <c r="K71" s="132"/>
    </row>
    <row r="72" spans="1:11">
      <c r="A72" s="132"/>
      <c r="B72" s="132"/>
      <c r="C72" s="132"/>
      <c r="D72" s="132"/>
      <c r="E72" s="132"/>
      <c r="F72" s="133"/>
      <c r="G72" s="133"/>
      <c r="H72" s="132"/>
      <c r="I72" s="132"/>
      <c r="J72" s="132"/>
      <c r="K72" s="132"/>
    </row>
    <row r="73" spans="1:11">
      <c r="A73" s="132"/>
      <c r="B73" s="132"/>
      <c r="C73" s="132"/>
      <c r="D73" s="132"/>
      <c r="E73" s="132"/>
      <c r="F73" s="133"/>
      <c r="G73" s="133"/>
      <c r="H73" s="132"/>
      <c r="I73" s="132"/>
      <c r="J73" s="132"/>
      <c r="K73" s="132"/>
    </row>
    <row r="74" spans="1:11">
      <c r="A74" s="132"/>
      <c r="B74" s="132"/>
      <c r="C74" s="132"/>
      <c r="D74" s="132"/>
      <c r="E74" s="132"/>
      <c r="F74" s="133"/>
      <c r="G74" s="133"/>
      <c r="H74" s="132"/>
      <c r="I74" s="132"/>
      <c r="J74" s="132"/>
      <c r="K74" s="132"/>
    </row>
    <row r="75" spans="1:11">
      <c r="A75" s="132"/>
      <c r="B75" s="132"/>
      <c r="C75" s="132"/>
      <c r="D75" s="132"/>
      <c r="E75" s="132"/>
      <c r="F75" s="133"/>
      <c r="G75" s="133"/>
      <c r="H75" s="132"/>
      <c r="I75" s="132"/>
      <c r="J75" s="132"/>
      <c r="K75" s="132"/>
    </row>
    <row r="76" spans="1:11">
      <c r="A76" s="132"/>
      <c r="B76" s="132"/>
      <c r="C76" s="132"/>
      <c r="D76" s="132"/>
      <c r="E76" s="132"/>
      <c r="F76" s="133"/>
      <c r="G76" s="133"/>
      <c r="H76" s="132"/>
      <c r="I76" s="132"/>
      <c r="J76" s="132"/>
      <c r="K76" s="132"/>
    </row>
    <row r="77" spans="1:11">
      <c r="A77" s="132"/>
      <c r="B77" s="132"/>
      <c r="C77" s="132"/>
      <c r="D77" s="132"/>
      <c r="E77" s="132"/>
      <c r="F77" s="133"/>
      <c r="G77" s="133"/>
      <c r="H77" s="132"/>
      <c r="I77" s="132"/>
      <c r="J77" s="132"/>
      <c r="K77" s="132"/>
    </row>
    <row r="78" spans="1:11">
      <c r="A78" s="132"/>
      <c r="B78" s="132"/>
      <c r="C78" s="132"/>
      <c r="D78" s="132"/>
      <c r="E78" s="132"/>
      <c r="F78" s="133"/>
      <c r="G78" s="133"/>
      <c r="H78" s="132"/>
      <c r="I78" s="132"/>
      <c r="J78" s="132"/>
      <c r="K78" s="132"/>
    </row>
    <row r="79" spans="1:11">
      <c r="A79" s="132"/>
      <c r="B79" s="132"/>
      <c r="C79" s="132"/>
      <c r="D79" s="132"/>
      <c r="E79" s="132"/>
      <c r="F79" s="133"/>
      <c r="G79" s="133"/>
      <c r="H79" s="132"/>
      <c r="I79" s="132"/>
      <c r="J79" s="132"/>
      <c r="K79" s="132"/>
    </row>
    <row r="80" spans="1:11">
      <c r="A80" s="132"/>
      <c r="B80" s="132"/>
      <c r="C80" s="132"/>
      <c r="D80" s="132"/>
      <c r="E80" s="132"/>
      <c r="F80" s="133"/>
      <c r="G80" s="133"/>
      <c r="H80" s="132"/>
      <c r="I80" s="132"/>
      <c r="J80" s="132"/>
      <c r="K80" s="132"/>
    </row>
    <row r="81" spans="1:11">
      <c r="A81" s="132"/>
      <c r="B81" s="132"/>
      <c r="C81" s="132"/>
      <c r="D81" s="132"/>
      <c r="E81" s="132"/>
      <c r="F81" s="133"/>
      <c r="G81" s="133"/>
      <c r="H81" s="132"/>
      <c r="I81" s="132"/>
      <c r="J81" s="132"/>
      <c r="K81" s="132"/>
    </row>
    <row r="82" spans="1:11">
      <c r="A82" s="132"/>
      <c r="B82" s="132"/>
      <c r="C82" s="132"/>
      <c r="D82" s="132"/>
      <c r="E82" s="132"/>
      <c r="F82" s="133"/>
      <c r="G82" s="133"/>
      <c r="H82" s="132"/>
      <c r="I82" s="132"/>
      <c r="J82" s="132"/>
      <c r="K82" s="132"/>
    </row>
    <row r="83" spans="1:11">
      <c r="A83" s="132"/>
      <c r="B83" s="132"/>
      <c r="C83" s="132"/>
      <c r="D83" s="132"/>
      <c r="E83" s="132"/>
      <c r="F83" s="133"/>
      <c r="G83" s="133"/>
      <c r="H83" s="132"/>
      <c r="I83" s="132"/>
      <c r="J83" s="132"/>
      <c r="K83" s="132"/>
    </row>
    <row r="84" spans="1:11">
      <c r="A84" s="132"/>
      <c r="B84" s="132"/>
      <c r="C84" s="132"/>
      <c r="D84" s="132"/>
      <c r="E84" s="132"/>
      <c r="F84" s="133"/>
      <c r="G84" s="133"/>
      <c r="H84" s="132"/>
      <c r="I84" s="132"/>
      <c r="J84" s="132"/>
      <c r="K84" s="132"/>
    </row>
    <row r="85" spans="1:11">
      <c r="A85" s="132"/>
      <c r="B85" s="132"/>
      <c r="C85" s="132"/>
      <c r="D85" s="132"/>
      <c r="E85" s="132"/>
      <c r="F85" s="133"/>
      <c r="G85" s="133"/>
      <c r="H85" s="132"/>
      <c r="I85" s="132"/>
      <c r="J85" s="132"/>
      <c r="K85" s="132"/>
    </row>
    <row r="86" spans="1:11">
      <c r="A86" s="132"/>
      <c r="B86" s="132"/>
      <c r="C86" s="132"/>
      <c r="D86" s="132"/>
      <c r="E86" s="132"/>
      <c r="F86" s="133"/>
      <c r="G86" s="133"/>
      <c r="H86" s="132"/>
      <c r="I86" s="132"/>
      <c r="J86" s="132"/>
      <c r="K86" s="132"/>
    </row>
    <row r="87" spans="1:11">
      <c r="A87" s="132"/>
      <c r="B87" s="132"/>
      <c r="C87" s="132"/>
      <c r="D87" s="132"/>
      <c r="E87" s="132"/>
      <c r="F87" s="133"/>
      <c r="G87" s="133"/>
      <c r="H87" s="132"/>
      <c r="I87" s="132"/>
      <c r="J87" s="132"/>
      <c r="K87" s="132"/>
    </row>
    <row r="88" spans="1:11">
      <c r="A88" s="132"/>
      <c r="B88" s="132"/>
      <c r="C88" s="132"/>
      <c r="D88" s="132"/>
      <c r="E88" s="132"/>
      <c r="F88" s="133"/>
      <c r="G88" s="133"/>
      <c r="H88" s="132"/>
      <c r="I88" s="132"/>
      <c r="J88" s="132"/>
      <c r="K88" s="132"/>
    </row>
    <row r="89" spans="1:11">
      <c r="A89" s="132"/>
      <c r="B89" s="132"/>
      <c r="C89" s="132"/>
      <c r="D89" s="132"/>
      <c r="E89" s="132"/>
      <c r="F89" s="133"/>
      <c r="G89" s="133"/>
      <c r="H89" s="132"/>
      <c r="I89" s="132"/>
      <c r="J89" s="132"/>
      <c r="K89" s="132"/>
    </row>
    <row r="90" spans="1:11">
      <c r="A90" s="132"/>
      <c r="B90" s="132"/>
      <c r="C90" s="132"/>
      <c r="D90" s="132"/>
      <c r="E90" s="132"/>
      <c r="F90" s="133"/>
      <c r="G90" s="133"/>
      <c r="H90" s="132"/>
      <c r="I90" s="132"/>
      <c r="J90" s="132"/>
      <c r="K90" s="132"/>
    </row>
    <row r="91" spans="1:11">
      <c r="A91" s="132"/>
      <c r="B91" s="132"/>
      <c r="C91" s="132"/>
      <c r="D91" s="132"/>
      <c r="E91" s="132"/>
      <c r="F91" s="133"/>
      <c r="G91" s="133"/>
      <c r="H91" s="132"/>
      <c r="I91" s="132"/>
      <c r="J91" s="132"/>
      <c r="K91" s="132"/>
    </row>
    <row r="92" spans="1:11">
      <c r="A92" s="132"/>
      <c r="B92" s="132"/>
      <c r="C92" s="132"/>
      <c r="D92" s="132"/>
      <c r="E92" s="132"/>
      <c r="F92" s="133"/>
      <c r="G92" s="133"/>
      <c r="H92" s="132"/>
      <c r="I92" s="132"/>
      <c r="J92" s="132"/>
      <c r="K92" s="132"/>
    </row>
    <row r="93" spans="1:11">
      <c r="A93" s="132"/>
      <c r="B93" s="132"/>
      <c r="C93" s="132"/>
      <c r="D93" s="132"/>
      <c r="E93" s="132"/>
      <c r="F93" s="133"/>
      <c r="G93" s="133"/>
      <c r="H93" s="132"/>
      <c r="I93" s="132"/>
      <c r="J93" s="132"/>
      <c r="K93" s="132"/>
    </row>
    <row r="94" spans="1:11">
      <c r="A94" s="132"/>
      <c r="B94" s="132"/>
      <c r="C94" s="132"/>
      <c r="D94" s="132"/>
      <c r="E94" s="132"/>
      <c r="F94" s="133"/>
      <c r="G94" s="133"/>
      <c r="H94" s="132"/>
      <c r="I94" s="132"/>
      <c r="J94" s="132"/>
      <c r="K94" s="132"/>
    </row>
    <row r="95" spans="1:11">
      <c r="A95" s="132"/>
      <c r="B95" s="132"/>
      <c r="C95" s="132"/>
      <c r="D95" s="132"/>
      <c r="E95" s="132"/>
      <c r="F95" s="133"/>
      <c r="G95" s="133"/>
      <c r="H95" s="132"/>
      <c r="I95" s="132"/>
      <c r="J95" s="132"/>
      <c r="K95" s="132"/>
    </row>
    <row r="96" spans="1:11">
      <c r="A96" s="132"/>
      <c r="B96" s="132"/>
      <c r="C96" s="132"/>
      <c r="D96" s="132"/>
      <c r="E96" s="132"/>
      <c r="F96" s="133"/>
      <c r="G96" s="133"/>
      <c r="H96" s="132"/>
      <c r="I96" s="132"/>
      <c r="J96" s="132"/>
      <c r="K96" s="132"/>
    </row>
    <row r="97" spans="1:11">
      <c r="A97" s="132"/>
      <c r="B97" s="132"/>
      <c r="C97" s="132"/>
      <c r="D97" s="132"/>
      <c r="E97" s="132"/>
      <c r="F97" s="133"/>
      <c r="G97" s="133"/>
      <c r="H97" s="132"/>
      <c r="I97" s="132"/>
      <c r="J97" s="132"/>
      <c r="K97" s="132"/>
    </row>
    <row r="98" spans="1:11">
      <c r="A98" s="132"/>
      <c r="B98" s="132"/>
      <c r="C98" s="132"/>
      <c r="D98" s="132"/>
      <c r="E98" s="132"/>
      <c r="F98" s="133"/>
      <c r="G98" s="133"/>
      <c r="H98" s="132"/>
      <c r="I98" s="132"/>
      <c r="J98" s="132"/>
      <c r="K98" s="132"/>
    </row>
    <row r="99" spans="1:11">
      <c r="A99" s="132"/>
      <c r="B99" s="132"/>
      <c r="C99" s="132"/>
      <c r="D99" s="132"/>
      <c r="E99" s="132"/>
      <c r="F99" s="133"/>
      <c r="G99" s="133"/>
      <c r="H99" s="132"/>
      <c r="I99" s="132"/>
      <c r="J99" s="132"/>
      <c r="K99" s="132"/>
    </row>
    <row r="100" spans="1:11">
      <c r="A100" s="132"/>
      <c r="B100" s="132"/>
      <c r="C100" s="132"/>
      <c r="D100" s="132"/>
      <c r="E100" s="132"/>
      <c r="F100" s="133"/>
      <c r="G100" s="133"/>
      <c r="H100" s="132"/>
      <c r="I100" s="132"/>
      <c r="J100" s="132"/>
      <c r="K100" s="132"/>
    </row>
    <row r="101" spans="1:11">
      <c r="A101" s="132"/>
      <c r="B101" s="132"/>
      <c r="C101" s="132"/>
      <c r="D101" s="132"/>
      <c r="E101" s="132"/>
      <c r="F101" s="133"/>
      <c r="G101" s="133"/>
      <c r="H101" s="132"/>
      <c r="I101" s="132"/>
      <c r="J101" s="132"/>
      <c r="K101" s="132"/>
    </row>
    <row r="102" spans="1:11">
      <c r="A102" s="132"/>
      <c r="B102" s="132"/>
      <c r="C102" s="132"/>
      <c r="D102" s="132"/>
      <c r="E102" s="132"/>
      <c r="F102" s="133"/>
      <c r="G102" s="133"/>
      <c r="H102" s="132"/>
      <c r="I102" s="132"/>
      <c r="J102" s="132"/>
      <c r="K102" s="132"/>
    </row>
    <row r="103" spans="1:11">
      <c r="A103" s="132"/>
      <c r="B103" s="132"/>
      <c r="C103" s="132"/>
      <c r="D103" s="132"/>
      <c r="E103" s="132"/>
      <c r="F103" s="133"/>
      <c r="G103" s="133"/>
      <c r="H103" s="132"/>
      <c r="I103" s="132"/>
      <c r="J103" s="132"/>
      <c r="K103" s="132"/>
    </row>
    <row r="104" spans="1:11">
      <c r="A104" s="132"/>
      <c r="B104" s="132"/>
      <c r="C104" s="132"/>
      <c r="D104" s="132"/>
      <c r="E104" s="132"/>
      <c r="F104" s="133"/>
      <c r="G104" s="133"/>
      <c r="H104" s="132"/>
      <c r="I104" s="132"/>
      <c r="J104" s="132"/>
      <c r="K104" s="132"/>
    </row>
    <row r="105" spans="1:11">
      <c r="A105" s="132"/>
      <c r="B105" s="132"/>
      <c r="C105" s="132"/>
      <c r="D105" s="132"/>
      <c r="E105" s="132"/>
      <c r="F105" s="133"/>
      <c r="G105" s="133"/>
      <c r="H105" s="132"/>
      <c r="I105" s="132"/>
      <c r="J105" s="132"/>
      <c r="K105" s="132"/>
    </row>
    <row r="106" spans="1:11">
      <c r="A106" s="132"/>
      <c r="B106" s="132"/>
      <c r="C106" s="132"/>
      <c r="D106" s="132"/>
      <c r="E106" s="132"/>
      <c r="F106" s="133"/>
      <c r="G106" s="133"/>
      <c r="H106" s="132"/>
      <c r="I106" s="132"/>
      <c r="J106" s="132"/>
      <c r="K106" s="132"/>
    </row>
    <row r="107" spans="1:11">
      <c r="A107" s="132"/>
      <c r="B107" s="132"/>
      <c r="C107" s="132"/>
      <c r="D107" s="132"/>
      <c r="E107" s="132"/>
      <c r="F107" s="133"/>
      <c r="G107" s="133"/>
      <c r="H107" s="132"/>
      <c r="I107" s="132"/>
      <c r="J107" s="132"/>
      <c r="K107" s="132"/>
    </row>
    <row r="108" spans="1:11">
      <c r="A108" s="132"/>
      <c r="B108" s="132"/>
      <c r="C108" s="132"/>
      <c r="D108" s="132"/>
      <c r="E108" s="132"/>
      <c r="F108" s="133"/>
      <c r="G108" s="133"/>
      <c r="H108" s="132"/>
      <c r="I108" s="132"/>
      <c r="J108" s="132"/>
      <c r="K108" s="132"/>
    </row>
    <row r="109" spans="1:11">
      <c r="A109" s="132"/>
      <c r="B109" s="132"/>
      <c r="C109" s="132"/>
      <c r="D109" s="132"/>
      <c r="E109" s="132"/>
      <c r="F109" s="133"/>
      <c r="G109" s="133"/>
      <c r="H109" s="132"/>
      <c r="I109" s="132"/>
      <c r="J109" s="132"/>
      <c r="K109" s="132"/>
    </row>
    <row r="110" spans="1:11">
      <c r="A110" s="132"/>
      <c r="B110" s="132"/>
      <c r="C110" s="132"/>
      <c r="D110" s="132"/>
      <c r="E110" s="132"/>
      <c r="F110" s="133"/>
      <c r="G110" s="133"/>
      <c r="H110" s="132"/>
      <c r="I110" s="132"/>
      <c r="J110" s="132"/>
      <c r="K110" s="132"/>
    </row>
    <row r="111" spans="1:11">
      <c r="A111" s="132"/>
      <c r="B111" s="132"/>
      <c r="C111" s="132"/>
      <c r="D111" s="132"/>
      <c r="E111" s="132"/>
      <c r="F111" s="133"/>
      <c r="G111" s="133"/>
      <c r="H111" s="132"/>
      <c r="I111" s="132"/>
      <c r="J111" s="132"/>
      <c r="K111" s="132"/>
    </row>
  </sheetData>
  <mergeCells count="10">
    <mergeCell ref="A26:X26"/>
    <mergeCell ref="C44:G44"/>
    <mergeCell ref="C45:G45"/>
    <mergeCell ref="A1:AJ1"/>
    <mergeCell ref="AN1:AV1"/>
    <mergeCell ref="S4:V4"/>
    <mergeCell ref="W4:Y4"/>
    <mergeCell ref="Z4:AE4"/>
    <mergeCell ref="AG4:AH4"/>
    <mergeCell ref="AI4:AJ4"/>
  </mergeCells>
  <pageMargins left="0.70866141732283472" right="0.70866141732283472" top="0.74803149606299213" bottom="0.74803149606299213" header="0.31496062992125984" footer="0.31496062992125984"/>
  <pageSetup scale="33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2020-02-12T21:35:24Z</cp:lastPrinted>
  <dcterms:created xsi:type="dcterms:W3CDTF">2020-02-12T21:34:20Z</dcterms:created>
  <dcterms:modified xsi:type="dcterms:W3CDTF">2020-02-12T21:35:51Z</dcterms:modified>
</cp:coreProperties>
</file>