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 ESTATAL\Fraccion V e) organigrama, plantilla personal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<sst xmlns="http://schemas.openxmlformats.org/spreadsheetml/2006/main" count="222" uniqueCount="93">
  <si>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</si>
  <si>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</si>
  <si>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</si>
  <si>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</si>
  <si>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</si>
  <si>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</si>
  <si>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</si>
  <si>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</si>
  <si>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</si>
  <si>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</si>
  <si>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</si>
  <si>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</si>
  <si>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</si>
  <si>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</si>
  <si>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</si>
  <si>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</si>
  <si>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</si>
  <si>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</si>
  <si>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</si>
  <si>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</si>
  <si>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</si>
  <si>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</si>
  <si>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</si>
  <si>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</si>
  <si>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</si>
  <si>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</si>
  <si>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</si>
  <si>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</si>
  <si>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</si>
  <si>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</si>
  <si>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</si>
  <si>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</si>
  <si>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</si>
  <si>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</si>
  <si>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</si>
  <si>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</si>
  <si>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</si>
  <si>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</si>
  <si>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</si>
  <si>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</si>
  <si>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</si>
  <si>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</si>
  <si>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</si>
  <si>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</si>
  <si>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</si>
  <si>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</si>
  <si>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</si>
  <si>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</si>
  <si>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</si>
  <si>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</si>
  <si>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</si>
  <si>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</si>
  <si>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</si>
  <si>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</si>
  <si>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</si>
  <si>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</si>
  <si>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</si>
  <si>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</si>
  <si>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</si>
  <si>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</si>
  <si>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</si>
  <si>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</si>
  <si>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</si>
  <si>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</si>
  <si>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</si>
  <si>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</si>
  <si>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</si>
  <si>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</si>
  <si>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</si>
  <si>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</si>
  <si>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</si>
  <si>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</si>
  <si>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</si>
  <si>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</si>
  <si>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</si>
  <si>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</si>
  <si>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</si>
  <si>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</si>
  <si>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</si>
  <si>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</si>
  <si>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</si>
  <si>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</si>
  <si>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</si>
  <si>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</si>
  <si>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</si>
  <si>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</si>
  <si>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</si>
  <si>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</si>
  <si>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</si>
  <si>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</si>
  <si>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</si>
  <si>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</si>
  <si>
    <t>DIRECTORA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</si>
</sst>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15" activePane="bottomLeft" state="frozen"/>
      <selection pane="bottomLeft" activeCell="J21" sqref="J21"/>
    </sheetView>
  </sheetViews>
  <sheetFormatPr baseColWidth="10" defaultColWidth="9.140625" defaultRowHeight="12.75"/>
  <cols>
    <col min="1" max="1" width="5" style="3" customWidth="1"/>
    <col min="2" max="2" width="6.85546875" style="5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5" customWidth="1"/>
    <col min="14" max="14" width="9.7109375" style="5" customWidth="1"/>
    <col min="15" max="15" width="10.28515625" style="5" customWidth="1"/>
    <col min="16" max="16" width="9.85546875" style="5" customWidth="1"/>
    <col min="17" max="17" width="10" style="5" customWidth="1"/>
    <col min="18" max="18" width="11" style="5" customWidth="1"/>
    <col min="19" max="19" width="9.5703125" style="5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4"/>
      <c r="D1" s="6"/>
      <c r="E1" s="57" t="s">
        <v>91</v>
      </c>
      <c r="F1" s="6"/>
      <c r="G1" s="6"/>
      <c r="H1" s="6"/>
    </row>
    <row r="2" spans="1:28" ht="24" customHeight="1">
      <c r="A2" s="2" t="s">
        <v>87</v>
      </c>
      <c r="B2" s="1"/>
      <c r="C2" s="4"/>
      <c r="D2" s="46"/>
      <c r="E2" s="47"/>
      <c r="F2" s="46"/>
      <c r="G2" s="46"/>
      <c r="H2" s="46"/>
      <c r="L2" s="35" t="s">
        <v>90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9" t="s">
        <v>2</v>
      </c>
      <c r="M4" s="60"/>
      <c r="N4" s="60"/>
      <c r="O4" s="60"/>
      <c r="P4" s="61"/>
      <c r="Q4" s="62" t="s">
        <v>3</v>
      </c>
      <c r="R4" s="63"/>
      <c r="S4" s="63"/>
      <c r="T4" s="63"/>
      <c r="U4" s="64"/>
      <c r="V4" s="65" t="s">
        <v>4</v>
      </c>
      <c r="W4" s="66"/>
      <c r="X4" s="67" t="s">
        <v>5</v>
      </c>
      <c r="Y4" s="68"/>
      <c r="Z4" s="68"/>
      <c r="AA4" s="68"/>
      <c r="AB4" s="58" t="s">
        <v>6</v>
      </c>
    </row>
    <row r="5" spans="1:28" s="7" customFormat="1" ht="54" customHeight="1">
      <c r="A5" s="49" t="s">
        <v>89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8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84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</f>
        <v>7680.9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883.30349999999999</v>
      </c>
      <c r="R6" s="17">
        <f>+L6*0.05</f>
        <v>384.04500000000002</v>
      </c>
      <c r="S6" s="17">
        <v>684.62</v>
      </c>
      <c r="T6" s="18">
        <f>+L6*0.02</f>
        <v>153.61799999999999</v>
      </c>
      <c r="U6" s="54"/>
      <c r="V6" s="18"/>
      <c r="W6" s="18">
        <f>+L6/30*60</f>
        <v>15361.8</v>
      </c>
      <c r="X6" s="18">
        <f>+L6/30*50</f>
        <v>12801.499999999998</v>
      </c>
      <c r="Y6" s="18">
        <f>+L6/30*20*0.25</f>
        <v>1280.1499999999999</v>
      </c>
      <c r="Z6" s="18"/>
      <c r="AA6" s="18">
        <f>+L6*0.04*12</f>
        <v>3686.8319999999999</v>
      </c>
      <c r="AB6" s="18">
        <f>((+L6+N6+O6+P6+Q6+R6+S6+T6)*12)+X6+Y6+Z6+AA6+W6</f>
        <v>163109.07999999999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85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</f>
        <v>9478.7999999999993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1090.0619999999999</v>
      </c>
      <c r="R7" s="17">
        <f t="shared" ref="R7:R37" si="1">+L7*0.05</f>
        <v>473.94</v>
      </c>
      <c r="S7" s="17">
        <v>703.22</v>
      </c>
      <c r="T7" s="18">
        <f t="shared" ref="T7:T37" si="2">+L7*0.02</f>
        <v>189.57599999999999</v>
      </c>
      <c r="U7" s="38"/>
      <c r="V7" s="18"/>
      <c r="W7" s="18">
        <f t="shared" ref="W7:W37" si="3">+L7/30*60</f>
        <v>18957.599999999999</v>
      </c>
      <c r="X7" s="18">
        <f t="shared" ref="X7:X37" si="4">+L7/30*50</f>
        <v>15797.999999999998</v>
      </c>
      <c r="Y7" s="18">
        <f t="shared" ref="Y7:Y37" si="5">+L7/30*20*0.25</f>
        <v>1579.8</v>
      </c>
      <c r="Z7" s="18"/>
      <c r="AA7" s="18">
        <f t="shared" ref="AA7:AA37" si="6">+L7*0.04*12</f>
        <v>4549.8239999999996</v>
      </c>
      <c r="AB7" s="18">
        <f t="shared" ref="AB7:AB37" si="7">((+L7+N7+O7+P7+Q7+R7+S7+T7)*12)+X7+Y7+Z7+AA7+W7</f>
        <v>200337.35999999996</v>
      </c>
    </row>
    <row r="8" spans="1:28" s="19" customFormat="1" ht="30" customHeight="1">
      <c r="A8" s="8">
        <v>3</v>
      </c>
      <c r="B8" s="40">
        <v>97</v>
      </c>
      <c r="C8" s="12" t="s">
        <v>81</v>
      </c>
      <c r="D8" s="40" t="s">
        <v>85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86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86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</f>
        <v>12537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1441.7550000000001</v>
      </c>
      <c r="R10" s="17">
        <f t="shared" si="1"/>
        <v>626.85</v>
      </c>
      <c r="S10" s="17">
        <v>779.32</v>
      </c>
      <c r="T10" s="18">
        <f t="shared" si="2"/>
        <v>250.74</v>
      </c>
      <c r="U10" s="23"/>
      <c r="V10" s="18"/>
      <c r="W10" s="18">
        <f t="shared" si="3"/>
        <v>25074</v>
      </c>
      <c r="X10" s="18">
        <f t="shared" si="4"/>
        <v>20895</v>
      </c>
      <c r="Y10" s="18">
        <f t="shared" si="5"/>
        <v>2089.5</v>
      </c>
      <c r="Z10" s="18"/>
      <c r="AA10" s="18">
        <f t="shared" si="6"/>
        <v>6017.76</v>
      </c>
      <c r="AB10" s="18">
        <f t="shared" si="7"/>
        <v>264626.16000000003</v>
      </c>
    </row>
    <row r="11" spans="1:28" s="19" customFormat="1" ht="30" customHeight="1">
      <c r="A11" s="8">
        <v>6</v>
      </c>
      <c r="B11" s="40">
        <v>60</v>
      </c>
      <c r="C11" s="12" t="s">
        <v>82</v>
      </c>
      <c r="D11" s="40" t="s">
        <v>85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</f>
        <v>12904.8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1484.0519999999999</v>
      </c>
      <c r="R11" s="17">
        <f t="shared" si="1"/>
        <v>645.24</v>
      </c>
      <c r="S11" s="17">
        <v>801.81</v>
      </c>
      <c r="T11" s="18">
        <f t="shared" si="2"/>
        <v>258.096</v>
      </c>
      <c r="U11" s="23"/>
      <c r="V11" s="18"/>
      <c r="W11" s="18">
        <f t="shared" si="3"/>
        <v>25809.599999999999</v>
      </c>
      <c r="X11" s="18">
        <f t="shared" si="4"/>
        <v>21508</v>
      </c>
      <c r="Y11" s="18">
        <f t="shared" si="5"/>
        <v>2150.7999999999997</v>
      </c>
      <c r="Z11" s="18"/>
      <c r="AA11" s="18">
        <f t="shared" si="6"/>
        <v>6194.3040000000001</v>
      </c>
      <c r="AB11" s="18">
        <f t="shared" si="7"/>
        <v>271087.64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86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83</v>
      </c>
      <c r="D14" s="40" t="s">
        <v>85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88</v>
      </c>
      <c r="D15" s="40" t="s">
        <v>85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86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70</v>
      </c>
      <c r="D17" s="40" t="s">
        <v>85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71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46</v>
      </c>
      <c r="D18" s="40" t="s">
        <v>85</v>
      </c>
      <c r="E18" s="21"/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</f>
        <v>9106.7999999999993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1047.2819999999999</v>
      </c>
      <c r="R18" s="17">
        <f>+L18*0.05</f>
        <v>455.34</v>
      </c>
      <c r="S18" s="17">
        <v>668.98</v>
      </c>
      <c r="T18" s="18">
        <f>+L18*0.02</f>
        <v>182.136</v>
      </c>
      <c r="U18" s="23"/>
      <c r="V18" s="18"/>
      <c r="W18" s="18">
        <f>+L18/30*60</f>
        <v>18213.599999999999</v>
      </c>
      <c r="X18" s="18">
        <f>+L18/30*50</f>
        <v>15178</v>
      </c>
      <c r="Y18" s="18">
        <f>+L18/30*20*0.25</f>
        <v>1517.8</v>
      </c>
      <c r="Z18" s="18"/>
      <c r="AA18" s="18">
        <f>+L18*0.04*12</f>
        <v>4371.2640000000001</v>
      </c>
      <c r="AB18" s="18">
        <f>((+L18+N18+O18+P18+Q18+R18+S18+T18)*12)+X18+Y18+Z18+AA18+W18</f>
        <v>190775.11999999997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78</v>
      </c>
      <c r="D20" s="40" t="s">
        <v>85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85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92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79</v>
      </c>
      <c r="D22" s="43" t="s">
        <v>86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85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</f>
        <v>9478.7999999999993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1090.0619999999999</v>
      </c>
      <c r="R23" s="17">
        <f t="shared" si="1"/>
        <v>473.94</v>
      </c>
      <c r="S23" s="17">
        <v>680.54</v>
      </c>
      <c r="T23" s="18">
        <f t="shared" si="2"/>
        <v>189.57599999999999</v>
      </c>
      <c r="U23" s="23"/>
      <c r="V23" s="18"/>
      <c r="W23" s="18">
        <f t="shared" si="3"/>
        <v>18957.599999999999</v>
      </c>
      <c r="X23" s="18">
        <f t="shared" si="4"/>
        <v>15797.999999999998</v>
      </c>
      <c r="Y23" s="18">
        <f t="shared" si="5"/>
        <v>1579.8</v>
      </c>
      <c r="Z23" s="18"/>
      <c r="AA23" s="18">
        <f t="shared" si="6"/>
        <v>4549.8239999999996</v>
      </c>
      <c r="AB23" s="18">
        <f t="shared" si="7"/>
        <v>199897.19999999995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85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86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</f>
        <v>12904.8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1484.0519999999999</v>
      </c>
      <c r="R25" s="17">
        <f t="shared" si="1"/>
        <v>645.24</v>
      </c>
      <c r="S25" s="17">
        <v>801.81</v>
      </c>
      <c r="T25" s="18">
        <f t="shared" si="2"/>
        <v>258.096</v>
      </c>
      <c r="U25" s="23"/>
      <c r="V25" s="18"/>
      <c r="W25" s="18">
        <f t="shared" si="3"/>
        <v>25809.599999999999</v>
      </c>
      <c r="X25" s="18">
        <f t="shared" si="4"/>
        <v>21508</v>
      </c>
      <c r="Y25" s="18">
        <f t="shared" si="5"/>
        <v>2150.7999999999997</v>
      </c>
      <c r="Z25" s="18"/>
      <c r="AA25" s="18">
        <f t="shared" si="6"/>
        <v>6194.3040000000001</v>
      </c>
      <c r="AB25" s="18">
        <f t="shared" si="7"/>
        <v>271964.12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</f>
        <v>13632.6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1567.749</v>
      </c>
      <c r="R26" s="17">
        <f>+L26*0.05</f>
        <v>681.63000000000011</v>
      </c>
      <c r="S26" s="17">
        <v>826.63</v>
      </c>
      <c r="T26" s="18">
        <f>+L26*0.02</f>
        <v>272.65199999999999</v>
      </c>
      <c r="U26" s="23"/>
      <c r="V26" s="18"/>
      <c r="W26" s="18">
        <f>+L26/30*60</f>
        <v>27265.200000000001</v>
      </c>
      <c r="X26" s="18">
        <f>+L26/30*50</f>
        <v>22721</v>
      </c>
      <c r="Y26" s="18">
        <f>+L26/30*20*0.25</f>
        <v>2272.1</v>
      </c>
      <c r="Z26" s="18"/>
      <c r="AA26" s="18">
        <f>+L26*0.04*12</f>
        <v>6543.6479999999992</v>
      </c>
      <c r="AB26" s="18">
        <f>((+L26+N26+O26+P26+Q26+R26+S26+T26)*12)+X26+Y26+Z26+AA26+W26</f>
        <v>283841.08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85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85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</f>
        <v>7680.9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883.30349999999999</v>
      </c>
      <c r="R28" s="17">
        <f t="shared" si="1"/>
        <v>384.04500000000002</v>
      </c>
      <c r="S28" s="17">
        <v>662.53</v>
      </c>
      <c r="T28" s="18">
        <f t="shared" si="2"/>
        <v>153.61799999999999</v>
      </c>
      <c r="U28" s="23"/>
      <c r="V28" s="18"/>
      <c r="W28" s="18">
        <f t="shared" si="3"/>
        <v>15361.8</v>
      </c>
      <c r="X28" s="18">
        <f t="shared" si="4"/>
        <v>12801.499999999998</v>
      </c>
      <c r="Y28" s="18">
        <f t="shared" si="5"/>
        <v>1280.1499999999999</v>
      </c>
      <c r="Z28" s="18"/>
      <c r="AA28" s="18">
        <f t="shared" si="6"/>
        <v>3686.8319999999999</v>
      </c>
      <c r="AB28" s="18">
        <f t="shared" si="7"/>
        <v>163720.47999999998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85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86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</f>
        <v>13632.6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1567.749</v>
      </c>
      <c r="R30" s="17">
        <f t="shared" si="1"/>
        <v>681.63000000000011</v>
      </c>
      <c r="S30" s="17">
        <v>826.63</v>
      </c>
      <c r="T30" s="18">
        <f t="shared" si="2"/>
        <v>272.65199999999999</v>
      </c>
      <c r="U30" s="23"/>
      <c r="V30" s="18"/>
      <c r="W30" s="18">
        <f t="shared" si="3"/>
        <v>27265.200000000001</v>
      </c>
      <c r="X30" s="18">
        <f t="shared" si="4"/>
        <v>22721</v>
      </c>
      <c r="Y30" s="18">
        <f t="shared" si="5"/>
        <v>2272.1</v>
      </c>
      <c r="Z30" s="18"/>
      <c r="AA30" s="18">
        <f t="shared" si="6"/>
        <v>6543.6479999999992</v>
      </c>
      <c r="AB30" s="18">
        <f t="shared" si="7"/>
        <v>285594.03999999998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86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80</v>
      </c>
      <c r="D32" s="43" t="s">
        <v>86</v>
      </c>
      <c r="E32" s="28">
        <v>42689</v>
      </c>
      <c r="F32" s="29">
        <v>15</v>
      </c>
      <c r="G32" s="11">
        <v>40</v>
      </c>
      <c r="H32" s="11" t="s">
        <v>32</v>
      </c>
      <c r="I32" s="30" t="s">
        <v>75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86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72</v>
      </c>
      <c r="D34" s="43" t="s">
        <v>85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73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74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76</v>
      </c>
      <c r="D36" s="43" t="s">
        <v>85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</f>
        <v>7680.9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883.30349999999999</v>
      </c>
      <c r="R36" s="17">
        <f>+L36*0.05</f>
        <v>384.04500000000002</v>
      </c>
      <c r="S36" s="17">
        <v>624.66</v>
      </c>
      <c r="T36" s="18">
        <f>+L36*0.02</f>
        <v>153.61799999999999</v>
      </c>
      <c r="U36" s="23"/>
      <c r="V36" s="18"/>
      <c r="W36" s="18">
        <f>+L36/30*60</f>
        <v>15361.8</v>
      </c>
      <c r="X36" s="18">
        <f>+L36/30*50</f>
        <v>12801.499999999998</v>
      </c>
      <c r="Y36" s="18">
        <f>+L36/30*20*0.25</f>
        <v>1280.1499999999999</v>
      </c>
      <c r="Z36" s="18"/>
      <c r="AA36" s="18">
        <f>+L36*0.04*12</f>
        <v>3686.8319999999999</v>
      </c>
      <c r="AB36" s="18">
        <f>((+L36+N36+O36+P36+Q36+R36+S36+T36)*12)+X36+Y36+Z36+AA36+W36</f>
        <v>160635.63999999998</v>
      </c>
    </row>
    <row r="37" spans="1:28" s="19" customFormat="1" ht="30" customHeight="1">
      <c r="A37" s="8">
        <v>32</v>
      </c>
      <c r="B37" s="40"/>
      <c r="C37" s="30" t="s">
        <v>77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558683.1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64248.556500000028</v>
      </c>
      <c r="R38" s="55">
        <f t="shared" si="8"/>
        <v>27934.154999999999</v>
      </c>
      <c r="S38" s="55">
        <f t="shared" si="8"/>
        <v>29133.680000000008</v>
      </c>
      <c r="T38" s="55">
        <f t="shared" si="8"/>
        <v>11173.662</v>
      </c>
      <c r="U38" s="55">
        <f t="shared" si="8"/>
        <v>0</v>
      </c>
      <c r="V38" s="55">
        <f t="shared" si="8"/>
        <v>0</v>
      </c>
      <c r="W38" s="55">
        <f t="shared" si="8"/>
        <v>1117366.2</v>
      </c>
      <c r="X38" s="55">
        <f t="shared" si="8"/>
        <v>931138.5</v>
      </c>
      <c r="Y38" s="55">
        <f t="shared" si="8"/>
        <v>93113.85000000002</v>
      </c>
      <c r="Z38" s="55">
        <f t="shared" si="8"/>
        <v>0</v>
      </c>
      <c r="AA38" s="55">
        <f t="shared" si="8"/>
        <v>268167.88799999998</v>
      </c>
      <c r="AB38" s="55">
        <f t="shared" si="8"/>
        <v>11435439.959999999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6704197.1999999993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770982.67800000031</v>
      </c>
      <c r="R40" s="56">
        <f t="shared" si="9"/>
        <v>335209.86</v>
      </c>
      <c r="S40" s="56">
        <f t="shared" si="9"/>
        <v>349604.16000000009</v>
      </c>
      <c r="T40" s="56">
        <f>SUM(T38*12)</f>
        <v>134083.94400000002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2018-09-10T17:11:12Z</dcterms:modified>
</cp:coreProperties>
</file>