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36" i="1" l="1"/>
  <c r="L30" i="1"/>
  <c r="L28" i="1"/>
  <c r="L26" i="1"/>
  <c r="L25" i="1"/>
  <c r="L23" i="1"/>
  <c r="L18" i="1"/>
  <c r="L11" i="1"/>
  <c r="L10" i="1"/>
  <c r="L7" i="1"/>
  <c r="L6" i="1"/>
  <c r="L37" i="1" l="1"/>
  <c r="L24" i="1"/>
  <c r="O22" i="1"/>
  <c r="N22" i="1"/>
  <c r="L22" i="1"/>
  <c r="L9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<sst xmlns="http://schemas.openxmlformats.org/spreadsheetml/2006/main" count="222" uniqueCount="94">
  <si>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</si>
  <si>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</si>
  <si>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</si>
  <si>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</si>
  <si>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</si>
  <si>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</si>
  <si>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</si>
  <si>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</si>
  <si>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</si>
  <si>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</si>
  <si>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</si>
  <si>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</si>
  <si>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</si>
  <si>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</si>
  <si>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</si>
  <si>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</si>
  <si>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</si>
  <si>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</si>
  <si>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</si>
  <si>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</si>
  <si>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</si>
  <si>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</si>
  <si>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</si>
  <si>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</si>
  <si>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</si>
  <si>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</si>
  <si>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</si>
  <si>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</si>
  <si>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</si>
  <si>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</si>
  <si>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</si>
  <si>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</si>
  <si>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</si>
  <si>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</si>
  <si>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</si>
  <si>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</si>
  <si>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</si>
  <si>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</si>
  <si>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</si>
  <si>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</si>
  <si>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</si>
  <si>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</si>
  <si>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</si>
  <si>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</si>
  <si>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</si>
  <si>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</si>
  <si>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</si>
  <si>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</si>
  <si>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</si>
  <si>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</si>
  <si>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</si>
  <si>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</si>
  <si>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</si>
  <si>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</si>
  <si>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</si>
  <si>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</si>
  <si>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</si>
  <si>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</si>
  <si>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</si>
  <si>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</si>
  <si>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</si>
  <si>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</si>
  <si>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</si>
  <si>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</si>
  <si>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</si>
  <si>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</si>
  <si>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</si>
  <si>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</si>
  <si>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</si>
  <si>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</si>
  <si>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>COORDINADOR OPERATIVO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</si>
  <si>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</si>
  <si>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</si>
  <si>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</si>
  <si>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</si>
  <si>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</si>
  <si>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</si>
  <si>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</si>
  <si>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</si>
  <si>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CALVARIO OSIO ROSA VERONICA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</si>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</sst>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topLeftCell="D1" workbookViewId="0">
      <pane ySplit="5" topLeftCell="A24" activePane="bottomLeft" state="frozen"/>
      <selection pane="bottomLeft" activeCell="AB6" sqref="AB6"/>
    </sheetView>
  </sheetViews>
  <sheetFormatPr baseColWidth="10" defaultColWidth="9.140625" defaultRowHeight="12.75"/>
  <cols>
    <col min="1" max="1" width="5" style="3" customWidth="1"/>
    <col min="2" max="2" width="6.85546875" style="5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5" customWidth="1"/>
    <col min="14" max="14" width="9.7109375" style="5" customWidth="1"/>
    <col min="15" max="15" width="10.28515625" style="5" customWidth="1"/>
    <col min="16" max="16" width="9.85546875" style="5" customWidth="1"/>
    <col min="17" max="17" width="10" style="5" customWidth="1"/>
    <col min="18" max="18" width="11" style="5" customWidth="1"/>
    <col min="19" max="19" width="9.5703125" style="5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4"/>
      <c r="D1" s="6"/>
      <c r="E1" s="57" t="s">
        <v>93</v>
      </c>
      <c r="F1" s="6"/>
      <c r="G1" s="6"/>
      <c r="H1" s="6"/>
    </row>
    <row r="2" spans="1:28" ht="24" customHeight="1">
      <c r="A2" s="2" t="s">
        <v>89</v>
      </c>
      <c r="B2" s="1"/>
      <c r="C2" s="4"/>
      <c r="D2" s="46"/>
      <c r="E2" s="47"/>
      <c r="F2" s="46"/>
      <c r="G2" s="46"/>
      <c r="H2" s="46"/>
      <c r="L2" s="35" t="s">
        <v>92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9" t="s">
        <v>2</v>
      </c>
      <c r="M4" s="60"/>
      <c r="N4" s="60"/>
      <c r="O4" s="60"/>
      <c r="P4" s="61"/>
      <c r="Q4" s="62" t="s">
        <v>3</v>
      </c>
      <c r="R4" s="63"/>
      <c r="S4" s="63"/>
      <c r="T4" s="63"/>
      <c r="U4" s="64"/>
      <c r="V4" s="65" t="s">
        <v>4</v>
      </c>
      <c r="W4" s="66"/>
      <c r="X4" s="67" t="s">
        <v>5</v>
      </c>
      <c r="Y4" s="68"/>
      <c r="Z4" s="68"/>
      <c r="AA4" s="68"/>
      <c r="AB4" s="58" t="s">
        <v>6</v>
      </c>
    </row>
    <row r="5" spans="1:28" s="7" customFormat="1" ht="54" customHeight="1">
      <c r="A5" s="49" t="s">
        <v>91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8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86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3840.45*2+600</f>
        <v>8280.9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952.30349999999999</v>
      </c>
      <c r="R6" s="17">
        <f>+L6*0.05</f>
        <v>414.04500000000002</v>
      </c>
      <c r="S6" s="17">
        <v>684.62</v>
      </c>
      <c r="T6" s="18">
        <f>+L6*0.02</f>
        <v>165.61799999999999</v>
      </c>
      <c r="U6" s="54"/>
      <c r="V6" s="18"/>
      <c r="W6" s="18">
        <f>+L6/30*60</f>
        <v>16561.8</v>
      </c>
      <c r="X6" s="18">
        <f>+L6/30*50</f>
        <v>13801.499999999998</v>
      </c>
      <c r="Y6" s="18">
        <f>+L6/30*20*0.25</f>
        <v>1380.1499999999999</v>
      </c>
      <c r="Z6" s="18"/>
      <c r="AA6" s="18">
        <f>+L6*0.04*12</f>
        <v>3974.8319999999999</v>
      </c>
      <c r="AB6" s="18">
        <f>((+L6+N6+O6+P6+Q6+R6+S6+T6)*12)+X6+Y6+Z6+AA6+W6</f>
        <v>174229.08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87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4739.4*2+600</f>
        <v>10078.799999999999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1159.0619999999999</v>
      </c>
      <c r="R7" s="17">
        <f t="shared" ref="R7:R37" si="1">+L7*0.05</f>
        <v>503.94</v>
      </c>
      <c r="S7" s="17">
        <v>703.22</v>
      </c>
      <c r="T7" s="18">
        <f t="shared" ref="T7:T37" si="2">+L7*0.02</f>
        <v>201.57599999999999</v>
      </c>
      <c r="U7" s="38"/>
      <c r="V7" s="18"/>
      <c r="W7" s="18">
        <f t="shared" ref="W7:W37" si="3">+L7/30*60</f>
        <v>20157.599999999999</v>
      </c>
      <c r="X7" s="18">
        <f t="shared" ref="X7:X37" si="4">+L7/30*50</f>
        <v>16798</v>
      </c>
      <c r="Y7" s="18">
        <f t="shared" ref="Y7:Y37" si="5">+L7/30*20*0.25</f>
        <v>1679.8</v>
      </c>
      <c r="Z7" s="18"/>
      <c r="AA7" s="18">
        <f t="shared" ref="AA7:AA37" si="6">+L7*0.04*12</f>
        <v>4837.8239999999996</v>
      </c>
      <c r="AB7" s="18">
        <f t="shared" ref="AB7:AB37" si="7">((+L7+N7+O7+P7+Q7+R7+S7+T7)*12)+X7+Y7+Z7+AA7+W7</f>
        <v>211457.35999999996</v>
      </c>
    </row>
    <row r="8" spans="1:28" s="19" customFormat="1" ht="30" customHeight="1">
      <c r="A8" s="8">
        <v>3</v>
      </c>
      <c r="B8" s="40">
        <v>97</v>
      </c>
      <c r="C8" s="12" t="s">
        <v>83</v>
      </c>
      <c r="D8" s="40" t="s">
        <v>87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88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88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6268.5*2+550</f>
        <v>13087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1505.0050000000001</v>
      </c>
      <c r="R10" s="17">
        <f t="shared" si="1"/>
        <v>654.35</v>
      </c>
      <c r="S10" s="17">
        <v>779.32</v>
      </c>
      <c r="T10" s="18">
        <f t="shared" si="2"/>
        <v>261.74</v>
      </c>
      <c r="U10" s="23"/>
      <c r="V10" s="18"/>
      <c r="W10" s="18">
        <f t="shared" si="3"/>
        <v>26174</v>
      </c>
      <c r="X10" s="18">
        <f t="shared" si="4"/>
        <v>21811.666666666668</v>
      </c>
      <c r="Y10" s="18">
        <f t="shared" si="5"/>
        <v>2181.166666666667</v>
      </c>
      <c r="Z10" s="18"/>
      <c r="AA10" s="18">
        <f t="shared" si="6"/>
        <v>6281.76</v>
      </c>
      <c r="AB10" s="18">
        <f t="shared" si="7"/>
        <v>274819.49333333335</v>
      </c>
    </row>
    <row r="11" spans="1:28" s="19" customFormat="1" ht="30" customHeight="1">
      <c r="A11" s="8">
        <v>6</v>
      </c>
      <c r="B11" s="40">
        <v>60</v>
      </c>
      <c r="C11" s="12" t="s">
        <v>84</v>
      </c>
      <c r="D11" s="40" t="s">
        <v>87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6452.4*2+500</f>
        <v>13404.8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1541.5519999999999</v>
      </c>
      <c r="R11" s="17">
        <f t="shared" si="1"/>
        <v>670.24</v>
      </c>
      <c r="S11" s="17">
        <v>801.81</v>
      </c>
      <c r="T11" s="18">
        <f t="shared" si="2"/>
        <v>268.096</v>
      </c>
      <c r="U11" s="23"/>
      <c r="V11" s="18"/>
      <c r="W11" s="18">
        <f t="shared" si="3"/>
        <v>26809.599999999999</v>
      </c>
      <c r="X11" s="18">
        <f t="shared" si="4"/>
        <v>22341.333333333332</v>
      </c>
      <c r="Y11" s="18">
        <f t="shared" si="5"/>
        <v>2234.1333333333332</v>
      </c>
      <c r="Z11" s="18"/>
      <c r="AA11" s="18">
        <f t="shared" si="6"/>
        <v>6434.3040000000001</v>
      </c>
      <c r="AB11" s="18">
        <f t="shared" si="7"/>
        <v>280354.3066666667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88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85</v>
      </c>
      <c r="D14" s="40" t="s">
        <v>87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90</v>
      </c>
      <c r="D15" s="40" t="s">
        <v>87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88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71</v>
      </c>
      <c r="D17" s="40" t="s">
        <v>87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72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79</v>
      </c>
      <c r="D18" s="40" t="s">
        <v>87</v>
      </c>
      <c r="E18" s="21">
        <v>42705</v>
      </c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4553.4*2+600</f>
        <v>9706.7999999999993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1116.2819999999999</v>
      </c>
      <c r="R18" s="17">
        <f>+L18*0.05</f>
        <v>485.34</v>
      </c>
      <c r="S18" s="17">
        <v>668.98</v>
      </c>
      <c r="T18" s="18">
        <f>+L18*0.02</f>
        <v>194.136</v>
      </c>
      <c r="U18" s="23"/>
      <c r="V18" s="18"/>
      <c r="W18" s="18">
        <f>+L18/30*60</f>
        <v>19413.599999999999</v>
      </c>
      <c r="X18" s="18">
        <f>+L18/30*50</f>
        <v>16178</v>
      </c>
      <c r="Y18" s="18">
        <f>+L18/30*20*0.25</f>
        <v>1617.8</v>
      </c>
      <c r="Z18" s="18"/>
      <c r="AA18" s="18">
        <f>+L18*0.04*12</f>
        <v>4659.2640000000001</v>
      </c>
      <c r="AB18" s="18">
        <f>((+L18+N18+O18+P18+Q18+R18+S18+T18)*12)+X18+Y18+Z18+AA18+W18</f>
        <v>201895.11999999997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80</v>
      </c>
      <c r="D20" s="40" t="s">
        <v>87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87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70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81</v>
      </c>
      <c r="D22" s="43" t="s">
        <v>88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87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4739.4*2+600</f>
        <v>10078.799999999999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1159.0619999999999</v>
      </c>
      <c r="R23" s="17">
        <f t="shared" si="1"/>
        <v>503.94</v>
      </c>
      <c r="S23" s="17">
        <v>680.54</v>
      </c>
      <c r="T23" s="18">
        <f t="shared" si="2"/>
        <v>201.57599999999999</v>
      </c>
      <c r="U23" s="23"/>
      <c r="V23" s="18"/>
      <c r="W23" s="18">
        <f t="shared" si="3"/>
        <v>20157.599999999999</v>
      </c>
      <c r="X23" s="18">
        <f t="shared" si="4"/>
        <v>16798</v>
      </c>
      <c r="Y23" s="18">
        <f t="shared" si="5"/>
        <v>1679.8</v>
      </c>
      <c r="Z23" s="18"/>
      <c r="AA23" s="18">
        <f t="shared" si="6"/>
        <v>4837.8239999999996</v>
      </c>
      <c r="AB23" s="18">
        <f t="shared" si="7"/>
        <v>211017.19999999995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87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88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6452.4*2+500</f>
        <v>13404.8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1541.5519999999999</v>
      </c>
      <c r="R25" s="17">
        <f t="shared" si="1"/>
        <v>670.24</v>
      </c>
      <c r="S25" s="17">
        <v>801.81</v>
      </c>
      <c r="T25" s="18">
        <f t="shared" si="2"/>
        <v>268.096</v>
      </c>
      <c r="U25" s="23"/>
      <c r="V25" s="18"/>
      <c r="W25" s="18">
        <f t="shared" si="3"/>
        <v>26809.599999999999</v>
      </c>
      <c r="X25" s="18">
        <f t="shared" si="4"/>
        <v>22341.333333333332</v>
      </c>
      <c r="Y25" s="18">
        <f t="shared" si="5"/>
        <v>2234.1333333333332</v>
      </c>
      <c r="Z25" s="18"/>
      <c r="AA25" s="18">
        <f t="shared" si="6"/>
        <v>6434.3040000000001</v>
      </c>
      <c r="AB25" s="18">
        <f t="shared" si="7"/>
        <v>281230.78666666674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6816.3*2+500</f>
        <v>14132.6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1625.249</v>
      </c>
      <c r="R26" s="17">
        <f>+L26*0.05</f>
        <v>706.63000000000011</v>
      </c>
      <c r="S26" s="17">
        <v>826.63</v>
      </c>
      <c r="T26" s="18">
        <f>+L26*0.02</f>
        <v>282.65199999999999</v>
      </c>
      <c r="U26" s="23"/>
      <c r="V26" s="18"/>
      <c r="W26" s="18">
        <f>+L26/30*60</f>
        <v>28265.200000000001</v>
      </c>
      <c r="X26" s="18">
        <f>+L26/30*50</f>
        <v>23554.333333333336</v>
      </c>
      <c r="Y26" s="18">
        <f>+L26/30*20*0.25</f>
        <v>2355.4333333333334</v>
      </c>
      <c r="Z26" s="18"/>
      <c r="AA26" s="18">
        <f>+L26*0.04*12</f>
        <v>6783.6479999999992</v>
      </c>
      <c r="AB26" s="18">
        <f>((+L26+N26+O26+P26+Q26+R26+S26+T26)*12)+X26+Y26+Z26+AA26+W26</f>
        <v>293107.7466666667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87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87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3840.45*2+600</f>
        <v>8280.9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952.30349999999999</v>
      </c>
      <c r="R28" s="17">
        <f t="shared" si="1"/>
        <v>414.04500000000002</v>
      </c>
      <c r="S28" s="17">
        <v>662.53</v>
      </c>
      <c r="T28" s="18">
        <f t="shared" si="2"/>
        <v>165.61799999999999</v>
      </c>
      <c r="U28" s="23"/>
      <c r="V28" s="18"/>
      <c r="W28" s="18">
        <f t="shared" si="3"/>
        <v>16561.8</v>
      </c>
      <c r="X28" s="18">
        <f t="shared" si="4"/>
        <v>13801.499999999998</v>
      </c>
      <c r="Y28" s="18">
        <f t="shared" si="5"/>
        <v>1380.1499999999999</v>
      </c>
      <c r="Z28" s="18"/>
      <c r="AA28" s="18">
        <f t="shared" si="6"/>
        <v>3974.8319999999999</v>
      </c>
      <c r="AB28" s="18">
        <f t="shared" si="7"/>
        <v>174840.48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87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88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6816.3*2+500</f>
        <v>14132.6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1625.249</v>
      </c>
      <c r="R30" s="17">
        <f t="shared" si="1"/>
        <v>706.63000000000011</v>
      </c>
      <c r="S30" s="17">
        <v>826.63</v>
      </c>
      <c r="T30" s="18">
        <f t="shared" si="2"/>
        <v>282.65199999999999</v>
      </c>
      <c r="U30" s="23"/>
      <c r="V30" s="18"/>
      <c r="W30" s="18">
        <f t="shared" si="3"/>
        <v>28265.200000000001</v>
      </c>
      <c r="X30" s="18">
        <f t="shared" si="4"/>
        <v>23554.333333333336</v>
      </c>
      <c r="Y30" s="18">
        <f t="shared" si="5"/>
        <v>2355.4333333333334</v>
      </c>
      <c r="Z30" s="18"/>
      <c r="AA30" s="18">
        <f t="shared" si="6"/>
        <v>6783.6479999999992</v>
      </c>
      <c r="AB30" s="18">
        <f t="shared" si="7"/>
        <v>294860.70666666667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88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82</v>
      </c>
      <c r="D32" s="43" t="s">
        <v>88</v>
      </c>
      <c r="E32" s="28">
        <v>42689</v>
      </c>
      <c r="F32" s="29">
        <v>15</v>
      </c>
      <c r="G32" s="11">
        <v>40</v>
      </c>
      <c r="H32" s="11" t="s">
        <v>32</v>
      </c>
      <c r="I32" s="30" t="s">
        <v>76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88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73</v>
      </c>
      <c r="D34" s="43" t="s">
        <v>87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74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75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77</v>
      </c>
      <c r="D36" s="43" t="s">
        <v>87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3840.45*2+600</f>
        <v>8280.9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952.30349999999999</v>
      </c>
      <c r="R36" s="17">
        <f>+L36*0.05</f>
        <v>414.04500000000002</v>
      </c>
      <c r="S36" s="17">
        <v>624.66</v>
      </c>
      <c r="T36" s="18">
        <f>+L36*0.02</f>
        <v>165.61799999999999</v>
      </c>
      <c r="U36" s="23"/>
      <c r="V36" s="18"/>
      <c r="W36" s="18">
        <f>+L36/30*60</f>
        <v>16561.8</v>
      </c>
      <c r="X36" s="18">
        <f>+L36/30*50</f>
        <v>13801.499999999998</v>
      </c>
      <c r="Y36" s="18">
        <f>+L36/30*20*0.25</f>
        <v>1380.1499999999999</v>
      </c>
      <c r="Z36" s="18"/>
      <c r="AA36" s="18">
        <f>+L36*0.04*12</f>
        <v>3974.8319999999999</v>
      </c>
      <c r="AB36" s="18">
        <f>((+L36+N36+O36+P36+Q36+R36+S36+T36)*12)+X36+Y36+Z36+AA36+W36</f>
        <v>171755.63999999998</v>
      </c>
    </row>
    <row r="37" spans="1:28" s="19" customFormat="1" ht="30" customHeight="1">
      <c r="A37" s="8">
        <v>32</v>
      </c>
      <c r="B37" s="40"/>
      <c r="C37" s="30" t="s">
        <v>78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564833.1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64955.806500000028</v>
      </c>
      <c r="R38" s="55">
        <f t="shared" si="8"/>
        <v>28241.654999999999</v>
      </c>
      <c r="S38" s="55">
        <f t="shared" si="8"/>
        <v>29133.680000000008</v>
      </c>
      <c r="T38" s="55">
        <f t="shared" si="8"/>
        <v>11296.662</v>
      </c>
      <c r="U38" s="55">
        <f t="shared" si="8"/>
        <v>0</v>
      </c>
      <c r="V38" s="55">
        <f t="shared" si="8"/>
        <v>0</v>
      </c>
      <c r="W38" s="55">
        <f t="shared" si="8"/>
        <v>1129666.2</v>
      </c>
      <c r="X38" s="55">
        <f t="shared" si="8"/>
        <v>941388.50000000012</v>
      </c>
      <c r="Y38" s="55">
        <f t="shared" si="8"/>
        <v>94138.85</v>
      </c>
      <c r="Z38" s="55">
        <f t="shared" si="8"/>
        <v>0</v>
      </c>
      <c r="AA38" s="55">
        <f t="shared" si="8"/>
        <v>271119.88799999998</v>
      </c>
      <c r="AB38" s="55">
        <f t="shared" si="8"/>
        <v>11549419.960000001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6777997.1999999993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779469.67800000031</v>
      </c>
      <c r="R40" s="56">
        <f t="shared" si="9"/>
        <v>338899.86</v>
      </c>
      <c r="S40" s="56">
        <f t="shared" si="9"/>
        <v>349604.16000000009</v>
      </c>
      <c r="T40" s="56">
        <f>SUM(T38*12)</f>
        <v>135559.94400000002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2018-05-08T23:20:02Z</dcterms:modified>
</cp:coreProperties>
</file>