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<sst xmlns="http://schemas.openxmlformats.org/spreadsheetml/2006/main" count="259" uniqueCount="170">
  <si>
    <t>FORMATO PARA EL VACIADO DE LA PLANTILLA DE PERSONAL DE LOS ORGANISMOS PÚBLICOS</t>
  </si>
  <si>
    <t>ORGANISMO:</t>
  </si>
  <si>
    <t>Comisión de Arbitraje Médico del Estado de Jalisco</t>
  </si>
  <si>
    <t>SIGLAS:</t>
  </si>
  <si>
    <t>CAMEJAL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</si>
  <si>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</si>
  <si>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</si>
  <si>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</si>
  <si>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</si>
  <si>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</si>
  <si>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</si>
  <si>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</si>
  <si>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</si>
  <si>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</si>
  <si>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</si>
  <si>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</si>
  <si>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</si>
  <si>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</si>
  <si>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</si>
  <si>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</si>
  <si>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</si>
  <si>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</si>
  <si>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</si>
  <si>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</si>
  <si>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</si>
  <si>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</si>
  <si>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</si>
  <si>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</si>
  <si>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</si>
  <si>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</si>
  <si>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</si>
  <si>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</si>
  <si>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</si>
  <si>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</si>
  <si>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</si>
  <si>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</si>
  <si>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</si>
  <si>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</si>
  <si>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</si>
  <si>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</si>
  <si>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</si>
  <si>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</si>
  <si>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S/C</t>
  </si>
  <si>
    <t>ZUÑIGA RODRÍGUEZ ROSALBA</t>
  </si>
  <si>
    <t>ZURR690614162</t>
  </si>
  <si>
    <t>F</t>
  </si>
  <si>
    <t>B</t>
  </si>
  <si>
    <t xml:space="preserve">SECRETARIA  </t>
  </si>
  <si>
    <t>SUBCOMISIÓN JURÍDICA</t>
  </si>
  <si>
    <t>A</t>
  </si>
  <si>
    <t>FÉLIX LEÓN VERÓNICA</t>
  </si>
  <si>
    <t>FELV720730FH4</t>
  </si>
  <si>
    <t>RECEPCIONISTA</t>
  </si>
  <si>
    <t>SUBCOMISIÓN MÉDICA</t>
  </si>
  <si>
    <t>MARISCAL JIMÉNEZ MARÍA DEL CARMEN</t>
  </si>
  <si>
    <t>MAJC690922QU2</t>
  </si>
  <si>
    <t>SECRETARIA</t>
  </si>
  <si>
    <t>SCHERMAN LEAÑO ROSA LETICIA</t>
  </si>
  <si>
    <t>SELR540728MH3</t>
  </si>
  <si>
    <t>M</t>
  </si>
  <si>
    <t>C</t>
  </si>
  <si>
    <t>SUBCOMISIONADA MÉDICA</t>
  </si>
  <si>
    <t>RAMÍREZ ANGUIANO CARLOS ALBERTO</t>
  </si>
  <si>
    <t>RAAC540601GXA</t>
  </si>
  <si>
    <t>SUBCOMISIONADO JURÍDICO</t>
  </si>
  <si>
    <t>BRIHUEGA VELÁZQUEZ JESÚS RAÚL</t>
  </si>
  <si>
    <t>BIVJ550110B20</t>
  </si>
  <si>
    <t>MÉDICO CONCILIADOR</t>
  </si>
  <si>
    <t>JIMÉNEZ CASTILLO LUIS ARTURO</t>
  </si>
  <si>
    <t>JICL7612093K3</t>
  </si>
  <si>
    <t>ABOGADO CONCILIADOR</t>
  </si>
  <si>
    <t>RODRÍGUEZ RODRÍGUEZ MA DEL CARMEN</t>
  </si>
  <si>
    <r>
      <t>RORC580713GL2</t>
    </r>
    <r>
      <rPr>
        <sz val="10"/>
        <rFont val="Tahoma"/>
        <family val="2"/>
      </rPr>
      <t xml:space="preserve">  </t>
    </r>
  </si>
  <si>
    <t>COORDINADOR ATEN Y QUEJA</t>
  </si>
  <si>
    <t>RAMÍREZ RIESTRA AUGUSTO MARIO</t>
  </si>
  <si>
    <t>RARA550315K84</t>
  </si>
  <si>
    <t>GARCÍA ESCALERA FERNANDO</t>
  </si>
  <si>
    <t>GAEF790103EC7</t>
  </si>
  <si>
    <t>MORALES MEZA J. ALBERTO</t>
  </si>
  <si>
    <t>MOMA580312R11</t>
  </si>
  <si>
    <t>NOTIFICADOR</t>
  </si>
  <si>
    <t>CAMACHO SANTILLÁN VERÓNICA</t>
  </si>
  <si>
    <t>CASV730624N19</t>
  </si>
  <si>
    <t>PROGRAMADOR TÉCNICO</t>
  </si>
  <si>
    <t>DIRECCIÓN</t>
  </si>
  <si>
    <t>CASILLAS AHUMADA MARCELA YAZMÍN</t>
  </si>
  <si>
    <t>CAAM-740419-</t>
  </si>
  <si>
    <t>SECRETARIA DEL COMISIONADO</t>
  </si>
  <si>
    <t>CHÁVEZ ANGUIANO JAIME ARTURO</t>
  </si>
  <si>
    <t>CAAJ-611207-P58</t>
  </si>
  <si>
    <t>MENSAJERO</t>
  </si>
  <si>
    <t>ADMINISTRACIÓN</t>
  </si>
  <si>
    <t>BRISEÑO FERNÁNDEZ MARÍA GUADALUPE</t>
  </si>
  <si>
    <t>BIFG801118EBA</t>
  </si>
  <si>
    <t>CONTADORA</t>
  </si>
  <si>
    <t>CHÁVEZ RAMÍREZ SALVADOR</t>
  </si>
  <si>
    <t>CARS5511286Z7</t>
  </si>
  <si>
    <t>COMISIONADO</t>
  </si>
  <si>
    <t>HERNÁNDEZ ALCALÁ RAÚL</t>
  </si>
  <si>
    <t>HEAR561102UF7</t>
  </si>
  <si>
    <t>ADMINISTRADOR</t>
  </si>
  <si>
    <t>ADMINSTRACIÓN</t>
  </si>
  <si>
    <t>DISPONIBLE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</si>
  <si>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</si>
  <si>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</si>
  <si>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 val="single"/>
        <sz val="12"/>
        <color indexed="18"/>
        <rFont val="Arial"/>
        <family val="2"/>
      </rPr>
      <t>IMPORTANTE LLENAR CON LETRA MAYÚSCULA.</t>
    </r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</si>
  <si>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</si>
  <si>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</si>
  <si>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</si>
  <si>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</si>
  <si>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</si>
  <si>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</si>
  <si>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</si>
  <si>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</si>
  <si>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</si>
  <si>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</si>
  <si>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</si>
  <si>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</si>
  <si>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CODIGO DEL PUESTO</t>
  </si>
  <si>
    <t>NÚMERO DE IDENTIFICACIÓN DEL EMPLEADO-PUESTO</t>
  </si>
  <si>
    <t>NOMBRE DE LA PERSONA QUE OCUPA EL PUESTO (APELLIDO PATERNO, MATERNO Y NOMBRE (S))</t>
  </si>
  <si>
    <t>EJEMPLOS:</t>
  </si>
  <si>
    <t>RFC DEL BENEFICIARIO</t>
  </si>
  <si>
    <t>Partida 1312 Aguinaldo</t>
  </si>
  <si>
    <t>(4390/30*50)</t>
  </si>
  <si>
    <t>Sueldo mensual, entre 30 por 50 días al año</t>
  </si>
  <si>
    <t>SEXO DEL BENEFICIARIO ANOTANDO M-PARA MUJER Y H-PARA HOMBRE</t>
  </si>
  <si>
    <t>FECHA DE INGRESO DEL BENEFICIARIO (DIA, MES Y AÑO)</t>
  </si>
  <si>
    <t>Partida 1401 Pensiones del Estado</t>
  </si>
  <si>
    <t>(4390*13.5%)</t>
  </si>
  <si>
    <t>Sueldo mensual, por 13.5% de aportación mensual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</si>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</sst>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%"/>
    <numFmt numFmtId="165" formatCode="_(* #,##0.00_);_(* \(#,##0.00\);_(* &quot;-&quot;??_);_(@_)"/>
    <numFmt numFmtId="166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17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MS Sans Serif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B050"/>
      <name val="Arial"/>
      <family val="2"/>
    </font>
    <font>
      <sz val="10"/>
      <color rgb="FFFF000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10" fontId="3" fillId="0" borderId="0" xfId="53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3" fontId="3" fillId="0" borderId="0" xfId="46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0" fontId="6" fillId="0" borderId="0" xfId="53" applyNumberFormat="1" applyFont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4" fontId="3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3" fillId="0" borderId="0" xfId="53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textRotation="180" wrapText="1"/>
    </xf>
    <xf numFmtId="0" fontId="9" fillId="35" borderId="13" xfId="0" applyNumberFormat="1" applyFont="1" applyFill="1" applyBorder="1" applyAlignment="1">
      <alignment horizontal="center" vertical="center" textRotation="180" wrapText="1"/>
    </xf>
    <xf numFmtId="0" fontId="52" fillId="35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5" fontId="11" fillId="0" borderId="0" xfId="46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51" applyFont="1" applyBorder="1" applyAlignment="1">
      <alignment vertical="center"/>
      <protection/>
    </xf>
    <xf numFmtId="0" fontId="3" fillId="0" borderId="14" xfId="0" applyFont="1" applyFill="1" applyBorder="1" applyAlignment="1">
      <alignment vertical="center"/>
    </xf>
    <xf numFmtId="14" fontId="3" fillId="0" borderId="12" xfId="51" applyNumberFormat="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 vertical="center"/>
      <protection/>
    </xf>
    <xf numFmtId="43" fontId="3" fillId="0" borderId="14" xfId="46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3" fontId="3" fillId="0" borderId="12" xfId="46" applyNumberFormat="1" applyFont="1" applyFill="1" applyBorder="1" applyAlignment="1">
      <alignment vertical="center"/>
    </xf>
    <xf numFmtId="4" fontId="3" fillId="0" borderId="14" xfId="51" applyNumberFormat="1" applyFont="1" applyFill="1" applyBorder="1" applyAlignment="1">
      <alignment vertical="center"/>
      <protection/>
    </xf>
    <xf numFmtId="166" fontId="6" fillId="0" borderId="14" xfId="51" applyNumberFormat="1" applyFont="1" applyFill="1" applyBorder="1" applyAlignment="1">
      <alignment vertical="center"/>
      <protection/>
    </xf>
    <xf numFmtId="166" fontId="6" fillId="0" borderId="14" xfId="51" applyNumberFormat="1" applyFill="1" applyBorder="1" applyAlignment="1">
      <alignment vertical="center"/>
      <protection/>
    </xf>
    <xf numFmtId="166" fontId="3" fillId="0" borderId="12" xfId="51" applyNumberFormat="1" applyFont="1" applyBorder="1" applyAlignment="1">
      <alignment vertical="center"/>
      <protection/>
    </xf>
    <xf numFmtId="166" fontId="53" fillId="0" borderId="14" xfId="51" applyNumberFormat="1" applyFont="1" applyFill="1" applyBorder="1" applyAlignment="1">
      <alignment vertical="center"/>
      <protection/>
    </xf>
    <xf numFmtId="166" fontId="0" fillId="0" borderId="14" xfId="0" applyNumberFormat="1" applyFill="1" applyBorder="1" applyAlignment="1">
      <alignment vertical="center"/>
    </xf>
    <xf numFmtId="166" fontId="0" fillId="0" borderId="12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5" fontId="6" fillId="0" borderId="0" xfId="46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3" fontId="3" fillId="0" borderId="12" xfId="46" applyNumberFormat="1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12" xfId="51" applyFont="1" applyBorder="1" applyAlignment="1" quotePrefix="1">
      <alignment horizontal="center" vertical="center"/>
      <protection/>
    </xf>
    <xf numFmtId="0" fontId="3" fillId="0" borderId="0" xfId="0" applyFont="1" applyBorder="1" applyAlignment="1">
      <alignment vertical="center"/>
    </xf>
    <xf numFmtId="43" fontId="3" fillId="0" borderId="12" xfId="51" applyNumberFormat="1" applyFont="1" applyBorder="1" applyAlignment="1">
      <alignment vertical="center"/>
      <protection/>
    </xf>
    <xf numFmtId="0" fontId="1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13" fontId="3" fillId="0" borderId="12" xfId="46" applyNumberFormat="1" applyFont="1" applyBorder="1" applyAlignment="1">
      <alignment vertical="center"/>
    </xf>
    <xf numFmtId="0" fontId="3" fillId="0" borderId="14" xfId="51" applyFont="1" applyFill="1" applyBorder="1" applyAlignment="1">
      <alignment vertical="center"/>
      <protection/>
    </xf>
    <xf numFmtId="14" fontId="6" fillId="0" borderId="14" xfId="51" applyNumberForma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vertical="center"/>
      <protection/>
    </xf>
    <xf numFmtId="14" fontId="6" fillId="0" borderId="12" xfId="51" applyNumberForma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166" fontId="6" fillId="0" borderId="12" xfId="51" applyNumberFormat="1" applyFill="1" applyBorder="1" applyAlignment="1">
      <alignment vertical="center"/>
      <protection/>
    </xf>
    <xf numFmtId="4" fontId="3" fillId="0" borderId="12" xfId="51" applyNumberFormat="1" applyFont="1" applyFill="1" applyBorder="1" applyAlignment="1">
      <alignment vertical="center"/>
      <protection/>
    </xf>
    <xf numFmtId="166" fontId="6" fillId="0" borderId="12" xfId="51" applyNumberFormat="1" applyFont="1" applyFill="1" applyBorder="1" applyAlignment="1">
      <alignment vertical="center"/>
      <protection/>
    </xf>
    <xf numFmtId="166" fontId="53" fillId="0" borderId="12" xfId="5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3" fillId="35" borderId="0" xfId="0" applyFont="1" applyFill="1" applyAlignment="1">
      <alignment horizontal="left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4" fontId="1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819150</xdr:colOff>
      <xdr:row>1</xdr:row>
      <xdr:rowOff>190500</xdr:rowOff>
    </xdr:from>
    <xdr:to>
      <xdr:col>14</xdr:col>
      <xdr:colOff>1295400</xdr:colOff>
      <xdr:row>2</xdr:row>
      <xdr:rowOff>190500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48577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5.421875" style="3" customWidth="1"/>
    <col min="2" max="2" width="3.57421875" style="3" customWidth="1"/>
    <col min="3" max="3" width="4.28125" style="3" customWidth="1"/>
    <col min="4" max="4" width="4.00390625" style="3" customWidth="1"/>
    <col min="5" max="5" width="3.8515625" style="3" customWidth="1"/>
    <col min="6" max="6" width="4.7109375" style="5" customWidth="1"/>
    <col min="7" max="7" width="10.28125" style="5" customWidth="1"/>
    <col min="8" max="8" width="37.00390625" style="1" customWidth="1"/>
    <col min="9" max="9" width="17.00390625" style="1" customWidth="1"/>
    <col min="10" max="10" width="3.00390625" style="1" customWidth="1"/>
    <col min="11" max="11" width="11.421875" style="3" customWidth="1"/>
    <col min="12" max="13" width="3.57421875" style="3" customWidth="1"/>
    <col min="14" max="14" width="2.8515625" style="3" customWidth="1"/>
    <col min="15" max="15" width="25.28125" style="1" customWidth="1"/>
    <col min="16" max="16" width="20.140625" style="1" customWidth="1"/>
    <col min="17" max="17" width="16.421875" style="1" customWidth="1"/>
    <col min="18" max="18" width="7.28125" style="3" customWidth="1"/>
    <col min="19" max="19" width="11.140625" style="3" customWidth="1"/>
    <col min="20" max="20" width="7.421875" style="8" customWidth="1"/>
    <col min="21" max="21" width="11.57421875" style="8" customWidth="1"/>
    <col min="22" max="22" width="10.28125" style="8" customWidth="1"/>
    <col min="23" max="23" width="11.28125" style="8" customWidth="1"/>
    <col min="24" max="24" width="10.57421875" style="8" customWidth="1"/>
    <col min="25" max="25" width="11.00390625" style="8" customWidth="1"/>
    <col min="26" max="27" width="10.00390625" style="1" customWidth="1"/>
    <col min="28" max="28" width="9.00390625" style="1" customWidth="1"/>
    <col min="29" max="29" width="11.57421875" style="1" customWidth="1"/>
    <col min="30" max="30" width="9.7109375" style="1" customWidth="1"/>
    <col min="31" max="31" width="9.00390625" style="1" customWidth="1"/>
    <col min="32" max="32" width="10.00390625" style="1" customWidth="1"/>
    <col min="33" max="33" width="10.421875" style="1" customWidth="1"/>
    <col min="34" max="34" width="14.140625" style="1" customWidth="1"/>
    <col min="35" max="35" width="11.28125" style="1" customWidth="1"/>
    <col min="36" max="37" width="14.140625" style="1" customWidth="1"/>
    <col min="38" max="39" width="16.140625" style="1" customWidth="1"/>
    <col min="40" max="40" width="20.7109375" style="1" bestFit="1" customWidth="1"/>
    <col min="41" max="42" width="12.28125" style="1" bestFit="1" customWidth="1"/>
    <col min="43" max="43" width="13.28125" style="1" bestFit="1" customWidth="1"/>
    <col min="44" max="44" width="12.28125" style="1" bestFit="1" customWidth="1"/>
    <col min="45" max="50" width="10.7109375" style="1" bestFit="1" customWidth="1"/>
    <col min="51" max="51" width="14.28125" style="1" bestFit="1" customWidth="1"/>
    <col min="52" max="52" width="11.421875" style="1" customWidth="1"/>
    <col min="53" max="16384" width="9.140625" style="1" customWidth="1"/>
  </cols>
  <sheetData>
    <row r="1" spans="1:48" ht="23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N1" s="114"/>
      <c r="AO1" s="114"/>
      <c r="AP1" s="114"/>
      <c r="AQ1" s="114"/>
      <c r="AR1" s="114"/>
      <c r="AS1" s="114"/>
      <c r="AT1" s="114"/>
      <c r="AU1" s="114"/>
      <c r="AV1" s="114"/>
    </row>
    <row r="2" spans="1:48" ht="15">
      <c r="A2" s="2" t="s">
        <v>1</v>
      </c>
      <c r="B2" s="2"/>
      <c r="F2" s="4"/>
      <c r="H2" s="6" t="s">
        <v>2</v>
      </c>
      <c r="I2" s="7"/>
      <c r="J2" s="7"/>
      <c r="K2" s="6"/>
      <c r="L2" s="6"/>
      <c r="M2" s="6"/>
      <c r="N2" s="6"/>
      <c r="AN2" s="9"/>
      <c r="AO2" s="10"/>
      <c r="AP2" s="9"/>
      <c r="AQ2" s="11"/>
      <c r="AR2" s="12"/>
      <c r="AS2" s="13"/>
      <c r="AT2" s="14"/>
      <c r="AU2" s="15"/>
      <c r="AV2" s="14"/>
    </row>
    <row r="3" spans="1:48" ht="15">
      <c r="A3" s="16" t="s">
        <v>3</v>
      </c>
      <c r="B3" s="17"/>
      <c r="D3" s="18"/>
      <c r="E3" s="19"/>
      <c r="F3" s="19"/>
      <c r="G3" s="19" t="s">
        <v>4</v>
      </c>
      <c r="P3" s="1">
        <v>2015</v>
      </c>
      <c r="AN3" s="9"/>
      <c r="AO3" s="10"/>
      <c r="AP3" s="9"/>
      <c r="AQ3" s="11"/>
      <c r="AR3" s="12"/>
      <c r="AS3" s="13"/>
      <c r="AT3" s="14"/>
      <c r="AU3" s="15"/>
      <c r="AV3" s="14"/>
    </row>
    <row r="4" spans="19:41" ht="24">
      <c r="S4" s="115" t="s">
        <v>5</v>
      </c>
      <c r="T4" s="116"/>
      <c r="U4" s="116"/>
      <c r="V4" s="117"/>
      <c r="W4" s="118" t="s">
        <v>6</v>
      </c>
      <c r="X4" s="119"/>
      <c r="Y4" s="120"/>
      <c r="Z4" s="115" t="s">
        <v>5</v>
      </c>
      <c r="AA4" s="116"/>
      <c r="AB4" s="116"/>
      <c r="AC4" s="116"/>
      <c r="AD4" s="116"/>
      <c r="AE4" s="117"/>
      <c r="AF4" s="20" t="s">
        <v>6</v>
      </c>
      <c r="AG4" s="121" t="s">
        <v>7</v>
      </c>
      <c r="AH4" s="122"/>
      <c r="AI4" s="121" t="s">
        <v>8</v>
      </c>
      <c r="AJ4" s="122"/>
      <c r="AN4" s="9"/>
      <c r="AO4" s="21"/>
    </row>
    <row r="5" spans="1:51" s="35" customFormat="1" ht="45.75" thickBo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14</v>
      </c>
      <c r="G5" s="23" t="s">
        <v>15</v>
      </c>
      <c r="H5" s="24" t="s">
        <v>16</v>
      </c>
      <c r="I5" s="24" t="s">
        <v>17</v>
      </c>
      <c r="J5" s="25" t="s">
        <v>18</v>
      </c>
      <c r="K5" s="26" t="s">
        <v>19</v>
      </c>
      <c r="L5" s="26" t="s">
        <v>20</v>
      </c>
      <c r="M5" s="26" t="s">
        <v>21</v>
      </c>
      <c r="N5" s="26" t="s">
        <v>22</v>
      </c>
      <c r="O5" s="27" t="s">
        <v>23</v>
      </c>
      <c r="P5" s="27" t="s">
        <v>24</v>
      </c>
      <c r="Q5" s="23" t="s">
        <v>25</v>
      </c>
      <c r="R5" s="22" t="s">
        <v>26</v>
      </c>
      <c r="S5" s="22" t="s">
        <v>27</v>
      </c>
      <c r="T5" s="28" t="s">
        <v>28</v>
      </c>
      <c r="U5" s="28" t="s">
        <v>29</v>
      </c>
      <c r="V5" s="28" t="s">
        <v>30</v>
      </c>
      <c r="W5" s="29" t="s">
        <v>31</v>
      </c>
      <c r="X5" s="29" t="s">
        <v>32</v>
      </c>
      <c r="Y5" s="29" t="s">
        <v>33</v>
      </c>
      <c r="Z5" s="28" t="s">
        <v>34</v>
      </c>
      <c r="AA5" s="28" t="s">
        <v>35</v>
      </c>
      <c r="AB5" s="28" t="s">
        <v>36</v>
      </c>
      <c r="AC5" s="28" t="s">
        <v>37</v>
      </c>
      <c r="AD5" s="28" t="s">
        <v>38</v>
      </c>
      <c r="AE5" s="28" t="s">
        <v>39</v>
      </c>
      <c r="AF5" s="29" t="s">
        <v>40</v>
      </c>
      <c r="AG5" s="29"/>
      <c r="AH5" s="29"/>
      <c r="AI5" s="29"/>
      <c r="AJ5" s="29"/>
      <c r="AK5" s="30" t="s">
        <v>41</v>
      </c>
      <c r="AL5" s="31"/>
      <c r="AM5" s="31"/>
      <c r="AN5" s="32"/>
      <c r="AO5" s="33"/>
      <c r="AP5" s="32"/>
      <c r="AQ5" s="32"/>
      <c r="AR5" s="32"/>
      <c r="AS5" s="32"/>
      <c r="AT5" s="32"/>
      <c r="AU5" s="32"/>
      <c r="AV5" s="32"/>
      <c r="AW5" s="32"/>
      <c r="AX5" s="32"/>
      <c r="AY5" s="34"/>
    </row>
    <row r="6" spans="1:51" s="58" customFormat="1" ht="15">
      <c r="A6" s="36">
        <v>1</v>
      </c>
      <c r="B6" s="36">
        <v>11</v>
      </c>
      <c r="C6" s="36">
        <v>16</v>
      </c>
      <c r="D6" s="37"/>
      <c r="E6" s="37">
        <v>1</v>
      </c>
      <c r="F6" s="37">
        <v>454</v>
      </c>
      <c r="G6" s="37" t="s">
        <v>42</v>
      </c>
      <c r="H6" s="38" t="s">
        <v>43</v>
      </c>
      <c r="I6" s="39" t="s">
        <v>44</v>
      </c>
      <c r="J6" s="40" t="s">
        <v>45</v>
      </c>
      <c r="K6" s="41">
        <v>37382</v>
      </c>
      <c r="L6" s="42">
        <v>9</v>
      </c>
      <c r="M6" s="42">
        <v>40</v>
      </c>
      <c r="N6" s="43" t="s">
        <v>46</v>
      </c>
      <c r="O6" s="39" t="s">
        <v>47</v>
      </c>
      <c r="P6" s="44" t="s">
        <v>48</v>
      </c>
      <c r="Q6" s="36"/>
      <c r="R6" s="40" t="s">
        <v>49</v>
      </c>
      <c r="S6" s="45">
        <f>135900/12</f>
        <v>11325</v>
      </c>
      <c r="T6" s="46"/>
      <c r="U6" s="47">
        <f aca="true" t="shared" si="0" ref="U6:U23">+S6+T6</f>
        <v>11325</v>
      </c>
      <c r="V6" s="46"/>
      <c r="W6" s="48">
        <v>1908.33</v>
      </c>
      <c r="X6" s="48">
        <v>19083.33</v>
      </c>
      <c r="Y6" s="49">
        <v>5725</v>
      </c>
      <c r="Z6" s="50">
        <v>1545.75</v>
      </c>
      <c r="AA6" s="50">
        <v>343.5</v>
      </c>
      <c r="AB6" s="50">
        <f>8189.52/12</f>
        <v>682.46</v>
      </c>
      <c r="AC6" s="51">
        <v>229</v>
      </c>
      <c r="AD6" s="50">
        <v>916</v>
      </c>
      <c r="AE6" s="50">
        <v>660</v>
      </c>
      <c r="AF6" s="52">
        <v>6759.59</v>
      </c>
      <c r="AG6" s="53"/>
      <c r="AH6" s="53"/>
      <c r="AI6" s="53"/>
      <c r="AJ6" s="53"/>
      <c r="AK6" s="54">
        <f>+(U6+Z6+AA6+AB6+AC6+AD6+AE6)*12+(W6+X6+Y6+AF6)</f>
        <v>221896.77</v>
      </c>
      <c r="AL6" s="55"/>
      <c r="AM6" s="5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7"/>
    </row>
    <row r="7" spans="1:51" s="58" customFormat="1" ht="15">
      <c r="A7" s="59">
        <v>2</v>
      </c>
      <c r="B7" s="36">
        <v>11</v>
      </c>
      <c r="C7" s="36">
        <v>16</v>
      </c>
      <c r="D7" s="60"/>
      <c r="E7" s="60">
        <v>1</v>
      </c>
      <c r="F7" s="37">
        <v>454</v>
      </c>
      <c r="G7" s="37" t="s">
        <v>42</v>
      </c>
      <c r="H7" s="38" t="s">
        <v>50</v>
      </c>
      <c r="I7" s="39" t="s">
        <v>51</v>
      </c>
      <c r="J7" s="61" t="s">
        <v>45</v>
      </c>
      <c r="K7" s="41">
        <v>39772</v>
      </c>
      <c r="L7" s="42">
        <v>9</v>
      </c>
      <c r="M7" s="42">
        <v>40</v>
      </c>
      <c r="N7" s="43" t="s">
        <v>46</v>
      </c>
      <c r="O7" s="39" t="s">
        <v>52</v>
      </c>
      <c r="P7" s="44" t="s">
        <v>53</v>
      </c>
      <c r="Q7" s="59"/>
      <c r="R7" s="40" t="s">
        <v>49</v>
      </c>
      <c r="S7" s="45">
        <f>S6</f>
        <v>11325</v>
      </c>
      <c r="T7" s="62"/>
      <c r="U7" s="47">
        <f t="shared" si="0"/>
        <v>11325</v>
      </c>
      <c r="V7" s="62"/>
      <c r="W7" s="48">
        <f>W6</f>
        <v>1908.33</v>
      </c>
      <c r="X7" s="48">
        <f aca="true" t="shared" si="1" ref="X7:AF7">+X6</f>
        <v>19083.33</v>
      </c>
      <c r="Y7" s="49">
        <f t="shared" si="1"/>
        <v>5725</v>
      </c>
      <c r="Z7" s="50">
        <f t="shared" si="1"/>
        <v>1545.75</v>
      </c>
      <c r="AA7" s="50">
        <f t="shared" si="1"/>
        <v>343.5</v>
      </c>
      <c r="AB7" s="50">
        <f t="shared" si="1"/>
        <v>682.46</v>
      </c>
      <c r="AC7" s="51">
        <f>AC6</f>
        <v>229</v>
      </c>
      <c r="AD7" s="50">
        <f t="shared" si="1"/>
        <v>916</v>
      </c>
      <c r="AE7" s="50">
        <f t="shared" si="1"/>
        <v>660</v>
      </c>
      <c r="AF7" s="52">
        <f t="shared" si="1"/>
        <v>6759.59</v>
      </c>
      <c r="AG7" s="54"/>
      <c r="AH7" s="54"/>
      <c r="AI7" s="54"/>
      <c r="AJ7" s="54"/>
      <c r="AK7" s="54">
        <f aca="true" t="shared" si="2" ref="AK7:AK23">+(U7+Z7+AA7+AB7+AC7+AD7+AE7)*12+(W7+X7+Y7+AF7)</f>
        <v>221896.77</v>
      </c>
      <c r="AL7" s="55"/>
      <c r="AM7" s="55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7"/>
    </row>
    <row r="8" spans="1:39" s="70" customFormat="1" ht="15">
      <c r="A8" s="63">
        <v>3</v>
      </c>
      <c r="B8" s="36">
        <v>11</v>
      </c>
      <c r="C8" s="36">
        <v>16</v>
      </c>
      <c r="D8" s="63"/>
      <c r="E8" s="63">
        <v>1</v>
      </c>
      <c r="F8" s="37">
        <v>454</v>
      </c>
      <c r="G8" s="37" t="s">
        <v>42</v>
      </c>
      <c r="H8" s="64" t="s">
        <v>54</v>
      </c>
      <c r="I8" s="39" t="s">
        <v>55</v>
      </c>
      <c r="J8" s="65" t="s">
        <v>45</v>
      </c>
      <c r="K8" s="41">
        <v>38047</v>
      </c>
      <c r="L8" s="42">
        <v>9</v>
      </c>
      <c r="M8" s="42">
        <v>40</v>
      </c>
      <c r="N8" s="43" t="s">
        <v>46</v>
      </c>
      <c r="O8" s="39" t="s">
        <v>56</v>
      </c>
      <c r="P8" s="44" t="s">
        <v>48</v>
      </c>
      <c r="Q8" s="65"/>
      <c r="R8" s="40" t="s">
        <v>49</v>
      </c>
      <c r="S8" s="45">
        <f>S7</f>
        <v>11325</v>
      </c>
      <c r="T8" s="66"/>
      <c r="U8" s="47">
        <f t="shared" si="0"/>
        <v>11325</v>
      </c>
      <c r="V8" s="66"/>
      <c r="W8" s="48">
        <f aca="true" t="shared" si="3" ref="W8:AB8">W7</f>
        <v>1908.33</v>
      </c>
      <c r="X8" s="48">
        <f t="shared" si="3"/>
        <v>19083.33</v>
      </c>
      <c r="Y8" s="49">
        <f t="shared" si="3"/>
        <v>5725</v>
      </c>
      <c r="Z8" s="50">
        <f t="shared" si="3"/>
        <v>1545.75</v>
      </c>
      <c r="AA8" s="50">
        <f t="shared" si="3"/>
        <v>343.5</v>
      </c>
      <c r="AB8" s="50">
        <f t="shared" si="3"/>
        <v>682.46</v>
      </c>
      <c r="AC8" s="67">
        <f>AC7</f>
        <v>229</v>
      </c>
      <c r="AD8" s="50">
        <f>AD7</f>
        <v>916</v>
      </c>
      <c r="AE8" s="50">
        <f>AE7</f>
        <v>660</v>
      </c>
      <c r="AF8" s="52">
        <f>AF7</f>
        <v>6759.59</v>
      </c>
      <c r="AG8" s="68"/>
      <c r="AH8" s="68"/>
      <c r="AI8" s="68"/>
      <c r="AJ8" s="68"/>
      <c r="AK8" s="54">
        <f t="shared" si="2"/>
        <v>221896.77</v>
      </c>
      <c r="AL8" s="69"/>
      <c r="AM8" s="69"/>
    </row>
    <row r="9" spans="1:39" ht="15">
      <c r="A9" s="63">
        <v>4</v>
      </c>
      <c r="B9" s="36">
        <v>11</v>
      </c>
      <c r="C9" s="36">
        <v>16</v>
      </c>
      <c r="D9" s="63"/>
      <c r="E9" s="63">
        <v>1</v>
      </c>
      <c r="F9" s="37">
        <v>454</v>
      </c>
      <c r="G9" s="37" t="s">
        <v>42</v>
      </c>
      <c r="H9" s="38" t="s">
        <v>57</v>
      </c>
      <c r="I9" s="39" t="s">
        <v>58</v>
      </c>
      <c r="J9" s="65" t="s">
        <v>59</v>
      </c>
      <c r="K9" s="41">
        <v>41791</v>
      </c>
      <c r="L9" s="42">
        <v>28</v>
      </c>
      <c r="M9" s="42">
        <v>40</v>
      </c>
      <c r="N9" s="71" t="s">
        <v>60</v>
      </c>
      <c r="O9" s="39" t="s">
        <v>61</v>
      </c>
      <c r="P9" s="44" t="s">
        <v>53</v>
      </c>
      <c r="Q9" s="65"/>
      <c r="R9" s="40" t="s">
        <v>49</v>
      </c>
      <c r="S9" s="45">
        <f>770684.4/12</f>
        <v>64223.700000000004</v>
      </c>
      <c r="T9" s="66"/>
      <c r="U9" s="47">
        <f t="shared" si="0"/>
        <v>64223.700000000004</v>
      </c>
      <c r="V9" s="66"/>
      <c r="W9" s="48">
        <v>10716.45</v>
      </c>
      <c r="X9" s="48">
        <v>107164.5</v>
      </c>
      <c r="Y9" s="49">
        <v>0</v>
      </c>
      <c r="Z9" s="50">
        <f>104163.89/12</f>
        <v>8680.324166666667</v>
      </c>
      <c r="AA9" s="50">
        <f>23147.53/12</f>
        <v>1928.9608333333333</v>
      </c>
      <c r="AB9" s="50">
        <f>19383.03/12</f>
        <v>1615.2524999999998</v>
      </c>
      <c r="AC9" s="67">
        <v>1116.6666666666667</v>
      </c>
      <c r="AD9" s="50">
        <v>2574</v>
      </c>
      <c r="AE9" s="50">
        <v>1824</v>
      </c>
      <c r="AF9" s="52">
        <v>37622.22</v>
      </c>
      <c r="AG9" s="65"/>
      <c r="AH9" s="65"/>
      <c r="AI9" s="65"/>
      <c r="AJ9" s="65"/>
      <c r="AK9" s="54">
        <f t="shared" si="2"/>
        <v>1139058.02</v>
      </c>
      <c r="AL9" s="72"/>
      <c r="AM9" s="72"/>
    </row>
    <row r="10" spans="1:39" ht="15">
      <c r="A10" s="63">
        <v>5</v>
      </c>
      <c r="B10" s="36">
        <v>11</v>
      </c>
      <c r="C10" s="36">
        <v>16</v>
      </c>
      <c r="D10" s="63"/>
      <c r="E10" s="63">
        <v>1</v>
      </c>
      <c r="F10" s="37">
        <v>454</v>
      </c>
      <c r="G10" s="37" t="s">
        <v>42</v>
      </c>
      <c r="H10" s="38" t="s">
        <v>62</v>
      </c>
      <c r="I10" s="39" t="s">
        <v>63</v>
      </c>
      <c r="J10" s="65" t="s">
        <v>59</v>
      </c>
      <c r="K10" s="41">
        <v>40330</v>
      </c>
      <c r="L10" s="42">
        <v>28</v>
      </c>
      <c r="M10" s="42">
        <v>40</v>
      </c>
      <c r="N10" s="71" t="s">
        <v>60</v>
      </c>
      <c r="O10" s="39" t="s">
        <v>64</v>
      </c>
      <c r="P10" s="44" t="s">
        <v>48</v>
      </c>
      <c r="Q10" s="65"/>
      <c r="R10" s="40" t="s">
        <v>49</v>
      </c>
      <c r="S10" s="45">
        <f>S9</f>
        <v>64223.700000000004</v>
      </c>
      <c r="T10" s="66"/>
      <c r="U10" s="47">
        <f t="shared" si="0"/>
        <v>64223.700000000004</v>
      </c>
      <c r="V10" s="66"/>
      <c r="W10" s="48">
        <f aca="true" t="shared" si="4" ref="W10:AF10">W9</f>
        <v>10716.45</v>
      </c>
      <c r="X10" s="48">
        <f t="shared" si="4"/>
        <v>107164.5</v>
      </c>
      <c r="Y10" s="49">
        <f t="shared" si="4"/>
        <v>0</v>
      </c>
      <c r="Z10" s="50">
        <f t="shared" si="4"/>
        <v>8680.324166666667</v>
      </c>
      <c r="AA10" s="50">
        <f t="shared" si="4"/>
        <v>1928.9608333333333</v>
      </c>
      <c r="AB10" s="50">
        <f t="shared" si="4"/>
        <v>1615.2524999999998</v>
      </c>
      <c r="AC10" s="73">
        <f>AC9</f>
        <v>1116.6666666666667</v>
      </c>
      <c r="AD10" s="50">
        <f t="shared" si="4"/>
        <v>2574</v>
      </c>
      <c r="AE10" s="50">
        <f t="shared" si="4"/>
        <v>1824</v>
      </c>
      <c r="AF10" s="52">
        <f t="shared" si="4"/>
        <v>37622.22</v>
      </c>
      <c r="AG10" s="65"/>
      <c r="AH10" s="65"/>
      <c r="AI10" s="65"/>
      <c r="AJ10" s="65"/>
      <c r="AK10" s="54">
        <f t="shared" si="2"/>
        <v>1139058.02</v>
      </c>
      <c r="AL10" s="72"/>
      <c r="AM10" s="72"/>
    </row>
    <row r="11" spans="1:39" ht="15">
      <c r="A11" s="63">
        <v>6</v>
      </c>
      <c r="B11" s="36">
        <v>11</v>
      </c>
      <c r="C11" s="36">
        <v>16</v>
      </c>
      <c r="D11" s="63"/>
      <c r="E11" s="63">
        <v>1</v>
      </c>
      <c r="F11" s="37">
        <v>454</v>
      </c>
      <c r="G11" s="37" t="s">
        <v>42</v>
      </c>
      <c r="H11" s="38" t="s">
        <v>65</v>
      </c>
      <c r="I11" s="39" t="s">
        <v>66</v>
      </c>
      <c r="J11" s="65" t="s">
        <v>59</v>
      </c>
      <c r="K11" s="41">
        <v>40345</v>
      </c>
      <c r="L11" s="42">
        <v>22</v>
      </c>
      <c r="M11" s="42">
        <v>40</v>
      </c>
      <c r="N11" s="71" t="s">
        <v>60</v>
      </c>
      <c r="O11" s="39" t="s">
        <v>67</v>
      </c>
      <c r="P11" s="44" t="s">
        <v>53</v>
      </c>
      <c r="Q11" s="65"/>
      <c r="R11" s="40" t="s">
        <v>49</v>
      </c>
      <c r="S11" s="45">
        <f>406051.2/12</f>
        <v>33837.6</v>
      </c>
      <c r="T11" s="66"/>
      <c r="U11" s="47">
        <f t="shared" si="0"/>
        <v>33837.6</v>
      </c>
      <c r="V11" s="66"/>
      <c r="W11" s="48">
        <v>5652.1</v>
      </c>
      <c r="X11" s="48">
        <v>56521</v>
      </c>
      <c r="Y11" s="49">
        <v>16956.3</v>
      </c>
      <c r="Z11" s="50">
        <f>54938.41/12</f>
        <v>4578.200833333333</v>
      </c>
      <c r="AA11" s="50">
        <f>12208.54/12</f>
        <v>1017.3783333333334</v>
      </c>
      <c r="AB11" s="50">
        <f>15574.33/12</f>
        <v>1297.8608333333334</v>
      </c>
      <c r="AC11" s="67">
        <f>8139.02/12</f>
        <v>678.2516666666667</v>
      </c>
      <c r="AD11" s="50">
        <v>1710</v>
      </c>
      <c r="AE11" s="50">
        <v>1220</v>
      </c>
      <c r="AF11" s="52">
        <v>19654.78</v>
      </c>
      <c r="AG11" s="65"/>
      <c r="AH11" s="65"/>
      <c r="AI11" s="65"/>
      <c r="AJ11" s="65"/>
      <c r="AK11" s="54">
        <f t="shared" si="2"/>
        <v>630855.6799999999</v>
      </c>
      <c r="AL11" s="72"/>
      <c r="AM11" s="72"/>
    </row>
    <row r="12" spans="1:39" ht="15">
      <c r="A12" s="63">
        <v>7</v>
      </c>
      <c r="B12" s="36">
        <v>11</v>
      </c>
      <c r="C12" s="36">
        <v>16</v>
      </c>
      <c r="D12" s="63"/>
      <c r="E12" s="63">
        <v>1</v>
      </c>
      <c r="F12" s="37">
        <v>454</v>
      </c>
      <c r="G12" s="37" t="s">
        <v>42</v>
      </c>
      <c r="H12" s="74" t="s">
        <v>68</v>
      </c>
      <c r="I12" s="39" t="s">
        <v>69</v>
      </c>
      <c r="J12" s="65" t="s">
        <v>59</v>
      </c>
      <c r="K12" s="41">
        <v>41821</v>
      </c>
      <c r="L12" s="42">
        <v>22</v>
      </c>
      <c r="M12" s="42">
        <v>40</v>
      </c>
      <c r="N12" s="71" t="s">
        <v>60</v>
      </c>
      <c r="O12" s="39" t="s">
        <v>70</v>
      </c>
      <c r="P12" s="44" t="s">
        <v>48</v>
      </c>
      <c r="Q12" s="65"/>
      <c r="R12" s="40" t="s">
        <v>49</v>
      </c>
      <c r="S12" s="45">
        <f>S11</f>
        <v>33837.6</v>
      </c>
      <c r="T12" s="66"/>
      <c r="U12" s="47">
        <f t="shared" si="0"/>
        <v>33837.6</v>
      </c>
      <c r="V12" s="66"/>
      <c r="W12" s="48">
        <f aca="true" t="shared" si="5" ref="W12:AF12">W11</f>
        <v>5652.1</v>
      </c>
      <c r="X12" s="48">
        <f t="shared" si="5"/>
        <v>56521</v>
      </c>
      <c r="Y12" s="49">
        <f t="shared" si="5"/>
        <v>16956.3</v>
      </c>
      <c r="Z12" s="50">
        <f t="shared" si="5"/>
        <v>4578.200833333333</v>
      </c>
      <c r="AA12" s="50">
        <f t="shared" si="5"/>
        <v>1017.3783333333334</v>
      </c>
      <c r="AB12" s="50">
        <f t="shared" si="5"/>
        <v>1297.8608333333334</v>
      </c>
      <c r="AC12" s="73">
        <f>AC11</f>
        <v>678.2516666666667</v>
      </c>
      <c r="AD12" s="50">
        <f t="shared" si="5"/>
        <v>1710</v>
      </c>
      <c r="AE12" s="50">
        <f t="shared" si="5"/>
        <v>1220</v>
      </c>
      <c r="AF12" s="52">
        <f t="shared" si="5"/>
        <v>19654.78</v>
      </c>
      <c r="AG12" s="65"/>
      <c r="AH12" s="65"/>
      <c r="AI12" s="65"/>
      <c r="AJ12" s="65"/>
      <c r="AK12" s="54">
        <f t="shared" si="2"/>
        <v>630855.6799999999</v>
      </c>
      <c r="AL12" s="72"/>
      <c r="AM12" s="72"/>
    </row>
    <row r="13" spans="1:39" ht="15">
      <c r="A13" s="63">
        <v>8</v>
      </c>
      <c r="B13" s="36">
        <v>11</v>
      </c>
      <c r="C13" s="36">
        <v>16</v>
      </c>
      <c r="D13" s="63"/>
      <c r="E13" s="63">
        <v>1</v>
      </c>
      <c r="F13" s="37">
        <v>454</v>
      </c>
      <c r="G13" s="37" t="s">
        <v>42</v>
      </c>
      <c r="H13" s="75" t="s">
        <v>71</v>
      </c>
      <c r="I13" s="39" t="s">
        <v>72</v>
      </c>
      <c r="J13" s="65" t="s">
        <v>45</v>
      </c>
      <c r="K13" s="41">
        <v>41760</v>
      </c>
      <c r="L13" s="42">
        <v>20</v>
      </c>
      <c r="M13" s="42">
        <v>40</v>
      </c>
      <c r="N13" s="71" t="s">
        <v>60</v>
      </c>
      <c r="O13" s="39" t="s">
        <v>73</v>
      </c>
      <c r="P13" s="44" t="s">
        <v>53</v>
      </c>
      <c r="Q13" s="65"/>
      <c r="R13" s="40" t="s">
        <v>49</v>
      </c>
      <c r="S13" s="45">
        <f>333876/12</f>
        <v>27823</v>
      </c>
      <c r="T13" s="66"/>
      <c r="U13" s="47">
        <f t="shared" si="0"/>
        <v>27823</v>
      </c>
      <c r="V13" s="66"/>
      <c r="W13" s="48">
        <v>4649.67</v>
      </c>
      <c r="X13" s="48">
        <v>46496.66</v>
      </c>
      <c r="Y13" s="49">
        <v>13949</v>
      </c>
      <c r="Z13" s="50">
        <f>45194.76/12</f>
        <v>3766.23</v>
      </c>
      <c r="AA13" s="50">
        <f>10043.28/12</f>
        <v>836.94</v>
      </c>
      <c r="AB13" s="50">
        <f>13696.52/12</f>
        <v>1141.3766666666668</v>
      </c>
      <c r="AC13" s="73">
        <f>6695.52/12</f>
        <v>557.96</v>
      </c>
      <c r="AD13" s="50">
        <v>1700.5</v>
      </c>
      <c r="AE13" s="50">
        <v>1132</v>
      </c>
      <c r="AF13" s="52">
        <v>19654.78</v>
      </c>
      <c r="AG13" s="65"/>
      <c r="AH13" s="65"/>
      <c r="AI13" s="65"/>
      <c r="AJ13" s="65"/>
      <c r="AK13" s="54">
        <f t="shared" si="2"/>
        <v>528246.19</v>
      </c>
      <c r="AL13" s="72"/>
      <c r="AM13" s="72"/>
    </row>
    <row r="14" spans="1:39" ht="15">
      <c r="A14" s="63">
        <v>9</v>
      </c>
      <c r="B14" s="36">
        <v>11</v>
      </c>
      <c r="C14" s="36">
        <v>16</v>
      </c>
      <c r="D14" s="63"/>
      <c r="E14" s="63">
        <v>1</v>
      </c>
      <c r="F14" s="37">
        <v>454</v>
      </c>
      <c r="G14" s="37" t="s">
        <v>42</v>
      </c>
      <c r="H14" s="76" t="s">
        <v>74</v>
      </c>
      <c r="I14" s="39" t="s">
        <v>75</v>
      </c>
      <c r="J14" s="65" t="s">
        <v>59</v>
      </c>
      <c r="K14" s="41">
        <v>40337</v>
      </c>
      <c r="L14" s="42">
        <v>22</v>
      </c>
      <c r="M14" s="42">
        <v>40</v>
      </c>
      <c r="N14" s="71" t="s">
        <v>60</v>
      </c>
      <c r="O14" s="39" t="s">
        <v>67</v>
      </c>
      <c r="P14" s="44" t="s">
        <v>53</v>
      </c>
      <c r="Q14" s="65"/>
      <c r="R14" s="40" t="s">
        <v>49</v>
      </c>
      <c r="S14" s="45">
        <f>S12</f>
        <v>33837.6</v>
      </c>
      <c r="T14" s="66"/>
      <c r="U14" s="47">
        <f t="shared" si="0"/>
        <v>33837.6</v>
      </c>
      <c r="V14" s="66"/>
      <c r="W14" s="48">
        <f>W12</f>
        <v>5652.1</v>
      </c>
      <c r="X14" s="48">
        <f>X12</f>
        <v>56521</v>
      </c>
      <c r="Y14" s="49">
        <f>Y11</f>
        <v>16956.3</v>
      </c>
      <c r="Z14" s="50">
        <f>Z12</f>
        <v>4578.200833333333</v>
      </c>
      <c r="AA14" s="50">
        <f>+AA12</f>
        <v>1017.3783333333334</v>
      </c>
      <c r="AB14" s="50">
        <f>AB12</f>
        <v>1297.8608333333334</v>
      </c>
      <c r="AC14" s="73">
        <f>AC12</f>
        <v>678.2516666666667</v>
      </c>
      <c r="AD14" s="50">
        <f>AD12</f>
        <v>1710</v>
      </c>
      <c r="AE14" s="50">
        <f>AE12</f>
        <v>1220</v>
      </c>
      <c r="AF14" s="52">
        <f>AF12</f>
        <v>19654.78</v>
      </c>
      <c r="AG14" s="65"/>
      <c r="AH14" s="65"/>
      <c r="AI14" s="65"/>
      <c r="AJ14" s="65"/>
      <c r="AK14" s="54">
        <f t="shared" si="2"/>
        <v>630855.6799999999</v>
      </c>
      <c r="AL14" s="72"/>
      <c r="AM14" s="72"/>
    </row>
    <row r="15" spans="1:39" ht="15">
      <c r="A15" s="63">
        <v>10</v>
      </c>
      <c r="B15" s="36">
        <v>11</v>
      </c>
      <c r="C15" s="36">
        <v>16</v>
      </c>
      <c r="D15" s="63"/>
      <c r="E15" s="63">
        <v>1</v>
      </c>
      <c r="F15" s="37">
        <v>454</v>
      </c>
      <c r="G15" s="37" t="s">
        <v>42</v>
      </c>
      <c r="H15" s="75" t="s">
        <v>76</v>
      </c>
      <c r="I15" s="39" t="s">
        <v>77</v>
      </c>
      <c r="J15" s="65" t="s">
        <v>59</v>
      </c>
      <c r="K15" s="41">
        <v>40330</v>
      </c>
      <c r="L15" s="42">
        <v>22</v>
      </c>
      <c r="M15" s="42">
        <v>40</v>
      </c>
      <c r="N15" s="71" t="s">
        <v>60</v>
      </c>
      <c r="O15" s="39" t="s">
        <v>70</v>
      </c>
      <c r="P15" s="44" t="s">
        <v>48</v>
      </c>
      <c r="Q15" s="65"/>
      <c r="R15" s="40" t="s">
        <v>49</v>
      </c>
      <c r="S15" s="45">
        <f>S14</f>
        <v>33837.6</v>
      </c>
      <c r="T15" s="66"/>
      <c r="U15" s="47">
        <f t="shared" si="0"/>
        <v>33837.6</v>
      </c>
      <c r="V15" s="66"/>
      <c r="W15" s="48">
        <f aca="true" t="shared" si="6" ref="W15:AF15">W14</f>
        <v>5652.1</v>
      </c>
      <c r="X15" s="48">
        <f t="shared" si="6"/>
        <v>56521</v>
      </c>
      <c r="Y15" s="49">
        <f t="shared" si="6"/>
        <v>16956.3</v>
      </c>
      <c r="Z15" s="50">
        <f t="shared" si="6"/>
        <v>4578.200833333333</v>
      </c>
      <c r="AA15" s="50">
        <f t="shared" si="6"/>
        <v>1017.3783333333334</v>
      </c>
      <c r="AB15" s="50">
        <f t="shared" si="6"/>
        <v>1297.8608333333334</v>
      </c>
      <c r="AC15" s="67">
        <f>AC14</f>
        <v>678.2516666666667</v>
      </c>
      <c r="AD15" s="50">
        <f t="shared" si="6"/>
        <v>1710</v>
      </c>
      <c r="AE15" s="50">
        <f t="shared" si="6"/>
        <v>1220</v>
      </c>
      <c r="AF15" s="52">
        <f t="shared" si="6"/>
        <v>19654.78</v>
      </c>
      <c r="AG15" s="65"/>
      <c r="AH15" s="65"/>
      <c r="AI15" s="65"/>
      <c r="AJ15" s="65"/>
      <c r="AK15" s="54">
        <f t="shared" si="2"/>
        <v>630855.6799999999</v>
      </c>
      <c r="AL15" s="72"/>
      <c r="AM15" s="72"/>
    </row>
    <row r="16" spans="1:39" ht="15">
      <c r="A16" s="63">
        <v>11</v>
      </c>
      <c r="B16" s="36">
        <v>11</v>
      </c>
      <c r="C16" s="36">
        <v>16</v>
      </c>
      <c r="D16" s="63"/>
      <c r="E16" s="63">
        <v>1</v>
      </c>
      <c r="F16" s="37">
        <v>454</v>
      </c>
      <c r="G16" s="37" t="s">
        <v>42</v>
      </c>
      <c r="H16" s="75" t="s">
        <v>78</v>
      </c>
      <c r="I16" s="39" t="s">
        <v>79</v>
      </c>
      <c r="J16" s="65" t="s">
        <v>59</v>
      </c>
      <c r="K16" s="41">
        <v>37073</v>
      </c>
      <c r="L16" s="42">
        <v>14</v>
      </c>
      <c r="M16" s="42">
        <v>40</v>
      </c>
      <c r="N16" s="42" t="s">
        <v>46</v>
      </c>
      <c r="O16" s="39" t="s">
        <v>80</v>
      </c>
      <c r="P16" s="44" t="s">
        <v>48</v>
      </c>
      <c r="Q16" s="65"/>
      <c r="R16" s="40" t="s">
        <v>49</v>
      </c>
      <c r="S16" s="45">
        <f>170028/12</f>
        <v>14169</v>
      </c>
      <c r="T16" s="66"/>
      <c r="U16" s="47">
        <f t="shared" si="0"/>
        <v>14169</v>
      </c>
      <c r="V16" s="66"/>
      <c r="W16" s="48">
        <v>2374</v>
      </c>
      <c r="X16" s="48">
        <v>23740</v>
      </c>
      <c r="Y16" s="49">
        <v>7122</v>
      </c>
      <c r="Z16" s="50">
        <f>23075.28/12</f>
        <v>1922.9399999999998</v>
      </c>
      <c r="AA16" s="50">
        <f>5127.84/12</f>
        <v>427.32</v>
      </c>
      <c r="AB16" s="50">
        <f>9135.21/12</f>
        <v>761.2674999999999</v>
      </c>
      <c r="AC16" s="67">
        <f>3418.56/12</f>
        <v>284.88</v>
      </c>
      <c r="AD16" s="50">
        <v>1152</v>
      </c>
      <c r="AE16" s="50">
        <v>712</v>
      </c>
      <c r="AF16" s="52">
        <v>7708.77</v>
      </c>
      <c r="AG16" s="65"/>
      <c r="AH16" s="65"/>
      <c r="AI16" s="65"/>
      <c r="AJ16" s="65"/>
      <c r="AK16" s="54">
        <f t="shared" si="2"/>
        <v>274097.6600000001</v>
      </c>
      <c r="AL16" s="72"/>
      <c r="AM16" s="72"/>
    </row>
    <row r="17" spans="1:39" ht="15">
      <c r="A17" s="63">
        <v>12</v>
      </c>
      <c r="B17" s="36">
        <v>11</v>
      </c>
      <c r="C17" s="36">
        <v>16</v>
      </c>
      <c r="D17" s="63"/>
      <c r="E17" s="63">
        <v>1</v>
      </c>
      <c r="F17" s="37">
        <v>454</v>
      </c>
      <c r="G17" s="37" t="s">
        <v>42</v>
      </c>
      <c r="H17" s="77" t="s">
        <v>81</v>
      </c>
      <c r="I17" s="39" t="s">
        <v>82</v>
      </c>
      <c r="J17" s="65" t="s">
        <v>45</v>
      </c>
      <c r="K17" s="41">
        <v>37058</v>
      </c>
      <c r="L17" s="42">
        <v>13</v>
      </c>
      <c r="M17" s="42">
        <v>40</v>
      </c>
      <c r="N17" s="42" t="s">
        <v>46</v>
      </c>
      <c r="O17" s="39" t="s">
        <v>83</v>
      </c>
      <c r="P17" s="44" t="s">
        <v>84</v>
      </c>
      <c r="Q17" s="65"/>
      <c r="R17" s="40" t="s">
        <v>49</v>
      </c>
      <c r="S17" s="45">
        <f>158100/12</f>
        <v>13175</v>
      </c>
      <c r="T17" s="66"/>
      <c r="U17" s="47">
        <f t="shared" si="0"/>
        <v>13175</v>
      </c>
      <c r="V17" s="66"/>
      <c r="W17" s="48">
        <v>2216.67</v>
      </c>
      <c r="X17" s="48">
        <v>22166.67</v>
      </c>
      <c r="Y17" s="49">
        <v>6650</v>
      </c>
      <c r="Z17" s="50">
        <v>1795.5</v>
      </c>
      <c r="AA17" s="50">
        <v>399</v>
      </c>
      <c r="AB17" s="50">
        <f>8697.69/12</f>
        <v>724.8075</v>
      </c>
      <c r="AC17" s="78">
        <v>266</v>
      </c>
      <c r="AD17" s="50">
        <v>1118</v>
      </c>
      <c r="AE17" s="50">
        <v>692</v>
      </c>
      <c r="AF17" s="52">
        <v>7774.62</v>
      </c>
      <c r="AG17" s="65"/>
      <c r="AH17" s="65"/>
      <c r="AI17" s="65"/>
      <c r="AJ17" s="65"/>
      <c r="AK17" s="54">
        <f t="shared" si="2"/>
        <v>256851.65000000002</v>
      </c>
      <c r="AL17" s="72"/>
      <c r="AM17" s="72"/>
    </row>
    <row r="18" spans="1:39" ht="15">
      <c r="A18" s="63">
        <v>13</v>
      </c>
      <c r="B18" s="36">
        <v>11</v>
      </c>
      <c r="C18" s="36">
        <v>16</v>
      </c>
      <c r="D18" s="63"/>
      <c r="E18" s="63">
        <v>2</v>
      </c>
      <c r="F18" s="37">
        <v>454</v>
      </c>
      <c r="G18" s="37" t="s">
        <v>42</v>
      </c>
      <c r="H18" s="38" t="s">
        <v>85</v>
      </c>
      <c r="I18" s="79" t="s">
        <v>86</v>
      </c>
      <c r="J18" s="65" t="s">
        <v>45</v>
      </c>
      <c r="K18" s="80">
        <v>39072</v>
      </c>
      <c r="L18" s="81">
        <v>11</v>
      </c>
      <c r="M18" s="81">
        <v>40</v>
      </c>
      <c r="N18" s="81" t="s">
        <v>46</v>
      </c>
      <c r="O18" s="79" t="s">
        <v>87</v>
      </c>
      <c r="P18" s="82" t="s">
        <v>84</v>
      </c>
      <c r="Q18" s="65"/>
      <c r="R18" s="40" t="s">
        <v>49</v>
      </c>
      <c r="S18" s="45">
        <f>150900/12</f>
        <v>12575</v>
      </c>
      <c r="T18" s="66"/>
      <c r="U18" s="45">
        <f t="shared" si="0"/>
        <v>12575</v>
      </c>
      <c r="V18" s="66"/>
      <c r="W18" s="48">
        <v>2116.67</v>
      </c>
      <c r="X18" s="48">
        <v>21166.67</v>
      </c>
      <c r="Y18" s="49">
        <v>6350</v>
      </c>
      <c r="Z18" s="50">
        <v>1714.5</v>
      </c>
      <c r="AA18" s="50">
        <v>381</v>
      </c>
      <c r="AB18" s="50">
        <f>8580.03/12</f>
        <v>715.0025</v>
      </c>
      <c r="AC18" s="50">
        <v>254</v>
      </c>
      <c r="AD18" s="52">
        <v>1098</v>
      </c>
      <c r="AE18" s="50">
        <v>658</v>
      </c>
      <c r="AF18" s="52">
        <v>7446.37</v>
      </c>
      <c r="AG18" s="65"/>
      <c r="AH18" s="65"/>
      <c r="AI18" s="65"/>
      <c r="AJ18" s="65"/>
      <c r="AK18" s="54">
        <f t="shared" si="2"/>
        <v>245825.74000000002</v>
      </c>
      <c r="AL18" s="72"/>
      <c r="AM18" s="72"/>
    </row>
    <row r="19" spans="1:39" ht="15">
      <c r="A19" s="63">
        <v>14</v>
      </c>
      <c r="B19" s="36">
        <v>11</v>
      </c>
      <c r="C19" s="36">
        <v>16</v>
      </c>
      <c r="D19" s="63"/>
      <c r="E19" s="63">
        <v>2</v>
      </c>
      <c r="F19" s="37">
        <v>454</v>
      </c>
      <c r="G19" s="37" t="s">
        <v>42</v>
      </c>
      <c r="H19" s="64" t="s">
        <v>88</v>
      </c>
      <c r="I19" s="83" t="s">
        <v>89</v>
      </c>
      <c r="J19" s="65" t="s">
        <v>59</v>
      </c>
      <c r="K19" s="84">
        <v>41130</v>
      </c>
      <c r="L19" s="43">
        <v>10</v>
      </c>
      <c r="M19" s="43">
        <v>40</v>
      </c>
      <c r="N19" s="43" t="s">
        <v>46</v>
      </c>
      <c r="O19" s="83" t="s">
        <v>90</v>
      </c>
      <c r="P19" s="85" t="s">
        <v>91</v>
      </c>
      <c r="Q19" s="65"/>
      <c r="R19" s="40" t="s">
        <v>49</v>
      </c>
      <c r="S19" s="45">
        <f>147948/12</f>
        <v>12329</v>
      </c>
      <c r="T19" s="66"/>
      <c r="U19" s="47">
        <f t="shared" si="0"/>
        <v>12329</v>
      </c>
      <c r="V19" s="66"/>
      <c r="W19" s="48">
        <v>2075.67</v>
      </c>
      <c r="X19" s="48">
        <v>20756.67</v>
      </c>
      <c r="Y19" s="49">
        <v>6227</v>
      </c>
      <c r="Z19" s="50">
        <f>20175.48/12</f>
        <v>1681.29</v>
      </c>
      <c r="AA19" s="50">
        <f>4483.44/12</f>
        <v>373.61999999999995</v>
      </c>
      <c r="AB19" s="50">
        <f>8580.03/12</f>
        <v>715.0025</v>
      </c>
      <c r="AC19" s="86">
        <f>2988.96/12</f>
        <v>249.08</v>
      </c>
      <c r="AD19" s="52">
        <v>1050</v>
      </c>
      <c r="AE19" s="50">
        <v>696</v>
      </c>
      <c r="AF19" s="52">
        <v>7312.31</v>
      </c>
      <c r="AG19" s="65"/>
      <c r="AH19" s="65"/>
      <c r="AI19" s="65"/>
      <c r="AJ19" s="65"/>
      <c r="AK19" s="54">
        <f t="shared" si="2"/>
        <v>241499.56</v>
      </c>
      <c r="AL19" s="72"/>
      <c r="AM19" s="72"/>
    </row>
    <row r="20" spans="1:39" ht="15">
      <c r="A20" s="63">
        <v>15</v>
      </c>
      <c r="B20" s="36">
        <v>11</v>
      </c>
      <c r="C20" s="36">
        <v>16</v>
      </c>
      <c r="D20" s="63"/>
      <c r="E20" s="63">
        <v>2</v>
      </c>
      <c r="F20" s="37">
        <v>454</v>
      </c>
      <c r="G20" s="37" t="s">
        <v>42</v>
      </c>
      <c r="H20" s="64" t="s">
        <v>92</v>
      </c>
      <c r="I20" s="39" t="s">
        <v>93</v>
      </c>
      <c r="J20" s="65" t="s">
        <v>45</v>
      </c>
      <c r="K20" s="41">
        <v>38002</v>
      </c>
      <c r="L20" s="42">
        <v>14</v>
      </c>
      <c r="M20" s="42">
        <v>40</v>
      </c>
      <c r="N20" s="43" t="s">
        <v>46</v>
      </c>
      <c r="O20" s="39" t="s">
        <v>94</v>
      </c>
      <c r="P20" s="44" t="s">
        <v>91</v>
      </c>
      <c r="Q20" s="65"/>
      <c r="R20" s="40" t="s">
        <v>49</v>
      </c>
      <c r="S20" s="45">
        <f>S16</f>
        <v>14169</v>
      </c>
      <c r="T20" s="66"/>
      <c r="U20" s="47">
        <f t="shared" si="0"/>
        <v>14169</v>
      </c>
      <c r="V20" s="66"/>
      <c r="W20" s="48">
        <f aca="true" t="shared" si="7" ref="W20:AD20">W16</f>
        <v>2374</v>
      </c>
      <c r="X20" s="48">
        <f t="shared" si="7"/>
        <v>23740</v>
      </c>
      <c r="Y20" s="49">
        <f t="shared" si="7"/>
        <v>7122</v>
      </c>
      <c r="Z20" s="50">
        <f t="shared" si="7"/>
        <v>1922.9399999999998</v>
      </c>
      <c r="AA20" s="50">
        <f t="shared" si="7"/>
        <v>427.32</v>
      </c>
      <c r="AB20" s="50">
        <f t="shared" si="7"/>
        <v>761.2674999999999</v>
      </c>
      <c r="AC20" s="67">
        <f t="shared" si="7"/>
        <v>284.88</v>
      </c>
      <c r="AD20" s="50">
        <f t="shared" si="7"/>
        <v>1152</v>
      </c>
      <c r="AE20" s="50">
        <v>712</v>
      </c>
      <c r="AF20" s="52">
        <f>AF16</f>
        <v>7708.77</v>
      </c>
      <c r="AG20" s="65"/>
      <c r="AH20" s="65"/>
      <c r="AI20" s="65"/>
      <c r="AJ20" s="65"/>
      <c r="AK20" s="54">
        <f t="shared" si="2"/>
        <v>274097.6600000001</v>
      </c>
      <c r="AL20" s="72"/>
      <c r="AM20" s="72"/>
    </row>
    <row r="21" spans="1:39" ht="15">
      <c r="A21" s="63">
        <v>16</v>
      </c>
      <c r="B21" s="36">
        <v>11</v>
      </c>
      <c r="C21" s="36">
        <v>16</v>
      </c>
      <c r="D21" s="63"/>
      <c r="E21" s="63">
        <v>2</v>
      </c>
      <c r="F21" s="37">
        <v>454</v>
      </c>
      <c r="G21" s="37" t="s">
        <v>42</v>
      </c>
      <c r="H21" s="38" t="s">
        <v>95</v>
      </c>
      <c r="I21" s="39" t="s">
        <v>96</v>
      </c>
      <c r="J21" s="65" t="s">
        <v>59</v>
      </c>
      <c r="K21" s="41">
        <v>41760</v>
      </c>
      <c r="L21" s="42">
        <v>30</v>
      </c>
      <c r="M21" s="42">
        <v>40</v>
      </c>
      <c r="N21" s="71" t="s">
        <v>60</v>
      </c>
      <c r="O21" s="39" t="s">
        <v>97</v>
      </c>
      <c r="P21" s="44" t="s">
        <v>84</v>
      </c>
      <c r="Q21" s="65"/>
      <c r="R21" s="40" t="s">
        <v>49</v>
      </c>
      <c r="S21" s="45">
        <v>68051</v>
      </c>
      <c r="T21" s="66"/>
      <c r="U21" s="47">
        <f t="shared" si="0"/>
        <v>68051</v>
      </c>
      <c r="V21" s="66"/>
      <c r="W21" s="48">
        <v>11354.33</v>
      </c>
      <c r="X21" s="48">
        <v>113543.33</v>
      </c>
      <c r="Y21" s="49">
        <v>0</v>
      </c>
      <c r="Z21" s="50">
        <f>110364.12/12</f>
        <v>9197.01</v>
      </c>
      <c r="AA21" s="50">
        <f>24525.36/12</f>
        <v>2043.78</v>
      </c>
      <c r="AB21" s="50">
        <f>19383.03/12</f>
        <v>1615.2524999999998</v>
      </c>
      <c r="AC21" s="67">
        <v>1116.6666666666667</v>
      </c>
      <c r="AD21" s="50">
        <f>35376/12</f>
        <v>2948</v>
      </c>
      <c r="AE21" s="50">
        <v>2068</v>
      </c>
      <c r="AF21" s="52">
        <v>39921.49</v>
      </c>
      <c r="AG21" s="65"/>
      <c r="AH21" s="65"/>
      <c r="AI21" s="65"/>
      <c r="AJ21" s="65"/>
      <c r="AK21" s="54">
        <f t="shared" si="2"/>
        <v>1209295.66</v>
      </c>
      <c r="AL21" s="72"/>
      <c r="AM21" s="72"/>
    </row>
    <row r="22" spans="1:39" ht="15">
      <c r="A22" s="63">
        <v>17</v>
      </c>
      <c r="B22" s="36">
        <v>11</v>
      </c>
      <c r="C22" s="36">
        <v>16</v>
      </c>
      <c r="D22" s="63"/>
      <c r="E22" s="63">
        <v>2</v>
      </c>
      <c r="F22" s="37">
        <v>454</v>
      </c>
      <c r="G22" s="37" t="s">
        <v>42</v>
      </c>
      <c r="H22" s="64" t="s">
        <v>98</v>
      </c>
      <c r="I22" s="39" t="s">
        <v>99</v>
      </c>
      <c r="J22" s="65" t="s">
        <v>59</v>
      </c>
      <c r="K22" s="41">
        <v>41670</v>
      </c>
      <c r="L22" s="42">
        <v>22</v>
      </c>
      <c r="M22" s="42">
        <v>40</v>
      </c>
      <c r="N22" s="71" t="s">
        <v>60</v>
      </c>
      <c r="O22" s="39" t="s">
        <v>100</v>
      </c>
      <c r="P22" s="44" t="s">
        <v>101</v>
      </c>
      <c r="Q22" s="65"/>
      <c r="R22" s="40" t="s">
        <v>49</v>
      </c>
      <c r="S22" s="45">
        <f>406051.2/12</f>
        <v>33837.6</v>
      </c>
      <c r="T22" s="66"/>
      <c r="U22" s="47">
        <f t="shared" si="0"/>
        <v>33837.6</v>
      </c>
      <c r="V22" s="66"/>
      <c r="W22" s="48">
        <v>5652.1</v>
      </c>
      <c r="X22" s="48">
        <v>56521</v>
      </c>
      <c r="Y22" s="49">
        <f>Y15</f>
        <v>16956.3</v>
      </c>
      <c r="Z22" s="50">
        <f>Z15</f>
        <v>4578.200833333333</v>
      </c>
      <c r="AA22" s="50">
        <f>12208.54/12</f>
        <v>1017.3783333333334</v>
      </c>
      <c r="AB22" s="50">
        <f>AB11</f>
        <v>1297.8608333333334</v>
      </c>
      <c r="AC22" s="67">
        <f>AC15</f>
        <v>678.2516666666667</v>
      </c>
      <c r="AD22" s="50">
        <f>AD14</f>
        <v>1710</v>
      </c>
      <c r="AE22" s="50">
        <v>1220</v>
      </c>
      <c r="AF22" s="52">
        <f>AF15</f>
        <v>19654.78</v>
      </c>
      <c r="AG22" s="65"/>
      <c r="AH22" s="65"/>
      <c r="AI22" s="65"/>
      <c r="AJ22" s="65"/>
      <c r="AK22" s="54">
        <f t="shared" si="2"/>
        <v>630855.6799999999</v>
      </c>
      <c r="AL22" s="72"/>
      <c r="AM22" s="72"/>
    </row>
    <row r="23" spans="1:39" ht="15">
      <c r="A23" s="63"/>
      <c r="B23" s="59"/>
      <c r="C23" s="59"/>
      <c r="D23" s="63"/>
      <c r="E23" s="63"/>
      <c r="F23" s="60"/>
      <c r="G23" s="60"/>
      <c r="H23" s="64" t="s">
        <v>102</v>
      </c>
      <c r="I23" s="39"/>
      <c r="J23" s="65"/>
      <c r="K23" s="41"/>
      <c r="L23" s="42"/>
      <c r="M23" s="42"/>
      <c r="N23" s="71"/>
      <c r="O23" s="39"/>
      <c r="P23" s="44"/>
      <c r="Q23" s="65"/>
      <c r="R23" s="61"/>
      <c r="S23" s="47">
        <v>14013.84</v>
      </c>
      <c r="T23" s="66"/>
      <c r="U23" s="47">
        <f t="shared" si="0"/>
        <v>14013.84</v>
      </c>
      <c r="V23" s="66"/>
      <c r="W23" s="87">
        <v>3420.6</v>
      </c>
      <c r="X23" s="87">
        <f>16847.53-900.72</f>
        <v>15946.81</v>
      </c>
      <c r="Y23" s="88"/>
      <c r="Z23" s="86"/>
      <c r="AA23" s="86">
        <v>1302.37</v>
      </c>
      <c r="AB23" s="86"/>
      <c r="AC23" s="67"/>
      <c r="AD23" s="86"/>
      <c r="AE23" s="86">
        <v>268.66</v>
      </c>
      <c r="AF23" s="89"/>
      <c r="AG23" s="65"/>
      <c r="AH23" s="65"/>
      <c r="AI23" s="65"/>
      <c r="AJ23" s="65"/>
      <c r="AK23" s="54">
        <f t="shared" si="2"/>
        <v>206385.85</v>
      </c>
      <c r="AL23" s="72"/>
      <c r="AM23" s="72"/>
    </row>
    <row r="24" spans="1:39" ht="12.75">
      <c r="A24" s="90"/>
      <c r="B24" s="90"/>
      <c r="C24" s="90"/>
      <c r="D24" s="90"/>
      <c r="E24" s="90"/>
      <c r="F24" s="91"/>
      <c r="G24" s="91"/>
      <c r="H24" s="72"/>
      <c r="I24" s="72"/>
      <c r="J24" s="72"/>
      <c r="K24" s="90"/>
      <c r="L24" s="90"/>
      <c r="M24" s="90"/>
      <c r="N24" s="90"/>
      <c r="O24" s="72"/>
      <c r="P24" s="72"/>
      <c r="Q24" s="72"/>
      <c r="R24" s="90"/>
      <c r="S24" s="90"/>
      <c r="T24" s="92"/>
      <c r="U24" s="92"/>
      <c r="V24" s="92"/>
      <c r="W24" s="92"/>
      <c r="X24" s="92"/>
      <c r="Y24" s="9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ht="12.75">
      <c r="A25" s="110" t="s">
        <v>103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9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5" ht="15.75">
      <c r="A26" s="93">
        <v>17</v>
      </c>
      <c r="B26" s="94"/>
      <c r="C26" s="95" t="s">
        <v>104</v>
      </c>
      <c r="D26" s="94"/>
      <c r="E26" s="94"/>
    </row>
    <row r="27" spans="1:18" ht="15.75">
      <c r="A27" s="1"/>
      <c r="B27" s="1"/>
      <c r="C27" s="96" t="s">
        <v>105</v>
      </c>
      <c r="D27" s="7"/>
      <c r="E27" s="6"/>
      <c r="F27" s="4"/>
      <c r="G27" s="4"/>
      <c r="H27" s="7"/>
      <c r="I27" s="7"/>
      <c r="J27" s="7"/>
      <c r="K27" s="6"/>
      <c r="L27" s="6"/>
      <c r="M27" s="6"/>
      <c r="N27" s="6"/>
      <c r="P27" s="97"/>
      <c r="Q27" s="97"/>
      <c r="R27" s="94"/>
    </row>
    <row r="28" spans="1:18" ht="15.75">
      <c r="A28" s="1"/>
      <c r="B28" s="1"/>
      <c r="C28" s="98" t="s">
        <v>106</v>
      </c>
      <c r="D28" s="99"/>
      <c r="E28" s="90"/>
      <c r="F28" s="91"/>
      <c r="G28" s="91"/>
      <c r="H28" s="72"/>
      <c r="I28" s="72"/>
      <c r="J28" s="72"/>
      <c r="K28" s="90"/>
      <c r="L28" s="90"/>
      <c r="M28" s="90"/>
      <c r="N28" s="90"/>
      <c r="P28" s="97"/>
      <c r="Q28" s="97"/>
      <c r="R28" s="100" t="s">
        <v>107</v>
      </c>
    </row>
    <row r="29" spans="1:18" ht="15">
      <c r="A29" s="1"/>
      <c r="B29" s="1"/>
      <c r="C29" s="101" t="s">
        <v>10</v>
      </c>
      <c r="D29" s="101"/>
      <c r="E29" s="101"/>
      <c r="F29" s="102"/>
      <c r="G29" s="102"/>
      <c r="H29" s="101" t="s">
        <v>108</v>
      </c>
      <c r="P29" s="94"/>
      <c r="Q29" s="94"/>
      <c r="R29" s="103" t="s">
        <v>109</v>
      </c>
    </row>
    <row r="30" spans="1:18" ht="15">
      <c r="A30" s="1"/>
      <c r="B30" s="1"/>
      <c r="C30" s="101" t="s">
        <v>110</v>
      </c>
      <c r="D30" s="101"/>
      <c r="E30" s="101"/>
      <c r="F30" s="102"/>
      <c r="G30" s="102"/>
      <c r="H30" s="101" t="s">
        <v>111</v>
      </c>
      <c r="P30" s="94"/>
      <c r="Q30" s="94"/>
      <c r="R30" s="104" t="s">
        <v>112</v>
      </c>
    </row>
    <row r="31" spans="1:18" ht="15">
      <c r="A31" s="1"/>
      <c r="B31" s="1"/>
      <c r="C31" s="101" t="s">
        <v>12</v>
      </c>
      <c r="D31" s="101"/>
      <c r="E31" s="101"/>
      <c r="F31" s="102"/>
      <c r="G31" s="102"/>
      <c r="H31" s="101" t="s">
        <v>113</v>
      </c>
      <c r="P31" s="94"/>
      <c r="Q31" s="94"/>
      <c r="R31" s="104" t="s">
        <v>114</v>
      </c>
    </row>
    <row r="32" spans="1:17" ht="15">
      <c r="A32" s="1"/>
      <c r="B32" s="1"/>
      <c r="C32" s="101" t="s">
        <v>13</v>
      </c>
      <c r="D32" s="101"/>
      <c r="E32" s="101"/>
      <c r="F32" s="102"/>
      <c r="G32" s="102"/>
      <c r="H32" s="101" t="s">
        <v>115</v>
      </c>
      <c r="P32" s="94"/>
      <c r="Q32" s="94"/>
    </row>
    <row r="33" spans="3:18" ht="15">
      <c r="C33" s="101" t="s">
        <v>14</v>
      </c>
      <c r="D33" s="101"/>
      <c r="E33" s="101"/>
      <c r="F33" s="102"/>
      <c r="G33" s="102"/>
      <c r="H33" s="101" t="s">
        <v>116</v>
      </c>
      <c r="R33" s="104" t="s">
        <v>117</v>
      </c>
    </row>
    <row r="34" spans="3:18" ht="15">
      <c r="C34" s="105" t="s">
        <v>118</v>
      </c>
      <c r="D34" s="101"/>
      <c r="E34" s="101"/>
      <c r="F34" s="102"/>
      <c r="G34" s="102"/>
      <c r="H34" s="101" t="s">
        <v>119</v>
      </c>
      <c r="R34" s="104"/>
    </row>
    <row r="35" spans="3:21" ht="15.75">
      <c r="C35" s="101" t="s">
        <v>16</v>
      </c>
      <c r="D35" s="101"/>
      <c r="E35" s="101"/>
      <c r="F35" s="102"/>
      <c r="G35" s="102"/>
      <c r="H35" s="101" t="s">
        <v>120</v>
      </c>
      <c r="R35" s="95" t="s">
        <v>121</v>
      </c>
      <c r="S35" s="94"/>
      <c r="T35" s="106"/>
      <c r="U35" s="106"/>
    </row>
    <row r="36" spans="1:22" ht="15">
      <c r="A36" s="101"/>
      <c r="B36" s="101"/>
      <c r="C36" s="101" t="s">
        <v>17</v>
      </c>
      <c r="D36" s="101"/>
      <c r="E36" s="101"/>
      <c r="F36" s="102"/>
      <c r="G36" s="102"/>
      <c r="H36" s="101" t="s">
        <v>122</v>
      </c>
      <c r="I36" s="101"/>
      <c r="J36" s="101"/>
      <c r="K36" s="101"/>
      <c r="R36" s="107" t="s">
        <v>123</v>
      </c>
      <c r="T36" s="108" t="s">
        <v>124</v>
      </c>
      <c r="V36" s="109" t="s">
        <v>125</v>
      </c>
    </row>
    <row r="37" spans="1:22" ht="15">
      <c r="A37" s="101"/>
      <c r="B37" s="101"/>
      <c r="C37" s="98" t="s">
        <v>18</v>
      </c>
      <c r="D37" s="98"/>
      <c r="E37" s="101"/>
      <c r="F37" s="102"/>
      <c r="G37" s="102"/>
      <c r="H37" s="101" t="s">
        <v>126</v>
      </c>
      <c r="I37" s="101"/>
      <c r="J37" s="101"/>
      <c r="K37" s="101"/>
      <c r="R37" s="107"/>
      <c r="T37" s="108"/>
      <c r="V37" s="109"/>
    </row>
    <row r="38" spans="1:22" ht="15">
      <c r="A38" s="101"/>
      <c r="B38" s="101"/>
      <c r="C38" s="101" t="s">
        <v>19</v>
      </c>
      <c r="D38" s="101"/>
      <c r="E38" s="101"/>
      <c r="F38" s="102"/>
      <c r="G38" s="102"/>
      <c r="H38" s="101" t="s">
        <v>127</v>
      </c>
      <c r="I38" s="101"/>
      <c r="J38" s="101"/>
      <c r="K38" s="101"/>
      <c r="R38" s="107" t="s">
        <v>128</v>
      </c>
      <c r="T38" s="108" t="s">
        <v>129</v>
      </c>
      <c r="U38" s="106"/>
      <c r="V38" s="109" t="s">
        <v>130</v>
      </c>
    </row>
    <row r="39" spans="1:21" ht="15">
      <c r="A39" s="101"/>
      <c r="B39" s="101"/>
      <c r="C39" s="101" t="s">
        <v>20</v>
      </c>
      <c r="D39" s="101"/>
      <c r="E39" s="101"/>
      <c r="F39" s="102"/>
      <c r="G39" s="102"/>
      <c r="H39" s="101" t="s">
        <v>131</v>
      </c>
      <c r="I39" s="101"/>
      <c r="J39" s="101"/>
      <c r="K39" s="101"/>
      <c r="R39" s="94"/>
      <c r="S39" s="94"/>
      <c r="T39" s="106"/>
      <c r="U39" s="106"/>
    </row>
    <row r="40" spans="1:21" ht="15">
      <c r="A40" s="101"/>
      <c r="B40" s="101"/>
      <c r="C40" s="101" t="s">
        <v>132</v>
      </c>
      <c r="D40" s="101"/>
      <c r="E40" s="101"/>
      <c r="F40" s="102"/>
      <c r="G40" s="102"/>
      <c r="H40" s="101" t="s">
        <v>133</v>
      </c>
      <c r="I40" s="101"/>
      <c r="J40" s="101"/>
      <c r="K40" s="101"/>
      <c r="R40" s="94"/>
      <c r="S40" s="94"/>
      <c r="T40" s="106"/>
      <c r="U40" s="106"/>
    </row>
    <row r="41" spans="1:21" ht="15">
      <c r="A41" s="101"/>
      <c r="B41" s="101"/>
      <c r="C41" s="101" t="s">
        <v>134</v>
      </c>
      <c r="D41" s="101"/>
      <c r="E41" s="101"/>
      <c r="F41" s="102"/>
      <c r="G41" s="102"/>
      <c r="H41" s="101" t="s">
        <v>135</v>
      </c>
      <c r="I41" s="101"/>
      <c r="J41" s="101"/>
      <c r="K41" s="101"/>
      <c r="R41" s="94"/>
      <c r="S41" s="94"/>
      <c r="T41" s="106"/>
      <c r="U41" s="106"/>
    </row>
    <row r="42" spans="1:11" ht="12.75">
      <c r="A42" s="101"/>
      <c r="B42" s="101"/>
      <c r="C42" s="101" t="s">
        <v>23</v>
      </c>
      <c r="D42" s="101"/>
      <c r="E42" s="101"/>
      <c r="F42" s="102"/>
      <c r="G42" s="102"/>
      <c r="H42" s="101" t="s">
        <v>136</v>
      </c>
      <c r="I42" s="101"/>
      <c r="J42" s="101"/>
      <c r="K42" s="101"/>
    </row>
    <row r="43" spans="1:11" ht="12.75">
      <c r="A43" s="101"/>
      <c r="B43" s="101"/>
      <c r="C43" s="111" t="s">
        <v>137</v>
      </c>
      <c r="D43" s="111"/>
      <c r="E43" s="111"/>
      <c r="F43" s="111"/>
      <c r="G43" s="111"/>
      <c r="H43" s="101" t="s">
        <v>138</v>
      </c>
      <c r="I43" s="101"/>
      <c r="J43" s="101"/>
      <c r="K43" s="101"/>
    </row>
    <row r="44" spans="1:11" ht="12.75">
      <c r="A44" s="101"/>
      <c r="B44" s="101"/>
      <c r="C44" s="112" t="s">
        <v>139</v>
      </c>
      <c r="D44" s="112"/>
      <c r="E44" s="112"/>
      <c r="F44" s="112"/>
      <c r="G44" s="112"/>
      <c r="H44" s="101" t="s">
        <v>140</v>
      </c>
      <c r="I44" s="101"/>
      <c r="J44" s="101"/>
      <c r="K44" s="101"/>
    </row>
    <row r="45" spans="1:11" ht="12.75">
      <c r="A45" s="101"/>
      <c r="B45" s="101"/>
      <c r="C45" s="101" t="s">
        <v>141</v>
      </c>
      <c r="D45" s="101"/>
      <c r="E45" s="101"/>
      <c r="F45" s="102"/>
      <c r="G45" s="102"/>
      <c r="H45" s="101" t="s">
        <v>142</v>
      </c>
      <c r="I45" s="101"/>
      <c r="J45" s="101"/>
      <c r="K45" s="101"/>
    </row>
    <row r="46" spans="1:11" ht="12.75">
      <c r="A46" s="101"/>
      <c r="B46" s="101"/>
      <c r="C46" s="101" t="s">
        <v>143</v>
      </c>
      <c r="D46" s="101"/>
      <c r="E46" s="101"/>
      <c r="F46" s="102"/>
      <c r="G46" s="102"/>
      <c r="H46" s="101" t="s">
        <v>144</v>
      </c>
      <c r="I46" s="101"/>
      <c r="J46" s="101"/>
      <c r="K46" s="101"/>
    </row>
    <row r="47" spans="1:11" ht="12.75">
      <c r="A47" s="101"/>
      <c r="B47" s="101"/>
      <c r="C47" s="101" t="s">
        <v>145</v>
      </c>
      <c r="D47" s="101"/>
      <c r="E47" s="101"/>
      <c r="F47" s="102"/>
      <c r="G47" s="102"/>
      <c r="H47" s="101" t="s">
        <v>146</v>
      </c>
      <c r="I47" s="101"/>
      <c r="J47" s="101"/>
      <c r="K47" s="101"/>
    </row>
    <row r="48" spans="1:11" ht="12.75">
      <c r="A48" s="101"/>
      <c r="B48" s="101"/>
      <c r="C48" s="101" t="s">
        <v>147</v>
      </c>
      <c r="D48" s="101"/>
      <c r="E48" s="101"/>
      <c r="F48" s="102"/>
      <c r="G48" s="102"/>
      <c r="H48" s="101" t="s">
        <v>148</v>
      </c>
      <c r="I48" s="101"/>
      <c r="J48" s="101"/>
      <c r="K48" s="101"/>
    </row>
    <row r="49" spans="1:11" ht="12.75">
      <c r="A49" s="101"/>
      <c r="B49" s="101"/>
      <c r="C49" s="101" t="s">
        <v>149</v>
      </c>
      <c r="D49" s="101"/>
      <c r="E49" s="101"/>
      <c r="F49" s="102"/>
      <c r="G49" s="102"/>
      <c r="H49" s="101" t="s">
        <v>150</v>
      </c>
      <c r="I49" s="101"/>
      <c r="J49" s="101"/>
      <c r="K49" s="101"/>
    </row>
    <row r="50" spans="1:11" ht="12.75">
      <c r="A50" s="101"/>
      <c r="B50" s="101"/>
      <c r="C50" s="101" t="s">
        <v>151</v>
      </c>
      <c r="D50" s="101"/>
      <c r="E50" s="101"/>
      <c r="F50" s="102"/>
      <c r="G50" s="102"/>
      <c r="H50" s="101" t="s">
        <v>152</v>
      </c>
      <c r="I50" s="101"/>
      <c r="J50" s="101"/>
      <c r="K50" s="101"/>
    </row>
    <row r="51" spans="1:11" ht="12.75">
      <c r="A51" s="101"/>
      <c r="B51" s="101"/>
      <c r="C51" s="101" t="s">
        <v>153</v>
      </c>
      <c r="D51" s="101"/>
      <c r="E51" s="101"/>
      <c r="F51" s="102"/>
      <c r="G51" s="102"/>
      <c r="H51" s="101" t="s">
        <v>154</v>
      </c>
      <c r="I51" s="101"/>
      <c r="J51" s="101"/>
      <c r="K51" s="101"/>
    </row>
    <row r="52" spans="1:11" ht="12.75">
      <c r="A52" s="101"/>
      <c r="B52" s="101"/>
      <c r="C52" s="101" t="s">
        <v>155</v>
      </c>
      <c r="D52" s="101"/>
      <c r="E52" s="101"/>
      <c r="F52" s="102"/>
      <c r="G52" s="102"/>
      <c r="H52" s="101" t="s">
        <v>156</v>
      </c>
      <c r="I52" s="101"/>
      <c r="J52" s="101"/>
      <c r="K52" s="101"/>
    </row>
    <row r="53" spans="1:11" ht="12.75">
      <c r="A53" s="101"/>
      <c r="B53" s="101"/>
      <c r="C53" s="101" t="s">
        <v>157</v>
      </c>
      <c r="D53" s="101"/>
      <c r="E53" s="101"/>
      <c r="F53" s="102"/>
      <c r="G53" s="102"/>
      <c r="H53" s="101" t="s">
        <v>158</v>
      </c>
      <c r="I53" s="101"/>
      <c r="J53" s="101"/>
      <c r="K53" s="101"/>
    </row>
    <row r="54" spans="1:11" ht="12.75">
      <c r="A54" s="101"/>
      <c r="B54" s="101"/>
      <c r="C54" s="101" t="s">
        <v>159</v>
      </c>
      <c r="D54" s="101"/>
      <c r="E54" s="101"/>
      <c r="F54" s="102"/>
      <c r="G54" s="102"/>
      <c r="H54" s="101" t="s">
        <v>160</v>
      </c>
      <c r="I54" s="101"/>
      <c r="J54" s="101"/>
      <c r="K54" s="101"/>
    </row>
    <row r="55" spans="1:11" ht="12.75">
      <c r="A55" s="101"/>
      <c r="B55" s="101"/>
      <c r="C55" s="101" t="s">
        <v>161</v>
      </c>
      <c r="D55" s="101"/>
      <c r="E55" s="101"/>
      <c r="F55" s="102"/>
      <c r="G55" s="102"/>
      <c r="H55" s="101" t="s">
        <v>162</v>
      </c>
      <c r="I55" s="101"/>
      <c r="J55" s="101"/>
      <c r="K55" s="101"/>
    </row>
    <row r="56" spans="1:11" ht="12.75">
      <c r="A56" s="101"/>
      <c r="B56" s="101"/>
      <c r="C56" s="101" t="s">
        <v>163</v>
      </c>
      <c r="D56" s="101"/>
      <c r="E56" s="101"/>
      <c r="F56" s="102"/>
      <c r="G56" s="102"/>
      <c r="H56" s="101" t="s">
        <v>164</v>
      </c>
      <c r="I56" s="101"/>
      <c r="J56" s="101"/>
      <c r="K56" s="101"/>
    </row>
    <row r="57" spans="1:11" ht="12.75">
      <c r="A57" s="101"/>
      <c r="B57" s="101"/>
      <c r="C57" s="101" t="s">
        <v>165</v>
      </c>
      <c r="D57" s="101"/>
      <c r="E57" s="101"/>
      <c r="F57" s="102"/>
      <c r="G57" s="102"/>
      <c r="H57" s="101" t="s">
        <v>164</v>
      </c>
      <c r="I57" s="101"/>
      <c r="J57" s="101"/>
      <c r="K57" s="101"/>
    </row>
    <row r="58" spans="1:11" ht="12.75">
      <c r="A58" s="101"/>
      <c r="B58" s="101"/>
      <c r="C58" s="101" t="s">
        <v>166</v>
      </c>
      <c r="D58" s="101"/>
      <c r="E58" s="101"/>
      <c r="F58" s="102"/>
      <c r="G58" s="102"/>
      <c r="H58" s="101" t="s">
        <v>167</v>
      </c>
      <c r="I58" s="101"/>
      <c r="J58" s="101"/>
      <c r="K58" s="101"/>
    </row>
    <row r="59" spans="1:11" ht="15">
      <c r="A59" s="101"/>
      <c r="B59" s="101"/>
      <c r="C59" s="107" t="s">
        <v>168</v>
      </c>
      <c r="D59" s="1" t="s">
        <v>169</v>
      </c>
      <c r="E59" s="1"/>
      <c r="F59" s="1"/>
      <c r="G59" s="1"/>
      <c r="I59" s="101"/>
      <c r="J59" s="101"/>
      <c r="K59" s="101"/>
    </row>
    <row r="60" spans="1:11" ht="12.75">
      <c r="A60" s="101"/>
      <c r="B60" s="101"/>
      <c r="C60" s="1"/>
      <c r="D60" s="1"/>
      <c r="E60" s="1"/>
      <c r="F60" s="1"/>
      <c r="G60" s="1"/>
      <c r="I60" s="101"/>
      <c r="J60" s="101"/>
      <c r="K60" s="101"/>
    </row>
    <row r="61" spans="1:11" ht="12.75">
      <c r="A61" s="101"/>
      <c r="B61" s="101"/>
      <c r="C61" s="1"/>
      <c r="D61" s="1"/>
      <c r="E61" s="1"/>
      <c r="F61" s="1"/>
      <c r="G61" s="1"/>
      <c r="I61" s="101"/>
      <c r="J61" s="101"/>
      <c r="K61" s="101"/>
    </row>
    <row r="62" spans="1:11" ht="12.75">
      <c r="A62" s="101"/>
      <c r="B62" s="101"/>
      <c r="C62" s="1"/>
      <c r="D62" s="1"/>
      <c r="E62" s="1"/>
      <c r="F62" s="1"/>
      <c r="G62" s="1"/>
      <c r="I62" s="101"/>
      <c r="J62" s="101"/>
      <c r="K62" s="101"/>
    </row>
    <row r="63" spans="1:11" ht="12.75">
      <c r="A63" s="101"/>
      <c r="B63" s="101"/>
      <c r="C63" s="1"/>
      <c r="D63" s="1"/>
      <c r="E63" s="1"/>
      <c r="F63" s="1"/>
      <c r="G63" s="1"/>
      <c r="I63" s="101"/>
      <c r="J63" s="101"/>
      <c r="K63" s="101"/>
    </row>
    <row r="64" spans="1:11" ht="12.75">
      <c r="A64" s="101"/>
      <c r="B64" s="101"/>
      <c r="C64" s="1"/>
      <c r="D64" s="1"/>
      <c r="E64" s="1"/>
      <c r="F64" s="1"/>
      <c r="G64" s="1"/>
      <c r="I64" s="101"/>
      <c r="J64" s="101"/>
      <c r="K64" s="101"/>
    </row>
    <row r="65" spans="1:11" ht="12.75">
      <c r="A65" s="101"/>
      <c r="B65" s="101"/>
      <c r="C65" s="101"/>
      <c r="D65" s="101"/>
      <c r="E65" s="101"/>
      <c r="F65" s="102"/>
      <c r="G65" s="102"/>
      <c r="H65" s="101"/>
      <c r="I65" s="101"/>
      <c r="J65" s="101"/>
      <c r="K65" s="101"/>
    </row>
    <row r="66" spans="1:11" ht="12.75">
      <c r="A66" s="101"/>
      <c r="B66" s="101"/>
      <c r="C66" s="101"/>
      <c r="D66" s="101"/>
      <c r="E66" s="101"/>
      <c r="F66" s="102"/>
      <c r="G66" s="102"/>
      <c r="H66" s="101"/>
      <c r="I66" s="101"/>
      <c r="J66" s="101"/>
      <c r="K66" s="101"/>
    </row>
    <row r="67" spans="1:11" ht="12.75">
      <c r="A67" s="101"/>
      <c r="B67" s="101"/>
      <c r="C67" s="101"/>
      <c r="D67" s="101"/>
      <c r="E67" s="101"/>
      <c r="F67" s="102"/>
      <c r="G67" s="102"/>
      <c r="H67" s="101"/>
      <c r="I67" s="101"/>
      <c r="J67" s="101"/>
      <c r="K67" s="101"/>
    </row>
    <row r="68" spans="1:11" ht="12.75">
      <c r="A68" s="101"/>
      <c r="B68" s="101"/>
      <c r="C68" s="101"/>
      <c r="D68" s="101"/>
      <c r="E68" s="101"/>
      <c r="F68" s="102"/>
      <c r="G68" s="102"/>
      <c r="H68" s="101"/>
      <c r="I68" s="101"/>
      <c r="J68" s="101"/>
      <c r="K68" s="101"/>
    </row>
    <row r="69" spans="1:11" ht="12.75">
      <c r="A69" s="101"/>
      <c r="B69" s="101"/>
      <c r="C69" s="101"/>
      <c r="D69" s="101"/>
      <c r="E69" s="101"/>
      <c r="F69" s="102"/>
      <c r="G69" s="102"/>
      <c r="H69" s="101"/>
      <c r="I69" s="101"/>
      <c r="J69" s="101"/>
      <c r="K69" s="101"/>
    </row>
    <row r="70" spans="1:11" ht="12.75">
      <c r="A70" s="101"/>
      <c r="B70" s="101"/>
      <c r="C70" s="101"/>
      <c r="D70" s="101"/>
      <c r="E70" s="101"/>
      <c r="F70" s="102"/>
      <c r="G70" s="102"/>
      <c r="H70" s="101"/>
      <c r="I70" s="101"/>
      <c r="J70" s="101"/>
      <c r="K70" s="101"/>
    </row>
    <row r="71" spans="1:11" ht="12.75">
      <c r="A71" s="101"/>
      <c r="B71" s="101"/>
      <c r="C71" s="101"/>
      <c r="D71" s="101"/>
      <c r="E71" s="101"/>
      <c r="F71" s="102"/>
      <c r="G71" s="102"/>
      <c r="H71" s="101"/>
      <c r="I71" s="101"/>
      <c r="J71" s="101"/>
      <c r="K71" s="101"/>
    </row>
    <row r="72" spans="1:11" ht="12.75">
      <c r="A72" s="101"/>
      <c r="B72" s="101"/>
      <c r="C72" s="101"/>
      <c r="D72" s="101"/>
      <c r="E72" s="101"/>
      <c r="F72" s="102"/>
      <c r="G72" s="102"/>
      <c r="H72" s="101"/>
      <c r="I72" s="101"/>
      <c r="J72" s="101"/>
      <c r="K72" s="101"/>
    </row>
    <row r="73" spans="1:11" ht="12.75">
      <c r="A73" s="101"/>
      <c r="B73" s="101"/>
      <c r="C73" s="101"/>
      <c r="D73" s="101"/>
      <c r="E73" s="101"/>
      <c r="F73" s="102"/>
      <c r="G73" s="102"/>
      <c r="H73" s="101"/>
      <c r="I73" s="101"/>
      <c r="J73" s="101"/>
      <c r="K73" s="101"/>
    </row>
    <row r="74" spans="1:11" ht="12.75">
      <c r="A74" s="101"/>
      <c r="B74" s="101"/>
      <c r="C74" s="101"/>
      <c r="D74" s="101"/>
      <c r="E74" s="101"/>
      <c r="F74" s="102"/>
      <c r="G74" s="102"/>
      <c r="H74" s="101"/>
      <c r="I74" s="101"/>
      <c r="J74" s="101"/>
      <c r="K74" s="101"/>
    </row>
    <row r="75" spans="1:11" ht="12.75">
      <c r="A75" s="101"/>
      <c r="B75" s="101"/>
      <c r="C75" s="101"/>
      <c r="D75" s="101"/>
      <c r="E75" s="101"/>
      <c r="F75" s="102"/>
      <c r="G75" s="102"/>
      <c r="H75" s="101"/>
      <c r="I75" s="101"/>
      <c r="J75" s="101"/>
      <c r="K75" s="101"/>
    </row>
    <row r="76" spans="1:11" ht="12.75">
      <c r="A76" s="101"/>
      <c r="B76" s="101"/>
      <c r="C76" s="101"/>
      <c r="D76" s="101"/>
      <c r="E76" s="101"/>
      <c r="F76" s="102"/>
      <c r="G76" s="102"/>
      <c r="H76" s="101"/>
      <c r="I76" s="101"/>
      <c r="J76" s="101"/>
      <c r="K76" s="101"/>
    </row>
    <row r="77" spans="1:11" ht="12.75">
      <c r="A77" s="101"/>
      <c r="B77" s="101"/>
      <c r="C77" s="101"/>
      <c r="D77" s="101"/>
      <c r="E77" s="101"/>
      <c r="F77" s="102"/>
      <c r="G77" s="102"/>
      <c r="H77" s="101"/>
      <c r="I77" s="101"/>
      <c r="J77" s="101"/>
      <c r="K77" s="101"/>
    </row>
    <row r="78" spans="1:11" ht="12.75">
      <c r="A78" s="101"/>
      <c r="B78" s="101"/>
      <c r="C78" s="101"/>
      <c r="D78" s="101"/>
      <c r="E78" s="101"/>
      <c r="F78" s="102"/>
      <c r="G78" s="102"/>
      <c r="H78" s="101"/>
      <c r="I78" s="101"/>
      <c r="J78" s="101"/>
      <c r="K78" s="101"/>
    </row>
    <row r="79" spans="1:11" ht="12.75">
      <c r="A79" s="101"/>
      <c r="B79" s="101"/>
      <c r="C79" s="101"/>
      <c r="D79" s="101"/>
      <c r="E79" s="101"/>
      <c r="F79" s="102"/>
      <c r="G79" s="102"/>
      <c r="H79" s="101"/>
      <c r="I79" s="101"/>
      <c r="J79" s="101"/>
      <c r="K79" s="101"/>
    </row>
    <row r="80" spans="1:11" ht="12.75">
      <c r="A80" s="101"/>
      <c r="B80" s="101"/>
      <c r="C80" s="101"/>
      <c r="D80" s="101"/>
      <c r="E80" s="101"/>
      <c r="F80" s="102"/>
      <c r="G80" s="102"/>
      <c r="H80" s="101"/>
      <c r="I80" s="101"/>
      <c r="J80" s="101"/>
      <c r="K80" s="101"/>
    </row>
    <row r="81" spans="1:11" ht="12.75">
      <c r="A81" s="101"/>
      <c r="B81" s="101"/>
      <c r="C81" s="101"/>
      <c r="D81" s="101"/>
      <c r="E81" s="101"/>
      <c r="F81" s="102"/>
      <c r="G81" s="102"/>
      <c r="H81" s="101"/>
      <c r="I81" s="101"/>
      <c r="J81" s="101"/>
      <c r="K81" s="101"/>
    </row>
    <row r="82" spans="1:11" ht="12.75">
      <c r="A82" s="101"/>
      <c r="B82" s="101"/>
      <c r="C82" s="101"/>
      <c r="D82" s="101"/>
      <c r="E82" s="101"/>
      <c r="F82" s="102"/>
      <c r="G82" s="102"/>
      <c r="H82" s="101"/>
      <c r="I82" s="101"/>
      <c r="J82" s="101"/>
      <c r="K82" s="101"/>
    </row>
    <row r="83" spans="1:11" ht="12.75">
      <c r="A83" s="101"/>
      <c r="B83" s="101"/>
      <c r="C83" s="101"/>
      <c r="D83" s="101"/>
      <c r="E83" s="101"/>
      <c r="F83" s="102"/>
      <c r="G83" s="102"/>
      <c r="H83" s="101"/>
      <c r="I83" s="101"/>
      <c r="J83" s="101"/>
      <c r="K83" s="101"/>
    </row>
    <row r="84" spans="1:11" ht="12.75">
      <c r="A84" s="101"/>
      <c r="B84" s="101"/>
      <c r="C84" s="101"/>
      <c r="D84" s="101"/>
      <c r="E84" s="101"/>
      <c r="F84" s="102"/>
      <c r="G84" s="102"/>
      <c r="H84" s="101"/>
      <c r="I84" s="101"/>
      <c r="J84" s="101"/>
      <c r="K84" s="101"/>
    </row>
    <row r="85" spans="1:11" ht="12.75">
      <c r="A85" s="101"/>
      <c r="B85" s="101"/>
      <c r="C85" s="101"/>
      <c r="D85" s="101"/>
      <c r="E85" s="101"/>
      <c r="F85" s="102"/>
      <c r="G85" s="102"/>
      <c r="H85" s="101"/>
      <c r="I85" s="101"/>
      <c r="J85" s="101"/>
      <c r="K85" s="101"/>
    </row>
    <row r="86" spans="1:11" ht="12.75">
      <c r="A86" s="101"/>
      <c r="B86" s="101"/>
      <c r="C86" s="101"/>
      <c r="D86" s="101"/>
      <c r="E86" s="101"/>
      <c r="F86" s="102"/>
      <c r="G86" s="102"/>
      <c r="H86" s="101"/>
      <c r="I86" s="101"/>
      <c r="J86" s="101"/>
      <c r="K86" s="101"/>
    </row>
    <row r="87" spans="1:11" ht="12.75">
      <c r="A87" s="101"/>
      <c r="B87" s="101"/>
      <c r="C87" s="101"/>
      <c r="D87" s="101"/>
      <c r="E87" s="101"/>
      <c r="F87" s="102"/>
      <c r="G87" s="102"/>
      <c r="H87" s="101"/>
      <c r="I87" s="101"/>
      <c r="J87" s="101"/>
      <c r="K87" s="101"/>
    </row>
    <row r="88" spans="1:11" ht="12.75">
      <c r="A88" s="101"/>
      <c r="B88" s="101"/>
      <c r="C88" s="101"/>
      <c r="D88" s="101"/>
      <c r="E88" s="101"/>
      <c r="F88" s="102"/>
      <c r="G88" s="102"/>
      <c r="H88" s="101"/>
      <c r="I88" s="101"/>
      <c r="J88" s="101"/>
      <c r="K88" s="101"/>
    </row>
    <row r="89" spans="1:11" ht="12.75">
      <c r="A89" s="101"/>
      <c r="B89" s="101"/>
      <c r="C89" s="101"/>
      <c r="D89" s="101"/>
      <c r="E89" s="101"/>
      <c r="F89" s="102"/>
      <c r="G89" s="102"/>
      <c r="H89" s="101"/>
      <c r="I89" s="101"/>
      <c r="J89" s="101"/>
      <c r="K89" s="101"/>
    </row>
    <row r="90" spans="1:11" ht="12.75">
      <c r="A90" s="101"/>
      <c r="B90" s="101"/>
      <c r="C90" s="101"/>
      <c r="D90" s="101"/>
      <c r="E90" s="101"/>
      <c r="F90" s="102"/>
      <c r="G90" s="102"/>
      <c r="H90" s="101"/>
      <c r="I90" s="101"/>
      <c r="J90" s="101"/>
      <c r="K90" s="101"/>
    </row>
    <row r="91" spans="1:11" ht="12.75">
      <c r="A91" s="101"/>
      <c r="B91" s="101"/>
      <c r="C91" s="101"/>
      <c r="D91" s="101"/>
      <c r="E91" s="101"/>
      <c r="F91" s="102"/>
      <c r="G91" s="102"/>
      <c r="H91" s="101"/>
      <c r="I91" s="101"/>
      <c r="J91" s="101"/>
      <c r="K91" s="101"/>
    </row>
    <row r="92" spans="1:11" ht="12.75">
      <c r="A92" s="101"/>
      <c r="B92" s="101"/>
      <c r="C92" s="101"/>
      <c r="D92" s="101"/>
      <c r="E92" s="101"/>
      <c r="F92" s="102"/>
      <c r="G92" s="102"/>
      <c r="H92" s="101"/>
      <c r="I92" s="101"/>
      <c r="J92" s="101"/>
      <c r="K92" s="101"/>
    </row>
    <row r="93" spans="1:11" ht="12.75">
      <c r="A93" s="101"/>
      <c r="B93" s="101"/>
      <c r="C93" s="101"/>
      <c r="D93" s="101"/>
      <c r="E93" s="101"/>
      <c r="F93" s="102"/>
      <c r="G93" s="102"/>
      <c r="H93" s="101"/>
      <c r="I93" s="101"/>
      <c r="J93" s="101"/>
      <c r="K93" s="101"/>
    </row>
    <row r="94" spans="1:11" ht="12.75">
      <c r="A94" s="101"/>
      <c r="B94" s="101"/>
      <c r="C94" s="101"/>
      <c r="D94" s="101"/>
      <c r="E94" s="101"/>
      <c r="F94" s="102"/>
      <c r="G94" s="102"/>
      <c r="H94" s="101"/>
      <c r="I94" s="101"/>
      <c r="J94" s="101"/>
      <c r="K94" s="101"/>
    </row>
    <row r="95" spans="1:11" ht="12.75">
      <c r="A95" s="101"/>
      <c r="B95" s="101"/>
      <c r="C95" s="101"/>
      <c r="D95" s="101"/>
      <c r="E95" s="101"/>
      <c r="F95" s="102"/>
      <c r="G95" s="102"/>
      <c r="H95" s="101"/>
      <c r="I95" s="101"/>
      <c r="J95" s="101"/>
      <c r="K95" s="101"/>
    </row>
    <row r="96" spans="1:11" ht="12.75">
      <c r="A96" s="101"/>
      <c r="B96" s="101"/>
      <c r="C96" s="101"/>
      <c r="D96" s="101"/>
      <c r="E96" s="101"/>
      <c r="F96" s="102"/>
      <c r="G96" s="102"/>
      <c r="H96" s="101"/>
      <c r="I96" s="101"/>
      <c r="J96" s="101"/>
      <c r="K96" s="101"/>
    </row>
    <row r="97" spans="1:11" ht="12.75">
      <c r="A97" s="101"/>
      <c r="B97" s="101"/>
      <c r="C97" s="101"/>
      <c r="D97" s="101"/>
      <c r="E97" s="101"/>
      <c r="F97" s="102"/>
      <c r="G97" s="102"/>
      <c r="H97" s="101"/>
      <c r="I97" s="101"/>
      <c r="J97" s="101"/>
      <c r="K97" s="101"/>
    </row>
    <row r="98" spans="1:11" ht="12.75">
      <c r="A98" s="101"/>
      <c r="B98" s="101"/>
      <c r="C98" s="101"/>
      <c r="D98" s="101"/>
      <c r="E98" s="101"/>
      <c r="F98" s="102"/>
      <c r="G98" s="102"/>
      <c r="H98" s="101"/>
      <c r="I98" s="101"/>
      <c r="J98" s="101"/>
      <c r="K98" s="101"/>
    </row>
    <row r="99" spans="1:11" ht="12.75">
      <c r="A99" s="101"/>
      <c r="B99" s="101"/>
      <c r="C99" s="101"/>
      <c r="D99" s="101"/>
      <c r="E99" s="101"/>
      <c r="F99" s="102"/>
      <c r="G99" s="102"/>
      <c r="H99" s="101"/>
      <c r="I99" s="101"/>
      <c r="J99" s="101"/>
      <c r="K99" s="101"/>
    </row>
    <row r="100" spans="1:11" ht="12.75">
      <c r="A100" s="101"/>
      <c r="B100" s="101"/>
      <c r="C100" s="101"/>
      <c r="D100" s="101"/>
      <c r="E100" s="101"/>
      <c r="F100" s="102"/>
      <c r="G100" s="102"/>
      <c r="H100" s="101"/>
      <c r="I100" s="101"/>
      <c r="J100" s="101"/>
      <c r="K100" s="101"/>
    </row>
    <row r="101" spans="1:11" ht="12.75">
      <c r="A101" s="101"/>
      <c r="B101" s="101"/>
      <c r="C101" s="101"/>
      <c r="D101" s="101"/>
      <c r="E101" s="101"/>
      <c r="F101" s="102"/>
      <c r="G101" s="102"/>
      <c r="H101" s="101"/>
      <c r="I101" s="101"/>
      <c r="J101" s="101"/>
      <c r="K101" s="101"/>
    </row>
    <row r="102" spans="1:11" ht="12.75">
      <c r="A102" s="101"/>
      <c r="B102" s="101"/>
      <c r="C102" s="101"/>
      <c r="D102" s="101"/>
      <c r="E102" s="101"/>
      <c r="F102" s="102"/>
      <c r="G102" s="102"/>
      <c r="H102" s="101"/>
      <c r="I102" s="101"/>
      <c r="J102" s="101"/>
      <c r="K102" s="101"/>
    </row>
    <row r="103" spans="1:11" ht="12.75">
      <c r="A103" s="101"/>
      <c r="B103" s="101"/>
      <c r="C103" s="101"/>
      <c r="D103" s="101"/>
      <c r="E103" s="101"/>
      <c r="F103" s="102"/>
      <c r="G103" s="102"/>
      <c r="H103" s="101"/>
      <c r="I103" s="101"/>
      <c r="J103" s="101"/>
      <c r="K103" s="101"/>
    </row>
    <row r="104" spans="1:11" ht="12.75">
      <c r="A104" s="101"/>
      <c r="B104" s="101"/>
      <c r="C104" s="101"/>
      <c r="D104" s="101"/>
      <c r="E104" s="101"/>
      <c r="F104" s="102"/>
      <c r="G104" s="102"/>
      <c r="H104" s="101"/>
      <c r="I104" s="101"/>
      <c r="J104" s="101"/>
      <c r="K104" s="101"/>
    </row>
    <row r="105" spans="1:11" ht="12.75">
      <c r="A105" s="101"/>
      <c r="B105" s="101"/>
      <c r="C105" s="101"/>
      <c r="D105" s="101"/>
      <c r="E105" s="101"/>
      <c r="F105" s="102"/>
      <c r="G105" s="102"/>
      <c r="H105" s="101"/>
      <c r="I105" s="101"/>
      <c r="J105" s="101"/>
      <c r="K105" s="101"/>
    </row>
    <row r="106" spans="1:11" ht="12.75">
      <c r="A106" s="101"/>
      <c r="B106" s="101"/>
      <c r="C106" s="101"/>
      <c r="D106" s="101"/>
      <c r="E106" s="101"/>
      <c r="F106" s="102"/>
      <c r="G106" s="102"/>
      <c r="H106" s="101"/>
      <c r="I106" s="101"/>
      <c r="J106" s="101"/>
      <c r="K106" s="101"/>
    </row>
    <row r="107" spans="1:11" ht="12.75">
      <c r="A107" s="101"/>
      <c r="B107" s="101"/>
      <c r="C107" s="101"/>
      <c r="D107" s="101"/>
      <c r="E107" s="101"/>
      <c r="F107" s="102"/>
      <c r="G107" s="102"/>
      <c r="H107" s="101"/>
      <c r="I107" s="101"/>
      <c r="J107" s="101"/>
      <c r="K107" s="101"/>
    </row>
    <row r="108" spans="1:11" ht="12.75">
      <c r="A108" s="101"/>
      <c r="B108" s="101"/>
      <c r="C108" s="101"/>
      <c r="D108" s="101"/>
      <c r="E108" s="101"/>
      <c r="F108" s="102"/>
      <c r="G108" s="102"/>
      <c r="H108" s="101"/>
      <c r="I108" s="101"/>
      <c r="J108" s="101"/>
      <c r="K108" s="101"/>
    </row>
    <row r="109" spans="1:11" ht="12.75">
      <c r="A109" s="101"/>
      <c r="B109" s="101"/>
      <c r="C109" s="101"/>
      <c r="D109" s="101"/>
      <c r="E109" s="101"/>
      <c r="F109" s="102"/>
      <c r="G109" s="102"/>
      <c r="H109" s="101"/>
      <c r="I109" s="101"/>
      <c r="J109" s="101"/>
      <c r="K109" s="101"/>
    </row>
    <row r="110" spans="1:11" ht="12.75">
      <c r="A110" s="101"/>
      <c r="B110" s="101"/>
      <c r="C110" s="101"/>
      <c r="D110" s="101"/>
      <c r="E110" s="101"/>
      <c r="F110" s="102"/>
      <c r="G110" s="102"/>
      <c r="H110" s="101"/>
      <c r="I110" s="101"/>
      <c r="J110" s="101"/>
      <c r="K110" s="101"/>
    </row>
  </sheetData>
  <sheetProtection/>
  <mergeCells count="10">
    <mergeCell ref="A25:X25"/>
    <mergeCell ref="C43:G43"/>
    <mergeCell ref="C44:G44"/>
    <mergeCell ref="A1:AJ1"/>
    <mergeCell ref="AN1:AV1"/>
    <mergeCell ref="S4:V4"/>
    <mergeCell ref="W4:Y4"/>
    <mergeCell ref="Z4:AE4"/>
    <mergeCell ref="AG4:AH4"/>
    <mergeCell ref="AI4:A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Usuario</cp:lastModifiedBy>
  <dcterms:created xsi:type="dcterms:W3CDTF">2015-02-10T21:55:31Z</dcterms:created>
  <dcterms:modified xsi:type="dcterms:W3CDTF">2015-03-13T19:53:40Z</dcterms:modified>
  <cp:category/>
  <cp:version/>
  <cp:contentType/>
  <cp:contentStatus/>
</cp:coreProperties>
</file>