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240" yWindow="255" windowWidth="18855" windowHeight="6960"/>
  </bookViews>
  <sheets>
    <sheet name="Resumen Propuesta PPIP 2017 " sheetId="33" r:id="rId1"/>
    <sheet name=" PROAGUA APAUR (Urbano)" sheetId="21" r:id="rId2"/>
    <sheet name=" PROAGUA APARURAL (Rural) " sheetId="22" r:id="rId3"/>
    <sheet name="PROAGUA Agua Limpia " sheetId="6" r:id="rId4"/>
    <sheet name="Cultura del Agua  (2)" sheetId="41" r:id="rId5"/>
    <sheet name="Estudios y Proyectos" sheetId="18" r:id="rId6"/>
    <sheet name="Prog. Estatal" sheetId="35" r:id="rId7"/>
    <sheet name="Presa Cierre" sheetId="39" r:id="rId8"/>
    <sheet name="Presa Cortina" sheetId="40" r:id="rId9"/>
  </sheets>
  <definedNames>
    <definedName name="_xlnm.Print_Area" localSheetId="2">' PROAGUA APARURAL (Rural) '!$A$1:$M$31</definedName>
    <definedName name="_xlnm.Print_Area" localSheetId="1">' PROAGUA APAUR (Urbano)'!$A$1:$M$19</definedName>
    <definedName name="_xlnm.Print_Area" localSheetId="4">'Cultura del Agua  (2)'!$A$1:$M$19</definedName>
    <definedName name="_xlnm.Print_Area" localSheetId="5">'Estudios y Proyectos'!$A$1:$M$16</definedName>
    <definedName name="_xlnm.Print_Area" localSheetId="7">'Presa Cierre'!$A$1:$M$15</definedName>
    <definedName name="_xlnm.Print_Area" localSheetId="8">'Presa Cortina'!$A$1:$M$15</definedName>
    <definedName name="_xlnm.Print_Area" localSheetId="3">'PROAGUA Agua Limpia '!$A$1:$M$20</definedName>
    <definedName name="_xlnm.Print_Area" localSheetId="6">'Prog. Estatal'!$A$1:$M$41</definedName>
    <definedName name="_xlnm.Print_Area" localSheetId="0">'Resumen Propuesta PPIP 2017 '!$A$1:$I$19</definedName>
    <definedName name="_xlnm.Print_Titles" localSheetId="2">' PROAGUA APARURAL (Rural) '!$1:$11</definedName>
    <definedName name="_xlnm.Print_Titles" localSheetId="1">' PROAGUA APAUR (Urbano)'!$1:$11</definedName>
    <definedName name="_xlnm.Print_Titles" localSheetId="6">'Prog. Estatal'!$1:$11</definedName>
  </definedNames>
  <calcPr calcId="152511"/>
</workbook>
</file>

<file path=xl/calcChain.xml><?xml version="1.0" encoding="utf-8"?>
<calcChain xmlns="http://schemas.openxmlformats.org/spreadsheetml/2006/main">
  <c r="B15" i="33" l="1"/>
  <c r="B14" i="33"/>
  <c r="I15" i="18"/>
  <c r="J15" i="18"/>
  <c r="J14" i="18"/>
  <c r="H15" i="18"/>
  <c r="K18" i="41"/>
  <c r="H18" i="41"/>
  <c r="C14" i="33" s="1"/>
  <c r="I18" i="41"/>
  <c r="D14" i="33" s="1"/>
  <c r="J13" i="41"/>
  <c r="I13" i="41"/>
  <c r="H13" i="41"/>
  <c r="J18" i="41" l="1"/>
  <c r="E14" i="33" s="1"/>
  <c r="I15" i="40"/>
  <c r="J15" i="40"/>
  <c r="H15" i="40"/>
  <c r="I15" i="39"/>
  <c r="J15" i="39"/>
  <c r="H15" i="39"/>
  <c r="J13" i="40"/>
  <c r="I13" i="40"/>
  <c r="H13" i="40"/>
  <c r="J13" i="39"/>
  <c r="I13" i="39"/>
  <c r="H13" i="39"/>
  <c r="K27" i="22" l="1"/>
  <c r="K39" i="35" l="1"/>
  <c r="K35" i="35"/>
  <c r="K30" i="35"/>
  <c r="K40" i="35" l="1"/>
  <c r="G16" i="33" s="1"/>
  <c r="B16" i="33"/>
  <c r="J20" i="35" l="1"/>
  <c r="I20" i="35"/>
  <c r="J19" i="35"/>
  <c r="I19" i="35"/>
  <c r="J15" i="35"/>
  <c r="I15" i="35"/>
  <c r="H30" i="35" l="1"/>
  <c r="J27" i="35"/>
  <c r="J28" i="35"/>
  <c r="J29" i="35"/>
  <c r="I27" i="35"/>
  <c r="I28" i="35"/>
  <c r="I29" i="35"/>
  <c r="J26" i="35"/>
  <c r="I26" i="35"/>
  <c r="J22" i="35"/>
  <c r="J23" i="35"/>
  <c r="I22" i="35"/>
  <c r="I23" i="35"/>
  <c r="H39" i="35" l="1"/>
  <c r="J38" i="35"/>
  <c r="J37" i="35"/>
  <c r="I38" i="35"/>
  <c r="I37" i="35"/>
  <c r="H35" i="35"/>
  <c r="J33" i="35"/>
  <c r="I33" i="35"/>
  <c r="J32" i="35"/>
  <c r="I32" i="35"/>
  <c r="J21" i="35"/>
  <c r="J30" i="35" s="1"/>
  <c r="I21" i="35"/>
  <c r="I30" i="35" s="1"/>
  <c r="J13" i="35"/>
  <c r="I13" i="35"/>
  <c r="H13" i="35"/>
  <c r="H41" i="35" l="1"/>
  <c r="C16" i="33" s="1"/>
  <c r="I39" i="35"/>
  <c r="I41" i="35" s="1"/>
  <c r="E16" i="33" s="1"/>
  <c r="I35" i="35"/>
  <c r="J35" i="35"/>
  <c r="J39" i="35"/>
  <c r="J41" i="35" s="1"/>
  <c r="F16" i="33" s="1"/>
  <c r="F19" i="33" s="1"/>
  <c r="B13" i="33" l="1"/>
  <c r="B12" i="33"/>
  <c r="B19" i="33" l="1"/>
  <c r="K16" i="21"/>
  <c r="G11" i="33" s="1"/>
  <c r="I24" i="22"/>
  <c r="I23" i="22"/>
  <c r="J21" i="22"/>
  <c r="I21" i="22"/>
  <c r="J16" i="22"/>
  <c r="I16" i="22"/>
  <c r="J15" i="22"/>
  <c r="I15" i="22"/>
  <c r="I14" i="22"/>
  <c r="J13" i="22"/>
  <c r="I13" i="22"/>
  <c r="J29" i="22" l="1"/>
  <c r="I29" i="22"/>
  <c r="J25" i="22"/>
  <c r="I25" i="22"/>
  <c r="H26" i="22" l="1"/>
  <c r="H19" i="22"/>
  <c r="H31" i="22" l="1"/>
  <c r="C12" i="33" s="1"/>
  <c r="I19" i="22"/>
  <c r="J19" i="22"/>
  <c r="H20" i="6" l="1"/>
  <c r="C13" i="33" s="1"/>
  <c r="J14" i="6"/>
  <c r="I14" i="6"/>
  <c r="J13" i="6"/>
  <c r="I13" i="6"/>
  <c r="K15" i="18" l="1"/>
  <c r="K20" i="6"/>
  <c r="G13" i="33" s="1"/>
  <c r="J30" i="22" l="1"/>
  <c r="I30" i="22"/>
  <c r="G12" i="33"/>
  <c r="I26" i="22" l="1"/>
  <c r="I31" i="22" s="1"/>
  <c r="D12" i="33" s="1"/>
  <c r="J26" i="22"/>
  <c r="J31" i="22" s="1"/>
  <c r="E12" i="33" s="1"/>
  <c r="K17" i="21" l="1"/>
  <c r="I16" i="21" l="1"/>
  <c r="I19" i="21" s="1"/>
  <c r="H16" i="21"/>
  <c r="H19" i="21" s="1"/>
  <c r="C11" i="33" l="1"/>
  <c r="D11" i="33"/>
  <c r="J16" i="21"/>
  <c r="J19" i="21" s="1"/>
  <c r="E11" i="33" l="1"/>
  <c r="C19" i="33"/>
  <c r="J13" i="18"/>
  <c r="I13" i="18"/>
  <c r="H13" i="18"/>
  <c r="J20" i="6" l="1"/>
  <c r="E13" i="33" s="1"/>
  <c r="E19" i="33" s="1"/>
  <c r="I20" i="6"/>
  <c r="D13" i="33" s="1"/>
  <c r="D19" i="33" s="1"/>
</calcChain>
</file>

<file path=xl/sharedStrings.xml><?xml version="1.0" encoding="utf-8"?>
<sst xmlns="http://schemas.openxmlformats.org/spreadsheetml/2006/main" count="491" uniqueCount="173">
  <si>
    <t>COMISIÓN ESTATAL DEL AGUA DE JALISCO</t>
  </si>
  <si>
    <t>SECRETARIA DE INFRAESTRUCTURA Y OBRA PÚBLICA</t>
  </si>
  <si>
    <t>DEPENDENCIA</t>
  </si>
  <si>
    <t>COMISIÓN  ESTATAL  DEL AGUA DE JALISCO</t>
  </si>
  <si>
    <t>ORGANISMO</t>
  </si>
  <si>
    <t>No.</t>
  </si>
  <si>
    <t>Programa Presupuestario</t>
  </si>
  <si>
    <t>Dependencia Ejecutora</t>
  </si>
  <si>
    <t>Clave Presupuestal</t>
  </si>
  <si>
    <t>Municipio</t>
  </si>
  <si>
    <t>Localidad</t>
  </si>
  <si>
    <t>Nombre de la Obra</t>
  </si>
  <si>
    <t>Inversión           Federal</t>
  </si>
  <si>
    <t>Inversión
Estatal</t>
  </si>
  <si>
    <t>Número de Beneficiarios</t>
  </si>
  <si>
    <t>Fechas Programadas</t>
  </si>
  <si>
    <t>Nombre</t>
  </si>
  <si>
    <t>Inicio</t>
  </si>
  <si>
    <t>Término</t>
  </si>
  <si>
    <t>203 Gestión Integral de los Recursos Hídricos</t>
  </si>
  <si>
    <t>CEA</t>
  </si>
  <si>
    <t>TOTAL</t>
  </si>
  <si>
    <t xml:space="preserve">Inversión 
Total </t>
  </si>
  <si>
    <t>Inversión 
Federal</t>
  </si>
  <si>
    <t>Inversión 
Estatal</t>
  </si>
  <si>
    <t>Agua Potable</t>
  </si>
  <si>
    <t>Poncitlán</t>
  </si>
  <si>
    <t>Total Global</t>
  </si>
  <si>
    <t>Inversión 
Total</t>
  </si>
  <si>
    <t>Inversión           Total</t>
  </si>
  <si>
    <t>Varios</t>
  </si>
  <si>
    <t>Varias</t>
  </si>
  <si>
    <t xml:space="preserve"> </t>
  </si>
  <si>
    <t>Inversión               Federal</t>
  </si>
  <si>
    <t>Inversión              Estatal</t>
  </si>
  <si>
    <t>des. Anexo tec.</t>
  </si>
  <si>
    <t>CULTURA DEL AGUA 2013</t>
  </si>
  <si>
    <t>05 10 4156 00</t>
  </si>
  <si>
    <t>Contribuir a consolidar la participación de los usuarios, la sociedad organizada y los ciudadanos en el manejo del agua y promover la cultura de su buen uso, a través de la concertación y promoción de acciones educativas y culturales en coordinación con los ayuntamientos, para difundir la importancia del recurso hídrico en el bienestar social, en el desarrollo económico y la preservación de la riqueza ecológica, para lograr el desarrollo humano sustentable del Estado.</t>
  </si>
  <si>
    <t>Espacios de Cultura del Agua</t>
  </si>
  <si>
    <t>Formación de Competencias</t>
  </si>
  <si>
    <t>Eventos</t>
  </si>
  <si>
    <t>San Martín Hidalgo</t>
  </si>
  <si>
    <t>Material Didáctico</t>
  </si>
  <si>
    <t>Tequesquite</t>
  </si>
  <si>
    <t xml:space="preserve">06023 4156 </t>
  </si>
  <si>
    <t>Total Agua Potable</t>
  </si>
  <si>
    <t>Zapotlanejo</t>
  </si>
  <si>
    <t>Alcantarillado / Saneamiento</t>
  </si>
  <si>
    <t>SUB TOTAL ALCANTARILLADO / SANEAMIENTO</t>
  </si>
  <si>
    <t>Supervisión Técnica</t>
  </si>
  <si>
    <t>Contraloría Social</t>
  </si>
  <si>
    <t xml:space="preserve">                          SECRETARIA DE INFRAESTRUCTURA Y OBRA PÚBLICA</t>
  </si>
  <si>
    <t xml:space="preserve">            COMISIÓN  ESTATAL  DEL AGUA DE JALISCO</t>
  </si>
  <si>
    <t>Programa de Gobierno</t>
  </si>
  <si>
    <t>El Pozo</t>
  </si>
  <si>
    <t>Comisión Estatal del  Agua de Jalisco</t>
  </si>
  <si>
    <t>Programa/Proyecto</t>
  </si>
  <si>
    <t>No. Acciones</t>
  </si>
  <si>
    <t>Estructura Financiera</t>
  </si>
  <si>
    <t>Total</t>
  </si>
  <si>
    <t>Federal</t>
  </si>
  <si>
    <t>Estatal</t>
  </si>
  <si>
    <t>Beneficiarios</t>
  </si>
  <si>
    <t>APAUR (Urbano)</t>
  </si>
  <si>
    <t>APARURAL (Rural)</t>
  </si>
  <si>
    <t>AAL (Agua Limpia)</t>
  </si>
  <si>
    <t>Cultura del Agua</t>
  </si>
  <si>
    <t>Total General</t>
  </si>
  <si>
    <t xml:space="preserve">06023 4156  </t>
  </si>
  <si>
    <t>Reposición de equipo de desinfección.</t>
  </si>
  <si>
    <t xml:space="preserve">Monitoreo de cloro libre residual  </t>
  </si>
  <si>
    <t xml:space="preserve">Suministro de plata coloidal </t>
  </si>
  <si>
    <t xml:space="preserve">Suministro de hipoclorito de calcio </t>
  </si>
  <si>
    <t>Operativos preventivos de saneamiento básico.</t>
  </si>
  <si>
    <t>Protección de fuentes de abastecimiento.</t>
  </si>
  <si>
    <t>Instalación de caseta de desinfección.</t>
  </si>
  <si>
    <t>0.02% Órgano Estatal de Control.</t>
  </si>
  <si>
    <t>Programa Presupuestario de Inversión Pública 2017</t>
  </si>
  <si>
    <t>PROAGUA APAUR (Urbano)</t>
  </si>
  <si>
    <t>PROAGUA APARURAL (Rural)</t>
  </si>
  <si>
    <t xml:space="preserve"> PROAGUA AAL (Agua Limpia) </t>
  </si>
  <si>
    <t>Sub Total Agua Potable</t>
  </si>
  <si>
    <t>Yahualica de González Gallo</t>
  </si>
  <si>
    <t xml:space="preserve">Ojuelos </t>
  </si>
  <si>
    <t xml:space="preserve">Matanzas </t>
  </si>
  <si>
    <t xml:space="preserve">Talpa de Allende </t>
  </si>
  <si>
    <t xml:space="preserve">Tomatlán </t>
  </si>
  <si>
    <t>Chalpicote</t>
  </si>
  <si>
    <t>La Zapotera</t>
  </si>
  <si>
    <t>Agua Caliente</t>
  </si>
  <si>
    <t>Los Tepetates</t>
  </si>
  <si>
    <t xml:space="preserve">La Mesa </t>
  </si>
  <si>
    <t xml:space="preserve">Acatlán de Juárez </t>
  </si>
  <si>
    <t xml:space="preserve">San Pedro Valencia </t>
  </si>
  <si>
    <t xml:space="preserve">Desarrollo Institucional </t>
  </si>
  <si>
    <t xml:space="preserve">Monitoreo Años Anteriores </t>
  </si>
  <si>
    <t>Equipamiento, electrificación y línea de conducción de pozo profundo Agustín Yáñez (5 lps) en la cabecera municipal de Yahualica de González Gallo.</t>
  </si>
  <si>
    <t>Atención Social</t>
  </si>
  <si>
    <t>Construcción de la Presa Derivadora Purgatorio.</t>
  </si>
  <si>
    <t xml:space="preserve">Quitupán </t>
  </si>
  <si>
    <t>Quitupán</t>
  </si>
  <si>
    <t>San Jerónimo (Los Barbosa)</t>
  </si>
  <si>
    <t>Programa Presupuestario de Inversión Pública (PPIP) 2017</t>
  </si>
  <si>
    <t>Proyecto y construcción de planta potabilizadora para un gasto de 12 lps.</t>
  </si>
  <si>
    <t>Sustitución de red de agua potable, en la zona centro de la cabecera municipal, incluye 923 tomas domiciliarias, (primera etapa).</t>
  </si>
  <si>
    <t>Sustitución y ampliación del sistema de agua potable, zona I, incluye 379 tomas domiciliarias, (primera etapa).</t>
  </si>
  <si>
    <t>Tercera etapa de sectorización de red de distribución, en la zona centro de la cabecera municipal de Pihuamo.</t>
  </si>
  <si>
    <t>Construcción y ampliación de sistema de alcantarillado sanitario y 41 descargas domiciliarias, (primera etapa).</t>
  </si>
  <si>
    <t>Construcción de alcantarillado sanitario y 410 descargas domiciliarias, (primera etapa).</t>
  </si>
  <si>
    <t>Alcantarillado</t>
  </si>
  <si>
    <t>Tepatitlán de Morelos</t>
  </si>
  <si>
    <t>Tapalpa</t>
  </si>
  <si>
    <t>San Miguel el Alto</t>
  </si>
  <si>
    <t>Ojuelos de Jalisco</t>
  </si>
  <si>
    <t>Pihuamo</t>
  </si>
  <si>
    <t>Inversión              Municipal</t>
  </si>
  <si>
    <t>Sub Total Alcantarillado</t>
  </si>
  <si>
    <t>Villa Corona</t>
  </si>
  <si>
    <t>Programa Estatal</t>
  </si>
  <si>
    <t xml:space="preserve">Proyecto y construcción de pretratamiento, adecuación de emisor, construcción de colector y rehabilitación de planta de tratamiento de aguas residuales para 40 lps. </t>
  </si>
  <si>
    <t>Rehabilitación y ampliación de planta de tratamiento de aguas residuales de 5 a 10 lps</t>
  </si>
  <si>
    <t xml:space="preserve">Villa Guerrero </t>
  </si>
  <si>
    <t>Sub Total Saneamiento</t>
  </si>
  <si>
    <t>Rehabilitación del sistema de agua potable, primera etapa.</t>
  </si>
  <si>
    <t>Proyecto y construcción de planta potabilizadora</t>
  </si>
  <si>
    <t>Jilotlán de los Dolores</t>
  </si>
  <si>
    <t>El Rodeo</t>
  </si>
  <si>
    <t>General Joaquín Amaro (Los Sauces)</t>
  </si>
  <si>
    <t>El Ramireño</t>
  </si>
  <si>
    <t>El Sabino</t>
  </si>
  <si>
    <t>Huejuquilla el Alto</t>
  </si>
  <si>
    <t>Tenzompa</t>
  </si>
  <si>
    <t>Tolimán</t>
  </si>
  <si>
    <t>Las Canoas</t>
  </si>
  <si>
    <t>Santa Elena</t>
  </si>
  <si>
    <t>San Pedro Toxín</t>
  </si>
  <si>
    <t>Ampliación de la red de distribución, incluye 238 tomas domiciliarias y tanque.</t>
  </si>
  <si>
    <t>Línea de conducción, tanque y red de distribución, incluye 40 tomas domiciliarias.</t>
  </si>
  <si>
    <t>Construcción de red de drenaje sanitario en calle Juan Pablo II.</t>
  </si>
  <si>
    <t>Construcción de drenaje sanitario en calle Emiliano Zapata y Francisco I Madero.</t>
  </si>
  <si>
    <t>Sustitución de línea de conducción de agua, de la obra de toma La Campana a la potabilizadora.</t>
  </si>
  <si>
    <t>Construcción de línea de conducción, tanque y red de distribución, incluye 424 tomas.</t>
  </si>
  <si>
    <t>Ampliación de la Red de distribución, incluye 331 tomas domiciliarias y tanque.</t>
  </si>
  <si>
    <t>Suministro de insumos (tubería, bentonita, etc.) para perforación de pozo profundo.</t>
  </si>
  <si>
    <t>Construcción de red de alcantarillado sanitario incluye 164 descargas domiciliarias y colectores Tepetates y La Mesa, hasta colectores existentes en la cabecera municipal.</t>
  </si>
  <si>
    <t xml:space="preserve">Construcción de red de distribución, 20 tomas domiciliarias y tanque, (primera de dos etapas). </t>
  </si>
  <si>
    <t xml:space="preserve">Construcción de la red de alcantarillado sanitario, incluye 35 descargas domiciliarias,  construcción, electrificación y equipamiento de cárcamo de bombeo, incluye línea de impulsión, (segunda de tres etapas). </t>
  </si>
  <si>
    <t>Ampliación del colector Independencia y construcción de sub - colector marginal derecho al Río Quitupán, incluye 22 descargas domiciliarias, (segunda de tres etapas).</t>
  </si>
  <si>
    <t>Proyecto y construcción de planta de tratamiento de aguas residuales para 1 lps, e interconexión.</t>
  </si>
  <si>
    <t xml:space="preserve">Estudios y Proyectos </t>
  </si>
  <si>
    <t>Municipal</t>
  </si>
  <si>
    <t>4´400,000</t>
  </si>
  <si>
    <t xml:space="preserve">Presa Derivadora Purgaatorio (Cierre Contrato 1ra Etapa ) </t>
  </si>
  <si>
    <t>Zapotlanejo e Ixtlahuacán del Río</t>
  </si>
  <si>
    <t>Presa Derivadora (Ciere de contrato primera etapa).</t>
  </si>
  <si>
    <t>Presa Derivadora (Cortina primera etapa).</t>
  </si>
  <si>
    <t>Presa Derivadora Purgatorio 
(Cierre Contrato 1ra Etapa )</t>
  </si>
  <si>
    <t>Presa Derivadora Purgatorio
(Cortina 1ra Etapa)</t>
  </si>
  <si>
    <t xml:space="preserve">Ixtlahuacan del Río </t>
  </si>
  <si>
    <t>Construcción de redes de drenaje, en Leopoldo Ortiz y Colector Belén.</t>
  </si>
  <si>
    <t>Saneamiento</t>
  </si>
  <si>
    <t>Ocotlán</t>
  </si>
  <si>
    <t xml:space="preserve">Presa Derivadora Purgatorio (Cortina 1ra Etapa ) </t>
  </si>
  <si>
    <t>Construcción de la segunda etapa del acuaférico e interconexiones con ramales de distribución y construcción de línea de conducción a tanques de planta potabilizadora, en Los Viveros, con una longitud de 9 km, con tubería de 14 a 6 pulgadas de diámetro.</t>
  </si>
  <si>
    <t>Obra de captación superficial y construcción de desarenador La Suiza.</t>
  </si>
  <si>
    <t xml:space="preserve">06023 4155 </t>
  </si>
  <si>
    <t>06023 4153</t>
  </si>
  <si>
    <t>06023 4152</t>
  </si>
  <si>
    <t>06023 4156</t>
  </si>
  <si>
    <t>Inversión              Federal</t>
  </si>
  <si>
    <t>Estudios y Proyectos</t>
  </si>
  <si>
    <t xml:space="preserve">Estudios y proyectos ejecutivos para obra pública, en el Estado el Jalisco.
- Formulación de la metodología para evaluar y revisar el desarrollo de programas y acciones hídricas.
- Desarrollo metodológico del muestreo, análisis y revisión de los aspectos físicos y químicos del agua                             
en las cuencas de los ríos de la entidad.
- Estudio para la determinación de las fuentes de abastecimiento complementarias al rio Santiago.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</si>
</sst>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[Red]\-#,##0.00\ "/>
    <numFmt numFmtId="166" formatCode="_-[$€-2]* #,##0.00_-;\-[$€-2]* #,##0.00_-;_-[$€-2]* &quot;-&quot;??_-"/>
    <numFmt numFmtId="167" formatCode="_-&quot;$&quot;* #,##0_-;\-&quot;$&quot;* #,##0_-;_-&quot;$&quot;* &quot;-&quot;??_-;_-@_-"/>
    <numFmt numFmtId="168" formatCode="[$$-80A]#,##0"/>
    <numFmt numFmtId="169" formatCode="#,##0.00_ ;\-#,##0.00\ "/>
    <numFmt numFmtId="170" formatCode="[$$-80A]#,##0.00"/>
  </numFmts>
  <fonts count="38" x14ac:knownFonts="1">
    <font>
      <sz val="10"/>
      <name val="Arial"/>
    </font>
    <font>
      <sz val="10"/>
      <name val="Arial"/>
      <family val="2"/>
    </font>
    <font>
      <b/>
      <sz val="12"/>
      <name val="Tahoma"/>
      <family val="2"/>
    </font>
    <font>
      <sz val="8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b/>
      <sz val="20"/>
      <color theme="5" tint="-0.499984740745262"/>
      <name val="Tahoma"/>
      <family val="2"/>
    </font>
    <font>
      <b/>
      <sz val="12"/>
      <color theme="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Arial"/>
      <family val="2"/>
    </font>
    <font>
      <sz val="11"/>
      <color theme="1"/>
      <name val="Tahoma"/>
      <family val="2"/>
    </font>
    <font>
      <sz val="11"/>
      <color indexed="8"/>
      <name val="Tahoma"/>
      <family val="2"/>
    </font>
    <font>
      <sz val="8"/>
      <color indexed="9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b/>
      <sz val="11"/>
      <color rgb="FF002060"/>
      <name val="Tahoma"/>
      <family val="2"/>
    </font>
    <font>
      <b/>
      <sz val="11"/>
      <color rgb="FFFF0000"/>
      <name val="Tahoma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color indexed="9"/>
      <name val="Tahoma"/>
      <family val="2"/>
    </font>
    <font>
      <b/>
      <sz val="8"/>
      <name val="Tahoma"/>
      <family val="2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0"/>
      <name val="Tahoma"/>
      <family val="2"/>
    </font>
    <font>
      <b/>
      <sz val="10"/>
      <name val="Tahoma"/>
      <family val="2"/>
    </font>
    <font>
      <sz val="9"/>
      <color theme="1"/>
      <name val="Tahoma"/>
      <family val="2"/>
    </font>
    <font>
      <b/>
      <sz val="7"/>
      <name val="Tahoma"/>
      <family val="2"/>
    </font>
    <font>
      <b/>
      <sz val="26"/>
      <name val="Tahoma"/>
      <family val="2"/>
    </font>
    <font>
      <b/>
      <sz val="14"/>
      <name val="Tahoma"/>
      <family val="2"/>
    </font>
    <font>
      <sz val="8"/>
      <color theme="1"/>
      <name val="Tahoma"/>
      <family val="2"/>
    </font>
    <font>
      <sz val="10"/>
      <color theme="0"/>
      <name val="Tahoma"/>
      <family val="2"/>
    </font>
    <font>
      <sz val="14"/>
      <name val="Tahoma"/>
      <family val="2"/>
    </font>
    <font>
      <sz val="9"/>
      <color theme="0"/>
      <name val="Tahoma"/>
      <family val="2"/>
    </font>
    <font>
      <b/>
      <sz val="2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9">
    <xf numFmtId="0" fontId="0" fillId="0" borderId="0"/>
    <xf numFmtId="4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4" fontId="11" fillId="0" borderId="0" xfId="1" applyNumberFormat="1" applyFont="1" applyFill="1" applyBorder="1" applyAlignment="1">
      <alignment horizontal="right" vertical="center" wrapText="1"/>
    </xf>
    <xf numFmtId="164" fontId="15" fillId="0" borderId="0" xfId="1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164" fontId="17" fillId="0" borderId="0" xfId="1" applyNumberFormat="1" applyFont="1" applyFill="1" applyBorder="1" applyAlignment="1">
      <alignment horizontal="right"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20" fillId="4" borderId="0" xfId="0" applyFont="1" applyFill="1" applyBorder="1" applyAlignment="1">
      <alignment vertical="center"/>
    </xf>
    <xf numFmtId="4" fontId="21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4" fontId="21" fillId="0" borderId="0" xfId="32" applyNumberFormat="1" applyFont="1" applyFill="1" applyBorder="1" applyAlignment="1">
      <alignment vertical="center"/>
    </xf>
    <xf numFmtId="0" fontId="3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Border="1"/>
    <xf numFmtId="0" fontId="14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7" fontId="21" fillId="4" borderId="10" xfId="1" applyNumberFormat="1" applyFont="1" applyFill="1" applyBorder="1" applyAlignment="1">
      <alignment vertical="center" wrapText="1"/>
    </xf>
    <xf numFmtId="167" fontId="21" fillId="4" borderId="11" xfId="1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4" fontId="21" fillId="0" borderId="0" xfId="3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0" xfId="0" applyFont="1" applyBorder="1"/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" fontId="3" fillId="0" borderId="0" xfId="26" applyNumberFormat="1" applyFont="1" applyBorder="1" applyAlignment="1">
      <alignment horizontal="center" vertical="center"/>
    </xf>
    <xf numFmtId="0" fontId="26" fillId="0" borderId="9" xfId="23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23" applyFont="1" applyFill="1" applyBorder="1" applyAlignment="1"/>
    <xf numFmtId="0" fontId="3" fillId="0" borderId="0" xfId="23" applyFont="1" applyFill="1" applyBorder="1" applyAlignment="1">
      <alignment horizontal="center" vertical="center"/>
    </xf>
    <xf numFmtId="0" fontId="3" fillId="0" borderId="0" xfId="23" applyFont="1" applyFill="1" applyBorder="1" applyAlignment="1">
      <alignment vertical="center"/>
    </xf>
    <xf numFmtId="0" fontId="3" fillId="0" borderId="0" xfId="23" applyFont="1" applyFill="1" applyBorder="1" applyAlignment="1">
      <alignment horizontal="center"/>
    </xf>
    <xf numFmtId="0" fontId="2" fillId="0" borderId="0" xfId="23" applyFont="1" applyFill="1" applyAlignment="1">
      <alignment horizontal="center"/>
    </xf>
    <xf numFmtId="0" fontId="3" fillId="0" borderId="0" xfId="23" applyFont="1" applyBorder="1" applyAlignment="1"/>
    <xf numFmtId="0" fontId="20" fillId="0" borderId="0" xfId="23" applyFont="1" applyFill="1" applyBorder="1" applyAlignment="1">
      <alignment vertical="center"/>
    </xf>
    <xf numFmtId="0" fontId="20" fillId="0" borderId="0" xfId="23" applyFont="1" applyFill="1" applyBorder="1" applyAlignment="1">
      <alignment horizontal="center" vertical="center"/>
    </xf>
    <xf numFmtId="4" fontId="21" fillId="0" borderId="0" xfId="33" applyNumberFormat="1" applyFont="1" applyFill="1" applyBorder="1" applyAlignment="1">
      <alignment horizontal="center" vertical="center"/>
    </xf>
    <xf numFmtId="4" fontId="21" fillId="0" borderId="0" xfId="33" applyNumberFormat="1" applyFont="1" applyFill="1" applyBorder="1" applyAlignment="1">
      <alignment horizontal="right" vertical="center"/>
    </xf>
    <xf numFmtId="0" fontId="14" fillId="0" borderId="0" xfId="23" applyFont="1" applyFill="1" applyBorder="1" applyAlignment="1">
      <alignment horizontal="right" vertical="center"/>
    </xf>
    <xf numFmtId="0" fontId="8" fillId="0" borderId="0" xfId="23" applyFont="1" applyFill="1" applyBorder="1" applyAlignment="1">
      <alignment horizontal="center" vertical="center" wrapText="1"/>
    </xf>
    <xf numFmtId="0" fontId="14" fillId="0" borderId="0" xfId="23" applyFont="1" applyFill="1" applyBorder="1" applyAlignment="1">
      <alignment horizontal="right"/>
    </xf>
    <xf numFmtId="0" fontId="21" fillId="0" borderId="8" xfId="23" applyFont="1" applyFill="1" applyBorder="1" applyAlignment="1">
      <alignment horizontal="center"/>
    </xf>
    <xf numFmtId="0" fontId="3" fillId="0" borderId="8" xfId="23" applyFont="1" applyFill="1" applyBorder="1" applyAlignment="1">
      <alignment horizontal="center"/>
    </xf>
    <xf numFmtId="0" fontId="3" fillId="0" borderId="0" xfId="23" applyFont="1" applyBorder="1"/>
    <xf numFmtId="0" fontId="13" fillId="0" borderId="0" xfId="23" applyFont="1" applyFill="1" applyBorder="1" applyAlignment="1">
      <alignment wrapText="1"/>
    </xf>
    <xf numFmtId="0" fontId="3" fillId="0" borderId="0" xfId="23" applyFont="1" applyBorder="1" applyAlignment="1">
      <alignment horizontal="center" vertical="center"/>
    </xf>
    <xf numFmtId="0" fontId="3" fillId="0" borderId="0" xfId="23" applyFont="1" applyBorder="1" applyAlignment="1">
      <alignment horizontal="center"/>
    </xf>
    <xf numFmtId="0" fontId="21" fillId="0" borderId="0" xfId="32" applyFont="1" applyBorder="1" applyAlignment="1">
      <alignment horizontal="center"/>
    </xf>
    <xf numFmtId="0" fontId="2" fillId="0" borderId="0" xfId="32" applyFont="1" applyBorder="1" applyAlignment="1"/>
    <xf numFmtId="0" fontId="31" fillId="0" borderId="0" xfId="32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4" fontId="21" fillId="0" borderId="0" xfId="32" applyNumberFormat="1" applyFont="1" applyFill="1" applyBorder="1" applyAlignment="1">
      <alignment horizontal="left" vertical="center"/>
    </xf>
    <xf numFmtId="4" fontId="14" fillId="0" borderId="0" xfId="32" applyNumberFormat="1" applyFont="1" applyFill="1" applyBorder="1" applyAlignment="1">
      <alignment horizontal="center" vertical="center"/>
    </xf>
    <xf numFmtId="0" fontId="8" fillId="0" borderId="0" xfId="23" applyFont="1" applyFill="1" applyBorder="1" applyAlignment="1">
      <alignment vertical="center"/>
    </xf>
    <xf numFmtId="0" fontId="32" fillId="0" borderId="0" xfId="0" applyFont="1" applyBorder="1" applyAlignment="1"/>
    <xf numFmtId="0" fontId="8" fillId="0" borderId="0" xfId="0" applyFont="1" applyBorder="1" applyAlignment="1">
      <alignment horizontal="left"/>
    </xf>
    <xf numFmtId="0" fontId="22" fillId="2" borderId="5" xfId="0" applyFont="1" applyFill="1" applyBorder="1" applyAlignment="1">
      <alignment horizontal="center" vertical="center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17" fontId="3" fillId="0" borderId="5" xfId="0" applyNumberFormat="1" applyFont="1" applyFill="1" applyBorder="1" applyAlignment="1">
      <alignment horizontal="center" vertical="center"/>
    </xf>
    <xf numFmtId="0" fontId="14" fillId="0" borderId="0" xfId="0" applyFont="1"/>
    <xf numFmtId="4" fontId="34" fillId="0" borderId="0" xfId="0" applyNumberFormat="1" applyFont="1" applyBorder="1"/>
    <xf numFmtId="0" fontId="10" fillId="0" borderId="0" xfId="0" applyFont="1"/>
    <xf numFmtId="0" fontId="14" fillId="0" borderId="0" xfId="0" applyFont="1" applyAlignment="1">
      <alignment horizontal="center" vertical="center"/>
    </xf>
    <xf numFmtId="43" fontId="14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8" fillId="0" borderId="0" xfId="0" applyFont="1" applyBorder="1" applyAlignment="1"/>
    <xf numFmtId="0" fontId="2" fillId="0" borderId="0" xfId="0" applyFont="1" applyBorder="1" applyAlignment="1"/>
    <xf numFmtId="0" fontId="35" fillId="0" borderId="0" xfId="0" applyFont="1" applyBorder="1" applyAlignment="1"/>
    <xf numFmtId="0" fontId="3" fillId="0" borderId="0" xfId="0" applyFont="1" applyBorder="1" applyAlignment="1">
      <alignment wrapText="1"/>
    </xf>
    <xf numFmtId="0" fontId="21" fillId="0" borderId="0" xfId="0" applyFont="1" applyBorder="1" applyAlignment="1"/>
    <xf numFmtId="4" fontId="25" fillId="0" borderId="5" xfId="0" applyNumberFormat="1" applyFont="1" applyBorder="1" applyAlignment="1">
      <alignment horizontal="center" vertical="center"/>
    </xf>
    <xf numFmtId="167" fontId="29" fillId="0" borderId="5" xfId="1" applyNumberFormat="1" applyFont="1" applyFill="1" applyBorder="1" applyAlignment="1">
      <alignment horizontal="center" vertical="center" wrapText="1"/>
    </xf>
    <xf numFmtId="167" fontId="33" fillId="0" borderId="5" xfId="1" applyNumberFormat="1" applyFont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167" fontId="21" fillId="0" borderId="10" xfId="1" applyNumberFormat="1" applyFont="1" applyBorder="1" applyAlignment="1">
      <alignment vertical="center"/>
    </xf>
    <xf numFmtId="164" fontId="2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1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14" fillId="0" borderId="0" xfId="0" applyFont="1" applyFill="1" applyBorder="1"/>
    <xf numFmtId="4" fontId="3" fillId="0" borderId="5" xfId="0" applyNumberFormat="1" applyFont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7" fontId="14" fillId="0" borderId="0" xfId="0" applyNumberFormat="1" applyFont="1"/>
    <xf numFmtId="17" fontId="3" fillId="3" borderId="5" xfId="0" applyNumberFormat="1" applyFont="1" applyFill="1" applyBorder="1" applyAlignment="1">
      <alignment horizontal="center" vertical="center"/>
    </xf>
    <xf numFmtId="44" fontId="3" fillId="0" borderId="0" xfId="23" applyNumberFormat="1" applyFont="1" applyBorder="1" applyAlignment="1">
      <alignment horizontal="center"/>
    </xf>
    <xf numFmtId="0" fontId="2" fillId="0" borderId="0" xfId="23" applyFont="1" applyFill="1" applyBorder="1" applyAlignment="1"/>
    <xf numFmtId="3" fontId="3" fillId="0" borderId="5" xfId="26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167" fontId="21" fillId="0" borderId="11" xfId="1" applyNumberFormat="1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3" fillId="0" borderId="0" xfId="23" applyFont="1" applyFill="1" applyBorder="1" applyAlignment="1">
      <alignment wrapText="1"/>
    </xf>
    <xf numFmtId="4" fontId="33" fillId="0" borderId="0" xfId="23" applyNumberFormat="1" applyFont="1" applyFill="1" applyBorder="1" applyAlignment="1">
      <alignment wrapText="1"/>
    </xf>
    <xf numFmtId="0" fontId="30" fillId="0" borderId="16" xfId="29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3" fillId="0" borderId="0" xfId="26" applyFont="1" applyFill="1" applyBorder="1" applyAlignment="1">
      <alignment horizontal="center" vertical="center" wrapText="1"/>
    </xf>
    <xf numFmtId="0" fontId="3" fillId="0" borderId="12" xfId="26" applyFont="1" applyFill="1" applyBorder="1" applyAlignment="1">
      <alignment horizontal="center" vertical="center" wrapText="1"/>
    </xf>
    <xf numFmtId="3" fontId="27" fillId="0" borderId="0" xfId="26" applyNumberFormat="1" applyFont="1" applyFill="1" applyBorder="1" applyAlignment="1">
      <alignment horizontal="center" vertical="center" wrapText="1"/>
    </xf>
    <xf numFmtId="3" fontId="3" fillId="0" borderId="5" xfId="18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4" fontId="21" fillId="0" borderId="0" xfId="32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2" fillId="2" borderId="7" xfId="0" applyFont="1" applyFill="1" applyBorder="1" applyAlignment="1">
      <alignment horizontal="center" vertical="center" wrapText="1"/>
    </xf>
    <xf numFmtId="17" fontId="3" fillId="0" borderId="5" xfId="26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25" fillId="3" borderId="5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right" vertical="center" wrapText="1"/>
    </xf>
    <xf numFmtId="3" fontId="25" fillId="0" borderId="5" xfId="0" applyNumberFormat="1" applyFont="1" applyFill="1" applyBorder="1" applyAlignment="1">
      <alignment vertical="center" wrapText="1"/>
    </xf>
    <xf numFmtId="0" fontId="26" fillId="0" borderId="17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" fontId="21" fillId="0" borderId="8" xfId="32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7" fontId="25" fillId="0" borderId="6" xfId="35" applyNumberFormat="1" applyFont="1" applyFill="1" applyBorder="1" applyAlignment="1">
      <alignment horizontal="right" vertical="center" wrapText="1"/>
    </xf>
    <xf numFmtId="0" fontId="25" fillId="0" borderId="0" xfId="36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8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center" vertical="center"/>
    </xf>
    <xf numFmtId="17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/>
    <xf numFmtId="0" fontId="25" fillId="0" borderId="0" xfId="0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3" fontId="25" fillId="0" borderId="5" xfId="35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0" fontId="26" fillId="0" borderId="0" xfId="0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center"/>
    </xf>
    <xf numFmtId="3" fontId="3" fillId="0" borderId="5" xfId="35" applyNumberFormat="1" applyFont="1" applyFill="1" applyBorder="1" applyAlignment="1">
      <alignment horizontal="right" vertical="center" wrapText="1"/>
    </xf>
    <xf numFmtId="3" fontId="3" fillId="0" borderId="24" xfId="35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26" applyFont="1" applyBorder="1" applyAlignment="1">
      <alignment horizontal="center" vertical="center"/>
    </xf>
    <xf numFmtId="0" fontId="2" fillId="0" borderId="8" xfId="23" applyFont="1" applyFill="1" applyBorder="1" applyAlignment="1">
      <alignment horizontal="center" vertical="center" wrapText="1"/>
    </xf>
    <xf numFmtId="0" fontId="22" fillId="2" borderId="6" xfId="23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26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7" fontId="21" fillId="4" borderId="1" xfId="1" applyNumberFormat="1" applyFont="1" applyFill="1" applyBorder="1" applyAlignment="1">
      <alignment vertical="center" wrapText="1"/>
    </xf>
    <xf numFmtId="167" fontId="21" fillId="4" borderId="2" xfId="1" applyNumberFormat="1" applyFont="1" applyFill="1" applyBorder="1" applyAlignment="1">
      <alignment vertical="center" wrapText="1"/>
    </xf>
    <xf numFmtId="3" fontId="27" fillId="3" borderId="0" xfId="23" applyNumberFormat="1" applyFont="1" applyFill="1" applyBorder="1" applyAlignment="1">
      <alignment horizontal="center"/>
    </xf>
    <xf numFmtId="164" fontId="9" fillId="0" borderId="5" xfId="1" applyNumberFormat="1" applyFont="1" applyFill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right" vertical="center" wrapText="1"/>
    </xf>
    <xf numFmtId="3" fontId="12" fillId="0" borderId="5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64" fontId="34" fillId="0" borderId="0" xfId="0" applyNumberFormat="1" applyFont="1" applyFill="1"/>
    <xf numFmtId="0" fontId="28" fillId="0" borderId="9" xfId="0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26" applyFont="1" applyFill="1" applyBorder="1" applyAlignment="1">
      <alignment horizontal="center" vertical="center" wrapText="1"/>
    </xf>
    <xf numFmtId="3" fontId="25" fillId="3" borderId="5" xfId="1" applyNumberFormat="1" applyFont="1" applyFill="1" applyBorder="1" applyAlignment="1">
      <alignment horizontal="right" vertical="center" wrapText="1"/>
    </xf>
    <xf numFmtId="3" fontId="3" fillId="3" borderId="5" xfId="1" applyNumberFormat="1" applyFont="1" applyFill="1" applyBorder="1" applyAlignment="1">
      <alignment horizontal="right" vertical="center" wrapText="1"/>
    </xf>
    <xf numFmtId="17" fontId="3" fillId="0" borderId="5" xfId="26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26" applyFont="1" applyFill="1" applyBorder="1" applyAlignment="1">
      <alignment vertical="center" wrapText="1"/>
    </xf>
    <xf numFmtId="3" fontId="27" fillId="0" borderId="0" xfId="26" applyNumberFormat="1" applyFont="1" applyFill="1" applyBorder="1" applyAlignment="1">
      <alignment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 wrapText="1"/>
    </xf>
    <xf numFmtId="0" fontId="3" fillId="0" borderId="6" xfId="26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6" fillId="0" borderId="17" xfId="36" applyFont="1" applyFill="1" applyBorder="1" applyAlignment="1">
      <alignment horizontal="center" vertical="center"/>
    </xf>
    <xf numFmtId="0" fontId="3" fillId="0" borderId="5" xfId="36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4" fontId="3" fillId="0" borderId="0" xfId="23" applyNumberFormat="1" applyFont="1" applyBorder="1" applyAlignment="1">
      <alignment horizontal="center"/>
    </xf>
    <xf numFmtId="4" fontId="3" fillId="0" borderId="0" xfId="23" applyNumberFormat="1" applyFont="1" applyBorder="1"/>
    <xf numFmtId="17" fontId="3" fillId="0" borderId="5" xfId="0" applyNumberFormat="1" applyFont="1" applyBorder="1" applyAlignment="1">
      <alignment horizontal="center" vertical="center"/>
    </xf>
    <xf numFmtId="164" fontId="25" fillId="0" borderId="5" xfId="1" applyNumberFormat="1" applyFont="1" applyBorder="1" applyAlignment="1">
      <alignment horizontal="right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164" fontId="25" fillId="0" borderId="6" xfId="1" applyNumberFormat="1" applyFont="1" applyBorder="1" applyAlignment="1">
      <alignment horizontal="right" vertical="center" wrapText="1"/>
    </xf>
    <xf numFmtId="164" fontId="3" fillId="0" borderId="6" xfId="1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37" fontId="3" fillId="0" borderId="6" xfId="35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167" fontId="21" fillId="4" borderId="18" xfId="1" applyNumberFormat="1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right" vertical="center" wrapText="1"/>
    </xf>
    <xf numFmtId="168" fontId="21" fillId="0" borderId="2" xfId="0" applyNumberFormat="1" applyFont="1" applyFill="1" applyBorder="1" applyAlignment="1">
      <alignment horizontal="right" vertical="center" wrapText="1"/>
    </xf>
    <xf numFmtId="0" fontId="3" fillId="0" borderId="0" xfId="23" applyFont="1" applyFill="1" applyBorder="1" applyAlignment="1">
      <alignment wrapText="1"/>
    </xf>
    <xf numFmtId="170" fontId="21" fillId="0" borderId="18" xfId="0" applyNumberFormat="1" applyFont="1" applyFill="1" applyBorder="1" applyAlignment="1">
      <alignment horizontal="right" vertical="center" wrapText="1"/>
    </xf>
    <xf numFmtId="170" fontId="21" fillId="0" borderId="21" xfId="0" applyNumberFormat="1" applyFont="1" applyFill="1" applyBorder="1" applyAlignment="1">
      <alignment horizontal="right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horizontal="right" vertical="center" wrapText="1"/>
    </xf>
    <xf numFmtId="4" fontId="14" fillId="0" borderId="0" xfId="0" applyNumberFormat="1" applyFont="1"/>
    <xf numFmtId="4" fontId="14" fillId="0" borderId="5" xfId="0" applyNumberFormat="1" applyFont="1" applyBorder="1"/>
    <xf numFmtId="167" fontId="21" fillId="0" borderId="18" xfId="1" applyNumberFormat="1" applyFont="1" applyBorder="1" applyAlignment="1">
      <alignment vertical="center"/>
    </xf>
    <xf numFmtId="17" fontId="3" fillId="3" borderId="14" xfId="0" applyNumberFormat="1" applyFont="1" applyFill="1" applyBorder="1" applyAlignment="1">
      <alignment horizontal="center" vertical="center"/>
    </xf>
    <xf numFmtId="17" fontId="3" fillId="0" borderId="14" xfId="0" applyNumberFormat="1" applyFont="1" applyBorder="1" applyAlignment="1">
      <alignment horizontal="center" vertical="center"/>
    </xf>
    <xf numFmtId="0" fontId="3" fillId="0" borderId="0" xfId="18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18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4" fontId="14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0" fontId="28" fillId="0" borderId="16" xfId="0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167" fontId="21" fillId="0" borderId="21" xfId="1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26" xfId="0" applyNumberFormat="1" applyFont="1" applyFill="1" applyBorder="1" applyAlignment="1">
      <alignment horizontal="center" vertical="center"/>
    </xf>
    <xf numFmtId="3" fontId="27" fillId="0" borderId="27" xfId="0" applyNumberFormat="1" applyFont="1" applyFill="1" applyBorder="1" applyAlignment="1">
      <alignment horizontal="center" vertical="center"/>
    </xf>
    <xf numFmtId="3" fontId="34" fillId="0" borderId="0" xfId="0" applyNumberFormat="1" applyFont="1"/>
    <xf numFmtId="0" fontId="2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3" fontId="25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3" fontId="25" fillId="3" borderId="6" xfId="0" applyNumberFormat="1" applyFont="1" applyFill="1" applyBorder="1" applyAlignment="1">
      <alignment vertical="center" wrapText="1"/>
    </xf>
    <xf numFmtId="3" fontId="25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3" fontId="25" fillId="0" borderId="6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  <xf numFmtId="164" fontId="21" fillId="4" borderId="21" xfId="1" applyNumberFormat="1" applyFont="1" applyFill="1" applyBorder="1" applyAlignment="1">
      <alignment vertical="center" wrapText="1"/>
    </xf>
    <xf numFmtId="167" fontId="21" fillId="0" borderId="28" xfId="1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right" vertical="center"/>
    </xf>
    <xf numFmtId="3" fontId="14" fillId="0" borderId="0" xfId="0" applyNumberFormat="1" applyFont="1"/>
    <xf numFmtId="3" fontId="3" fillId="0" borderId="18" xfId="0" applyNumberFormat="1" applyFont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3" fontId="25" fillId="0" borderId="6" xfId="35" applyNumberFormat="1" applyFont="1" applyFill="1" applyBorder="1" applyAlignment="1">
      <alignment horizontal="right" vertical="center" wrapText="1"/>
    </xf>
    <xf numFmtId="3" fontId="25" fillId="0" borderId="25" xfId="35" applyNumberFormat="1" applyFont="1" applyFill="1" applyBorder="1" applyAlignment="1">
      <alignment horizontal="right" vertical="center" wrapText="1"/>
    </xf>
    <xf numFmtId="37" fontId="3" fillId="0" borderId="6" xfId="35" applyNumberFormat="1" applyFont="1" applyFill="1" applyBorder="1" applyAlignment="1">
      <alignment horizontal="right" vertical="center" wrapText="1"/>
    </xf>
    <xf numFmtId="37" fontId="3" fillId="0" borderId="25" xfId="35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0" xfId="23" applyFont="1" applyFill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6" xfId="36" applyNumberFormat="1" applyFont="1" applyBorder="1" applyAlignment="1">
      <alignment horizontal="center" vertical="center"/>
    </xf>
    <xf numFmtId="0" fontId="3" fillId="0" borderId="4" xfId="36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25" fillId="0" borderId="6" xfId="0" applyNumberFormat="1" applyFont="1" applyFill="1" applyBorder="1" applyAlignment="1">
      <alignment horizontal="left" vertical="center" wrapText="1"/>
    </xf>
    <xf numFmtId="3" fontId="25" fillId="0" borderId="25" xfId="0" applyNumberFormat="1" applyFont="1" applyFill="1" applyBorder="1" applyAlignment="1">
      <alignment horizontal="left" vertical="center" wrapText="1"/>
    </xf>
    <xf numFmtId="17" fontId="3" fillId="0" borderId="6" xfId="26" applyNumberFormat="1" applyFont="1" applyBorder="1" applyAlignment="1">
      <alignment horizontal="center" vertical="center"/>
    </xf>
    <xf numFmtId="17" fontId="3" fillId="0" borderId="4" xfId="26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26" applyFont="1" applyFill="1" applyBorder="1" applyAlignment="1">
      <alignment horizontal="center" vertical="center" wrapText="1"/>
    </xf>
    <xf numFmtId="0" fontId="3" fillId="0" borderId="4" xfId="26" applyFont="1" applyFill="1" applyBorder="1" applyAlignment="1">
      <alignment horizontal="center" vertical="center" wrapText="1"/>
    </xf>
    <xf numFmtId="3" fontId="25" fillId="3" borderId="6" xfId="1" applyNumberFormat="1" applyFont="1" applyFill="1" applyBorder="1" applyAlignment="1">
      <alignment vertical="center" wrapText="1"/>
    </xf>
    <xf numFmtId="3" fontId="25" fillId="3" borderId="4" xfId="1" applyNumberFormat="1" applyFont="1" applyFill="1" applyBorder="1" applyAlignment="1">
      <alignment vertical="center" wrapText="1"/>
    </xf>
    <xf numFmtId="3" fontId="3" fillId="3" borderId="6" xfId="1" applyNumberFormat="1" applyFont="1" applyFill="1" applyBorder="1" applyAlignment="1">
      <alignment horizontal="right" vertical="center" wrapText="1"/>
    </xf>
    <xf numFmtId="3" fontId="3" fillId="3" borderId="4" xfId="1" applyNumberFormat="1" applyFont="1" applyFill="1" applyBorder="1" applyAlignment="1">
      <alignment horizontal="right" vertical="center" wrapText="1"/>
    </xf>
    <xf numFmtId="0" fontId="3" fillId="0" borderId="6" xfId="26" applyFont="1" applyBorder="1" applyAlignment="1">
      <alignment horizontal="center" vertical="center"/>
    </xf>
    <xf numFmtId="0" fontId="3" fillId="0" borderId="4" xfId="26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25" fillId="0" borderId="4" xfId="0" applyNumberFormat="1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8" fillId="0" borderId="8" xfId="26" applyFont="1" applyFill="1" applyBorder="1" applyAlignment="1">
      <alignment horizontal="left" vertical="center" wrapText="1"/>
    </xf>
    <xf numFmtId="3" fontId="25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8" xfId="23" applyFont="1" applyFill="1" applyBorder="1" applyAlignment="1">
      <alignment horizontal="center" vertical="center" wrapText="1"/>
    </xf>
    <xf numFmtId="0" fontId="28" fillId="3" borderId="20" xfId="23" applyFont="1" applyFill="1" applyBorder="1" applyAlignment="1">
      <alignment horizontal="left" vertical="center" wrapText="1"/>
    </xf>
    <xf numFmtId="0" fontId="22" fillId="2" borderId="6" xfId="23" applyFont="1" applyFill="1" applyBorder="1" applyAlignment="1">
      <alignment horizontal="center" vertical="center" wrapText="1"/>
    </xf>
    <xf numFmtId="0" fontId="22" fillId="2" borderId="19" xfId="23" applyFont="1" applyFill="1" applyBorder="1" applyAlignment="1">
      <alignment horizontal="center" vertical="center" wrapText="1"/>
    </xf>
    <xf numFmtId="0" fontId="22" fillId="2" borderId="5" xfId="23" applyFont="1" applyFill="1" applyBorder="1" applyAlignment="1">
      <alignment horizontal="center" vertical="center" wrapText="1"/>
    </xf>
    <xf numFmtId="4" fontId="21" fillId="0" borderId="8" xfId="32" applyNumberFormat="1" applyFont="1" applyFill="1" applyBorder="1" applyAlignment="1">
      <alignment horizontal="right" vertical="center"/>
    </xf>
    <xf numFmtId="0" fontId="8" fillId="0" borderId="0" xfId="23" applyFont="1" applyFill="1" applyBorder="1" applyAlignment="1">
      <alignment horizontal="left" vertical="center" wrapText="1"/>
    </xf>
    <xf numFmtId="17" fontId="3" fillId="0" borderId="19" xfId="26" applyNumberFormat="1" applyFont="1" applyBorder="1" applyAlignment="1">
      <alignment horizontal="center" vertical="center"/>
    </xf>
    <xf numFmtId="0" fontId="3" fillId="0" borderId="19" xfId="26" applyFont="1" applyBorder="1" applyAlignment="1">
      <alignment horizontal="center" vertical="center"/>
    </xf>
    <xf numFmtId="0" fontId="3" fillId="0" borderId="19" xfId="26" applyFont="1" applyFill="1" applyBorder="1" applyAlignment="1">
      <alignment horizontal="center" vertical="center" wrapText="1"/>
    </xf>
    <xf numFmtId="3" fontId="25" fillId="3" borderId="6" xfId="1" applyNumberFormat="1" applyFont="1" applyFill="1" applyBorder="1" applyAlignment="1">
      <alignment horizontal="right" vertical="center" wrapText="1"/>
    </xf>
    <xf numFmtId="3" fontId="25" fillId="3" borderId="19" xfId="1" applyNumberFormat="1" applyFont="1" applyFill="1" applyBorder="1" applyAlignment="1">
      <alignment horizontal="right" vertical="center" wrapText="1"/>
    </xf>
    <xf numFmtId="3" fontId="25" fillId="3" borderId="4" xfId="1" applyNumberFormat="1" applyFont="1" applyFill="1" applyBorder="1" applyAlignment="1">
      <alignment horizontal="right" vertical="center" wrapText="1"/>
    </xf>
    <xf numFmtId="3" fontId="3" fillId="3" borderId="19" xfId="1" applyNumberFormat="1" applyFont="1" applyFill="1" applyBorder="1" applyAlignment="1">
      <alignment horizontal="right" vertical="center" wrapText="1"/>
    </xf>
    <xf numFmtId="0" fontId="22" fillId="2" borderId="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17" fontId="3" fillId="0" borderId="6" xfId="0" applyNumberFormat="1" applyFont="1" applyFill="1" applyBorder="1" applyAlignment="1">
      <alignment horizontal="center" vertical="center"/>
    </xf>
    <xf numFmtId="17" fontId="3" fillId="0" borderId="19" xfId="0" applyNumberFormat="1" applyFont="1" applyFill="1" applyBorder="1" applyAlignment="1">
      <alignment horizontal="center" vertical="center"/>
    </xf>
    <xf numFmtId="17" fontId="3" fillId="0" borderId="4" xfId="0" applyNumberFormat="1" applyFont="1" applyFill="1" applyBorder="1" applyAlignment="1">
      <alignment horizontal="center" vertical="center"/>
    </xf>
    <xf numFmtId="17" fontId="3" fillId="0" borderId="6" xfId="18" applyNumberFormat="1" applyFont="1" applyFill="1" applyBorder="1" applyAlignment="1">
      <alignment horizontal="center" vertical="center"/>
    </xf>
    <xf numFmtId="17" fontId="3" fillId="0" borderId="19" xfId="18" applyNumberFormat="1" applyFont="1" applyFill="1" applyBorder="1" applyAlignment="1">
      <alignment horizontal="center" vertical="center"/>
    </xf>
    <xf numFmtId="17" fontId="3" fillId="0" borderId="4" xfId="18" applyNumberFormat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 wrapText="1"/>
    </xf>
    <xf numFmtId="0" fontId="3" fillId="0" borderId="5" xfId="18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6" xfId="18" applyFont="1" applyFill="1" applyBorder="1" applyAlignment="1">
      <alignment horizontal="center" vertical="center"/>
    </xf>
    <xf numFmtId="0" fontId="3" fillId="0" borderId="4" xfId="18" applyFont="1" applyFill="1" applyBorder="1" applyAlignment="1">
      <alignment horizontal="center" vertical="center"/>
    </xf>
    <xf numFmtId="3" fontId="3" fillId="0" borderId="5" xfId="0" applyNumberFormat="1" applyFont="1" applyBorder="1" applyAlignment="1">
      <alignment horizontal="right" vertical="center"/>
    </xf>
    <xf numFmtId="17" fontId="3" fillId="3" borderId="5" xfId="0" applyNumberFormat="1" applyFont="1" applyFill="1" applyBorder="1" applyAlignment="1">
      <alignment horizontal="center" vertical="center"/>
    </xf>
    <xf numFmtId="17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right" vertical="center"/>
    </xf>
  </cellXfs>
  <cellStyles count="39">
    <cellStyle name="Euro" xfId="2"/>
    <cellStyle name="Euro 2" xfId="3"/>
    <cellStyle name="Euro 2 2" xfId="4"/>
    <cellStyle name="Millares" xfId="35" builtinId="3"/>
    <cellStyle name="Millares 2" xfId="5"/>
    <cellStyle name="Millares 2 2" xfId="6"/>
    <cellStyle name="Millares 2 2 2" xfId="7"/>
    <cellStyle name="Millares 3" xfId="8"/>
    <cellStyle name="Millares 4 2" xfId="9"/>
    <cellStyle name="Moneda" xfId="1" builtinId="4"/>
    <cellStyle name="Moneda 2" xfId="10"/>
    <cellStyle name="Moneda 2 2" xfId="11"/>
    <cellStyle name="Moneda 2 3" xfId="12"/>
    <cellStyle name="Moneda 2 3 2" xfId="13"/>
    <cellStyle name="Moneda 3" xfId="14"/>
    <cellStyle name="Moneda 3 2" xfId="15"/>
    <cellStyle name="Moneda 4" xfId="16"/>
    <cellStyle name="Moneda 4 2" xfId="17"/>
    <cellStyle name="Normal" xfId="0" builtinId="0"/>
    <cellStyle name="Normal 2" xfId="18"/>
    <cellStyle name="Normal 2 2" xfId="38"/>
    <cellStyle name="Normal 3" xfId="19"/>
    <cellStyle name="Normal 3 2" xfId="20"/>
    <cellStyle name="Normal 3 2 2" xfId="21"/>
    <cellStyle name="Normal 3 2 3" xfId="22"/>
    <cellStyle name="Normal 3 2_POA J.G MAYO 2012" xfId="23"/>
    <cellStyle name="Normal 3 2_POA J.G MAYO 2012 2" xfId="36"/>
    <cellStyle name="Normal 3 3" xfId="24"/>
    <cellStyle name="Normal 3 3 2" xfId="25"/>
    <cellStyle name="Normal 4" xfId="26"/>
    <cellStyle name="Normal 4 2" xfId="27"/>
    <cellStyle name="Normal 5" xfId="28"/>
    <cellStyle name="Normal 5 2" xfId="29"/>
    <cellStyle name="Normal 6" xfId="30"/>
    <cellStyle name="Normal 6 2" xfId="37"/>
    <cellStyle name="Normal 7" xfId="31"/>
    <cellStyle name="Normal_OBRAS_1" xfId="32"/>
    <cellStyle name="Normal_OBRAS_1 2" xfId="33"/>
    <cellStyle name="Porcentual 2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2</xdr:row>
      <xdr:rowOff>180975</xdr:rowOff>
    </xdr:from>
    <xdr:to>
      <xdr:col>0</xdr:col>
      <xdr:colOff>1609726</xdr:colOff>
      <xdr:row>4</xdr:row>
      <xdr:rowOff>352425</xdr:rowOff>
    </xdr:to>
    <xdr:pic>
      <xdr:nvPicPr>
        <xdr:cNvPr id="2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47675"/>
          <a:ext cx="14287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180976</xdr:colOff>
      <xdr:row>2</xdr:row>
      <xdr:rowOff>180974</xdr:rowOff>
    </xdr:from>
    <xdr:to>
      <xdr:col>0</xdr:col>
      <xdr:colOff>1609726</xdr:colOff>
      <xdr:row>4</xdr:row>
      <xdr:rowOff>342899</xdr:rowOff>
    </xdr:to>
    <xdr:pic>
      <xdr:nvPicPr>
        <xdr:cNvPr id="3" name="Imagen 2" descr="Descripción: CEA 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6" y="447674"/>
          <a:ext cx="1428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304800</xdr:colOff>
      <xdr:row>2</xdr:row>
      <xdr:rowOff>171450</xdr:rowOff>
    </xdr:from>
    <xdr:to>
      <xdr:col>9</xdr:col>
      <xdr:colOff>38100</xdr:colOff>
      <xdr:row>5</xdr:row>
      <xdr:rowOff>133350</xdr:rowOff>
    </xdr:to>
    <xdr:pic>
      <xdr:nvPicPr>
        <xdr:cNvPr id="4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438150"/>
          <a:ext cx="1171575" cy="914400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10488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4200525" y="413099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16</xdr:row>
      <xdr:rowOff>0</xdr:rowOff>
    </xdr:from>
    <xdr:to>
      <xdr:col>5</xdr:col>
      <xdr:colOff>438150</xdr:colOff>
      <xdr:row>17</xdr:row>
      <xdr:rowOff>2461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4200525" y="41490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5</xdr:row>
      <xdr:rowOff>9525</xdr:rowOff>
    </xdr:to>
    <xdr:pic>
      <xdr:nvPicPr>
        <xdr:cNvPr id="33" name="3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98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4200525" y="220027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200525" y="225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41" name="Text Box 3"/>
        <xdr:cNvSpPr txBox="1">
          <a:spLocks noChangeArrowheads="1"/>
        </xdr:cNvSpPr>
      </xdr:nvSpPr>
      <xdr:spPr bwMode="auto">
        <a:xfrm>
          <a:off x="4200525" y="2258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361950</xdr:colOff>
      <xdr:row>15</xdr:row>
      <xdr:rowOff>0</xdr:rowOff>
    </xdr:from>
    <xdr:to>
      <xdr:col>5</xdr:col>
      <xdr:colOff>438150</xdr:colOff>
      <xdr:row>16</xdr:row>
      <xdr:rowOff>19050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4200525" y="2548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14</xdr:row>
      <xdr:rowOff>0</xdr:rowOff>
    </xdr:from>
    <xdr:ext cx="76200" cy="200025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4200525" y="15097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1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361950</xdr:colOff>
      <xdr:row>12</xdr:row>
      <xdr:rowOff>0</xdr:rowOff>
    </xdr:from>
    <xdr:ext cx="76200" cy="200025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4200525" y="34385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19051</xdr:rowOff>
    </xdr:from>
    <xdr:to>
      <xdr:col>3</xdr:col>
      <xdr:colOff>219075</xdr:colOff>
      <xdr:row>4</xdr:row>
      <xdr:rowOff>152401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2228849" cy="857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28575</xdr:rowOff>
    </xdr:from>
    <xdr:to>
      <xdr:col>4</xdr:col>
      <xdr:colOff>0</xdr:colOff>
      <xdr:row>11</xdr:row>
      <xdr:rowOff>0</xdr:rowOff>
    </xdr:to>
    <xdr:pic>
      <xdr:nvPicPr>
        <xdr:cNvPr id="2" name="Picture 1" descr="g_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90850" y="28575"/>
          <a:ext cx="0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13</xdr:row>
      <xdr:rowOff>0</xdr:rowOff>
    </xdr:from>
    <xdr:to>
      <xdr:col>5</xdr:col>
      <xdr:colOff>438150</xdr:colOff>
      <xdr:row>13</xdr:row>
      <xdr:rowOff>200025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267200" y="33337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28576</xdr:rowOff>
    </xdr:from>
    <xdr:to>
      <xdr:col>3</xdr:col>
      <xdr:colOff>285750</xdr:colOff>
      <xdr:row>4</xdr:row>
      <xdr:rowOff>142875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6"/>
          <a:ext cx="2362200" cy="80962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4267200" y="376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4267200" y="4124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4267200" y="46005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4267200" y="49911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267200" y="54673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267200" y="6400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438150</xdr:colOff>
      <xdr:row>20</xdr:row>
      <xdr:rowOff>9525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67200" y="59245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3</xdr:col>
      <xdr:colOff>314326</xdr:colOff>
      <xdr:row>5</xdr:row>
      <xdr:rowOff>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47625"/>
          <a:ext cx="23241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3:I35"/>
  <sheetViews>
    <sheetView tabSelected="1" topLeftCell="A10" workbookViewId="0">
      <selection activeCell="J16" sqref="J16"/>
    </sheetView>
  </sheetViews>
  <sheetFormatPr baseColWidth="10" defaultColWidth="11.42578125" defaultRowHeight="10.5" x14ac:dyDescent="0.2"/>
  <cols>
    <col min="1" max="1" width="45.85546875" style="2" customWidth="1"/>
    <col min="2" max="2" width="11.85546875" style="2" customWidth="1"/>
    <col min="3" max="3" width="21.140625" style="2" customWidth="1"/>
    <col min="4" max="4" width="21.28515625" style="2" customWidth="1"/>
    <col min="5" max="5" width="21.140625" style="9" customWidth="1"/>
    <col min="6" max="6" width="20.5703125" style="9" customWidth="1"/>
    <col min="7" max="7" width="21.5703125" style="2" customWidth="1"/>
    <col min="8" max="9" width="11.42578125" style="2" hidden="1" customWidth="1"/>
    <col min="10" max="16384" width="11.42578125" style="2"/>
  </cols>
  <sheetData>
    <row r="3" spans="1:9" ht="15" x14ac:dyDescent="0.2">
      <c r="A3" s="1"/>
      <c r="B3" s="1"/>
      <c r="C3" s="1"/>
      <c r="D3" s="1"/>
      <c r="E3" s="1"/>
      <c r="F3" s="1"/>
    </row>
    <row r="4" spans="1:9" ht="30" x14ac:dyDescent="0.2">
      <c r="A4" s="301" t="s">
        <v>56</v>
      </c>
      <c r="B4" s="301"/>
      <c r="C4" s="301"/>
      <c r="D4" s="301"/>
      <c r="E4" s="301"/>
      <c r="F4" s="301"/>
      <c r="G4" s="301"/>
      <c r="H4" s="213"/>
      <c r="I4" s="213"/>
    </row>
    <row r="5" spans="1:9" ht="30" x14ac:dyDescent="0.2">
      <c r="A5" s="213"/>
      <c r="B5" s="213"/>
      <c r="C5" s="213"/>
      <c r="D5" s="213"/>
      <c r="E5" s="213"/>
      <c r="F5" s="246"/>
      <c r="G5" s="213"/>
    </row>
    <row r="6" spans="1:9" ht="22.5" x14ac:dyDescent="0.2">
      <c r="A6" s="302" t="s">
        <v>103</v>
      </c>
      <c r="B6" s="302"/>
      <c r="C6" s="302"/>
      <c r="D6" s="302"/>
      <c r="E6" s="302"/>
      <c r="F6" s="302"/>
      <c r="G6" s="302"/>
      <c r="H6" s="302"/>
      <c r="I6" s="302"/>
    </row>
    <row r="7" spans="1:9" ht="22.5" x14ac:dyDescent="0.2">
      <c r="A7" s="217"/>
      <c r="B7" s="217"/>
      <c r="C7" s="217"/>
      <c r="D7" s="217"/>
      <c r="E7" s="217"/>
      <c r="F7" s="247"/>
      <c r="G7" s="217"/>
      <c r="H7" s="217"/>
      <c r="I7" s="217"/>
    </row>
    <row r="8" spans="1:9" ht="26.25" thickBot="1" x14ac:dyDescent="0.25">
      <c r="A8" s="303"/>
      <c r="B8" s="303"/>
      <c r="C8" s="303"/>
      <c r="D8" s="303"/>
      <c r="E8" s="303"/>
      <c r="F8" s="303"/>
      <c r="G8" s="303"/>
      <c r="H8" s="303"/>
      <c r="I8" s="303"/>
    </row>
    <row r="9" spans="1:9" ht="25.5" customHeight="1" x14ac:dyDescent="0.2">
      <c r="A9" s="304" t="s">
        <v>57</v>
      </c>
      <c r="B9" s="304" t="s">
        <v>58</v>
      </c>
      <c r="C9" s="305" t="s">
        <v>59</v>
      </c>
      <c r="D9" s="305"/>
      <c r="E9" s="305"/>
      <c r="F9" s="249"/>
      <c r="G9" s="304" t="s">
        <v>63</v>
      </c>
      <c r="H9" s="3"/>
      <c r="I9" s="3"/>
    </row>
    <row r="10" spans="1:9" ht="19.5" customHeight="1" x14ac:dyDescent="0.2">
      <c r="A10" s="304"/>
      <c r="B10" s="304"/>
      <c r="C10" s="214" t="s">
        <v>60</v>
      </c>
      <c r="D10" s="214" t="s">
        <v>61</v>
      </c>
      <c r="E10" s="214" t="s">
        <v>62</v>
      </c>
      <c r="F10" s="248" t="s">
        <v>151</v>
      </c>
      <c r="G10" s="304"/>
      <c r="H10" s="172"/>
      <c r="I10" s="172"/>
    </row>
    <row r="11" spans="1:9" s="4" customFormat="1" ht="30" customHeight="1" x14ac:dyDescent="0.2">
      <c r="A11" s="175" t="s">
        <v>64</v>
      </c>
      <c r="B11" s="184">
        <v>2</v>
      </c>
      <c r="C11" s="180">
        <f>' PROAGUA APAUR (Urbano)'!H19</f>
        <v>118048314.77999999</v>
      </c>
      <c r="D11" s="182">
        <f>' PROAGUA APAUR (Urbano)'!I19</f>
        <v>59015657.290000007</v>
      </c>
      <c r="E11" s="182">
        <f>' PROAGUA APAUR (Urbano)'!J19</f>
        <v>59032657.5</v>
      </c>
      <c r="F11" s="182">
        <v>0</v>
      </c>
      <c r="G11" s="183">
        <f>' PROAGUA APAUR (Urbano)'!K16</f>
        <v>4437338</v>
      </c>
      <c r="H11" s="5"/>
    </row>
    <row r="12" spans="1:9" s="4" customFormat="1" ht="30" customHeight="1" x14ac:dyDescent="0.2">
      <c r="A12" s="175" t="s">
        <v>65</v>
      </c>
      <c r="B12" s="184">
        <f>' PROAGUA APARURAL (Rural) '!A25</f>
        <v>8</v>
      </c>
      <c r="C12" s="180">
        <f>' PROAGUA APARURAL (Rural) '!H31</f>
        <v>28623308.899999999</v>
      </c>
      <c r="D12" s="182">
        <f>' PROAGUA APARURAL (Rural) '!I31</f>
        <v>14740131.984999999</v>
      </c>
      <c r="E12" s="182">
        <f>' PROAGUA APARURAL (Rural) '!J31</f>
        <v>13883176.899999999</v>
      </c>
      <c r="F12" s="182">
        <v>0</v>
      </c>
      <c r="G12" s="183">
        <f>' PROAGUA APARURAL (Rural) '!K27</f>
        <v>7193</v>
      </c>
      <c r="H12" s="5"/>
    </row>
    <row r="13" spans="1:9" s="4" customFormat="1" ht="30" customHeight="1" x14ac:dyDescent="0.2">
      <c r="A13" s="173" t="s">
        <v>66</v>
      </c>
      <c r="B13" s="181">
        <f>'PROAGUA Agua Limpia '!A19</f>
        <v>8</v>
      </c>
      <c r="C13" s="180">
        <f>'PROAGUA Agua Limpia '!H20</f>
        <v>1586799</v>
      </c>
      <c r="D13" s="182">
        <f>'PROAGUA Agua Limpia '!I20</f>
        <v>586799</v>
      </c>
      <c r="E13" s="182">
        <f>'PROAGUA Agua Limpia '!J20</f>
        <v>1000000</v>
      </c>
      <c r="F13" s="182">
        <v>0</v>
      </c>
      <c r="G13" s="183">
        <f>'PROAGUA Agua Limpia '!K20</f>
        <v>3200791</v>
      </c>
      <c r="H13" s="5"/>
    </row>
    <row r="14" spans="1:9" s="4" customFormat="1" ht="30" customHeight="1" x14ac:dyDescent="0.2">
      <c r="A14" s="175" t="s">
        <v>67</v>
      </c>
      <c r="B14" s="184">
        <f>'Cultura del Agua  (2)'!A17</f>
        <v>4</v>
      </c>
      <c r="C14" s="180">
        <f>'Cultura del Agua  (2)'!H18</f>
        <v>2300000</v>
      </c>
      <c r="D14" s="182">
        <f>'Cultura del Agua  (2)'!I18</f>
        <v>1000000</v>
      </c>
      <c r="E14" s="182">
        <f>'Cultura del Agua  (2)'!J18</f>
        <v>1300000</v>
      </c>
      <c r="F14" s="182">
        <v>0</v>
      </c>
      <c r="G14" s="183">
        <v>1600254</v>
      </c>
      <c r="H14" s="5"/>
    </row>
    <row r="15" spans="1:9" s="4" customFormat="1" ht="30" customHeight="1" x14ac:dyDescent="0.2">
      <c r="A15" s="175" t="s">
        <v>150</v>
      </c>
      <c r="B15" s="184">
        <f>'Estudios y Proyectos'!A14</f>
        <v>1</v>
      </c>
      <c r="C15" s="180">
        <v>9628000</v>
      </c>
      <c r="D15" s="182">
        <v>0</v>
      </c>
      <c r="E15" s="182">
        <v>9628000</v>
      </c>
      <c r="F15" s="182">
        <v>0</v>
      </c>
      <c r="G15" s="183"/>
      <c r="H15" s="5"/>
    </row>
    <row r="16" spans="1:9" s="4" customFormat="1" ht="30" customHeight="1" x14ac:dyDescent="0.2">
      <c r="A16" s="175" t="s">
        <v>62</v>
      </c>
      <c r="B16" s="184">
        <f>'Prog. Estatal'!A38</f>
        <v>18</v>
      </c>
      <c r="C16" s="180">
        <f>'Prog. Estatal'!H41</f>
        <v>88870373.799999982</v>
      </c>
      <c r="D16" s="182">
        <v>0</v>
      </c>
      <c r="E16" s="182">
        <f>'Prog. Estatal'!I41</f>
        <v>62234165.563999996</v>
      </c>
      <c r="F16" s="182">
        <f>'Prog. Estatal'!J41</f>
        <v>26636208.236000001</v>
      </c>
      <c r="G16" s="183">
        <f>'Prog. Estatal'!K40</f>
        <v>109277</v>
      </c>
      <c r="H16" s="5"/>
    </row>
    <row r="17" spans="1:8" s="4" customFormat="1" ht="30" customHeight="1" x14ac:dyDescent="0.2">
      <c r="A17" s="273" t="s">
        <v>157</v>
      </c>
      <c r="B17" s="306">
        <v>1</v>
      </c>
      <c r="C17" s="180">
        <v>41000000</v>
      </c>
      <c r="D17" s="182">
        <v>0</v>
      </c>
      <c r="E17" s="182">
        <v>41000000</v>
      </c>
      <c r="F17" s="182">
        <v>0</v>
      </c>
      <c r="G17" s="299" t="s">
        <v>152</v>
      </c>
      <c r="H17" s="5"/>
    </row>
    <row r="18" spans="1:8" s="4" customFormat="1" ht="30" customHeight="1" x14ac:dyDescent="0.2">
      <c r="A18" s="273" t="s">
        <v>158</v>
      </c>
      <c r="B18" s="307"/>
      <c r="C18" s="180">
        <v>200000000</v>
      </c>
      <c r="D18" s="182">
        <v>100000000</v>
      </c>
      <c r="E18" s="182">
        <v>100000000</v>
      </c>
      <c r="F18" s="182">
        <v>0</v>
      </c>
      <c r="G18" s="300"/>
      <c r="H18" s="5"/>
    </row>
    <row r="19" spans="1:8" ht="30" customHeight="1" x14ac:dyDescent="0.2">
      <c r="A19" s="176" t="s">
        <v>68</v>
      </c>
      <c r="B19" s="6">
        <f>SUM(B11:B18)</f>
        <v>42</v>
      </c>
      <c r="C19" s="6">
        <f>SUM(C11:C18)</f>
        <v>490056796.47999996</v>
      </c>
      <c r="D19" s="6">
        <f>SUM(D11:D18)</f>
        <v>175342588.27500001</v>
      </c>
      <c r="E19" s="6">
        <f t="shared" ref="E19:F19" si="0">SUM(E11:E18)</f>
        <v>288077999.96399999</v>
      </c>
      <c r="F19" s="6">
        <f t="shared" si="0"/>
        <v>26636208.236000001</v>
      </c>
      <c r="G19" s="6"/>
    </row>
    <row r="21" spans="1:8" ht="12.75" x14ac:dyDescent="0.2">
      <c r="A21" s="7"/>
      <c r="B21" s="174"/>
    </row>
    <row r="22" spans="1:8" ht="14.25" x14ac:dyDescent="0.2">
      <c r="B22" s="10"/>
      <c r="C22" s="10"/>
      <c r="D22" s="9"/>
    </row>
    <row r="23" spans="1:8" ht="14.25" x14ac:dyDescent="0.2">
      <c r="B23" s="11"/>
      <c r="C23" s="11"/>
      <c r="D23" s="10"/>
    </row>
    <row r="24" spans="1:8" ht="14.25" x14ac:dyDescent="0.2">
      <c r="B24" s="10"/>
      <c r="C24" s="10"/>
      <c r="D24" s="10"/>
    </row>
    <row r="25" spans="1:8" ht="14.25" x14ac:dyDescent="0.2">
      <c r="B25" s="10"/>
      <c r="C25" s="10"/>
      <c r="D25" s="10"/>
    </row>
    <row r="26" spans="1:8" ht="14.25" x14ac:dyDescent="0.2">
      <c r="B26" s="10"/>
      <c r="C26" s="12"/>
      <c r="D26" s="10"/>
    </row>
    <row r="27" spans="1:8" ht="14.25" x14ac:dyDescent="0.2">
      <c r="B27" s="10"/>
      <c r="C27" s="216"/>
      <c r="D27" s="216"/>
    </row>
    <row r="28" spans="1:8" ht="14.25" x14ac:dyDescent="0.2">
      <c r="B28" s="13"/>
      <c r="C28" s="13"/>
      <c r="D28" s="10"/>
    </row>
    <row r="29" spans="1:8" ht="14.25" x14ac:dyDescent="0.2">
      <c r="B29" s="10"/>
      <c r="C29" s="10"/>
      <c r="D29" s="10"/>
    </row>
    <row r="30" spans="1:8" ht="14.25" x14ac:dyDescent="0.2">
      <c r="B30" s="10"/>
      <c r="C30" s="10"/>
      <c r="D30" s="10"/>
    </row>
    <row r="31" spans="1:8" ht="14.25" x14ac:dyDescent="0.2">
      <c r="B31" s="10"/>
      <c r="C31" s="10"/>
      <c r="D31" s="10"/>
    </row>
    <row r="32" spans="1:8" ht="14.25" x14ac:dyDescent="0.2">
      <c r="B32" s="10"/>
      <c r="C32" s="10"/>
      <c r="D32" s="10"/>
    </row>
    <row r="33" spans="2:4" ht="14.25" x14ac:dyDescent="0.2">
      <c r="B33" s="10"/>
      <c r="C33" s="10"/>
      <c r="D33" s="10"/>
    </row>
    <row r="34" spans="2:4" ht="14.25" x14ac:dyDescent="0.2">
      <c r="B34" s="10"/>
      <c r="C34" s="10"/>
      <c r="D34" s="10"/>
    </row>
    <row r="35" spans="2:4" ht="15" x14ac:dyDescent="0.2">
      <c r="C35" s="14"/>
    </row>
  </sheetData>
  <mergeCells count="9">
    <mergeCell ref="G17:G18"/>
    <mergeCell ref="A4:G4"/>
    <mergeCell ref="A6:I6"/>
    <mergeCell ref="A8:I8"/>
    <mergeCell ref="A9:A10"/>
    <mergeCell ref="B9:B10"/>
    <mergeCell ref="C9:E9"/>
    <mergeCell ref="G9:G10"/>
    <mergeCell ref="B17:B18"/>
  </mergeCells>
  <printOptions horizontalCentered="1"/>
  <pageMargins left="0.78740157480314965" right="0.78740157480314965" top="0.78740157480314965" bottom="0.78740157480314965" header="0.31496062992125984" footer="0.31496062992125984"/>
  <pageSetup scale="70" orientation="landscape" r:id="rId1"/>
  <headerFooter>
    <oddFooter>&amp;LJUNTA DE GOBIERNO &amp;R09 DE MAYO DE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27"/>
  <sheetViews>
    <sheetView zoomScaleNormal="100" workbookViewId="0">
      <selection activeCell="H18" sqref="H18"/>
    </sheetView>
  </sheetViews>
  <sheetFormatPr baseColWidth="10" defaultRowHeight="10.5" x14ac:dyDescent="0.15"/>
  <cols>
    <col min="1" max="1" width="4.7109375" style="49" customWidth="1"/>
    <col min="2" max="2" width="13.7109375" style="46" customWidth="1"/>
    <col min="3" max="3" width="11.7109375" style="40" customWidth="1"/>
    <col min="4" max="4" width="13.7109375" style="40" customWidth="1"/>
    <col min="5" max="6" width="13.7109375" style="161" customWidth="1"/>
    <col min="7" max="7" width="31.7109375" style="40" customWidth="1"/>
    <col min="8" max="10" width="15.7109375" style="49" customWidth="1"/>
    <col min="11" max="11" width="13.7109375" style="49" customWidth="1"/>
    <col min="12" max="13" width="7.7109375" style="49" customWidth="1"/>
    <col min="14" max="14" width="13.28515625" style="40" customWidth="1"/>
    <col min="15" max="256" width="11.42578125" style="40"/>
    <col min="257" max="257" width="4.7109375" style="40" customWidth="1"/>
    <col min="258" max="258" width="13.7109375" style="40" customWidth="1"/>
    <col min="259" max="259" width="11.7109375" style="40" customWidth="1"/>
    <col min="260" max="261" width="13.7109375" style="40" customWidth="1"/>
    <col min="262" max="262" width="13.5703125" style="40" customWidth="1"/>
    <col min="263" max="263" width="31.7109375" style="40" customWidth="1"/>
    <col min="264" max="266" width="15.7109375" style="40" customWidth="1"/>
    <col min="267" max="267" width="13.5703125" style="40" customWidth="1"/>
    <col min="268" max="269" width="7.7109375" style="40" customWidth="1"/>
    <col min="270" max="270" width="13.28515625" style="40" customWidth="1"/>
    <col min="271" max="512" width="11.42578125" style="40"/>
    <col min="513" max="513" width="4.7109375" style="40" customWidth="1"/>
    <col min="514" max="514" width="13.7109375" style="40" customWidth="1"/>
    <col min="515" max="515" width="11.7109375" style="40" customWidth="1"/>
    <col min="516" max="517" width="13.7109375" style="40" customWidth="1"/>
    <col min="518" max="518" width="13.5703125" style="40" customWidth="1"/>
    <col min="519" max="519" width="31.7109375" style="40" customWidth="1"/>
    <col min="520" max="522" width="15.7109375" style="40" customWidth="1"/>
    <col min="523" max="523" width="13.5703125" style="40" customWidth="1"/>
    <col min="524" max="525" width="7.7109375" style="40" customWidth="1"/>
    <col min="526" max="526" width="13.28515625" style="40" customWidth="1"/>
    <col min="527" max="768" width="11.42578125" style="40"/>
    <col min="769" max="769" width="4.7109375" style="40" customWidth="1"/>
    <col min="770" max="770" width="13.7109375" style="40" customWidth="1"/>
    <col min="771" max="771" width="11.7109375" style="40" customWidth="1"/>
    <col min="772" max="773" width="13.7109375" style="40" customWidth="1"/>
    <col min="774" max="774" width="13.5703125" style="40" customWidth="1"/>
    <col min="775" max="775" width="31.7109375" style="40" customWidth="1"/>
    <col min="776" max="778" width="15.7109375" style="40" customWidth="1"/>
    <col min="779" max="779" width="13.5703125" style="40" customWidth="1"/>
    <col min="780" max="781" width="7.7109375" style="40" customWidth="1"/>
    <col min="782" max="782" width="13.28515625" style="40" customWidth="1"/>
    <col min="783" max="1024" width="11.42578125" style="40"/>
    <col min="1025" max="1025" width="4.7109375" style="40" customWidth="1"/>
    <col min="1026" max="1026" width="13.7109375" style="40" customWidth="1"/>
    <col min="1027" max="1027" width="11.7109375" style="40" customWidth="1"/>
    <col min="1028" max="1029" width="13.7109375" style="40" customWidth="1"/>
    <col min="1030" max="1030" width="13.5703125" style="40" customWidth="1"/>
    <col min="1031" max="1031" width="31.7109375" style="40" customWidth="1"/>
    <col min="1032" max="1034" width="15.7109375" style="40" customWidth="1"/>
    <col min="1035" max="1035" width="13.5703125" style="40" customWidth="1"/>
    <col min="1036" max="1037" width="7.7109375" style="40" customWidth="1"/>
    <col min="1038" max="1038" width="13.28515625" style="40" customWidth="1"/>
    <col min="1039" max="1280" width="11.42578125" style="40"/>
    <col min="1281" max="1281" width="4.7109375" style="40" customWidth="1"/>
    <col min="1282" max="1282" width="13.7109375" style="40" customWidth="1"/>
    <col min="1283" max="1283" width="11.7109375" style="40" customWidth="1"/>
    <col min="1284" max="1285" width="13.7109375" style="40" customWidth="1"/>
    <col min="1286" max="1286" width="13.5703125" style="40" customWidth="1"/>
    <col min="1287" max="1287" width="31.7109375" style="40" customWidth="1"/>
    <col min="1288" max="1290" width="15.7109375" style="40" customWidth="1"/>
    <col min="1291" max="1291" width="13.5703125" style="40" customWidth="1"/>
    <col min="1292" max="1293" width="7.7109375" style="40" customWidth="1"/>
    <col min="1294" max="1294" width="13.28515625" style="40" customWidth="1"/>
    <col min="1295" max="1536" width="11.42578125" style="40"/>
    <col min="1537" max="1537" width="4.7109375" style="40" customWidth="1"/>
    <col min="1538" max="1538" width="13.7109375" style="40" customWidth="1"/>
    <col min="1539" max="1539" width="11.7109375" style="40" customWidth="1"/>
    <col min="1540" max="1541" width="13.7109375" style="40" customWidth="1"/>
    <col min="1542" max="1542" width="13.5703125" style="40" customWidth="1"/>
    <col min="1543" max="1543" width="31.7109375" style="40" customWidth="1"/>
    <col min="1544" max="1546" width="15.7109375" style="40" customWidth="1"/>
    <col min="1547" max="1547" width="13.5703125" style="40" customWidth="1"/>
    <col min="1548" max="1549" width="7.7109375" style="40" customWidth="1"/>
    <col min="1550" max="1550" width="13.28515625" style="40" customWidth="1"/>
    <col min="1551" max="1792" width="11.42578125" style="40"/>
    <col min="1793" max="1793" width="4.7109375" style="40" customWidth="1"/>
    <col min="1794" max="1794" width="13.7109375" style="40" customWidth="1"/>
    <col min="1795" max="1795" width="11.7109375" style="40" customWidth="1"/>
    <col min="1796" max="1797" width="13.7109375" style="40" customWidth="1"/>
    <col min="1798" max="1798" width="13.5703125" style="40" customWidth="1"/>
    <col min="1799" max="1799" width="31.7109375" style="40" customWidth="1"/>
    <col min="1800" max="1802" width="15.7109375" style="40" customWidth="1"/>
    <col min="1803" max="1803" width="13.5703125" style="40" customWidth="1"/>
    <col min="1804" max="1805" width="7.7109375" style="40" customWidth="1"/>
    <col min="1806" max="1806" width="13.28515625" style="40" customWidth="1"/>
    <col min="1807" max="2048" width="11.42578125" style="40"/>
    <col min="2049" max="2049" width="4.7109375" style="40" customWidth="1"/>
    <col min="2050" max="2050" width="13.7109375" style="40" customWidth="1"/>
    <col min="2051" max="2051" width="11.7109375" style="40" customWidth="1"/>
    <col min="2052" max="2053" width="13.7109375" style="40" customWidth="1"/>
    <col min="2054" max="2054" width="13.5703125" style="40" customWidth="1"/>
    <col min="2055" max="2055" width="31.7109375" style="40" customWidth="1"/>
    <col min="2056" max="2058" width="15.7109375" style="40" customWidth="1"/>
    <col min="2059" max="2059" width="13.5703125" style="40" customWidth="1"/>
    <col min="2060" max="2061" width="7.7109375" style="40" customWidth="1"/>
    <col min="2062" max="2062" width="13.28515625" style="40" customWidth="1"/>
    <col min="2063" max="2304" width="11.42578125" style="40"/>
    <col min="2305" max="2305" width="4.7109375" style="40" customWidth="1"/>
    <col min="2306" max="2306" width="13.7109375" style="40" customWidth="1"/>
    <col min="2307" max="2307" width="11.7109375" style="40" customWidth="1"/>
    <col min="2308" max="2309" width="13.7109375" style="40" customWidth="1"/>
    <col min="2310" max="2310" width="13.5703125" style="40" customWidth="1"/>
    <col min="2311" max="2311" width="31.7109375" style="40" customWidth="1"/>
    <col min="2312" max="2314" width="15.7109375" style="40" customWidth="1"/>
    <col min="2315" max="2315" width="13.5703125" style="40" customWidth="1"/>
    <col min="2316" max="2317" width="7.7109375" style="40" customWidth="1"/>
    <col min="2318" max="2318" width="13.28515625" style="40" customWidth="1"/>
    <col min="2319" max="2560" width="11.42578125" style="40"/>
    <col min="2561" max="2561" width="4.7109375" style="40" customWidth="1"/>
    <col min="2562" max="2562" width="13.7109375" style="40" customWidth="1"/>
    <col min="2563" max="2563" width="11.7109375" style="40" customWidth="1"/>
    <col min="2564" max="2565" width="13.7109375" style="40" customWidth="1"/>
    <col min="2566" max="2566" width="13.5703125" style="40" customWidth="1"/>
    <col min="2567" max="2567" width="31.7109375" style="40" customWidth="1"/>
    <col min="2568" max="2570" width="15.7109375" style="40" customWidth="1"/>
    <col min="2571" max="2571" width="13.5703125" style="40" customWidth="1"/>
    <col min="2572" max="2573" width="7.7109375" style="40" customWidth="1"/>
    <col min="2574" max="2574" width="13.28515625" style="40" customWidth="1"/>
    <col min="2575" max="2816" width="11.42578125" style="40"/>
    <col min="2817" max="2817" width="4.7109375" style="40" customWidth="1"/>
    <col min="2818" max="2818" width="13.7109375" style="40" customWidth="1"/>
    <col min="2819" max="2819" width="11.7109375" style="40" customWidth="1"/>
    <col min="2820" max="2821" width="13.7109375" style="40" customWidth="1"/>
    <col min="2822" max="2822" width="13.5703125" style="40" customWidth="1"/>
    <col min="2823" max="2823" width="31.7109375" style="40" customWidth="1"/>
    <col min="2824" max="2826" width="15.7109375" style="40" customWidth="1"/>
    <col min="2827" max="2827" width="13.5703125" style="40" customWidth="1"/>
    <col min="2828" max="2829" width="7.7109375" style="40" customWidth="1"/>
    <col min="2830" max="2830" width="13.28515625" style="40" customWidth="1"/>
    <col min="2831" max="3072" width="11.42578125" style="40"/>
    <col min="3073" max="3073" width="4.7109375" style="40" customWidth="1"/>
    <col min="3074" max="3074" width="13.7109375" style="40" customWidth="1"/>
    <col min="3075" max="3075" width="11.7109375" style="40" customWidth="1"/>
    <col min="3076" max="3077" width="13.7109375" style="40" customWidth="1"/>
    <col min="3078" max="3078" width="13.5703125" style="40" customWidth="1"/>
    <col min="3079" max="3079" width="31.7109375" style="40" customWidth="1"/>
    <col min="3080" max="3082" width="15.7109375" style="40" customWidth="1"/>
    <col min="3083" max="3083" width="13.5703125" style="40" customWidth="1"/>
    <col min="3084" max="3085" width="7.7109375" style="40" customWidth="1"/>
    <col min="3086" max="3086" width="13.28515625" style="40" customWidth="1"/>
    <col min="3087" max="3328" width="11.42578125" style="40"/>
    <col min="3329" max="3329" width="4.7109375" style="40" customWidth="1"/>
    <col min="3330" max="3330" width="13.7109375" style="40" customWidth="1"/>
    <col min="3331" max="3331" width="11.7109375" style="40" customWidth="1"/>
    <col min="3332" max="3333" width="13.7109375" style="40" customWidth="1"/>
    <col min="3334" max="3334" width="13.5703125" style="40" customWidth="1"/>
    <col min="3335" max="3335" width="31.7109375" style="40" customWidth="1"/>
    <col min="3336" max="3338" width="15.7109375" style="40" customWidth="1"/>
    <col min="3339" max="3339" width="13.5703125" style="40" customWidth="1"/>
    <col min="3340" max="3341" width="7.7109375" style="40" customWidth="1"/>
    <col min="3342" max="3342" width="13.28515625" style="40" customWidth="1"/>
    <col min="3343" max="3584" width="11.42578125" style="40"/>
    <col min="3585" max="3585" width="4.7109375" style="40" customWidth="1"/>
    <col min="3586" max="3586" width="13.7109375" style="40" customWidth="1"/>
    <col min="3587" max="3587" width="11.7109375" style="40" customWidth="1"/>
    <col min="3588" max="3589" width="13.7109375" style="40" customWidth="1"/>
    <col min="3590" max="3590" width="13.5703125" style="40" customWidth="1"/>
    <col min="3591" max="3591" width="31.7109375" style="40" customWidth="1"/>
    <col min="3592" max="3594" width="15.7109375" style="40" customWidth="1"/>
    <col min="3595" max="3595" width="13.5703125" style="40" customWidth="1"/>
    <col min="3596" max="3597" width="7.7109375" style="40" customWidth="1"/>
    <col min="3598" max="3598" width="13.28515625" style="40" customWidth="1"/>
    <col min="3599" max="3840" width="11.42578125" style="40"/>
    <col min="3841" max="3841" width="4.7109375" style="40" customWidth="1"/>
    <col min="3842" max="3842" width="13.7109375" style="40" customWidth="1"/>
    <col min="3843" max="3843" width="11.7109375" style="40" customWidth="1"/>
    <col min="3844" max="3845" width="13.7109375" style="40" customWidth="1"/>
    <col min="3846" max="3846" width="13.5703125" style="40" customWidth="1"/>
    <col min="3847" max="3847" width="31.7109375" style="40" customWidth="1"/>
    <col min="3848" max="3850" width="15.7109375" style="40" customWidth="1"/>
    <col min="3851" max="3851" width="13.5703125" style="40" customWidth="1"/>
    <col min="3852" max="3853" width="7.7109375" style="40" customWidth="1"/>
    <col min="3854" max="3854" width="13.28515625" style="40" customWidth="1"/>
    <col min="3855" max="4096" width="11.42578125" style="40"/>
    <col min="4097" max="4097" width="4.7109375" style="40" customWidth="1"/>
    <col min="4098" max="4098" width="13.7109375" style="40" customWidth="1"/>
    <col min="4099" max="4099" width="11.7109375" style="40" customWidth="1"/>
    <col min="4100" max="4101" width="13.7109375" style="40" customWidth="1"/>
    <col min="4102" max="4102" width="13.5703125" style="40" customWidth="1"/>
    <col min="4103" max="4103" width="31.7109375" style="40" customWidth="1"/>
    <col min="4104" max="4106" width="15.7109375" style="40" customWidth="1"/>
    <col min="4107" max="4107" width="13.5703125" style="40" customWidth="1"/>
    <col min="4108" max="4109" width="7.7109375" style="40" customWidth="1"/>
    <col min="4110" max="4110" width="13.28515625" style="40" customWidth="1"/>
    <col min="4111" max="4352" width="11.42578125" style="40"/>
    <col min="4353" max="4353" width="4.7109375" style="40" customWidth="1"/>
    <col min="4354" max="4354" width="13.7109375" style="40" customWidth="1"/>
    <col min="4355" max="4355" width="11.7109375" style="40" customWidth="1"/>
    <col min="4356" max="4357" width="13.7109375" style="40" customWidth="1"/>
    <col min="4358" max="4358" width="13.5703125" style="40" customWidth="1"/>
    <col min="4359" max="4359" width="31.7109375" style="40" customWidth="1"/>
    <col min="4360" max="4362" width="15.7109375" style="40" customWidth="1"/>
    <col min="4363" max="4363" width="13.5703125" style="40" customWidth="1"/>
    <col min="4364" max="4365" width="7.7109375" style="40" customWidth="1"/>
    <col min="4366" max="4366" width="13.28515625" style="40" customWidth="1"/>
    <col min="4367" max="4608" width="11.42578125" style="40"/>
    <col min="4609" max="4609" width="4.7109375" style="40" customWidth="1"/>
    <col min="4610" max="4610" width="13.7109375" style="40" customWidth="1"/>
    <col min="4611" max="4611" width="11.7109375" style="40" customWidth="1"/>
    <col min="4612" max="4613" width="13.7109375" style="40" customWidth="1"/>
    <col min="4614" max="4614" width="13.5703125" style="40" customWidth="1"/>
    <col min="4615" max="4615" width="31.7109375" style="40" customWidth="1"/>
    <col min="4616" max="4618" width="15.7109375" style="40" customWidth="1"/>
    <col min="4619" max="4619" width="13.5703125" style="40" customWidth="1"/>
    <col min="4620" max="4621" width="7.7109375" style="40" customWidth="1"/>
    <col min="4622" max="4622" width="13.28515625" style="40" customWidth="1"/>
    <col min="4623" max="4864" width="11.42578125" style="40"/>
    <col min="4865" max="4865" width="4.7109375" style="40" customWidth="1"/>
    <col min="4866" max="4866" width="13.7109375" style="40" customWidth="1"/>
    <col min="4867" max="4867" width="11.7109375" style="40" customWidth="1"/>
    <col min="4868" max="4869" width="13.7109375" style="40" customWidth="1"/>
    <col min="4870" max="4870" width="13.5703125" style="40" customWidth="1"/>
    <col min="4871" max="4871" width="31.7109375" style="40" customWidth="1"/>
    <col min="4872" max="4874" width="15.7109375" style="40" customWidth="1"/>
    <col min="4875" max="4875" width="13.5703125" style="40" customWidth="1"/>
    <col min="4876" max="4877" width="7.7109375" style="40" customWidth="1"/>
    <col min="4878" max="4878" width="13.28515625" style="40" customWidth="1"/>
    <col min="4879" max="5120" width="11.42578125" style="40"/>
    <col min="5121" max="5121" width="4.7109375" style="40" customWidth="1"/>
    <col min="5122" max="5122" width="13.7109375" style="40" customWidth="1"/>
    <col min="5123" max="5123" width="11.7109375" style="40" customWidth="1"/>
    <col min="5124" max="5125" width="13.7109375" style="40" customWidth="1"/>
    <col min="5126" max="5126" width="13.5703125" style="40" customWidth="1"/>
    <col min="5127" max="5127" width="31.7109375" style="40" customWidth="1"/>
    <col min="5128" max="5130" width="15.7109375" style="40" customWidth="1"/>
    <col min="5131" max="5131" width="13.5703125" style="40" customWidth="1"/>
    <col min="5132" max="5133" width="7.7109375" style="40" customWidth="1"/>
    <col min="5134" max="5134" width="13.28515625" style="40" customWidth="1"/>
    <col min="5135" max="5376" width="11.42578125" style="40"/>
    <col min="5377" max="5377" width="4.7109375" style="40" customWidth="1"/>
    <col min="5378" max="5378" width="13.7109375" style="40" customWidth="1"/>
    <col min="5379" max="5379" width="11.7109375" style="40" customWidth="1"/>
    <col min="5380" max="5381" width="13.7109375" style="40" customWidth="1"/>
    <col min="5382" max="5382" width="13.5703125" style="40" customWidth="1"/>
    <col min="5383" max="5383" width="31.7109375" style="40" customWidth="1"/>
    <col min="5384" max="5386" width="15.7109375" style="40" customWidth="1"/>
    <col min="5387" max="5387" width="13.5703125" style="40" customWidth="1"/>
    <col min="5388" max="5389" width="7.7109375" style="40" customWidth="1"/>
    <col min="5390" max="5390" width="13.28515625" style="40" customWidth="1"/>
    <col min="5391" max="5632" width="11.42578125" style="40"/>
    <col min="5633" max="5633" width="4.7109375" style="40" customWidth="1"/>
    <col min="5634" max="5634" width="13.7109375" style="40" customWidth="1"/>
    <col min="5635" max="5635" width="11.7109375" style="40" customWidth="1"/>
    <col min="5636" max="5637" width="13.7109375" style="40" customWidth="1"/>
    <col min="5638" max="5638" width="13.5703125" style="40" customWidth="1"/>
    <col min="5639" max="5639" width="31.7109375" style="40" customWidth="1"/>
    <col min="5640" max="5642" width="15.7109375" style="40" customWidth="1"/>
    <col min="5643" max="5643" width="13.5703125" style="40" customWidth="1"/>
    <col min="5644" max="5645" width="7.7109375" style="40" customWidth="1"/>
    <col min="5646" max="5646" width="13.28515625" style="40" customWidth="1"/>
    <col min="5647" max="5888" width="11.42578125" style="40"/>
    <col min="5889" max="5889" width="4.7109375" style="40" customWidth="1"/>
    <col min="5890" max="5890" width="13.7109375" style="40" customWidth="1"/>
    <col min="5891" max="5891" width="11.7109375" style="40" customWidth="1"/>
    <col min="5892" max="5893" width="13.7109375" style="40" customWidth="1"/>
    <col min="5894" max="5894" width="13.5703125" style="40" customWidth="1"/>
    <col min="5895" max="5895" width="31.7109375" style="40" customWidth="1"/>
    <col min="5896" max="5898" width="15.7109375" style="40" customWidth="1"/>
    <col min="5899" max="5899" width="13.5703125" style="40" customWidth="1"/>
    <col min="5900" max="5901" width="7.7109375" style="40" customWidth="1"/>
    <col min="5902" max="5902" width="13.28515625" style="40" customWidth="1"/>
    <col min="5903" max="6144" width="11.42578125" style="40"/>
    <col min="6145" max="6145" width="4.7109375" style="40" customWidth="1"/>
    <col min="6146" max="6146" width="13.7109375" style="40" customWidth="1"/>
    <col min="6147" max="6147" width="11.7109375" style="40" customWidth="1"/>
    <col min="6148" max="6149" width="13.7109375" style="40" customWidth="1"/>
    <col min="6150" max="6150" width="13.5703125" style="40" customWidth="1"/>
    <col min="6151" max="6151" width="31.7109375" style="40" customWidth="1"/>
    <col min="6152" max="6154" width="15.7109375" style="40" customWidth="1"/>
    <col min="6155" max="6155" width="13.5703125" style="40" customWidth="1"/>
    <col min="6156" max="6157" width="7.7109375" style="40" customWidth="1"/>
    <col min="6158" max="6158" width="13.28515625" style="40" customWidth="1"/>
    <col min="6159" max="6400" width="11.42578125" style="40"/>
    <col min="6401" max="6401" width="4.7109375" style="40" customWidth="1"/>
    <col min="6402" max="6402" width="13.7109375" style="40" customWidth="1"/>
    <col min="6403" max="6403" width="11.7109375" style="40" customWidth="1"/>
    <col min="6404" max="6405" width="13.7109375" style="40" customWidth="1"/>
    <col min="6406" max="6406" width="13.5703125" style="40" customWidth="1"/>
    <col min="6407" max="6407" width="31.7109375" style="40" customWidth="1"/>
    <col min="6408" max="6410" width="15.7109375" style="40" customWidth="1"/>
    <col min="6411" max="6411" width="13.5703125" style="40" customWidth="1"/>
    <col min="6412" max="6413" width="7.7109375" style="40" customWidth="1"/>
    <col min="6414" max="6414" width="13.28515625" style="40" customWidth="1"/>
    <col min="6415" max="6656" width="11.42578125" style="40"/>
    <col min="6657" max="6657" width="4.7109375" style="40" customWidth="1"/>
    <col min="6658" max="6658" width="13.7109375" style="40" customWidth="1"/>
    <col min="6659" max="6659" width="11.7109375" style="40" customWidth="1"/>
    <col min="6660" max="6661" width="13.7109375" style="40" customWidth="1"/>
    <col min="6662" max="6662" width="13.5703125" style="40" customWidth="1"/>
    <col min="6663" max="6663" width="31.7109375" style="40" customWidth="1"/>
    <col min="6664" max="6666" width="15.7109375" style="40" customWidth="1"/>
    <col min="6667" max="6667" width="13.5703125" style="40" customWidth="1"/>
    <col min="6668" max="6669" width="7.7109375" style="40" customWidth="1"/>
    <col min="6670" max="6670" width="13.28515625" style="40" customWidth="1"/>
    <col min="6671" max="6912" width="11.42578125" style="40"/>
    <col min="6913" max="6913" width="4.7109375" style="40" customWidth="1"/>
    <col min="6914" max="6914" width="13.7109375" style="40" customWidth="1"/>
    <col min="6915" max="6915" width="11.7109375" style="40" customWidth="1"/>
    <col min="6916" max="6917" width="13.7109375" style="40" customWidth="1"/>
    <col min="6918" max="6918" width="13.5703125" style="40" customWidth="1"/>
    <col min="6919" max="6919" width="31.7109375" style="40" customWidth="1"/>
    <col min="6920" max="6922" width="15.7109375" style="40" customWidth="1"/>
    <col min="6923" max="6923" width="13.5703125" style="40" customWidth="1"/>
    <col min="6924" max="6925" width="7.7109375" style="40" customWidth="1"/>
    <col min="6926" max="6926" width="13.28515625" style="40" customWidth="1"/>
    <col min="6927" max="7168" width="11.42578125" style="40"/>
    <col min="7169" max="7169" width="4.7109375" style="40" customWidth="1"/>
    <col min="7170" max="7170" width="13.7109375" style="40" customWidth="1"/>
    <col min="7171" max="7171" width="11.7109375" style="40" customWidth="1"/>
    <col min="7172" max="7173" width="13.7109375" style="40" customWidth="1"/>
    <col min="7174" max="7174" width="13.5703125" style="40" customWidth="1"/>
    <col min="7175" max="7175" width="31.7109375" style="40" customWidth="1"/>
    <col min="7176" max="7178" width="15.7109375" style="40" customWidth="1"/>
    <col min="7179" max="7179" width="13.5703125" style="40" customWidth="1"/>
    <col min="7180" max="7181" width="7.7109375" style="40" customWidth="1"/>
    <col min="7182" max="7182" width="13.28515625" style="40" customWidth="1"/>
    <col min="7183" max="7424" width="11.42578125" style="40"/>
    <col min="7425" max="7425" width="4.7109375" style="40" customWidth="1"/>
    <col min="7426" max="7426" width="13.7109375" style="40" customWidth="1"/>
    <col min="7427" max="7427" width="11.7109375" style="40" customWidth="1"/>
    <col min="7428" max="7429" width="13.7109375" style="40" customWidth="1"/>
    <col min="7430" max="7430" width="13.5703125" style="40" customWidth="1"/>
    <col min="7431" max="7431" width="31.7109375" style="40" customWidth="1"/>
    <col min="7432" max="7434" width="15.7109375" style="40" customWidth="1"/>
    <col min="7435" max="7435" width="13.5703125" style="40" customWidth="1"/>
    <col min="7436" max="7437" width="7.7109375" style="40" customWidth="1"/>
    <col min="7438" max="7438" width="13.28515625" style="40" customWidth="1"/>
    <col min="7439" max="7680" width="11.42578125" style="40"/>
    <col min="7681" max="7681" width="4.7109375" style="40" customWidth="1"/>
    <col min="7682" max="7682" width="13.7109375" style="40" customWidth="1"/>
    <col min="7683" max="7683" width="11.7109375" style="40" customWidth="1"/>
    <col min="7684" max="7685" width="13.7109375" style="40" customWidth="1"/>
    <col min="7686" max="7686" width="13.5703125" style="40" customWidth="1"/>
    <col min="7687" max="7687" width="31.7109375" style="40" customWidth="1"/>
    <col min="7688" max="7690" width="15.7109375" style="40" customWidth="1"/>
    <col min="7691" max="7691" width="13.5703125" style="40" customWidth="1"/>
    <col min="7692" max="7693" width="7.7109375" style="40" customWidth="1"/>
    <col min="7694" max="7694" width="13.28515625" style="40" customWidth="1"/>
    <col min="7695" max="7936" width="11.42578125" style="40"/>
    <col min="7937" max="7937" width="4.7109375" style="40" customWidth="1"/>
    <col min="7938" max="7938" width="13.7109375" style="40" customWidth="1"/>
    <col min="7939" max="7939" width="11.7109375" style="40" customWidth="1"/>
    <col min="7940" max="7941" width="13.7109375" style="40" customWidth="1"/>
    <col min="7942" max="7942" width="13.5703125" style="40" customWidth="1"/>
    <col min="7943" max="7943" width="31.7109375" style="40" customWidth="1"/>
    <col min="7944" max="7946" width="15.7109375" style="40" customWidth="1"/>
    <col min="7947" max="7947" width="13.5703125" style="40" customWidth="1"/>
    <col min="7948" max="7949" width="7.7109375" style="40" customWidth="1"/>
    <col min="7950" max="7950" width="13.28515625" style="40" customWidth="1"/>
    <col min="7951" max="8192" width="11.42578125" style="40"/>
    <col min="8193" max="8193" width="4.7109375" style="40" customWidth="1"/>
    <col min="8194" max="8194" width="13.7109375" style="40" customWidth="1"/>
    <col min="8195" max="8195" width="11.7109375" style="40" customWidth="1"/>
    <col min="8196" max="8197" width="13.7109375" style="40" customWidth="1"/>
    <col min="8198" max="8198" width="13.5703125" style="40" customWidth="1"/>
    <col min="8199" max="8199" width="31.7109375" style="40" customWidth="1"/>
    <col min="8200" max="8202" width="15.7109375" style="40" customWidth="1"/>
    <col min="8203" max="8203" width="13.5703125" style="40" customWidth="1"/>
    <col min="8204" max="8205" width="7.7109375" style="40" customWidth="1"/>
    <col min="8206" max="8206" width="13.28515625" style="40" customWidth="1"/>
    <col min="8207" max="8448" width="11.42578125" style="40"/>
    <col min="8449" max="8449" width="4.7109375" style="40" customWidth="1"/>
    <col min="8450" max="8450" width="13.7109375" style="40" customWidth="1"/>
    <col min="8451" max="8451" width="11.7109375" style="40" customWidth="1"/>
    <col min="8452" max="8453" width="13.7109375" style="40" customWidth="1"/>
    <col min="8454" max="8454" width="13.5703125" style="40" customWidth="1"/>
    <col min="8455" max="8455" width="31.7109375" style="40" customWidth="1"/>
    <col min="8456" max="8458" width="15.7109375" style="40" customWidth="1"/>
    <col min="8459" max="8459" width="13.5703125" style="40" customWidth="1"/>
    <col min="8460" max="8461" width="7.7109375" style="40" customWidth="1"/>
    <col min="8462" max="8462" width="13.28515625" style="40" customWidth="1"/>
    <col min="8463" max="8704" width="11.42578125" style="40"/>
    <col min="8705" max="8705" width="4.7109375" style="40" customWidth="1"/>
    <col min="8706" max="8706" width="13.7109375" style="40" customWidth="1"/>
    <col min="8707" max="8707" width="11.7109375" style="40" customWidth="1"/>
    <col min="8708" max="8709" width="13.7109375" style="40" customWidth="1"/>
    <col min="8710" max="8710" width="13.5703125" style="40" customWidth="1"/>
    <col min="8711" max="8711" width="31.7109375" style="40" customWidth="1"/>
    <col min="8712" max="8714" width="15.7109375" style="40" customWidth="1"/>
    <col min="8715" max="8715" width="13.5703125" style="40" customWidth="1"/>
    <col min="8716" max="8717" width="7.7109375" style="40" customWidth="1"/>
    <col min="8718" max="8718" width="13.28515625" style="40" customWidth="1"/>
    <col min="8719" max="8960" width="11.42578125" style="40"/>
    <col min="8961" max="8961" width="4.7109375" style="40" customWidth="1"/>
    <col min="8962" max="8962" width="13.7109375" style="40" customWidth="1"/>
    <col min="8963" max="8963" width="11.7109375" style="40" customWidth="1"/>
    <col min="8964" max="8965" width="13.7109375" style="40" customWidth="1"/>
    <col min="8966" max="8966" width="13.5703125" style="40" customWidth="1"/>
    <col min="8967" max="8967" width="31.7109375" style="40" customWidth="1"/>
    <col min="8968" max="8970" width="15.7109375" style="40" customWidth="1"/>
    <col min="8971" max="8971" width="13.5703125" style="40" customWidth="1"/>
    <col min="8972" max="8973" width="7.7109375" style="40" customWidth="1"/>
    <col min="8974" max="8974" width="13.28515625" style="40" customWidth="1"/>
    <col min="8975" max="9216" width="11.42578125" style="40"/>
    <col min="9217" max="9217" width="4.7109375" style="40" customWidth="1"/>
    <col min="9218" max="9218" width="13.7109375" style="40" customWidth="1"/>
    <col min="9219" max="9219" width="11.7109375" style="40" customWidth="1"/>
    <col min="9220" max="9221" width="13.7109375" style="40" customWidth="1"/>
    <col min="9222" max="9222" width="13.5703125" style="40" customWidth="1"/>
    <col min="9223" max="9223" width="31.7109375" style="40" customWidth="1"/>
    <col min="9224" max="9226" width="15.7109375" style="40" customWidth="1"/>
    <col min="9227" max="9227" width="13.5703125" style="40" customWidth="1"/>
    <col min="9228" max="9229" width="7.7109375" style="40" customWidth="1"/>
    <col min="9230" max="9230" width="13.28515625" style="40" customWidth="1"/>
    <col min="9231" max="9472" width="11.42578125" style="40"/>
    <col min="9473" max="9473" width="4.7109375" style="40" customWidth="1"/>
    <col min="9474" max="9474" width="13.7109375" style="40" customWidth="1"/>
    <col min="9475" max="9475" width="11.7109375" style="40" customWidth="1"/>
    <col min="9476" max="9477" width="13.7109375" style="40" customWidth="1"/>
    <col min="9478" max="9478" width="13.5703125" style="40" customWidth="1"/>
    <col min="9479" max="9479" width="31.7109375" style="40" customWidth="1"/>
    <col min="9480" max="9482" width="15.7109375" style="40" customWidth="1"/>
    <col min="9483" max="9483" width="13.5703125" style="40" customWidth="1"/>
    <col min="9484" max="9485" width="7.7109375" style="40" customWidth="1"/>
    <col min="9486" max="9486" width="13.28515625" style="40" customWidth="1"/>
    <col min="9487" max="9728" width="11.42578125" style="40"/>
    <col min="9729" max="9729" width="4.7109375" style="40" customWidth="1"/>
    <col min="9730" max="9730" width="13.7109375" style="40" customWidth="1"/>
    <col min="9731" max="9731" width="11.7109375" style="40" customWidth="1"/>
    <col min="9732" max="9733" width="13.7109375" style="40" customWidth="1"/>
    <col min="9734" max="9734" width="13.5703125" style="40" customWidth="1"/>
    <col min="9735" max="9735" width="31.7109375" style="40" customWidth="1"/>
    <col min="9736" max="9738" width="15.7109375" style="40" customWidth="1"/>
    <col min="9739" max="9739" width="13.5703125" style="40" customWidth="1"/>
    <col min="9740" max="9741" width="7.7109375" style="40" customWidth="1"/>
    <col min="9742" max="9742" width="13.28515625" style="40" customWidth="1"/>
    <col min="9743" max="9984" width="11.42578125" style="40"/>
    <col min="9985" max="9985" width="4.7109375" style="40" customWidth="1"/>
    <col min="9986" max="9986" width="13.7109375" style="40" customWidth="1"/>
    <col min="9987" max="9987" width="11.7109375" style="40" customWidth="1"/>
    <col min="9988" max="9989" width="13.7109375" style="40" customWidth="1"/>
    <col min="9990" max="9990" width="13.5703125" style="40" customWidth="1"/>
    <col min="9991" max="9991" width="31.7109375" style="40" customWidth="1"/>
    <col min="9992" max="9994" width="15.7109375" style="40" customWidth="1"/>
    <col min="9995" max="9995" width="13.5703125" style="40" customWidth="1"/>
    <col min="9996" max="9997" width="7.7109375" style="40" customWidth="1"/>
    <col min="9998" max="9998" width="13.28515625" style="40" customWidth="1"/>
    <col min="9999" max="10240" width="11.42578125" style="40"/>
    <col min="10241" max="10241" width="4.7109375" style="40" customWidth="1"/>
    <col min="10242" max="10242" width="13.7109375" style="40" customWidth="1"/>
    <col min="10243" max="10243" width="11.7109375" style="40" customWidth="1"/>
    <col min="10244" max="10245" width="13.7109375" style="40" customWidth="1"/>
    <col min="10246" max="10246" width="13.5703125" style="40" customWidth="1"/>
    <col min="10247" max="10247" width="31.7109375" style="40" customWidth="1"/>
    <col min="10248" max="10250" width="15.7109375" style="40" customWidth="1"/>
    <col min="10251" max="10251" width="13.5703125" style="40" customWidth="1"/>
    <col min="10252" max="10253" width="7.7109375" style="40" customWidth="1"/>
    <col min="10254" max="10254" width="13.28515625" style="40" customWidth="1"/>
    <col min="10255" max="10496" width="11.42578125" style="40"/>
    <col min="10497" max="10497" width="4.7109375" style="40" customWidth="1"/>
    <col min="10498" max="10498" width="13.7109375" style="40" customWidth="1"/>
    <col min="10499" max="10499" width="11.7109375" style="40" customWidth="1"/>
    <col min="10500" max="10501" width="13.7109375" style="40" customWidth="1"/>
    <col min="10502" max="10502" width="13.5703125" style="40" customWidth="1"/>
    <col min="10503" max="10503" width="31.7109375" style="40" customWidth="1"/>
    <col min="10504" max="10506" width="15.7109375" style="40" customWidth="1"/>
    <col min="10507" max="10507" width="13.5703125" style="40" customWidth="1"/>
    <col min="10508" max="10509" width="7.7109375" style="40" customWidth="1"/>
    <col min="10510" max="10510" width="13.28515625" style="40" customWidth="1"/>
    <col min="10511" max="10752" width="11.42578125" style="40"/>
    <col min="10753" max="10753" width="4.7109375" style="40" customWidth="1"/>
    <col min="10754" max="10754" width="13.7109375" style="40" customWidth="1"/>
    <col min="10755" max="10755" width="11.7109375" style="40" customWidth="1"/>
    <col min="10756" max="10757" width="13.7109375" style="40" customWidth="1"/>
    <col min="10758" max="10758" width="13.5703125" style="40" customWidth="1"/>
    <col min="10759" max="10759" width="31.7109375" style="40" customWidth="1"/>
    <col min="10760" max="10762" width="15.7109375" style="40" customWidth="1"/>
    <col min="10763" max="10763" width="13.5703125" style="40" customWidth="1"/>
    <col min="10764" max="10765" width="7.7109375" style="40" customWidth="1"/>
    <col min="10766" max="10766" width="13.28515625" style="40" customWidth="1"/>
    <col min="10767" max="11008" width="11.42578125" style="40"/>
    <col min="11009" max="11009" width="4.7109375" style="40" customWidth="1"/>
    <col min="11010" max="11010" width="13.7109375" style="40" customWidth="1"/>
    <col min="11011" max="11011" width="11.7109375" style="40" customWidth="1"/>
    <col min="11012" max="11013" width="13.7109375" style="40" customWidth="1"/>
    <col min="11014" max="11014" width="13.5703125" style="40" customWidth="1"/>
    <col min="11015" max="11015" width="31.7109375" style="40" customWidth="1"/>
    <col min="11016" max="11018" width="15.7109375" style="40" customWidth="1"/>
    <col min="11019" max="11019" width="13.5703125" style="40" customWidth="1"/>
    <col min="11020" max="11021" width="7.7109375" style="40" customWidth="1"/>
    <col min="11022" max="11022" width="13.28515625" style="40" customWidth="1"/>
    <col min="11023" max="11264" width="11.42578125" style="40"/>
    <col min="11265" max="11265" width="4.7109375" style="40" customWidth="1"/>
    <col min="11266" max="11266" width="13.7109375" style="40" customWidth="1"/>
    <col min="11267" max="11267" width="11.7109375" style="40" customWidth="1"/>
    <col min="11268" max="11269" width="13.7109375" style="40" customWidth="1"/>
    <col min="11270" max="11270" width="13.5703125" style="40" customWidth="1"/>
    <col min="11271" max="11271" width="31.7109375" style="40" customWidth="1"/>
    <col min="11272" max="11274" width="15.7109375" style="40" customWidth="1"/>
    <col min="11275" max="11275" width="13.5703125" style="40" customWidth="1"/>
    <col min="11276" max="11277" width="7.7109375" style="40" customWidth="1"/>
    <col min="11278" max="11278" width="13.28515625" style="40" customWidth="1"/>
    <col min="11279" max="11520" width="11.42578125" style="40"/>
    <col min="11521" max="11521" width="4.7109375" style="40" customWidth="1"/>
    <col min="11522" max="11522" width="13.7109375" style="40" customWidth="1"/>
    <col min="11523" max="11523" width="11.7109375" style="40" customWidth="1"/>
    <col min="11524" max="11525" width="13.7109375" style="40" customWidth="1"/>
    <col min="11526" max="11526" width="13.5703125" style="40" customWidth="1"/>
    <col min="11527" max="11527" width="31.7109375" style="40" customWidth="1"/>
    <col min="11528" max="11530" width="15.7109375" style="40" customWidth="1"/>
    <col min="11531" max="11531" width="13.5703125" style="40" customWidth="1"/>
    <col min="11532" max="11533" width="7.7109375" style="40" customWidth="1"/>
    <col min="11534" max="11534" width="13.28515625" style="40" customWidth="1"/>
    <col min="11535" max="11776" width="11.42578125" style="40"/>
    <col min="11777" max="11777" width="4.7109375" style="40" customWidth="1"/>
    <col min="11778" max="11778" width="13.7109375" style="40" customWidth="1"/>
    <col min="11779" max="11779" width="11.7109375" style="40" customWidth="1"/>
    <col min="11780" max="11781" width="13.7109375" style="40" customWidth="1"/>
    <col min="11782" max="11782" width="13.5703125" style="40" customWidth="1"/>
    <col min="11783" max="11783" width="31.7109375" style="40" customWidth="1"/>
    <col min="11784" max="11786" width="15.7109375" style="40" customWidth="1"/>
    <col min="11787" max="11787" width="13.5703125" style="40" customWidth="1"/>
    <col min="11788" max="11789" width="7.7109375" style="40" customWidth="1"/>
    <col min="11790" max="11790" width="13.28515625" style="40" customWidth="1"/>
    <col min="11791" max="12032" width="11.42578125" style="40"/>
    <col min="12033" max="12033" width="4.7109375" style="40" customWidth="1"/>
    <col min="12034" max="12034" width="13.7109375" style="40" customWidth="1"/>
    <col min="12035" max="12035" width="11.7109375" style="40" customWidth="1"/>
    <col min="12036" max="12037" width="13.7109375" style="40" customWidth="1"/>
    <col min="12038" max="12038" width="13.5703125" style="40" customWidth="1"/>
    <col min="12039" max="12039" width="31.7109375" style="40" customWidth="1"/>
    <col min="12040" max="12042" width="15.7109375" style="40" customWidth="1"/>
    <col min="12043" max="12043" width="13.5703125" style="40" customWidth="1"/>
    <col min="12044" max="12045" width="7.7109375" style="40" customWidth="1"/>
    <col min="12046" max="12046" width="13.28515625" style="40" customWidth="1"/>
    <col min="12047" max="12288" width="11.42578125" style="40"/>
    <col min="12289" max="12289" width="4.7109375" style="40" customWidth="1"/>
    <col min="12290" max="12290" width="13.7109375" style="40" customWidth="1"/>
    <col min="12291" max="12291" width="11.7109375" style="40" customWidth="1"/>
    <col min="12292" max="12293" width="13.7109375" style="40" customWidth="1"/>
    <col min="12294" max="12294" width="13.5703125" style="40" customWidth="1"/>
    <col min="12295" max="12295" width="31.7109375" style="40" customWidth="1"/>
    <col min="12296" max="12298" width="15.7109375" style="40" customWidth="1"/>
    <col min="12299" max="12299" width="13.5703125" style="40" customWidth="1"/>
    <col min="12300" max="12301" width="7.7109375" style="40" customWidth="1"/>
    <col min="12302" max="12302" width="13.28515625" style="40" customWidth="1"/>
    <col min="12303" max="12544" width="11.42578125" style="40"/>
    <col min="12545" max="12545" width="4.7109375" style="40" customWidth="1"/>
    <col min="12546" max="12546" width="13.7109375" style="40" customWidth="1"/>
    <col min="12547" max="12547" width="11.7109375" style="40" customWidth="1"/>
    <col min="12548" max="12549" width="13.7109375" style="40" customWidth="1"/>
    <col min="12550" max="12550" width="13.5703125" style="40" customWidth="1"/>
    <col min="12551" max="12551" width="31.7109375" style="40" customWidth="1"/>
    <col min="12552" max="12554" width="15.7109375" style="40" customWidth="1"/>
    <col min="12555" max="12555" width="13.5703125" style="40" customWidth="1"/>
    <col min="12556" max="12557" width="7.7109375" style="40" customWidth="1"/>
    <col min="12558" max="12558" width="13.28515625" style="40" customWidth="1"/>
    <col min="12559" max="12800" width="11.42578125" style="40"/>
    <col min="12801" max="12801" width="4.7109375" style="40" customWidth="1"/>
    <col min="12802" max="12802" width="13.7109375" style="40" customWidth="1"/>
    <col min="12803" max="12803" width="11.7109375" style="40" customWidth="1"/>
    <col min="12804" max="12805" width="13.7109375" style="40" customWidth="1"/>
    <col min="12806" max="12806" width="13.5703125" style="40" customWidth="1"/>
    <col min="12807" max="12807" width="31.7109375" style="40" customWidth="1"/>
    <col min="12808" max="12810" width="15.7109375" style="40" customWidth="1"/>
    <col min="12811" max="12811" width="13.5703125" style="40" customWidth="1"/>
    <col min="12812" max="12813" width="7.7109375" style="40" customWidth="1"/>
    <col min="12814" max="12814" width="13.28515625" style="40" customWidth="1"/>
    <col min="12815" max="13056" width="11.42578125" style="40"/>
    <col min="13057" max="13057" width="4.7109375" style="40" customWidth="1"/>
    <col min="13058" max="13058" width="13.7109375" style="40" customWidth="1"/>
    <col min="13059" max="13059" width="11.7109375" style="40" customWidth="1"/>
    <col min="13060" max="13061" width="13.7109375" style="40" customWidth="1"/>
    <col min="13062" max="13062" width="13.5703125" style="40" customWidth="1"/>
    <col min="13063" max="13063" width="31.7109375" style="40" customWidth="1"/>
    <col min="13064" max="13066" width="15.7109375" style="40" customWidth="1"/>
    <col min="13067" max="13067" width="13.5703125" style="40" customWidth="1"/>
    <col min="13068" max="13069" width="7.7109375" style="40" customWidth="1"/>
    <col min="13070" max="13070" width="13.28515625" style="40" customWidth="1"/>
    <col min="13071" max="13312" width="11.42578125" style="40"/>
    <col min="13313" max="13313" width="4.7109375" style="40" customWidth="1"/>
    <col min="13314" max="13314" width="13.7109375" style="40" customWidth="1"/>
    <col min="13315" max="13315" width="11.7109375" style="40" customWidth="1"/>
    <col min="13316" max="13317" width="13.7109375" style="40" customWidth="1"/>
    <col min="13318" max="13318" width="13.5703125" style="40" customWidth="1"/>
    <col min="13319" max="13319" width="31.7109375" style="40" customWidth="1"/>
    <col min="13320" max="13322" width="15.7109375" style="40" customWidth="1"/>
    <col min="13323" max="13323" width="13.5703125" style="40" customWidth="1"/>
    <col min="13324" max="13325" width="7.7109375" style="40" customWidth="1"/>
    <col min="13326" max="13326" width="13.28515625" style="40" customWidth="1"/>
    <col min="13327" max="13568" width="11.42578125" style="40"/>
    <col min="13569" max="13569" width="4.7109375" style="40" customWidth="1"/>
    <col min="13570" max="13570" width="13.7109375" style="40" customWidth="1"/>
    <col min="13571" max="13571" width="11.7109375" style="40" customWidth="1"/>
    <col min="13572" max="13573" width="13.7109375" style="40" customWidth="1"/>
    <col min="13574" max="13574" width="13.5703125" style="40" customWidth="1"/>
    <col min="13575" max="13575" width="31.7109375" style="40" customWidth="1"/>
    <col min="13576" max="13578" width="15.7109375" style="40" customWidth="1"/>
    <col min="13579" max="13579" width="13.5703125" style="40" customWidth="1"/>
    <col min="13580" max="13581" width="7.7109375" style="40" customWidth="1"/>
    <col min="13582" max="13582" width="13.28515625" style="40" customWidth="1"/>
    <col min="13583" max="13824" width="11.42578125" style="40"/>
    <col min="13825" max="13825" width="4.7109375" style="40" customWidth="1"/>
    <col min="13826" max="13826" width="13.7109375" style="40" customWidth="1"/>
    <col min="13827" max="13827" width="11.7109375" style="40" customWidth="1"/>
    <col min="13828" max="13829" width="13.7109375" style="40" customWidth="1"/>
    <col min="13830" max="13830" width="13.5703125" style="40" customWidth="1"/>
    <col min="13831" max="13831" width="31.7109375" style="40" customWidth="1"/>
    <col min="13832" max="13834" width="15.7109375" style="40" customWidth="1"/>
    <col min="13835" max="13835" width="13.5703125" style="40" customWidth="1"/>
    <col min="13836" max="13837" width="7.7109375" style="40" customWidth="1"/>
    <col min="13838" max="13838" width="13.28515625" style="40" customWidth="1"/>
    <col min="13839" max="14080" width="11.42578125" style="40"/>
    <col min="14081" max="14081" width="4.7109375" style="40" customWidth="1"/>
    <col min="14082" max="14082" width="13.7109375" style="40" customWidth="1"/>
    <col min="14083" max="14083" width="11.7109375" style="40" customWidth="1"/>
    <col min="14084" max="14085" width="13.7109375" style="40" customWidth="1"/>
    <col min="14086" max="14086" width="13.5703125" style="40" customWidth="1"/>
    <col min="14087" max="14087" width="31.7109375" style="40" customWidth="1"/>
    <col min="14088" max="14090" width="15.7109375" style="40" customWidth="1"/>
    <col min="14091" max="14091" width="13.5703125" style="40" customWidth="1"/>
    <col min="14092" max="14093" width="7.7109375" style="40" customWidth="1"/>
    <col min="14094" max="14094" width="13.28515625" style="40" customWidth="1"/>
    <col min="14095" max="14336" width="11.42578125" style="40"/>
    <col min="14337" max="14337" width="4.7109375" style="40" customWidth="1"/>
    <col min="14338" max="14338" width="13.7109375" style="40" customWidth="1"/>
    <col min="14339" max="14339" width="11.7109375" style="40" customWidth="1"/>
    <col min="14340" max="14341" width="13.7109375" style="40" customWidth="1"/>
    <col min="14342" max="14342" width="13.5703125" style="40" customWidth="1"/>
    <col min="14343" max="14343" width="31.7109375" style="40" customWidth="1"/>
    <col min="14344" max="14346" width="15.7109375" style="40" customWidth="1"/>
    <col min="14347" max="14347" width="13.5703125" style="40" customWidth="1"/>
    <col min="14348" max="14349" width="7.7109375" style="40" customWidth="1"/>
    <col min="14350" max="14350" width="13.28515625" style="40" customWidth="1"/>
    <col min="14351" max="14592" width="11.42578125" style="40"/>
    <col min="14593" max="14593" width="4.7109375" style="40" customWidth="1"/>
    <col min="14594" max="14594" width="13.7109375" style="40" customWidth="1"/>
    <col min="14595" max="14595" width="11.7109375" style="40" customWidth="1"/>
    <col min="14596" max="14597" width="13.7109375" style="40" customWidth="1"/>
    <col min="14598" max="14598" width="13.5703125" style="40" customWidth="1"/>
    <col min="14599" max="14599" width="31.7109375" style="40" customWidth="1"/>
    <col min="14600" max="14602" width="15.7109375" style="40" customWidth="1"/>
    <col min="14603" max="14603" width="13.5703125" style="40" customWidth="1"/>
    <col min="14604" max="14605" width="7.7109375" style="40" customWidth="1"/>
    <col min="14606" max="14606" width="13.28515625" style="40" customWidth="1"/>
    <col min="14607" max="14848" width="11.42578125" style="40"/>
    <col min="14849" max="14849" width="4.7109375" style="40" customWidth="1"/>
    <col min="14850" max="14850" width="13.7109375" style="40" customWidth="1"/>
    <col min="14851" max="14851" width="11.7109375" style="40" customWidth="1"/>
    <col min="14852" max="14853" width="13.7109375" style="40" customWidth="1"/>
    <col min="14854" max="14854" width="13.5703125" style="40" customWidth="1"/>
    <col min="14855" max="14855" width="31.7109375" style="40" customWidth="1"/>
    <col min="14856" max="14858" width="15.7109375" style="40" customWidth="1"/>
    <col min="14859" max="14859" width="13.5703125" style="40" customWidth="1"/>
    <col min="14860" max="14861" width="7.7109375" style="40" customWidth="1"/>
    <col min="14862" max="14862" width="13.28515625" style="40" customWidth="1"/>
    <col min="14863" max="15104" width="11.42578125" style="40"/>
    <col min="15105" max="15105" width="4.7109375" style="40" customWidth="1"/>
    <col min="15106" max="15106" width="13.7109375" style="40" customWidth="1"/>
    <col min="15107" max="15107" width="11.7109375" style="40" customWidth="1"/>
    <col min="15108" max="15109" width="13.7109375" style="40" customWidth="1"/>
    <col min="15110" max="15110" width="13.5703125" style="40" customWidth="1"/>
    <col min="15111" max="15111" width="31.7109375" style="40" customWidth="1"/>
    <col min="15112" max="15114" width="15.7109375" style="40" customWidth="1"/>
    <col min="15115" max="15115" width="13.5703125" style="40" customWidth="1"/>
    <col min="15116" max="15117" width="7.7109375" style="40" customWidth="1"/>
    <col min="15118" max="15118" width="13.28515625" style="40" customWidth="1"/>
    <col min="15119" max="15360" width="11.42578125" style="40"/>
    <col min="15361" max="15361" width="4.7109375" style="40" customWidth="1"/>
    <col min="15362" max="15362" width="13.7109375" style="40" customWidth="1"/>
    <col min="15363" max="15363" width="11.7109375" style="40" customWidth="1"/>
    <col min="15364" max="15365" width="13.7109375" style="40" customWidth="1"/>
    <col min="15366" max="15366" width="13.5703125" style="40" customWidth="1"/>
    <col min="15367" max="15367" width="31.7109375" style="40" customWidth="1"/>
    <col min="15368" max="15370" width="15.7109375" style="40" customWidth="1"/>
    <col min="15371" max="15371" width="13.5703125" style="40" customWidth="1"/>
    <col min="15372" max="15373" width="7.7109375" style="40" customWidth="1"/>
    <col min="15374" max="15374" width="13.28515625" style="40" customWidth="1"/>
    <col min="15375" max="15616" width="11.42578125" style="40"/>
    <col min="15617" max="15617" width="4.7109375" style="40" customWidth="1"/>
    <col min="15618" max="15618" width="13.7109375" style="40" customWidth="1"/>
    <col min="15619" max="15619" width="11.7109375" style="40" customWidth="1"/>
    <col min="15620" max="15621" width="13.7109375" style="40" customWidth="1"/>
    <col min="15622" max="15622" width="13.5703125" style="40" customWidth="1"/>
    <col min="15623" max="15623" width="31.7109375" style="40" customWidth="1"/>
    <col min="15624" max="15626" width="15.7109375" style="40" customWidth="1"/>
    <col min="15627" max="15627" width="13.5703125" style="40" customWidth="1"/>
    <col min="15628" max="15629" width="7.7109375" style="40" customWidth="1"/>
    <col min="15630" max="15630" width="13.28515625" style="40" customWidth="1"/>
    <col min="15631" max="15872" width="11.42578125" style="40"/>
    <col min="15873" max="15873" width="4.7109375" style="40" customWidth="1"/>
    <col min="15874" max="15874" width="13.7109375" style="40" customWidth="1"/>
    <col min="15875" max="15875" width="11.7109375" style="40" customWidth="1"/>
    <col min="15876" max="15877" width="13.7109375" style="40" customWidth="1"/>
    <col min="15878" max="15878" width="13.5703125" style="40" customWidth="1"/>
    <col min="15879" max="15879" width="31.7109375" style="40" customWidth="1"/>
    <col min="15880" max="15882" width="15.7109375" style="40" customWidth="1"/>
    <col min="15883" max="15883" width="13.5703125" style="40" customWidth="1"/>
    <col min="15884" max="15885" width="7.7109375" style="40" customWidth="1"/>
    <col min="15886" max="15886" width="13.28515625" style="40" customWidth="1"/>
    <col min="15887" max="16128" width="11.42578125" style="40"/>
    <col min="16129" max="16129" width="4.7109375" style="40" customWidth="1"/>
    <col min="16130" max="16130" width="13.7109375" style="40" customWidth="1"/>
    <col min="16131" max="16131" width="11.7109375" style="40" customWidth="1"/>
    <col min="16132" max="16133" width="13.7109375" style="40" customWidth="1"/>
    <col min="16134" max="16134" width="13.5703125" style="40" customWidth="1"/>
    <col min="16135" max="16135" width="31.7109375" style="40" customWidth="1"/>
    <col min="16136" max="16138" width="15.7109375" style="40" customWidth="1"/>
    <col min="16139" max="16139" width="13.5703125" style="40" customWidth="1"/>
    <col min="16140" max="16141" width="7.7109375" style="40" customWidth="1"/>
    <col min="16142" max="16142" width="13.28515625" style="40" customWidth="1"/>
    <col min="16143" max="16384" width="11.42578125" style="40"/>
  </cols>
  <sheetData>
    <row r="1" spans="1:14" s="21" customFormat="1" ht="15" customHeight="1" x14ac:dyDescent="0.15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14" s="15" customFormat="1" ht="15" x14ac:dyDescent="0.2">
      <c r="A2" s="137"/>
      <c r="B2" s="28"/>
      <c r="C2" s="21"/>
      <c r="D2" s="21"/>
      <c r="E2" s="139"/>
      <c r="F2" s="139"/>
      <c r="G2" s="8"/>
      <c r="H2" s="28"/>
      <c r="I2" s="28"/>
      <c r="J2" s="319"/>
      <c r="K2" s="319"/>
      <c r="L2" s="319"/>
      <c r="M2" s="319"/>
      <c r="N2" s="21"/>
    </row>
    <row r="3" spans="1:14" s="15" customFormat="1" ht="15" x14ac:dyDescent="0.15">
      <c r="A3" s="137"/>
      <c r="B3" s="28"/>
      <c r="C3" s="21"/>
      <c r="D3" s="32"/>
      <c r="E3" s="140"/>
      <c r="F3" s="140"/>
      <c r="G3" s="32"/>
      <c r="H3" s="33"/>
      <c r="I3" s="33"/>
      <c r="J3" s="33"/>
      <c r="K3" s="33"/>
      <c r="L3" s="33"/>
      <c r="M3" s="33"/>
      <c r="N3" s="21"/>
    </row>
    <row r="4" spans="1:14" s="15" customFormat="1" x14ac:dyDescent="0.15">
      <c r="A4" s="137"/>
      <c r="B4" s="28"/>
      <c r="C4" s="21"/>
      <c r="D4" s="21"/>
      <c r="E4" s="141"/>
      <c r="F4" s="139"/>
      <c r="G4" s="8"/>
      <c r="H4" s="137"/>
      <c r="I4" s="142" t="s">
        <v>52</v>
      </c>
      <c r="J4" s="142"/>
      <c r="K4" s="142"/>
      <c r="L4" s="142"/>
      <c r="M4" s="142"/>
      <c r="N4" s="21"/>
    </row>
    <row r="5" spans="1:14" s="15" customFormat="1" ht="12.75" x14ac:dyDescent="0.15">
      <c r="A5" s="137"/>
      <c r="B5" s="28"/>
      <c r="C5" s="21"/>
      <c r="D5" s="21"/>
      <c r="E5" s="141"/>
      <c r="F5" s="139"/>
      <c r="G5" s="8"/>
      <c r="H5" s="28"/>
      <c r="I5" s="28"/>
      <c r="J5" s="34"/>
      <c r="K5" s="127"/>
      <c r="L5" s="35"/>
      <c r="M5" s="35" t="s">
        <v>2</v>
      </c>
      <c r="N5" s="21"/>
    </row>
    <row r="6" spans="1:14" s="15" customFormat="1" ht="12.75" x14ac:dyDescent="0.15">
      <c r="A6" s="137"/>
      <c r="B6" s="28"/>
      <c r="C6" s="21"/>
      <c r="D6" s="21"/>
      <c r="E6" s="141"/>
      <c r="F6" s="139"/>
      <c r="G6" s="8"/>
      <c r="H6" s="28"/>
      <c r="I6" s="28"/>
      <c r="J6" s="34"/>
      <c r="K6" s="127"/>
      <c r="L6" s="35"/>
      <c r="M6" s="35"/>
      <c r="N6" s="21"/>
    </row>
    <row r="7" spans="1:14" s="15" customFormat="1" ht="18.75" customHeight="1" x14ac:dyDescent="0.15">
      <c r="A7" s="322" t="s">
        <v>78</v>
      </c>
      <c r="B7" s="322"/>
      <c r="C7" s="322"/>
      <c r="D7" s="322"/>
      <c r="E7" s="322"/>
      <c r="F7" s="322"/>
      <c r="G7" s="21"/>
      <c r="H7" s="137"/>
      <c r="I7" s="137"/>
      <c r="J7" s="142" t="s">
        <v>53</v>
      </c>
      <c r="K7" s="142"/>
      <c r="L7" s="142"/>
      <c r="M7" s="142"/>
      <c r="N7" s="21"/>
    </row>
    <row r="8" spans="1:14" s="15" customFormat="1" ht="14.25" x14ac:dyDescent="0.2">
      <c r="A8" s="320" t="s">
        <v>79</v>
      </c>
      <c r="B8" s="320"/>
      <c r="C8" s="320"/>
      <c r="D8" s="320"/>
      <c r="E8" s="320"/>
      <c r="F8" s="320"/>
      <c r="G8" s="320"/>
      <c r="H8" s="37"/>
      <c r="I8" s="37"/>
      <c r="J8" s="37"/>
      <c r="K8" s="38"/>
      <c r="L8" s="38"/>
      <c r="M8" s="35" t="s">
        <v>4</v>
      </c>
      <c r="N8" s="21"/>
    </row>
    <row r="9" spans="1:14" ht="15" x14ac:dyDescent="0.15">
      <c r="A9" s="321"/>
      <c r="B9" s="321"/>
      <c r="C9" s="321"/>
      <c r="D9" s="321"/>
      <c r="E9" s="321"/>
      <c r="F9" s="321"/>
      <c r="G9" s="321"/>
      <c r="H9" s="138"/>
      <c r="I9" s="138"/>
      <c r="J9" s="25"/>
      <c r="K9" s="25"/>
      <c r="L9" s="25"/>
      <c r="M9" s="39"/>
    </row>
    <row r="10" spans="1:14" s="41" customFormat="1" ht="23.1" customHeight="1" x14ac:dyDescent="0.15">
      <c r="A10" s="309" t="s">
        <v>5</v>
      </c>
      <c r="B10" s="129" t="s">
        <v>54</v>
      </c>
      <c r="C10" s="308" t="s">
        <v>7</v>
      </c>
      <c r="D10" s="308" t="s">
        <v>8</v>
      </c>
      <c r="E10" s="309" t="s">
        <v>9</v>
      </c>
      <c r="F10" s="309" t="s">
        <v>10</v>
      </c>
      <c r="G10" s="308" t="s">
        <v>11</v>
      </c>
      <c r="H10" s="309" t="s">
        <v>22</v>
      </c>
      <c r="I10" s="308" t="s">
        <v>23</v>
      </c>
      <c r="J10" s="308" t="s">
        <v>24</v>
      </c>
      <c r="K10" s="308" t="s">
        <v>14</v>
      </c>
      <c r="L10" s="308" t="s">
        <v>15</v>
      </c>
      <c r="M10" s="308"/>
    </row>
    <row r="11" spans="1:14" s="41" customFormat="1" ht="23.1" customHeight="1" x14ac:dyDescent="0.15">
      <c r="A11" s="310"/>
      <c r="B11" s="136" t="s">
        <v>16</v>
      </c>
      <c r="C11" s="308"/>
      <c r="D11" s="308"/>
      <c r="E11" s="310"/>
      <c r="F11" s="310"/>
      <c r="G11" s="308"/>
      <c r="H11" s="310"/>
      <c r="I11" s="308"/>
      <c r="J11" s="308"/>
      <c r="K11" s="308"/>
      <c r="L11" s="136" t="s">
        <v>17</v>
      </c>
      <c r="M11" s="136" t="s">
        <v>18</v>
      </c>
      <c r="N11" s="143"/>
    </row>
    <row r="12" spans="1:14" s="41" customFormat="1" ht="15.75" customHeight="1" x14ac:dyDescent="0.15">
      <c r="A12" s="313" t="s">
        <v>25</v>
      </c>
      <c r="B12" s="313"/>
      <c r="C12" s="313"/>
      <c r="D12" s="313"/>
      <c r="E12" s="144"/>
      <c r="F12" s="144"/>
      <c r="G12" s="42"/>
      <c r="H12" s="43"/>
      <c r="I12" s="43"/>
      <c r="J12" s="43"/>
      <c r="K12" s="44"/>
      <c r="L12" s="45"/>
      <c r="M12" s="45"/>
    </row>
    <row r="13" spans="1:14" ht="81" customHeight="1" x14ac:dyDescent="0.15">
      <c r="A13" s="200">
        <v>1</v>
      </c>
      <c r="B13" s="201" t="s">
        <v>19</v>
      </c>
      <c r="C13" s="116" t="s">
        <v>20</v>
      </c>
      <c r="D13" s="202" t="s">
        <v>69</v>
      </c>
      <c r="E13" s="205" t="s">
        <v>83</v>
      </c>
      <c r="F13" s="205" t="s">
        <v>83</v>
      </c>
      <c r="G13" s="134" t="s">
        <v>97</v>
      </c>
      <c r="H13" s="145">
        <v>1624445.71</v>
      </c>
      <c r="I13" s="215">
        <v>803954.27</v>
      </c>
      <c r="J13" s="215">
        <v>820491.44</v>
      </c>
      <c r="K13" s="187">
        <v>2800</v>
      </c>
      <c r="L13" s="208">
        <v>42822</v>
      </c>
      <c r="M13" s="208">
        <v>42856</v>
      </c>
    </row>
    <row r="14" spans="1:14" ht="25.5" customHeight="1" x14ac:dyDescent="0.15">
      <c r="A14" s="325">
        <v>2</v>
      </c>
      <c r="B14" s="327" t="s">
        <v>19</v>
      </c>
      <c r="C14" s="329" t="s">
        <v>20</v>
      </c>
      <c r="D14" s="331" t="s">
        <v>69</v>
      </c>
      <c r="E14" s="205" t="s">
        <v>47</v>
      </c>
      <c r="F14" s="205" t="s">
        <v>47</v>
      </c>
      <c r="G14" s="333" t="s">
        <v>99</v>
      </c>
      <c r="H14" s="314">
        <v>113192008.36</v>
      </c>
      <c r="I14" s="316">
        <v>56596004.18</v>
      </c>
      <c r="J14" s="316">
        <v>56596004.18</v>
      </c>
      <c r="K14" s="323">
        <v>4434538</v>
      </c>
      <c r="L14" s="311">
        <v>42795</v>
      </c>
      <c r="M14" s="311">
        <v>42856</v>
      </c>
    </row>
    <row r="15" spans="1:14" ht="34.5" customHeight="1" thickBot="1" x14ac:dyDescent="0.2">
      <c r="A15" s="326"/>
      <c r="B15" s="328"/>
      <c r="C15" s="330"/>
      <c r="D15" s="332"/>
      <c r="E15" s="205" t="s">
        <v>159</v>
      </c>
      <c r="F15" s="205" t="s">
        <v>159</v>
      </c>
      <c r="G15" s="334"/>
      <c r="H15" s="315"/>
      <c r="I15" s="317"/>
      <c r="J15" s="317"/>
      <c r="K15" s="324"/>
      <c r="L15" s="312"/>
      <c r="M15" s="312"/>
    </row>
    <row r="16" spans="1:14" ht="14.25" customHeight="1" x14ac:dyDescent="0.15">
      <c r="A16" s="146"/>
      <c r="B16" s="147"/>
      <c r="C16" s="147"/>
      <c r="D16" s="148"/>
      <c r="E16" s="149"/>
      <c r="F16" s="149"/>
      <c r="G16" s="219" t="s">
        <v>46</v>
      </c>
      <c r="H16" s="220">
        <f>SUM(H13:H15)</f>
        <v>114816454.06999999</v>
      </c>
      <c r="I16" s="220">
        <f>SUM(I13:I15)</f>
        <v>57399958.450000003</v>
      </c>
      <c r="J16" s="221">
        <f>SUM(J13:J15)</f>
        <v>57416495.619999997</v>
      </c>
      <c r="K16" s="156">
        <f>SUM(K13:K15)</f>
        <v>4437338</v>
      </c>
      <c r="L16" s="151"/>
      <c r="M16" s="151"/>
    </row>
    <row r="17" spans="1:13" ht="15" customHeight="1" x14ac:dyDescent="0.15">
      <c r="A17" s="152"/>
      <c r="B17" s="153"/>
      <c r="C17" s="154"/>
      <c r="D17" s="154"/>
      <c r="E17" s="155"/>
      <c r="F17" s="155"/>
      <c r="G17" s="157" t="s">
        <v>50</v>
      </c>
      <c r="H17" s="158">
        <v>3214860.71</v>
      </c>
      <c r="I17" s="164">
        <v>1607198.84</v>
      </c>
      <c r="J17" s="165">
        <v>1607661.88</v>
      </c>
      <c r="K17" s="156" t="e">
        <f>#REF!+K16</f>
        <v>#REF!</v>
      </c>
      <c r="L17" s="151"/>
      <c r="M17" s="151"/>
    </row>
    <row r="18" spans="1:13" ht="13.5" customHeight="1" x14ac:dyDescent="0.15">
      <c r="A18" s="152"/>
      <c r="B18" s="153"/>
      <c r="C18" s="154"/>
      <c r="D18" s="154"/>
      <c r="E18" s="155"/>
      <c r="F18" s="155"/>
      <c r="G18" s="157" t="s">
        <v>51</v>
      </c>
      <c r="H18" s="158">
        <v>17000</v>
      </c>
      <c r="I18" s="164">
        <v>8500</v>
      </c>
      <c r="J18" s="165">
        <v>8500</v>
      </c>
      <c r="K18" s="150"/>
      <c r="L18" s="151"/>
      <c r="M18" s="151"/>
    </row>
    <row r="19" spans="1:13" ht="14.25" customHeight="1" thickBot="1" x14ac:dyDescent="0.2">
      <c r="A19" s="152"/>
      <c r="B19" s="153"/>
      <c r="C19" s="154"/>
      <c r="D19" s="154"/>
      <c r="E19" s="155"/>
      <c r="F19" s="155"/>
      <c r="G19" s="199" t="s">
        <v>27</v>
      </c>
      <c r="H19" s="223">
        <f>H18+H17+H16</f>
        <v>118048314.77999999</v>
      </c>
      <c r="I19" s="223">
        <f t="shared" ref="I19:J19" si="0">I18+I17+I16</f>
        <v>59015657.290000007</v>
      </c>
      <c r="J19" s="224">
        <f t="shared" si="0"/>
        <v>59032657.5</v>
      </c>
      <c r="K19" s="150"/>
      <c r="L19" s="151"/>
      <c r="M19" s="151"/>
    </row>
    <row r="20" spans="1:13" ht="11.25" x14ac:dyDescent="0.15">
      <c r="B20" s="159"/>
      <c r="C20" s="160"/>
      <c r="H20" s="162"/>
    </row>
    <row r="22" spans="1:13" x14ac:dyDescent="0.15">
      <c r="H22" s="163"/>
      <c r="I22" s="163"/>
      <c r="J22" s="163"/>
    </row>
    <row r="23" spans="1:13" x14ac:dyDescent="0.15">
      <c r="J23" s="163"/>
    </row>
    <row r="24" spans="1:13" x14ac:dyDescent="0.15">
      <c r="J24" s="163"/>
    </row>
    <row r="27" spans="1:13" x14ac:dyDescent="0.15">
      <c r="J27" s="163"/>
    </row>
  </sheetData>
  <mergeCells count="29">
    <mergeCell ref="K14:K15"/>
    <mergeCell ref="L14:L15"/>
    <mergeCell ref="A14:A15"/>
    <mergeCell ref="B14:B15"/>
    <mergeCell ref="C14:C15"/>
    <mergeCell ref="D14:D15"/>
    <mergeCell ref="G14:G15"/>
    <mergeCell ref="A1:M1"/>
    <mergeCell ref="J2:M2"/>
    <mergeCell ref="A8:D8"/>
    <mergeCell ref="E8:G8"/>
    <mergeCell ref="A9:G9"/>
    <mergeCell ref="A7:F7"/>
    <mergeCell ref="C10:C11"/>
    <mergeCell ref="D10:D11"/>
    <mergeCell ref="E10:E11"/>
    <mergeCell ref="M14:M15"/>
    <mergeCell ref="F10:F11"/>
    <mergeCell ref="G10:G11"/>
    <mergeCell ref="H10:H11"/>
    <mergeCell ref="I10:I11"/>
    <mergeCell ref="J10:J11"/>
    <mergeCell ref="K10:K11"/>
    <mergeCell ref="L10:M10"/>
    <mergeCell ref="A12:D12"/>
    <mergeCell ref="A10:A11"/>
    <mergeCell ref="H14:H15"/>
    <mergeCell ref="I14:I15"/>
    <mergeCell ref="J14:J15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ignoredErrors>
    <ignoredError sqref="K1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T40"/>
  <sheetViews>
    <sheetView topLeftCell="A21" workbookViewId="0">
      <selection activeCell="J23" sqref="J23"/>
    </sheetView>
  </sheetViews>
  <sheetFormatPr baseColWidth="10" defaultColWidth="11.42578125" defaultRowHeight="10.5" x14ac:dyDescent="0.15"/>
  <cols>
    <col min="1" max="1" width="4.7109375" style="65" customWidth="1"/>
    <col min="2" max="2" width="13.7109375" style="67" customWidth="1"/>
    <col min="3" max="3" width="11.7109375" style="65" customWidth="1"/>
    <col min="4" max="6" width="13.7109375" style="65" customWidth="1"/>
    <col min="7" max="7" width="31.7109375" style="65" customWidth="1"/>
    <col min="8" max="10" width="15.7109375" style="68" customWidth="1"/>
    <col min="11" max="11" width="13.7109375" style="68" customWidth="1"/>
    <col min="12" max="13" width="7.7109375" style="68" customWidth="1"/>
    <col min="14" max="14" width="2.28515625" style="65" customWidth="1"/>
    <col min="15" max="19" width="0" style="65" hidden="1" customWidth="1"/>
    <col min="20" max="16384" width="11.42578125" style="65"/>
  </cols>
  <sheetData>
    <row r="1" spans="1:20" s="55" customFormat="1" ht="15" x14ac:dyDescent="0.2">
      <c r="A1" s="50"/>
      <c r="B1" s="51"/>
      <c r="C1" s="50"/>
      <c r="D1" s="50"/>
      <c r="E1" s="52"/>
      <c r="F1" s="52"/>
      <c r="G1" s="52"/>
      <c r="H1" s="51"/>
      <c r="I1" s="51"/>
      <c r="J1" s="53"/>
      <c r="K1" s="53"/>
      <c r="L1" s="53"/>
      <c r="M1" s="54"/>
    </row>
    <row r="2" spans="1:20" s="55" customFormat="1" ht="15" x14ac:dyDescent="0.2">
      <c r="A2" s="50"/>
      <c r="B2" s="51"/>
      <c r="C2" s="50"/>
      <c r="D2" s="50"/>
      <c r="E2" s="52"/>
      <c r="F2" s="52"/>
      <c r="G2" s="52"/>
      <c r="H2" s="51"/>
      <c r="I2" s="51"/>
      <c r="J2" s="112"/>
      <c r="K2" s="112"/>
      <c r="L2" s="112"/>
      <c r="M2" s="112"/>
    </row>
    <row r="3" spans="1:20" s="55" customFormat="1" ht="15" x14ac:dyDescent="0.15">
      <c r="A3" s="50"/>
      <c r="B3" s="51"/>
      <c r="C3" s="50"/>
      <c r="D3" s="56"/>
      <c r="E3" s="56"/>
      <c r="F3" s="56"/>
      <c r="G3" s="56"/>
      <c r="H3" s="57"/>
      <c r="I3" s="57"/>
      <c r="J3" s="358" t="s">
        <v>1</v>
      </c>
      <c r="K3" s="358"/>
      <c r="L3" s="358"/>
      <c r="M3" s="358"/>
    </row>
    <row r="4" spans="1:20" s="55" customFormat="1" ht="12" customHeight="1" x14ac:dyDescent="0.15">
      <c r="A4" s="50"/>
      <c r="B4" s="51"/>
      <c r="C4" s="50"/>
      <c r="D4" s="50"/>
      <c r="E4" s="50"/>
      <c r="F4" s="52"/>
      <c r="G4" s="52"/>
      <c r="H4" s="53"/>
      <c r="I4" s="53"/>
      <c r="J4" s="53"/>
      <c r="K4" s="20"/>
      <c r="L4" s="20"/>
      <c r="M4" s="35" t="s">
        <v>2</v>
      </c>
    </row>
    <row r="5" spans="1:20" s="55" customFormat="1" ht="12.75" x14ac:dyDescent="0.15">
      <c r="A5" s="50"/>
      <c r="B5" s="51"/>
      <c r="C5" s="50"/>
      <c r="D5" s="50"/>
      <c r="E5" s="50"/>
      <c r="F5" s="52"/>
      <c r="G5" s="52"/>
      <c r="H5" s="51"/>
      <c r="I5" s="51"/>
      <c r="J5" s="58"/>
      <c r="K5" s="59"/>
      <c r="L5" s="60"/>
      <c r="M5" s="60"/>
    </row>
    <row r="6" spans="1:20" s="55" customFormat="1" ht="12.75" x14ac:dyDescent="0.15">
      <c r="A6" s="50"/>
      <c r="B6" s="51"/>
      <c r="C6" s="50"/>
      <c r="D6" s="50"/>
      <c r="E6" s="50"/>
      <c r="F6" s="52"/>
      <c r="G6" s="52"/>
      <c r="H6" s="51"/>
      <c r="I6" s="51"/>
      <c r="J6" s="58"/>
      <c r="K6" s="59"/>
      <c r="L6" s="60"/>
      <c r="M6" s="60"/>
    </row>
    <row r="7" spans="1:20" s="55" customFormat="1" ht="14.25" x14ac:dyDescent="0.15">
      <c r="A7" s="322" t="s">
        <v>78</v>
      </c>
      <c r="B7" s="322"/>
      <c r="C7" s="322"/>
      <c r="D7" s="322"/>
      <c r="E7" s="322"/>
      <c r="F7" s="322"/>
      <c r="G7" s="50"/>
      <c r="H7" s="53"/>
      <c r="I7" s="53"/>
      <c r="J7" s="358" t="s">
        <v>3</v>
      </c>
      <c r="K7" s="358"/>
      <c r="L7" s="358"/>
      <c r="M7" s="358"/>
    </row>
    <row r="8" spans="1:20" s="55" customFormat="1" ht="14.25" customHeight="1" x14ac:dyDescent="0.2">
      <c r="A8" s="320" t="s">
        <v>80</v>
      </c>
      <c r="B8" s="320"/>
      <c r="C8" s="320"/>
      <c r="D8" s="320"/>
      <c r="E8" s="359"/>
      <c r="F8" s="359"/>
      <c r="G8" s="359"/>
      <c r="H8" s="61"/>
      <c r="I8" s="61"/>
      <c r="J8" s="61"/>
      <c r="K8" s="62"/>
      <c r="L8" s="62"/>
      <c r="M8" s="35" t="s">
        <v>4</v>
      </c>
    </row>
    <row r="9" spans="1:20" ht="15" x14ac:dyDescent="0.15">
      <c r="A9" s="353"/>
      <c r="B9" s="353"/>
      <c r="C9" s="353"/>
      <c r="D9" s="353"/>
      <c r="E9" s="353"/>
      <c r="F9" s="353"/>
      <c r="G9" s="353"/>
      <c r="H9" s="168"/>
      <c r="I9" s="168"/>
      <c r="J9" s="63"/>
      <c r="K9" s="63"/>
      <c r="L9" s="63"/>
      <c r="M9" s="64"/>
    </row>
    <row r="10" spans="1:20" s="66" customFormat="1" ht="20.25" customHeight="1" x14ac:dyDescent="0.15">
      <c r="A10" s="355" t="s">
        <v>5</v>
      </c>
      <c r="B10" s="129" t="s">
        <v>6</v>
      </c>
      <c r="C10" s="357" t="s">
        <v>7</v>
      </c>
      <c r="D10" s="357" t="s">
        <v>8</v>
      </c>
      <c r="E10" s="357" t="s">
        <v>9</v>
      </c>
      <c r="F10" s="357" t="s">
        <v>10</v>
      </c>
      <c r="G10" s="357" t="s">
        <v>11</v>
      </c>
      <c r="H10" s="355" t="s">
        <v>28</v>
      </c>
      <c r="I10" s="357" t="s">
        <v>23</v>
      </c>
      <c r="J10" s="357" t="s">
        <v>24</v>
      </c>
      <c r="K10" s="357" t="s">
        <v>14</v>
      </c>
      <c r="L10" s="357" t="s">
        <v>15</v>
      </c>
      <c r="M10" s="357"/>
    </row>
    <row r="11" spans="1:20" s="66" customFormat="1" ht="16.5" customHeight="1" x14ac:dyDescent="0.15">
      <c r="A11" s="356"/>
      <c r="B11" s="169" t="s">
        <v>16</v>
      </c>
      <c r="C11" s="355"/>
      <c r="D11" s="355"/>
      <c r="E11" s="355"/>
      <c r="F11" s="355"/>
      <c r="G11" s="355"/>
      <c r="H11" s="356"/>
      <c r="I11" s="355"/>
      <c r="J11" s="355"/>
      <c r="K11" s="355"/>
      <c r="L11" s="169" t="s">
        <v>17</v>
      </c>
      <c r="M11" s="169" t="s">
        <v>18</v>
      </c>
    </row>
    <row r="12" spans="1:20" s="66" customFormat="1" ht="14.25" customHeight="1" x14ac:dyDescent="0.15">
      <c r="A12" s="354" t="s">
        <v>25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</row>
    <row r="13" spans="1:20" s="66" customFormat="1" ht="39" customHeight="1" x14ac:dyDescent="0.15">
      <c r="A13" s="171">
        <v>1</v>
      </c>
      <c r="B13" s="166" t="s">
        <v>19</v>
      </c>
      <c r="C13" s="167" t="s">
        <v>20</v>
      </c>
      <c r="D13" s="170" t="s">
        <v>45</v>
      </c>
      <c r="E13" s="131" t="s">
        <v>84</v>
      </c>
      <c r="F13" s="131" t="s">
        <v>85</v>
      </c>
      <c r="G13" s="134" t="s">
        <v>142</v>
      </c>
      <c r="H13" s="132">
        <v>4773893.34</v>
      </c>
      <c r="I13" s="133">
        <f>H13*0.5</f>
        <v>2386946.67</v>
      </c>
      <c r="J13" s="133">
        <f>H13*0.5</f>
        <v>2386946.67</v>
      </c>
      <c r="K13" s="113">
        <v>1199</v>
      </c>
      <c r="L13" s="130">
        <v>42826</v>
      </c>
      <c r="M13" s="130">
        <v>42945</v>
      </c>
    </row>
    <row r="14" spans="1:20" s="66" customFormat="1" ht="48" customHeight="1" x14ac:dyDescent="0.15">
      <c r="A14" s="188">
        <v>2</v>
      </c>
      <c r="B14" s="192" t="s">
        <v>19</v>
      </c>
      <c r="C14" s="197" t="s">
        <v>20</v>
      </c>
      <c r="D14" s="198" t="s">
        <v>45</v>
      </c>
      <c r="E14" s="203" t="s">
        <v>86</v>
      </c>
      <c r="F14" s="204" t="s">
        <v>55</v>
      </c>
      <c r="G14" s="134" t="s">
        <v>146</v>
      </c>
      <c r="H14" s="189">
        <v>1150565.6499999999</v>
      </c>
      <c r="I14" s="190">
        <f>H14*0.5</f>
        <v>575282.82499999995</v>
      </c>
      <c r="J14" s="190">
        <v>575282.81999999995</v>
      </c>
      <c r="K14" s="113">
        <v>72</v>
      </c>
      <c r="L14" s="191">
        <v>42817</v>
      </c>
      <c r="M14" s="191">
        <v>42876</v>
      </c>
    </row>
    <row r="15" spans="1:20" s="66" customFormat="1" ht="40.5" customHeight="1" x14ac:dyDescent="0.15">
      <c r="A15" s="188">
        <v>3</v>
      </c>
      <c r="B15" s="166" t="s">
        <v>19</v>
      </c>
      <c r="C15" s="167" t="s">
        <v>20</v>
      </c>
      <c r="D15" s="170" t="s">
        <v>45</v>
      </c>
      <c r="E15" s="204" t="s">
        <v>87</v>
      </c>
      <c r="F15" s="204" t="s">
        <v>44</v>
      </c>
      <c r="G15" s="134" t="s">
        <v>143</v>
      </c>
      <c r="H15" s="132">
        <v>2790422.25</v>
      </c>
      <c r="I15" s="190">
        <f>H15*0.6</f>
        <v>1674253.3499999999</v>
      </c>
      <c r="J15" s="190">
        <f>H15*0.4</f>
        <v>1116168.9000000001</v>
      </c>
      <c r="K15" s="113">
        <v>1023</v>
      </c>
      <c r="L15" s="130">
        <v>42817</v>
      </c>
      <c r="M15" s="130">
        <v>42906</v>
      </c>
    </row>
    <row r="16" spans="1:20" s="66" customFormat="1" ht="19.5" customHeight="1" x14ac:dyDescent="0.15">
      <c r="A16" s="338">
        <v>4</v>
      </c>
      <c r="B16" s="327" t="s">
        <v>19</v>
      </c>
      <c r="C16" s="344" t="s">
        <v>20</v>
      </c>
      <c r="D16" s="331" t="s">
        <v>45</v>
      </c>
      <c r="E16" s="346" t="s">
        <v>26</v>
      </c>
      <c r="F16" s="204" t="s">
        <v>88</v>
      </c>
      <c r="G16" s="333" t="s">
        <v>144</v>
      </c>
      <c r="H16" s="363">
        <v>1243551.5</v>
      </c>
      <c r="I16" s="342">
        <f>H16*0.6</f>
        <v>746130.9</v>
      </c>
      <c r="J16" s="342">
        <f>H16*0.4</f>
        <v>497420.60000000003</v>
      </c>
      <c r="K16" s="113">
        <v>623</v>
      </c>
      <c r="L16" s="335">
        <v>43001</v>
      </c>
      <c r="M16" s="335">
        <v>42836</v>
      </c>
      <c r="T16" s="222"/>
    </row>
    <row r="17" spans="1:20" s="66" customFormat="1" ht="21.75" customHeight="1" x14ac:dyDescent="0.15">
      <c r="A17" s="362"/>
      <c r="B17" s="352"/>
      <c r="C17" s="361"/>
      <c r="D17" s="337"/>
      <c r="E17" s="349"/>
      <c r="F17" s="204" t="s">
        <v>89</v>
      </c>
      <c r="G17" s="351"/>
      <c r="H17" s="364"/>
      <c r="I17" s="366"/>
      <c r="J17" s="366"/>
      <c r="K17" s="113">
        <v>717</v>
      </c>
      <c r="L17" s="360"/>
      <c r="M17" s="360"/>
      <c r="T17" s="222"/>
    </row>
    <row r="18" spans="1:20" s="66" customFormat="1" ht="16.5" customHeight="1" thickBot="1" x14ac:dyDescent="0.2">
      <c r="A18" s="339"/>
      <c r="B18" s="328"/>
      <c r="C18" s="345"/>
      <c r="D18" s="332"/>
      <c r="E18" s="347"/>
      <c r="F18" s="204" t="s">
        <v>90</v>
      </c>
      <c r="G18" s="348"/>
      <c r="H18" s="365"/>
      <c r="I18" s="343"/>
      <c r="J18" s="343"/>
      <c r="K18" s="113">
        <v>988</v>
      </c>
      <c r="L18" s="336"/>
      <c r="M18" s="336"/>
      <c r="T18" s="222"/>
    </row>
    <row r="19" spans="1:20" s="66" customFormat="1" ht="15.75" customHeight="1" thickBot="1" x14ac:dyDescent="0.2">
      <c r="A19" s="193"/>
      <c r="B19" s="193"/>
      <c r="C19" s="193"/>
      <c r="D19" s="193"/>
      <c r="E19" s="195"/>
      <c r="F19" s="196"/>
      <c r="G19" s="186" t="s">
        <v>82</v>
      </c>
      <c r="H19" s="30">
        <f>SUM(H13:H18)</f>
        <v>9958432.7400000002</v>
      </c>
      <c r="I19" s="30">
        <f>SUM(I13:I18)</f>
        <v>5382613.7450000001</v>
      </c>
      <c r="J19" s="31">
        <f>SUM(J13:J18)</f>
        <v>4575818.9899999993</v>
      </c>
      <c r="K19" s="194"/>
      <c r="L19" s="193"/>
      <c r="M19" s="193"/>
    </row>
    <row r="20" spans="1:20" s="66" customFormat="1" ht="14.25" customHeight="1" x14ac:dyDescent="0.15">
      <c r="A20" s="350" t="s">
        <v>48</v>
      </c>
      <c r="B20" s="350"/>
      <c r="C20" s="350"/>
      <c r="D20" s="350"/>
      <c r="E20" s="350"/>
      <c r="F20" s="350"/>
      <c r="G20" s="350"/>
      <c r="H20" s="350"/>
      <c r="I20" s="350"/>
      <c r="J20" s="350"/>
      <c r="K20" s="350"/>
      <c r="L20" s="350"/>
      <c r="M20" s="350"/>
    </row>
    <row r="21" spans="1:20" s="66" customFormat="1" ht="29.25" customHeight="1" x14ac:dyDescent="0.15">
      <c r="A21" s="338">
        <v>5</v>
      </c>
      <c r="B21" s="327" t="s">
        <v>19</v>
      </c>
      <c r="C21" s="344" t="s">
        <v>20</v>
      </c>
      <c r="D21" s="331" t="s">
        <v>45</v>
      </c>
      <c r="E21" s="346" t="s">
        <v>47</v>
      </c>
      <c r="F21" s="204" t="s">
        <v>91</v>
      </c>
      <c r="G21" s="333" t="s">
        <v>145</v>
      </c>
      <c r="H21" s="340">
        <v>10504562.9</v>
      </c>
      <c r="I21" s="342">
        <f>H21*0.5</f>
        <v>5252281.45</v>
      </c>
      <c r="J21" s="342">
        <f>H21*0.5</f>
        <v>5252281.45</v>
      </c>
      <c r="K21" s="113">
        <v>476</v>
      </c>
      <c r="L21" s="335">
        <v>42826</v>
      </c>
      <c r="M21" s="335">
        <v>43005</v>
      </c>
    </row>
    <row r="22" spans="1:20" s="66" customFormat="1" ht="29.25" customHeight="1" x14ac:dyDescent="0.15">
      <c r="A22" s="339"/>
      <c r="B22" s="328"/>
      <c r="C22" s="345"/>
      <c r="D22" s="332"/>
      <c r="E22" s="347"/>
      <c r="F22" s="131" t="s">
        <v>92</v>
      </c>
      <c r="G22" s="348"/>
      <c r="H22" s="341"/>
      <c r="I22" s="343"/>
      <c r="J22" s="343"/>
      <c r="K22" s="113">
        <v>238</v>
      </c>
      <c r="L22" s="336"/>
      <c r="M22" s="336"/>
    </row>
    <row r="23" spans="1:20" s="66" customFormat="1" ht="72" customHeight="1" x14ac:dyDescent="0.15">
      <c r="A23" s="171">
        <v>6</v>
      </c>
      <c r="B23" s="166" t="s">
        <v>19</v>
      </c>
      <c r="C23" s="167" t="s">
        <v>20</v>
      </c>
      <c r="D23" s="170" t="s">
        <v>45</v>
      </c>
      <c r="E23" s="131" t="s">
        <v>93</v>
      </c>
      <c r="F23" s="131" t="s">
        <v>94</v>
      </c>
      <c r="G23" s="134" t="s">
        <v>147</v>
      </c>
      <c r="H23" s="189">
        <v>2556872.0099999998</v>
      </c>
      <c r="I23" s="190">
        <f>H23*0.5</f>
        <v>1278436.0049999999</v>
      </c>
      <c r="J23" s="190">
        <v>1278436</v>
      </c>
      <c r="K23" s="113">
        <v>390</v>
      </c>
      <c r="L23" s="130">
        <v>42822</v>
      </c>
      <c r="M23" s="130">
        <v>42911</v>
      </c>
    </row>
    <row r="24" spans="1:20" s="66" customFormat="1" ht="66" customHeight="1" x14ac:dyDescent="0.15">
      <c r="A24" s="188">
        <v>7</v>
      </c>
      <c r="B24" s="166" t="s">
        <v>19</v>
      </c>
      <c r="C24" s="167" t="s">
        <v>20</v>
      </c>
      <c r="D24" s="170" t="s">
        <v>45</v>
      </c>
      <c r="E24" s="131" t="s">
        <v>100</v>
      </c>
      <c r="F24" s="131" t="s">
        <v>101</v>
      </c>
      <c r="G24" s="134" t="s">
        <v>148</v>
      </c>
      <c r="H24" s="132">
        <v>1963703.01</v>
      </c>
      <c r="I24" s="190">
        <f>H24*0.5</f>
        <v>981851.505</v>
      </c>
      <c r="J24" s="190">
        <v>981851.5</v>
      </c>
      <c r="K24" s="113">
        <v>1127</v>
      </c>
      <c r="L24" s="130">
        <v>42822</v>
      </c>
      <c r="M24" s="130">
        <v>42896</v>
      </c>
    </row>
    <row r="25" spans="1:20" s="66" customFormat="1" ht="39.75" customHeight="1" thickBot="1" x14ac:dyDescent="0.2">
      <c r="A25" s="188">
        <v>8</v>
      </c>
      <c r="B25" s="166" t="s">
        <v>19</v>
      </c>
      <c r="C25" s="167" t="s">
        <v>20</v>
      </c>
      <c r="D25" s="170" t="s">
        <v>45</v>
      </c>
      <c r="E25" s="131" t="s">
        <v>42</v>
      </c>
      <c r="F25" s="131" t="s">
        <v>102</v>
      </c>
      <c r="G25" s="134" t="s">
        <v>149</v>
      </c>
      <c r="H25" s="132">
        <v>2200000</v>
      </c>
      <c r="I25" s="190">
        <f t="shared" ref="I25" si="0">H25*0.5</f>
        <v>1100000</v>
      </c>
      <c r="J25" s="190">
        <f t="shared" ref="J25" si="1">H25*0.5</f>
        <v>1100000</v>
      </c>
      <c r="K25" s="113">
        <v>340</v>
      </c>
      <c r="L25" s="130">
        <v>42822</v>
      </c>
      <c r="M25" s="130">
        <v>42911</v>
      </c>
    </row>
    <row r="26" spans="1:20" s="66" customFormat="1" ht="24.75" customHeight="1" x14ac:dyDescent="0.15">
      <c r="A26" s="121"/>
      <c r="B26" s="117"/>
      <c r="C26" s="118"/>
      <c r="D26" s="46"/>
      <c r="E26" s="121"/>
      <c r="F26" s="122"/>
      <c r="G26" s="119" t="s">
        <v>49</v>
      </c>
      <c r="H26" s="177">
        <f>SUM(H21:H25)</f>
        <v>17225137.920000002</v>
      </c>
      <c r="I26" s="177">
        <f>SUM(I21:I25)</f>
        <v>8612568.9600000009</v>
      </c>
      <c r="J26" s="178">
        <f>SUM(J21:J25)</f>
        <v>8612568.9499999993</v>
      </c>
      <c r="K26" s="123"/>
      <c r="L26" s="47"/>
      <c r="M26" s="47"/>
    </row>
    <row r="27" spans="1:20" ht="15.75" customHeight="1" x14ac:dyDescent="0.15">
      <c r="G27" s="157" t="s">
        <v>50</v>
      </c>
      <c r="H27" s="158">
        <v>761139.98</v>
      </c>
      <c r="I27" s="190">
        <v>391865.12</v>
      </c>
      <c r="J27" s="190">
        <v>369274.86</v>
      </c>
      <c r="K27" s="179">
        <f>K25+K24+K23+K22+K21+K18+K17+K16+K15+K14+K13</f>
        <v>7193</v>
      </c>
    </row>
    <row r="28" spans="1:20" ht="15.75" customHeight="1" x14ac:dyDescent="0.15">
      <c r="G28" s="157" t="s">
        <v>95</v>
      </c>
      <c r="H28" s="158">
        <v>280765.56</v>
      </c>
      <c r="I28" s="190">
        <v>154167.81</v>
      </c>
      <c r="J28" s="190">
        <v>126597.75</v>
      </c>
      <c r="K28" s="179"/>
    </row>
    <row r="29" spans="1:20" ht="15.75" customHeight="1" x14ac:dyDescent="0.15">
      <c r="G29" s="157" t="s">
        <v>96</v>
      </c>
      <c r="H29" s="158">
        <v>57321</v>
      </c>
      <c r="I29" s="190">
        <f>H29*0.5</f>
        <v>28660.5</v>
      </c>
      <c r="J29" s="190">
        <f>H29*0.5</f>
        <v>28660.5</v>
      </c>
      <c r="K29" s="179"/>
    </row>
    <row r="30" spans="1:20" ht="13.5" customHeight="1" x14ac:dyDescent="0.15">
      <c r="G30" s="157" t="s">
        <v>98</v>
      </c>
      <c r="H30" s="158">
        <v>340511.7</v>
      </c>
      <c r="I30" s="190">
        <f>H30*0.5</f>
        <v>170255.85</v>
      </c>
      <c r="J30" s="190">
        <f>H30*0.5</f>
        <v>170255.85</v>
      </c>
    </row>
    <row r="31" spans="1:20" ht="15.75" customHeight="1" thickBot="1" x14ac:dyDescent="0.2">
      <c r="E31" s="206"/>
      <c r="G31" s="135" t="s">
        <v>27</v>
      </c>
      <c r="H31" s="218">
        <f>H30+H29+H28+H27+H26+H19</f>
        <v>28623308.899999999</v>
      </c>
      <c r="I31" s="218">
        <f t="shared" ref="I31:J31" si="2">I30+I29+I28+I27+I26+I19</f>
        <v>14740131.984999999</v>
      </c>
      <c r="J31" s="294">
        <f t="shared" si="2"/>
        <v>13883176.899999999</v>
      </c>
    </row>
    <row r="32" spans="1:20" x14ac:dyDescent="0.15">
      <c r="E32" s="206"/>
      <c r="H32" s="111"/>
    </row>
    <row r="33" spans="4:10" x14ac:dyDescent="0.15">
      <c r="D33" s="206"/>
      <c r="E33" s="206"/>
      <c r="H33" s="111"/>
      <c r="I33" s="111"/>
      <c r="J33" s="111"/>
    </row>
    <row r="34" spans="4:10" x14ac:dyDescent="0.15">
      <c r="D34" s="206"/>
      <c r="E34" s="206"/>
      <c r="I34" s="206"/>
      <c r="J34" s="206"/>
    </row>
    <row r="35" spans="4:10" x14ac:dyDescent="0.15">
      <c r="D35" s="206"/>
      <c r="E35" s="206"/>
      <c r="H35" s="206"/>
    </row>
    <row r="36" spans="4:10" x14ac:dyDescent="0.15">
      <c r="D36" s="207"/>
      <c r="E36" s="206"/>
      <c r="H36" s="206"/>
    </row>
    <row r="37" spans="4:10" x14ac:dyDescent="0.15">
      <c r="E37" s="207"/>
      <c r="H37" s="206"/>
    </row>
    <row r="38" spans="4:10" x14ac:dyDescent="0.15">
      <c r="D38" s="207"/>
      <c r="H38" s="206"/>
    </row>
    <row r="39" spans="4:10" x14ac:dyDescent="0.15">
      <c r="D39" s="207"/>
    </row>
    <row r="40" spans="4:10" x14ac:dyDescent="0.15">
      <c r="D40" s="207"/>
    </row>
  </sheetData>
  <mergeCells count="41">
    <mergeCell ref="L16:L18"/>
    <mergeCell ref="M16:M18"/>
    <mergeCell ref="C16:C18"/>
    <mergeCell ref="A16:A18"/>
    <mergeCell ref="H16:H18"/>
    <mergeCell ref="I16:I18"/>
    <mergeCell ref="J16:J18"/>
    <mergeCell ref="J3:M3"/>
    <mergeCell ref="A7:F7"/>
    <mergeCell ref="J7:M7"/>
    <mergeCell ref="A8:D8"/>
    <mergeCell ref="E8:G8"/>
    <mergeCell ref="A9:G9"/>
    <mergeCell ref="A12:M12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M21:M22"/>
    <mergeCell ref="D16:D18"/>
    <mergeCell ref="A21:A22"/>
    <mergeCell ref="H21:H22"/>
    <mergeCell ref="I21:I22"/>
    <mergeCell ref="J21:J22"/>
    <mergeCell ref="L21:L22"/>
    <mergeCell ref="B21:B22"/>
    <mergeCell ref="C21:C22"/>
    <mergeCell ref="D21:D22"/>
    <mergeCell ref="E21:E22"/>
    <mergeCell ref="G21:G22"/>
    <mergeCell ref="E16:E18"/>
    <mergeCell ref="A20:M20"/>
    <mergeCell ref="G16:G18"/>
    <mergeCell ref="B16:B18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3"/>
  <sheetViews>
    <sheetView topLeftCell="A7" workbookViewId="0">
      <selection activeCell="H10" sqref="H10:H11"/>
    </sheetView>
  </sheetViews>
  <sheetFormatPr baseColWidth="10" defaultColWidth="11.42578125" defaultRowHeight="12.75" x14ac:dyDescent="0.2"/>
  <cols>
    <col min="1" max="1" width="4.7109375" style="86" customWidth="1"/>
    <col min="2" max="2" width="14.7109375" style="86" customWidth="1"/>
    <col min="3" max="3" width="11.7109375" style="86" customWidth="1"/>
    <col min="4" max="6" width="13.7109375" style="86" customWidth="1"/>
    <col min="7" max="7" width="31.7109375" style="86" customWidth="1"/>
    <col min="8" max="10" width="15.7109375" style="86" customWidth="1"/>
    <col min="11" max="11" width="13.7109375" style="86" customWidth="1"/>
    <col min="12" max="13" width="7.7109375" style="86" customWidth="1"/>
    <col min="14" max="16384" width="11.42578125" style="86"/>
  </cols>
  <sheetData>
    <row r="1" spans="1:13" s="15" customFormat="1" ht="12.75" customHeight="1" x14ac:dyDescent="0.15">
      <c r="G1" s="69"/>
      <c r="H1" s="69"/>
      <c r="I1" s="69"/>
      <c r="J1" s="69"/>
      <c r="K1" s="69"/>
      <c r="L1" s="69"/>
      <c r="M1" s="21"/>
    </row>
    <row r="2" spans="1:13" s="15" customFormat="1" ht="12" customHeight="1" x14ac:dyDescent="0.4">
      <c r="G2" s="70"/>
      <c r="H2" s="70"/>
      <c r="I2" s="70"/>
      <c r="J2" s="70"/>
      <c r="K2" s="70"/>
      <c r="L2" s="70"/>
      <c r="M2" s="71"/>
    </row>
    <row r="3" spans="1:13" s="15" customFormat="1" ht="15" customHeight="1" x14ac:dyDescent="0.15">
      <c r="H3" s="8"/>
      <c r="J3" s="358" t="s">
        <v>1</v>
      </c>
      <c r="K3" s="358"/>
      <c r="L3" s="358"/>
      <c r="M3" s="358"/>
    </row>
    <row r="4" spans="1:13" s="15" customFormat="1" ht="15" customHeight="1" x14ac:dyDescent="0.2">
      <c r="G4" s="21"/>
      <c r="H4" s="21"/>
      <c r="I4" s="72"/>
      <c r="J4" s="376" t="s">
        <v>2</v>
      </c>
      <c r="K4" s="376"/>
      <c r="L4" s="376"/>
      <c r="M4" s="376"/>
    </row>
    <row r="5" spans="1:13" s="15" customFormat="1" ht="13.5" customHeight="1" x14ac:dyDescent="0.15">
      <c r="H5" s="21"/>
      <c r="I5" s="21"/>
      <c r="K5" s="73"/>
      <c r="L5" s="17"/>
      <c r="M5" s="74"/>
    </row>
    <row r="6" spans="1:13" s="15" customFormat="1" ht="10.5" x14ac:dyDescent="0.15">
      <c r="H6" s="17"/>
      <c r="I6" s="20"/>
      <c r="J6" s="20"/>
      <c r="K6" s="20"/>
      <c r="L6" s="20"/>
      <c r="M6" s="20"/>
    </row>
    <row r="7" spans="1:13" s="21" customFormat="1" ht="13.5" customHeight="1" x14ac:dyDescent="0.15">
      <c r="A7" s="76" t="s">
        <v>78</v>
      </c>
      <c r="B7" s="76"/>
      <c r="C7" s="76"/>
      <c r="D7" s="76"/>
      <c r="H7" s="20"/>
      <c r="I7" s="20"/>
      <c r="J7" s="358" t="s">
        <v>0</v>
      </c>
      <c r="K7" s="358"/>
      <c r="L7" s="358"/>
      <c r="M7" s="358"/>
    </row>
    <row r="8" spans="1:13" s="15" customFormat="1" ht="17.25" customHeight="1" x14ac:dyDescent="0.25">
      <c r="A8" s="91" t="s">
        <v>81</v>
      </c>
      <c r="B8" s="91"/>
      <c r="C8" s="77"/>
      <c r="D8" s="77"/>
      <c r="H8" s="19"/>
      <c r="I8" s="22"/>
      <c r="J8" s="377" t="s">
        <v>4</v>
      </c>
      <c r="K8" s="377"/>
      <c r="L8" s="377"/>
      <c r="M8" s="377"/>
    </row>
    <row r="9" spans="1:13" s="15" customFormat="1" ht="9.9499999999999993" customHeight="1" x14ac:dyDescent="0.25">
      <c r="A9" s="78"/>
      <c r="B9" s="78"/>
      <c r="C9" s="77"/>
      <c r="D9" s="77"/>
      <c r="H9" s="19"/>
      <c r="I9" s="22"/>
      <c r="J9" s="23"/>
      <c r="K9" s="23"/>
      <c r="L9" s="23"/>
    </row>
    <row r="10" spans="1:13" s="15" customFormat="1" ht="22.5" customHeight="1" x14ac:dyDescent="0.15">
      <c r="A10" s="367" t="s">
        <v>5</v>
      </c>
      <c r="B10" s="26" t="s">
        <v>6</v>
      </c>
      <c r="C10" s="308" t="s">
        <v>7</v>
      </c>
      <c r="D10" s="308" t="s">
        <v>8</v>
      </c>
      <c r="E10" s="308" t="s">
        <v>9</v>
      </c>
      <c r="F10" s="308" t="s">
        <v>10</v>
      </c>
      <c r="G10" s="308" t="s">
        <v>11</v>
      </c>
      <c r="H10" s="308" t="s">
        <v>29</v>
      </c>
      <c r="I10" s="308" t="s">
        <v>12</v>
      </c>
      <c r="J10" s="308" t="s">
        <v>13</v>
      </c>
      <c r="K10" s="308" t="s">
        <v>14</v>
      </c>
      <c r="L10" s="308" t="s">
        <v>15</v>
      </c>
      <c r="M10" s="308"/>
    </row>
    <row r="11" spans="1:13" s="15" customFormat="1" ht="22.5" customHeight="1" x14ac:dyDescent="0.15">
      <c r="A11" s="368"/>
      <c r="B11" s="79" t="s">
        <v>16</v>
      </c>
      <c r="C11" s="308"/>
      <c r="D11" s="308"/>
      <c r="E11" s="308"/>
      <c r="F11" s="308"/>
      <c r="G11" s="308"/>
      <c r="H11" s="308"/>
      <c r="I11" s="308"/>
      <c r="J11" s="308"/>
      <c r="K11" s="308"/>
      <c r="L11" s="27" t="s">
        <v>17</v>
      </c>
      <c r="M11" s="114" t="s">
        <v>18</v>
      </c>
    </row>
    <row r="12" spans="1:13" s="83" customFormat="1" ht="30.75" customHeight="1" x14ac:dyDescent="0.2">
      <c r="A12" s="124">
        <v>1</v>
      </c>
      <c r="B12" s="378" t="s">
        <v>19</v>
      </c>
      <c r="C12" s="378" t="s">
        <v>20</v>
      </c>
      <c r="D12" s="282" t="s">
        <v>166</v>
      </c>
      <c r="E12" s="379" t="s">
        <v>30</v>
      </c>
      <c r="F12" s="380" t="s">
        <v>31</v>
      </c>
      <c r="G12" s="134" t="s">
        <v>70</v>
      </c>
      <c r="H12" s="209">
        <v>767491.5</v>
      </c>
      <c r="I12" s="210">
        <v>383745.75</v>
      </c>
      <c r="J12" s="210">
        <v>383745.75</v>
      </c>
      <c r="K12" s="323">
        <v>3200791</v>
      </c>
      <c r="L12" s="370">
        <v>42795</v>
      </c>
      <c r="M12" s="373">
        <v>43100</v>
      </c>
    </row>
    <row r="13" spans="1:13" s="83" customFormat="1" ht="29.25" customHeight="1" x14ac:dyDescent="0.2">
      <c r="A13" s="124">
        <v>2</v>
      </c>
      <c r="B13" s="378"/>
      <c r="C13" s="378"/>
      <c r="D13" s="282" t="s">
        <v>167</v>
      </c>
      <c r="E13" s="379"/>
      <c r="F13" s="380"/>
      <c r="G13" s="134" t="s">
        <v>71</v>
      </c>
      <c r="H13" s="209">
        <v>252000</v>
      </c>
      <c r="I13" s="210">
        <f t="shared" ref="I13:I14" si="0">H13*0.5</f>
        <v>126000</v>
      </c>
      <c r="J13" s="210">
        <f t="shared" ref="J13:J14" si="1">H13*0.5</f>
        <v>126000</v>
      </c>
      <c r="K13" s="369"/>
      <c r="L13" s="371"/>
      <c r="M13" s="374"/>
    </row>
    <row r="14" spans="1:13" s="83" customFormat="1" ht="27.75" customHeight="1" x14ac:dyDescent="0.2">
      <c r="A14" s="124">
        <v>3</v>
      </c>
      <c r="B14" s="378"/>
      <c r="C14" s="378"/>
      <c r="D14" s="327" t="s">
        <v>168</v>
      </c>
      <c r="E14" s="379"/>
      <c r="F14" s="380"/>
      <c r="G14" s="134" t="s">
        <v>72</v>
      </c>
      <c r="H14" s="209">
        <v>23648</v>
      </c>
      <c r="I14" s="210">
        <f t="shared" si="0"/>
        <v>11824</v>
      </c>
      <c r="J14" s="210">
        <f t="shared" si="1"/>
        <v>11824</v>
      </c>
      <c r="K14" s="369"/>
      <c r="L14" s="371"/>
      <c r="M14" s="374"/>
    </row>
    <row r="15" spans="1:13" s="83" customFormat="1" ht="27.75" customHeight="1" x14ac:dyDescent="0.2">
      <c r="A15" s="124">
        <v>4</v>
      </c>
      <c r="B15" s="378"/>
      <c r="C15" s="378"/>
      <c r="D15" s="352"/>
      <c r="E15" s="379"/>
      <c r="F15" s="380"/>
      <c r="G15" s="134" t="s">
        <v>73</v>
      </c>
      <c r="H15" s="209">
        <v>129647.9</v>
      </c>
      <c r="I15" s="210">
        <v>64823.95</v>
      </c>
      <c r="J15" s="210">
        <v>64823.95</v>
      </c>
      <c r="K15" s="369"/>
      <c r="L15" s="371"/>
      <c r="M15" s="374"/>
    </row>
    <row r="16" spans="1:13" s="83" customFormat="1" ht="27.75" customHeight="1" x14ac:dyDescent="0.2">
      <c r="A16" s="124">
        <v>5</v>
      </c>
      <c r="B16" s="378"/>
      <c r="C16" s="378"/>
      <c r="D16" s="328"/>
      <c r="E16" s="379"/>
      <c r="F16" s="380"/>
      <c r="G16" s="134" t="s">
        <v>74</v>
      </c>
      <c r="H16" s="209">
        <v>20000</v>
      </c>
      <c r="I16" s="210">
        <v>0</v>
      </c>
      <c r="J16" s="210">
        <v>20000</v>
      </c>
      <c r="K16" s="369"/>
      <c r="L16" s="371"/>
      <c r="M16" s="374"/>
    </row>
    <row r="17" spans="1:13" s="83" customFormat="1" ht="27.75" customHeight="1" x14ac:dyDescent="0.2">
      <c r="A17" s="124">
        <v>6</v>
      </c>
      <c r="B17" s="378"/>
      <c r="C17" s="378"/>
      <c r="D17" s="327" t="s">
        <v>169</v>
      </c>
      <c r="E17" s="379"/>
      <c r="F17" s="380"/>
      <c r="G17" s="134" t="s">
        <v>75</v>
      </c>
      <c r="H17" s="209">
        <v>245960.01</v>
      </c>
      <c r="I17" s="210">
        <v>0</v>
      </c>
      <c r="J17" s="210">
        <v>245960.01</v>
      </c>
      <c r="K17" s="369"/>
      <c r="L17" s="371"/>
      <c r="M17" s="374"/>
    </row>
    <row r="18" spans="1:13" s="83" customFormat="1" ht="27.75" customHeight="1" x14ac:dyDescent="0.2">
      <c r="A18" s="124">
        <v>7</v>
      </c>
      <c r="B18" s="378"/>
      <c r="C18" s="378"/>
      <c r="D18" s="352"/>
      <c r="E18" s="379"/>
      <c r="F18" s="380"/>
      <c r="G18" s="134" t="s">
        <v>76</v>
      </c>
      <c r="H18" s="209">
        <v>147201</v>
      </c>
      <c r="I18" s="210">
        <v>0</v>
      </c>
      <c r="J18" s="210">
        <v>147201</v>
      </c>
      <c r="K18" s="369"/>
      <c r="L18" s="371"/>
      <c r="M18" s="374"/>
    </row>
    <row r="19" spans="1:13" s="83" customFormat="1" ht="25.5" customHeight="1" thickBot="1" x14ac:dyDescent="0.25">
      <c r="A19" s="124">
        <v>8</v>
      </c>
      <c r="B19" s="378"/>
      <c r="C19" s="378"/>
      <c r="D19" s="328"/>
      <c r="E19" s="379"/>
      <c r="F19" s="380"/>
      <c r="G19" s="134" t="s">
        <v>77</v>
      </c>
      <c r="H19" s="211">
        <v>850.59</v>
      </c>
      <c r="I19" s="212">
        <v>405.3</v>
      </c>
      <c r="J19" s="212">
        <v>445.29</v>
      </c>
      <c r="K19" s="324"/>
      <c r="L19" s="372"/>
      <c r="M19" s="375"/>
    </row>
    <row r="20" spans="1:13" s="83" customFormat="1" ht="15" customHeight="1" thickBot="1" x14ac:dyDescent="0.25">
      <c r="G20" s="48" t="s">
        <v>60</v>
      </c>
      <c r="H20" s="30">
        <f>SUM(H12:H19)</f>
        <v>1586799</v>
      </c>
      <c r="I20" s="30">
        <f>SUM(I12:I19)</f>
        <v>586799</v>
      </c>
      <c r="J20" s="31">
        <f>SUM(J12:J19)</f>
        <v>1000000</v>
      </c>
      <c r="K20" s="84">
        <f>K12</f>
        <v>3200791</v>
      </c>
      <c r="L20" s="23"/>
      <c r="M20" s="23"/>
    </row>
    <row r="21" spans="1:13" s="83" customFormat="1" x14ac:dyDescent="0.2"/>
    <row r="22" spans="1:13" s="83" customFormat="1" x14ac:dyDescent="0.2">
      <c r="B22" s="85"/>
    </row>
    <row r="23" spans="1:13" s="83" customFormat="1" x14ac:dyDescent="0.2"/>
    <row r="24" spans="1:13" s="83" customFormat="1" x14ac:dyDescent="0.2"/>
    <row r="25" spans="1:13" s="83" customFormat="1" ht="81" customHeight="1" x14ac:dyDescent="0.2"/>
    <row r="26" spans="1:13" s="83" customFormat="1" ht="81" customHeight="1" x14ac:dyDescent="0.2"/>
    <row r="27" spans="1:13" s="83" customFormat="1" x14ac:dyDescent="0.2"/>
    <row r="28" spans="1:13" s="83" customFormat="1" x14ac:dyDescent="0.2"/>
    <row r="29" spans="1:13" s="83" customFormat="1" x14ac:dyDescent="0.2"/>
    <row r="31" spans="1:13" x14ac:dyDescent="0.2">
      <c r="I31" s="87"/>
    </row>
    <row r="32" spans="1:13" x14ac:dyDescent="0.2">
      <c r="J32" s="87"/>
    </row>
    <row r="33" spans="8:9" x14ac:dyDescent="0.2">
      <c r="H33" s="88"/>
      <c r="I33" s="89"/>
    </row>
  </sheetData>
  <mergeCells count="24">
    <mergeCell ref="B12:B19"/>
    <mergeCell ref="C12:C19"/>
    <mergeCell ref="E12:E19"/>
    <mergeCell ref="F12:F19"/>
    <mergeCell ref="D14:D16"/>
    <mergeCell ref="D17:D19"/>
    <mergeCell ref="K12:K19"/>
    <mergeCell ref="L12:L19"/>
    <mergeCell ref="M12:M19"/>
    <mergeCell ref="J3:M3"/>
    <mergeCell ref="J4:M4"/>
    <mergeCell ref="L10:M10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20"/>
  <sheetViews>
    <sheetView topLeftCell="A2" workbookViewId="0">
      <selection activeCell="L20" sqref="L20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6384" width="11.42578125" style="83"/>
  </cols>
  <sheetData>
    <row r="1" spans="1:15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5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5" x14ac:dyDescent="0.2">
      <c r="A3" s="15"/>
      <c r="B3" s="15"/>
      <c r="C3" s="15"/>
      <c r="D3" s="15"/>
      <c r="E3" s="20"/>
      <c r="F3" s="8"/>
      <c r="G3" s="5"/>
      <c r="H3" s="8"/>
      <c r="I3" s="21"/>
      <c r="J3" s="358" t="s">
        <v>1</v>
      </c>
      <c r="K3" s="358"/>
      <c r="L3" s="358"/>
      <c r="M3" s="358"/>
      <c r="N3" s="21"/>
    </row>
    <row r="4" spans="1:15" x14ac:dyDescent="0.2">
      <c r="A4" s="15"/>
      <c r="B4" s="15"/>
      <c r="C4" s="15"/>
      <c r="D4" s="15"/>
      <c r="E4" s="15"/>
      <c r="F4" s="8"/>
      <c r="G4" s="5"/>
      <c r="H4" s="8"/>
      <c r="I4" s="8"/>
      <c r="J4" s="376" t="s">
        <v>2</v>
      </c>
      <c r="K4" s="376"/>
      <c r="L4" s="376"/>
      <c r="M4" s="376"/>
      <c r="N4" s="21"/>
    </row>
    <row r="5" spans="1:15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5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5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58" t="s">
        <v>0</v>
      </c>
      <c r="K7" s="358"/>
      <c r="L7" s="358"/>
      <c r="M7" s="358"/>
      <c r="N7" s="21"/>
    </row>
    <row r="8" spans="1:15" ht="18" x14ac:dyDescent="0.25">
      <c r="A8" s="91" t="s">
        <v>67</v>
      </c>
      <c r="B8" s="91"/>
      <c r="C8" s="92"/>
      <c r="D8" s="92"/>
      <c r="E8" s="93"/>
      <c r="F8" s="15"/>
      <c r="G8" s="94"/>
      <c r="H8" s="95"/>
      <c r="I8" s="15"/>
      <c r="J8" s="377" t="s">
        <v>4</v>
      </c>
      <c r="K8" s="377"/>
      <c r="L8" s="377"/>
      <c r="M8" s="377"/>
      <c r="N8" s="21"/>
    </row>
    <row r="9" spans="1:15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5" ht="24" customHeight="1" x14ac:dyDescent="0.2">
      <c r="A10" s="309" t="s">
        <v>5</v>
      </c>
      <c r="B10" s="129" t="s">
        <v>6</v>
      </c>
      <c r="C10" s="308" t="s">
        <v>7</v>
      </c>
      <c r="D10" s="308" t="s">
        <v>8</v>
      </c>
      <c r="E10" s="308" t="s">
        <v>9</v>
      </c>
      <c r="F10" s="308" t="s">
        <v>10</v>
      </c>
      <c r="G10" s="308" t="s">
        <v>11</v>
      </c>
      <c r="H10" s="308" t="s">
        <v>29</v>
      </c>
      <c r="I10" s="308" t="s">
        <v>33</v>
      </c>
      <c r="J10" s="308" t="s">
        <v>34</v>
      </c>
      <c r="K10" s="308" t="s">
        <v>14</v>
      </c>
      <c r="L10" s="308" t="s">
        <v>15</v>
      </c>
      <c r="M10" s="308"/>
      <c r="N10" s="41"/>
    </row>
    <row r="11" spans="1:15" ht="21.95" customHeight="1" x14ac:dyDescent="0.2">
      <c r="A11" s="310"/>
      <c r="B11" s="284" t="s">
        <v>16</v>
      </c>
      <c r="C11" s="308"/>
      <c r="D11" s="308"/>
      <c r="E11" s="308"/>
      <c r="F11" s="308"/>
      <c r="G11" s="308"/>
      <c r="H11" s="308"/>
      <c r="I11" s="308" t="s">
        <v>35</v>
      </c>
      <c r="J11" s="308" t="s">
        <v>35</v>
      </c>
      <c r="K11" s="308"/>
      <c r="L11" s="284" t="s">
        <v>17</v>
      </c>
      <c r="M11" s="284" t="s">
        <v>18</v>
      </c>
      <c r="N11" s="41"/>
    </row>
    <row r="12" spans="1:15" ht="330" hidden="1" customHeight="1" thickBot="1" x14ac:dyDescent="0.25">
      <c r="A12" s="283">
        <v>1</v>
      </c>
      <c r="B12" s="286" t="s">
        <v>36</v>
      </c>
      <c r="C12" s="292" t="s">
        <v>20</v>
      </c>
      <c r="D12" s="287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5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295">
        <f>SUM(I12)</f>
        <v>1400000</v>
      </c>
      <c r="J13" s="295">
        <f>SUM(J12)</f>
        <v>1400000</v>
      </c>
      <c r="K13" s="102"/>
      <c r="L13" s="103"/>
      <c r="M13" s="103"/>
      <c r="N13" s="104"/>
    </row>
    <row r="14" spans="1:15" ht="27.75" customHeight="1" x14ac:dyDescent="0.2">
      <c r="A14" s="292">
        <v>1</v>
      </c>
      <c r="B14" s="327" t="s">
        <v>19</v>
      </c>
      <c r="C14" s="329" t="s">
        <v>20</v>
      </c>
      <c r="D14" s="287" t="s">
        <v>166</v>
      </c>
      <c r="E14" s="106" t="s">
        <v>30</v>
      </c>
      <c r="F14" s="106" t="s">
        <v>31</v>
      </c>
      <c r="G14" s="134" t="s">
        <v>39</v>
      </c>
      <c r="H14" s="293">
        <v>475000</v>
      </c>
      <c r="I14" s="296">
        <v>210000</v>
      </c>
      <c r="J14" s="296">
        <v>265000</v>
      </c>
      <c r="K14" s="99">
        <v>500000</v>
      </c>
      <c r="L14" s="289">
        <v>42430</v>
      </c>
      <c r="M14" s="290">
        <v>43100</v>
      </c>
      <c r="O14" s="297"/>
    </row>
    <row r="15" spans="1:15" ht="30.75" customHeight="1" x14ac:dyDescent="0.2">
      <c r="A15" s="292">
        <v>2</v>
      </c>
      <c r="B15" s="352"/>
      <c r="C15" s="381"/>
      <c r="D15" s="287" t="s">
        <v>167</v>
      </c>
      <c r="E15" s="106" t="s">
        <v>30</v>
      </c>
      <c r="F15" s="106" t="s">
        <v>31</v>
      </c>
      <c r="G15" s="120" t="s">
        <v>40</v>
      </c>
      <c r="H15" s="293">
        <v>435000</v>
      </c>
      <c r="I15" s="296">
        <v>180000</v>
      </c>
      <c r="J15" s="296">
        <v>255000</v>
      </c>
      <c r="K15" s="99">
        <v>254</v>
      </c>
      <c r="L15" s="289">
        <v>42430</v>
      </c>
      <c r="M15" s="290">
        <v>43100</v>
      </c>
      <c r="O15" s="297"/>
    </row>
    <row r="16" spans="1:15" ht="26.25" customHeight="1" x14ac:dyDescent="0.2">
      <c r="A16" s="292">
        <v>3</v>
      </c>
      <c r="B16" s="352"/>
      <c r="C16" s="381"/>
      <c r="D16" s="382" t="s">
        <v>168</v>
      </c>
      <c r="E16" s="106" t="s">
        <v>30</v>
      </c>
      <c r="F16" s="106" t="s">
        <v>31</v>
      </c>
      <c r="G16" s="120" t="s">
        <v>43</v>
      </c>
      <c r="H16" s="293">
        <v>610000</v>
      </c>
      <c r="I16" s="296">
        <v>250000</v>
      </c>
      <c r="J16" s="296">
        <v>360000</v>
      </c>
      <c r="K16" s="99">
        <v>600000</v>
      </c>
      <c r="L16" s="289">
        <v>42430</v>
      </c>
      <c r="M16" s="290">
        <v>43100</v>
      </c>
      <c r="O16" s="297"/>
    </row>
    <row r="17" spans="1:15" ht="26.25" customHeight="1" thickBot="1" x14ac:dyDescent="0.25">
      <c r="A17" s="292">
        <v>4</v>
      </c>
      <c r="B17" s="328"/>
      <c r="C17" s="330"/>
      <c r="D17" s="383"/>
      <c r="E17" s="106" t="s">
        <v>30</v>
      </c>
      <c r="F17" s="106" t="s">
        <v>31</v>
      </c>
      <c r="G17" s="120" t="s">
        <v>41</v>
      </c>
      <c r="H17" s="293">
        <v>780000</v>
      </c>
      <c r="I17" s="298">
        <v>360000</v>
      </c>
      <c r="J17" s="298">
        <v>420000</v>
      </c>
      <c r="K17" s="99">
        <v>500000</v>
      </c>
      <c r="L17" s="289">
        <v>42430</v>
      </c>
      <c r="M17" s="290">
        <v>43100</v>
      </c>
      <c r="O17" s="297"/>
    </row>
    <row r="18" spans="1:15" ht="14.25" customHeight="1" thickBot="1" x14ac:dyDescent="0.25">
      <c r="G18" s="48" t="s">
        <v>60</v>
      </c>
      <c r="H18" s="101">
        <f>SUM(H14:H17)</f>
        <v>2300000</v>
      </c>
      <c r="I18" s="101">
        <f>SUM(I14:I17)</f>
        <v>1000000</v>
      </c>
      <c r="J18" s="115">
        <f>SUM(J14:J17)</f>
        <v>1300000</v>
      </c>
      <c r="K18" s="185">
        <f>SUM(K14:K17)</f>
        <v>1600254</v>
      </c>
      <c r="O18" s="297"/>
    </row>
    <row r="20" spans="1:15" x14ac:dyDescent="0.2">
      <c r="B20" s="85"/>
      <c r="H20" s="109"/>
    </row>
  </sheetData>
  <mergeCells count="18">
    <mergeCell ref="B14:B17"/>
    <mergeCell ref="C14:C17"/>
    <mergeCell ref="D16:D17"/>
    <mergeCell ref="J3:M3"/>
    <mergeCell ref="J4:M4"/>
    <mergeCell ref="J7:M7"/>
    <mergeCell ref="J8:M8"/>
    <mergeCell ref="G10:G11"/>
    <mergeCell ref="H10:H11"/>
    <mergeCell ref="I10:I11"/>
    <mergeCell ref="J10:J11"/>
    <mergeCell ref="K10:K11"/>
    <mergeCell ref="L10:M10"/>
    <mergeCell ref="A10:A11"/>
    <mergeCell ref="C10:C11"/>
    <mergeCell ref="D10:D11"/>
    <mergeCell ref="E10:E11"/>
    <mergeCell ref="F10:F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17"/>
  <sheetViews>
    <sheetView workbookViewId="0">
      <selection activeCell="G14" sqref="G14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2.42578125" style="83" customWidth="1"/>
    <col min="8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58" t="s">
        <v>1</v>
      </c>
      <c r="K3" s="358"/>
      <c r="L3" s="358"/>
      <c r="M3" s="358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376" t="s">
        <v>2</v>
      </c>
      <c r="K4" s="376"/>
      <c r="L4" s="376"/>
      <c r="M4" s="376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58" t="s">
        <v>0</v>
      </c>
      <c r="K7" s="358"/>
      <c r="L7" s="358"/>
      <c r="M7" s="358"/>
      <c r="N7" s="21"/>
    </row>
    <row r="8" spans="1:14" ht="18" x14ac:dyDescent="0.25">
      <c r="A8" s="91" t="s">
        <v>171</v>
      </c>
      <c r="B8" s="91"/>
      <c r="C8" s="92"/>
      <c r="D8" s="92"/>
      <c r="E8" s="93"/>
      <c r="F8" s="15"/>
      <c r="G8" s="94"/>
      <c r="H8" s="95"/>
      <c r="I8" s="15"/>
      <c r="J8" s="377" t="s">
        <v>4</v>
      </c>
      <c r="K8" s="377"/>
      <c r="L8" s="377"/>
      <c r="M8" s="377"/>
      <c r="N8" s="21"/>
    </row>
    <row r="9" spans="1:14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4" customHeight="1" x14ac:dyDescent="0.2">
      <c r="A10" s="309" t="s">
        <v>5</v>
      </c>
      <c r="B10" s="129" t="s">
        <v>6</v>
      </c>
      <c r="C10" s="308" t="s">
        <v>7</v>
      </c>
      <c r="D10" s="308" t="s">
        <v>8</v>
      </c>
      <c r="E10" s="308" t="s">
        <v>9</v>
      </c>
      <c r="F10" s="308" t="s">
        <v>10</v>
      </c>
      <c r="G10" s="308" t="s">
        <v>11</v>
      </c>
      <c r="H10" s="308" t="s">
        <v>29</v>
      </c>
      <c r="I10" s="308" t="s">
        <v>33</v>
      </c>
      <c r="J10" s="308" t="s">
        <v>34</v>
      </c>
      <c r="K10" s="308" t="s">
        <v>14</v>
      </c>
      <c r="L10" s="308" t="s">
        <v>15</v>
      </c>
      <c r="M10" s="308"/>
      <c r="N10" s="41"/>
    </row>
    <row r="11" spans="1:14" ht="21.95" customHeight="1" x14ac:dyDescent="0.2">
      <c r="A11" s="310"/>
      <c r="B11" s="125" t="s">
        <v>16</v>
      </c>
      <c r="C11" s="308"/>
      <c r="D11" s="308"/>
      <c r="E11" s="308"/>
      <c r="F11" s="308"/>
      <c r="G11" s="308"/>
      <c r="H11" s="308"/>
      <c r="I11" s="308" t="s">
        <v>35</v>
      </c>
      <c r="J11" s="308" t="s">
        <v>35</v>
      </c>
      <c r="K11" s="308"/>
      <c r="L11" s="125" t="s">
        <v>17</v>
      </c>
      <c r="M11" s="125" t="s">
        <v>18</v>
      </c>
      <c r="N11" s="41"/>
    </row>
    <row r="12" spans="1:14" ht="330" hidden="1" customHeight="1" thickBot="1" x14ac:dyDescent="0.25">
      <c r="A12" s="126">
        <v>1</v>
      </c>
      <c r="B12" s="80" t="s">
        <v>36</v>
      </c>
      <c r="C12" s="116" t="s">
        <v>20</v>
      </c>
      <c r="D12" s="81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295">
        <f>SUM(H12)</f>
        <v>2800000</v>
      </c>
      <c r="I13" s="295">
        <f>SUM(I12)</f>
        <v>1400000</v>
      </c>
      <c r="J13" s="295">
        <f>SUM(J12)</f>
        <v>1400000</v>
      </c>
      <c r="K13" s="102"/>
      <c r="L13" s="103"/>
      <c r="M13" s="103"/>
      <c r="N13" s="104"/>
    </row>
    <row r="14" spans="1:14" ht="153.75" customHeight="1" thickBot="1" x14ac:dyDescent="0.25">
      <c r="A14" s="292">
        <v>1</v>
      </c>
      <c r="B14" s="285" t="s">
        <v>19</v>
      </c>
      <c r="C14" s="292" t="s">
        <v>20</v>
      </c>
      <c r="D14" s="287" t="s">
        <v>169</v>
      </c>
      <c r="E14" s="106" t="s">
        <v>30</v>
      </c>
      <c r="F14" s="106" t="s">
        <v>31</v>
      </c>
      <c r="G14" s="291" t="s">
        <v>172</v>
      </c>
      <c r="H14" s="293">
        <v>9628000</v>
      </c>
      <c r="I14" s="288">
        <v>0</v>
      </c>
      <c r="J14" s="288">
        <f>H14</f>
        <v>9628000</v>
      </c>
      <c r="K14" s="99"/>
      <c r="L14" s="289">
        <v>42736</v>
      </c>
      <c r="M14" s="290">
        <v>42826</v>
      </c>
    </row>
    <row r="15" spans="1:14" ht="14.25" customHeight="1" thickBot="1" x14ac:dyDescent="0.25">
      <c r="G15" s="48" t="s">
        <v>60</v>
      </c>
      <c r="H15" s="101">
        <f>SUM(H14:H14)</f>
        <v>9628000</v>
      </c>
      <c r="I15" s="101">
        <f>SUM(I14:I14)</f>
        <v>0</v>
      </c>
      <c r="J15" s="101">
        <f>SUM(J14:J14)</f>
        <v>9628000</v>
      </c>
      <c r="K15" s="185">
        <f>SUM(K14:K14)</f>
        <v>0</v>
      </c>
    </row>
    <row r="17" spans="2:8" x14ac:dyDescent="0.2">
      <c r="B17" s="85"/>
      <c r="H17" s="109"/>
    </row>
  </sheetData>
  <mergeCells count="15">
    <mergeCell ref="J3:M3"/>
    <mergeCell ref="J4:M4"/>
    <mergeCell ref="J7:M7"/>
    <mergeCell ref="J8:M8"/>
    <mergeCell ref="G10:G11"/>
    <mergeCell ref="H10:H11"/>
    <mergeCell ref="I10:I11"/>
    <mergeCell ref="J10:J11"/>
    <mergeCell ref="K10:K11"/>
    <mergeCell ref="L10:M10"/>
    <mergeCell ref="A10:A11"/>
    <mergeCell ref="C10:C11"/>
    <mergeCell ref="D10:D11"/>
    <mergeCell ref="E10:E11"/>
    <mergeCell ref="F10:F11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46"/>
  <sheetViews>
    <sheetView topLeftCell="A23" workbookViewId="0">
      <selection activeCell="E45" sqref="E45:E47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8" width="15.42578125" style="83" customWidth="1"/>
    <col min="9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5" width="12.5703125" style="83" bestFit="1" customWidth="1"/>
    <col min="16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58" t="s">
        <v>1</v>
      </c>
      <c r="K3" s="358"/>
      <c r="L3" s="358"/>
      <c r="M3" s="358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376" t="s">
        <v>2</v>
      </c>
      <c r="K4" s="376"/>
      <c r="L4" s="376"/>
      <c r="M4" s="376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58" t="s">
        <v>0</v>
      </c>
      <c r="K7" s="358"/>
      <c r="L7" s="358"/>
      <c r="M7" s="358"/>
      <c r="N7" s="21"/>
    </row>
    <row r="8" spans="1:14" ht="18" x14ac:dyDescent="0.25">
      <c r="A8" s="91" t="s">
        <v>119</v>
      </c>
      <c r="B8" s="91"/>
      <c r="C8" s="92"/>
      <c r="D8" s="92"/>
      <c r="E8" s="93"/>
      <c r="F8" s="15"/>
      <c r="G8" s="94"/>
      <c r="H8" s="95"/>
      <c r="I8" s="15"/>
      <c r="J8" s="377" t="s">
        <v>4</v>
      </c>
      <c r="K8" s="377"/>
      <c r="L8" s="377"/>
      <c r="M8" s="377"/>
      <c r="N8" s="21"/>
    </row>
    <row r="9" spans="1:14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1.95" customHeight="1" x14ac:dyDescent="0.2">
      <c r="A10" s="309" t="s">
        <v>5</v>
      </c>
      <c r="B10" s="129" t="s">
        <v>6</v>
      </c>
      <c r="C10" s="308" t="s">
        <v>7</v>
      </c>
      <c r="D10" s="308" t="s">
        <v>8</v>
      </c>
      <c r="E10" s="308" t="s">
        <v>9</v>
      </c>
      <c r="F10" s="308" t="s">
        <v>10</v>
      </c>
      <c r="G10" s="308" t="s">
        <v>11</v>
      </c>
      <c r="H10" s="308" t="s">
        <v>29</v>
      </c>
      <c r="I10" s="308" t="s">
        <v>34</v>
      </c>
      <c r="J10" s="308" t="s">
        <v>116</v>
      </c>
      <c r="K10" s="308" t="s">
        <v>14</v>
      </c>
      <c r="L10" s="308" t="s">
        <v>15</v>
      </c>
      <c r="M10" s="308"/>
      <c r="N10" s="41"/>
    </row>
    <row r="11" spans="1:14" ht="21.95" customHeight="1" x14ac:dyDescent="0.2">
      <c r="A11" s="310"/>
      <c r="B11" s="225" t="s">
        <v>16</v>
      </c>
      <c r="C11" s="308"/>
      <c r="D11" s="308"/>
      <c r="E11" s="308"/>
      <c r="F11" s="308"/>
      <c r="G11" s="308"/>
      <c r="H11" s="308"/>
      <c r="I11" s="308" t="s">
        <v>35</v>
      </c>
      <c r="J11" s="308" t="s">
        <v>35</v>
      </c>
      <c r="K11" s="308"/>
      <c r="L11" s="225" t="s">
        <v>17</v>
      </c>
      <c r="M11" s="225" t="s">
        <v>18</v>
      </c>
      <c r="N11" s="41"/>
    </row>
    <row r="12" spans="1:14" ht="330" hidden="1" customHeight="1" thickBot="1" x14ac:dyDescent="0.25">
      <c r="A12" s="226">
        <v>1</v>
      </c>
      <c r="B12" s="228" t="s">
        <v>36</v>
      </c>
      <c r="C12" s="116" t="s">
        <v>20</v>
      </c>
      <c r="D12" s="229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101">
        <f>SUM(I12)</f>
        <v>1400000</v>
      </c>
      <c r="J13" s="101">
        <f>SUM(J12)</f>
        <v>1400000</v>
      </c>
      <c r="K13" s="102"/>
      <c r="L13" s="103"/>
      <c r="M13" s="103"/>
      <c r="N13" s="104"/>
    </row>
    <row r="14" spans="1:14" s="105" customFormat="1" x14ac:dyDescent="0.2">
      <c r="A14" s="354" t="s">
        <v>25</v>
      </c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104"/>
    </row>
    <row r="15" spans="1:14" ht="93" customHeight="1" x14ac:dyDescent="0.2">
      <c r="A15" s="254">
        <v>1</v>
      </c>
      <c r="B15" s="250" t="s">
        <v>19</v>
      </c>
      <c r="C15" s="254" t="s">
        <v>20</v>
      </c>
      <c r="D15" s="251" t="s">
        <v>45</v>
      </c>
      <c r="E15" s="253" t="s">
        <v>111</v>
      </c>
      <c r="F15" s="253" t="s">
        <v>111</v>
      </c>
      <c r="G15" s="274" t="s">
        <v>164</v>
      </c>
      <c r="H15" s="255">
        <v>19000000</v>
      </c>
      <c r="I15" s="252">
        <f>H15*0.7</f>
        <v>13300000</v>
      </c>
      <c r="J15" s="252">
        <f>H15*0.3</f>
        <v>5700000</v>
      </c>
      <c r="K15" s="99">
        <v>36156</v>
      </c>
      <c r="L15" s="110">
        <v>42856</v>
      </c>
      <c r="M15" s="208">
        <v>43100</v>
      </c>
    </row>
    <row r="16" spans="1:14" ht="34.5" customHeight="1" x14ac:dyDescent="0.2">
      <c r="A16" s="254">
        <v>2</v>
      </c>
      <c r="B16" s="250" t="s">
        <v>19</v>
      </c>
      <c r="C16" s="254" t="s">
        <v>20</v>
      </c>
      <c r="D16" s="251" t="s">
        <v>45</v>
      </c>
      <c r="E16" s="253" t="s">
        <v>42</v>
      </c>
      <c r="F16" s="253" t="s">
        <v>42</v>
      </c>
      <c r="G16" s="274" t="s">
        <v>104</v>
      </c>
      <c r="H16" s="255">
        <v>6786000</v>
      </c>
      <c r="I16" s="252">
        <v>4750200</v>
      </c>
      <c r="J16" s="252">
        <v>2035800</v>
      </c>
      <c r="K16" s="99">
        <v>8092</v>
      </c>
      <c r="L16" s="110">
        <v>42856</v>
      </c>
      <c r="M16" s="208">
        <v>43100</v>
      </c>
    </row>
    <row r="17" spans="1:15" ht="57" customHeight="1" x14ac:dyDescent="0.2">
      <c r="A17" s="254">
        <v>3</v>
      </c>
      <c r="B17" s="250" t="s">
        <v>19</v>
      </c>
      <c r="C17" s="254" t="s">
        <v>20</v>
      </c>
      <c r="D17" s="251" t="s">
        <v>45</v>
      </c>
      <c r="E17" s="253" t="s">
        <v>113</v>
      </c>
      <c r="F17" s="253" t="s">
        <v>113</v>
      </c>
      <c r="G17" s="274" t="s">
        <v>105</v>
      </c>
      <c r="H17" s="255">
        <v>10189726.300000001</v>
      </c>
      <c r="I17" s="252">
        <v>7132808.4100000001</v>
      </c>
      <c r="J17" s="252">
        <v>3056917.89</v>
      </c>
      <c r="K17" s="99">
        <v>23982</v>
      </c>
      <c r="L17" s="110">
        <v>42856</v>
      </c>
      <c r="M17" s="208">
        <v>43100</v>
      </c>
    </row>
    <row r="18" spans="1:15" ht="42" customHeight="1" x14ac:dyDescent="0.2">
      <c r="A18" s="254">
        <v>4</v>
      </c>
      <c r="B18" s="250" t="s">
        <v>19</v>
      </c>
      <c r="C18" s="254" t="s">
        <v>20</v>
      </c>
      <c r="D18" s="251" t="s">
        <v>45</v>
      </c>
      <c r="E18" s="253" t="s">
        <v>114</v>
      </c>
      <c r="F18" s="253" t="s">
        <v>114</v>
      </c>
      <c r="G18" s="134" t="s">
        <v>106</v>
      </c>
      <c r="H18" s="255">
        <v>7441408.6799999997</v>
      </c>
      <c r="I18" s="252">
        <v>5208986.08</v>
      </c>
      <c r="J18" s="252">
        <v>2232422.6</v>
      </c>
      <c r="K18" s="99">
        <v>5534</v>
      </c>
      <c r="L18" s="110">
        <v>42856</v>
      </c>
      <c r="M18" s="208">
        <v>43100</v>
      </c>
    </row>
    <row r="19" spans="1:15" ht="39.75" customHeight="1" x14ac:dyDescent="0.2">
      <c r="A19" s="254">
        <v>5</v>
      </c>
      <c r="B19" s="250" t="s">
        <v>19</v>
      </c>
      <c r="C19" s="254" t="s">
        <v>20</v>
      </c>
      <c r="D19" s="251" t="s">
        <v>45</v>
      </c>
      <c r="E19" s="253" t="s">
        <v>115</v>
      </c>
      <c r="F19" s="253" t="s">
        <v>115</v>
      </c>
      <c r="G19" s="134" t="s">
        <v>165</v>
      </c>
      <c r="H19" s="255">
        <v>1149832.1599999999</v>
      </c>
      <c r="I19" s="252">
        <f>H19*0.7</f>
        <v>804882.51199999987</v>
      </c>
      <c r="J19" s="252">
        <f>H19*0.3</f>
        <v>344949.64799999999</v>
      </c>
      <c r="K19" s="99">
        <v>3500</v>
      </c>
      <c r="L19" s="110">
        <v>42856</v>
      </c>
      <c r="M19" s="208">
        <v>43100</v>
      </c>
    </row>
    <row r="20" spans="1:15" ht="42" customHeight="1" x14ac:dyDescent="0.2">
      <c r="A20" s="254">
        <v>6</v>
      </c>
      <c r="B20" s="250" t="s">
        <v>19</v>
      </c>
      <c r="C20" s="254" t="s">
        <v>20</v>
      </c>
      <c r="D20" s="251" t="s">
        <v>45</v>
      </c>
      <c r="E20" s="253" t="s">
        <v>115</v>
      </c>
      <c r="F20" s="253" t="s">
        <v>115</v>
      </c>
      <c r="G20" s="134" t="s">
        <v>141</v>
      </c>
      <c r="H20" s="255">
        <v>668945.9</v>
      </c>
      <c r="I20" s="252">
        <f>H20*0.7</f>
        <v>468262.13</v>
      </c>
      <c r="J20" s="252">
        <f>H20*0.3</f>
        <v>200683.77</v>
      </c>
      <c r="K20" s="99">
        <v>3500</v>
      </c>
      <c r="L20" s="110">
        <v>42856</v>
      </c>
      <c r="M20" s="208">
        <v>43100</v>
      </c>
    </row>
    <row r="21" spans="1:15" ht="45.75" customHeight="1" x14ac:dyDescent="0.2">
      <c r="A21" s="254">
        <v>7</v>
      </c>
      <c r="B21" s="250" t="s">
        <v>19</v>
      </c>
      <c r="C21" s="254" t="s">
        <v>20</v>
      </c>
      <c r="D21" s="251" t="s">
        <v>45</v>
      </c>
      <c r="E21" s="253" t="s">
        <v>115</v>
      </c>
      <c r="F21" s="253" t="s">
        <v>115</v>
      </c>
      <c r="G21" s="134" t="s">
        <v>107</v>
      </c>
      <c r="H21" s="255">
        <v>3017444.16</v>
      </c>
      <c r="I21" s="252">
        <f>H21*0.7</f>
        <v>2112210.912</v>
      </c>
      <c r="J21" s="252">
        <f>H21*0.3</f>
        <v>905233.24800000002</v>
      </c>
      <c r="K21" s="99">
        <v>3500</v>
      </c>
      <c r="L21" s="110">
        <v>42856</v>
      </c>
      <c r="M21" s="208">
        <v>43100</v>
      </c>
    </row>
    <row r="22" spans="1:15" ht="41.25" customHeight="1" x14ac:dyDescent="0.2">
      <c r="A22" s="254">
        <v>8</v>
      </c>
      <c r="B22" s="250" t="s">
        <v>19</v>
      </c>
      <c r="C22" s="254" t="s">
        <v>20</v>
      </c>
      <c r="D22" s="251" t="s">
        <v>45</v>
      </c>
      <c r="E22" s="253" t="s">
        <v>126</v>
      </c>
      <c r="F22" s="253" t="s">
        <v>127</v>
      </c>
      <c r="G22" s="274" t="s">
        <v>124</v>
      </c>
      <c r="H22" s="255">
        <v>1453971.49</v>
      </c>
      <c r="I22" s="252">
        <f t="shared" ref="I22:I23" si="0">H22*0.7</f>
        <v>1017780.0429999999</v>
      </c>
      <c r="J22" s="252">
        <f t="shared" ref="J22:J23" si="1">H22*0.3</f>
        <v>436191.44699999999</v>
      </c>
      <c r="K22" s="99">
        <v>114</v>
      </c>
      <c r="L22" s="110">
        <v>42856</v>
      </c>
      <c r="M22" s="208">
        <v>43100</v>
      </c>
    </row>
    <row r="23" spans="1:15" ht="35.25" customHeight="1" x14ac:dyDescent="0.2">
      <c r="A23" s="389">
        <v>9</v>
      </c>
      <c r="B23" s="378" t="s">
        <v>19</v>
      </c>
      <c r="C23" s="389" t="s">
        <v>20</v>
      </c>
      <c r="D23" s="380" t="s">
        <v>45</v>
      </c>
      <c r="E23" s="387" t="s">
        <v>162</v>
      </c>
      <c r="F23" s="253" t="s">
        <v>128</v>
      </c>
      <c r="G23" s="388" t="s">
        <v>125</v>
      </c>
      <c r="H23" s="390">
        <v>6500000</v>
      </c>
      <c r="I23" s="384">
        <f t="shared" si="0"/>
        <v>4550000</v>
      </c>
      <c r="J23" s="384">
        <f t="shared" si="1"/>
        <v>1950000</v>
      </c>
      <c r="K23" s="99">
        <v>398</v>
      </c>
      <c r="L23" s="385">
        <v>42856</v>
      </c>
      <c r="M23" s="386">
        <v>43100</v>
      </c>
    </row>
    <row r="24" spans="1:15" ht="15.75" customHeight="1" x14ac:dyDescent="0.2">
      <c r="A24" s="389"/>
      <c r="B24" s="378"/>
      <c r="C24" s="389"/>
      <c r="D24" s="380"/>
      <c r="E24" s="387"/>
      <c r="F24" s="253" t="s">
        <v>129</v>
      </c>
      <c r="G24" s="388"/>
      <c r="H24" s="390"/>
      <c r="I24" s="384"/>
      <c r="J24" s="384"/>
      <c r="K24" s="99">
        <v>57</v>
      </c>
      <c r="L24" s="385"/>
      <c r="M24" s="386"/>
    </row>
    <row r="25" spans="1:15" ht="15.75" customHeight="1" x14ac:dyDescent="0.2">
      <c r="A25" s="389"/>
      <c r="B25" s="378"/>
      <c r="C25" s="389"/>
      <c r="D25" s="380"/>
      <c r="E25" s="387"/>
      <c r="F25" s="253" t="s">
        <v>130</v>
      </c>
      <c r="G25" s="388"/>
      <c r="H25" s="390"/>
      <c r="I25" s="384"/>
      <c r="J25" s="384"/>
      <c r="K25" s="99">
        <v>275</v>
      </c>
      <c r="L25" s="385"/>
      <c r="M25" s="386"/>
    </row>
    <row r="26" spans="1:15" ht="45.75" customHeight="1" x14ac:dyDescent="0.2">
      <c r="A26" s="254">
        <v>10</v>
      </c>
      <c r="B26" s="250" t="s">
        <v>19</v>
      </c>
      <c r="C26" s="254" t="s">
        <v>20</v>
      </c>
      <c r="D26" s="251" t="s">
        <v>45</v>
      </c>
      <c r="E26" s="253" t="s">
        <v>131</v>
      </c>
      <c r="F26" s="253" t="s">
        <v>132</v>
      </c>
      <c r="G26" s="274" t="s">
        <v>137</v>
      </c>
      <c r="H26" s="255">
        <v>5109873.03</v>
      </c>
      <c r="I26" s="252">
        <f>H26*0.7</f>
        <v>3576911.1209999998</v>
      </c>
      <c r="J26" s="252">
        <f>H26*0.3</f>
        <v>1532961.909</v>
      </c>
      <c r="K26" s="99">
        <v>793</v>
      </c>
      <c r="L26" s="110">
        <v>42856</v>
      </c>
      <c r="M26" s="208">
        <v>43100</v>
      </c>
    </row>
    <row r="27" spans="1:15" ht="48.75" customHeight="1" x14ac:dyDescent="0.2">
      <c r="A27" s="254">
        <v>11</v>
      </c>
      <c r="B27" s="250" t="s">
        <v>19</v>
      </c>
      <c r="C27" s="254" t="s">
        <v>20</v>
      </c>
      <c r="D27" s="251" t="s">
        <v>45</v>
      </c>
      <c r="E27" s="253" t="s">
        <v>133</v>
      </c>
      <c r="F27" s="253" t="s">
        <v>134</v>
      </c>
      <c r="G27" s="134" t="s">
        <v>138</v>
      </c>
      <c r="H27" s="255">
        <v>858000</v>
      </c>
      <c r="I27" s="252">
        <f t="shared" ref="I27:I29" si="2">H27*0.7</f>
        <v>600600</v>
      </c>
      <c r="J27" s="252">
        <f t="shared" ref="J27:J29" si="3">H27*0.3</f>
        <v>257400</v>
      </c>
      <c r="K27" s="99">
        <v>442</v>
      </c>
      <c r="L27" s="110">
        <v>42856</v>
      </c>
      <c r="M27" s="208">
        <v>43100</v>
      </c>
    </row>
    <row r="28" spans="1:15" ht="45" customHeight="1" x14ac:dyDescent="0.2">
      <c r="A28" s="254">
        <v>12</v>
      </c>
      <c r="B28" s="250" t="s">
        <v>19</v>
      </c>
      <c r="C28" s="254" t="s">
        <v>20</v>
      </c>
      <c r="D28" s="251" t="s">
        <v>45</v>
      </c>
      <c r="E28" s="253" t="s">
        <v>133</v>
      </c>
      <c r="F28" s="253" t="s">
        <v>135</v>
      </c>
      <c r="G28" s="134" t="s">
        <v>139</v>
      </c>
      <c r="H28" s="255">
        <v>480000</v>
      </c>
      <c r="I28" s="252">
        <f t="shared" si="2"/>
        <v>336000</v>
      </c>
      <c r="J28" s="252">
        <f t="shared" si="3"/>
        <v>144000</v>
      </c>
      <c r="K28" s="99">
        <v>750</v>
      </c>
      <c r="L28" s="110">
        <v>42856</v>
      </c>
      <c r="M28" s="208">
        <v>43100</v>
      </c>
    </row>
    <row r="29" spans="1:15" ht="44.25" customHeight="1" thickBot="1" x14ac:dyDescent="0.25">
      <c r="A29" s="272">
        <v>13</v>
      </c>
      <c r="B29" s="265" t="s">
        <v>19</v>
      </c>
      <c r="C29" s="272" t="s">
        <v>20</v>
      </c>
      <c r="D29" s="267" t="s">
        <v>45</v>
      </c>
      <c r="E29" s="271" t="s">
        <v>133</v>
      </c>
      <c r="F29" s="271" t="s">
        <v>136</v>
      </c>
      <c r="G29" s="281" t="s">
        <v>140</v>
      </c>
      <c r="H29" s="277">
        <v>960000</v>
      </c>
      <c r="I29" s="278">
        <f t="shared" si="2"/>
        <v>672000</v>
      </c>
      <c r="J29" s="278">
        <f t="shared" si="3"/>
        <v>288000</v>
      </c>
      <c r="K29" s="99">
        <v>644</v>
      </c>
      <c r="L29" s="269">
        <v>42856</v>
      </c>
      <c r="M29" s="270">
        <v>43100</v>
      </c>
      <c r="O29" s="109"/>
    </row>
    <row r="30" spans="1:15" ht="14.25" customHeight="1" thickBot="1" x14ac:dyDescent="0.25">
      <c r="A30" s="280"/>
      <c r="B30" s="230"/>
      <c r="C30" s="230"/>
      <c r="D30" s="230"/>
      <c r="E30" s="230"/>
      <c r="F30" s="230"/>
      <c r="G30" s="231" t="s">
        <v>82</v>
      </c>
      <c r="H30" s="30">
        <f>SUM(H15:H29)</f>
        <v>63615201.719999991</v>
      </c>
      <c r="I30" s="30">
        <f t="shared" ref="I30:J30" si="4">SUM(I15:I29)</f>
        <v>44530641.207999997</v>
      </c>
      <c r="J30" s="31">
        <f t="shared" si="4"/>
        <v>19084560.512000002</v>
      </c>
      <c r="K30" s="261">
        <f>SUM(K15:K29)</f>
        <v>87737</v>
      </c>
      <c r="L30" s="239"/>
      <c r="M30" s="45"/>
      <c r="O30" s="109"/>
    </row>
    <row r="31" spans="1:15" ht="15" customHeight="1" x14ac:dyDescent="0.2">
      <c r="A31" s="350" t="s">
        <v>110</v>
      </c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350"/>
    </row>
    <row r="32" spans="1:15" ht="39.75" customHeight="1" x14ac:dyDescent="0.2">
      <c r="A32" s="116">
        <v>14</v>
      </c>
      <c r="B32" s="227" t="s">
        <v>19</v>
      </c>
      <c r="C32" s="116" t="s">
        <v>20</v>
      </c>
      <c r="D32" s="229" t="s">
        <v>45</v>
      </c>
      <c r="E32" s="131" t="s">
        <v>114</v>
      </c>
      <c r="F32" s="131" t="s">
        <v>114</v>
      </c>
      <c r="G32" s="134" t="s">
        <v>108</v>
      </c>
      <c r="H32" s="107">
        <v>4190700</v>
      </c>
      <c r="I32" s="108">
        <f>H32*0.7</f>
        <v>2933490</v>
      </c>
      <c r="J32" s="108">
        <f>H32*0.3</f>
        <v>1257210</v>
      </c>
      <c r="K32" s="99">
        <v>4505</v>
      </c>
      <c r="L32" s="110">
        <v>42856</v>
      </c>
      <c r="M32" s="208">
        <v>43100</v>
      </c>
    </row>
    <row r="33" spans="1:13" ht="39.75" customHeight="1" x14ac:dyDescent="0.2">
      <c r="A33" s="116">
        <v>15</v>
      </c>
      <c r="B33" s="227" t="s">
        <v>19</v>
      </c>
      <c r="C33" s="116" t="s">
        <v>20</v>
      </c>
      <c r="D33" s="229" t="s">
        <v>45</v>
      </c>
      <c r="E33" s="131" t="s">
        <v>115</v>
      </c>
      <c r="F33" s="131" t="s">
        <v>115</v>
      </c>
      <c r="G33" s="134" t="s">
        <v>160</v>
      </c>
      <c r="H33" s="107">
        <v>1301459.08</v>
      </c>
      <c r="I33" s="108">
        <f>H33*0.7</f>
        <v>911021.35600000003</v>
      </c>
      <c r="J33" s="108">
        <f>H33*0.3</f>
        <v>390437.72399999999</v>
      </c>
      <c r="K33" s="99">
        <v>3500</v>
      </c>
      <c r="L33" s="110">
        <v>42856</v>
      </c>
      <c r="M33" s="208">
        <v>43100</v>
      </c>
    </row>
    <row r="34" spans="1:13" ht="42" customHeight="1" thickBot="1" x14ac:dyDescent="0.25">
      <c r="A34" s="116">
        <v>16</v>
      </c>
      <c r="B34" s="227" t="s">
        <v>19</v>
      </c>
      <c r="C34" s="116" t="s">
        <v>20</v>
      </c>
      <c r="D34" s="229" t="s">
        <v>45</v>
      </c>
      <c r="E34" s="131" t="s">
        <v>118</v>
      </c>
      <c r="F34" s="131" t="s">
        <v>118</v>
      </c>
      <c r="G34" s="274" t="s">
        <v>109</v>
      </c>
      <c r="H34" s="107">
        <v>8000000</v>
      </c>
      <c r="I34" s="108">
        <v>5600000</v>
      </c>
      <c r="J34" s="108">
        <v>2400000</v>
      </c>
      <c r="K34" s="99">
        <v>3884</v>
      </c>
      <c r="L34" s="110">
        <v>42856</v>
      </c>
      <c r="M34" s="208">
        <v>43100</v>
      </c>
    </row>
    <row r="35" spans="1:13" ht="14.25" customHeight="1" thickBot="1" x14ac:dyDescent="0.25">
      <c r="A35" s="240"/>
      <c r="B35" s="241"/>
      <c r="C35" s="240"/>
      <c r="D35" s="242"/>
      <c r="E35" s="243"/>
      <c r="F35" s="244"/>
      <c r="G35" s="231" t="s">
        <v>117</v>
      </c>
      <c r="H35" s="30">
        <f>SUM(H32:H34)</f>
        <v>13492159.08</v>
      </c>
      <c r="I35" s="30">
        <f>SUM(I32:I34)</f>
        <v>9444511.3560000006</v>
      </c>
      <c r="J35" s="31">
        <f>SUM(J32:J34)</f>
        <v>4047647.7239999999</v>
      </c>
      <c r="K35" s="260">
        <f>SUM(K32:K34)</f>
        <v>11889</v>
      </c>
      <c r="L35" s="235"/>
      <c r="M35" s="236"/>
    </row>
    <row r="36" spans="1:13" ht="16.5" customHeight="1" x14ac:dyDescent="0.2">
      <c r="A36" s="350" t="s">
        <v>161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</row>
    <row r="37" spans="1:13" ht="66.75" customHeight="1" x14ac:dyDescent="0.2">
      <c r="A37" s="116">
        <v>17</v>
      </c>
      <c r="B37" s="227" t="s">
        <v>19</v>
      </c>
      <c r="C37" s="116" t="s">
        <v>20</v>
      </c>
      <c r="D37" s="229" t="s">
        <v>45</v>
      </c>
      <c r="E37" s="131" t="s">
        <v>112</v>
      </c>
      <c r="F37" s="131" t="s">
        <v>112</v>
      </c>
      <c r="G37" s="134" t="s">
        <v>120</v>
      </c>
      <c r="H37" s="107">
        <v>4500000</v>
      </c>
      <c r="I37" s="108">
        <f>H37*0.7</f>
        <v>3150000</v>
      </c>
      <c r="J37" s="108">
        <f>H37*0.3</f>
        <v>1350000</v>
      </c>
      <c r="K37" s="99">
        <v>5782</v>
      </c>
      <c r="L37" s="110">
        <v>42856</v>
      </c>
      <c r="M37" s="110">
        <v>42856</v>
      </c>
    </row>
    <row r="38" spans="1:13" ht="39" customHeight="1" thickBot="1" x14ac:dyDescent="0.25">
      <c r="A38" s="116">
        <v>18</v>
      </c>
      <c r="B38" s="227" t="s">
        <v>19</v>
      </c>
      <c r="C38" s="116" t="s">
        <v>20</v>
      </c>
      <c r="D38" s="229" t="s">
        <v>45</v>
      </c>
      <c r="E38" s="131" t="s">
        <v>122</v>
      </c>
      <c r="F38" s="131" t="s">
        <v>122</v>
      </c>
      <c r="G38" s="134" t="s">
        <v>121</v>
      </c>
      <c r="H38" s="107">
        <v>7180000</v>
      </c>
      <c r="I38" s="108">
        <f>H38*0.7</f>
        <v>5026000</v>
      </c>
      <c r="J38" s="108">
        <f>H38*0.3</f>
        <v>2154000</v>
      </c>
      <c r="K38" s="99">
        <v>3869</v>
      </c>
      <c r="L38" s="110">
        <v>42856</v>
      </c>
      <c r="M38" s="110">
        <v>42856</v>
      </c>
    </row>
    <row r="39" spans="1:13" ht="18" customHeight="1" x14ac:dyDescent="0.2">
      <c r="A39" s="240"/>
      <c r="B39" s="29"/>
      <c r="C39" s="28"/>
      <c r="D39" s="237"/>
      <c r="E39" s="238"/>
      <c r="F39" s="238"/>
      <c r="G39" s="256" t="s">
        <v>123</v>
      </c>
      <c r="H39" s="177">
        <f>SUM(H37:H38)</f>
        <v>11680000</v>
      </c>
      <c r="I39" s="177">
        <f t="shared" ref="I39:J39" si="5">SUM(I37:I38)</f>
        <v>8176000</v>
      </c>
      <c r="J39" s="178">
        <f t="shared" si="5"/>
        <v>3504000</v>
      </c>
      <c r="K39" s="259">
        <f>SUM(K37:K38)</f>
        <v>9651</v>
      </c>
      <c r="L39" s="239"/>
      <c r="M39" s="45"/>
    </row>
    <row r="40" spans="1:13" x14ac:dyDescent="0.2">
      <c r="G40" s="157" t="s">
        <v>51</v>
      </c>
      <c r="H40" s="233">
        <v>83013</v>
      </c>
      <c r="I40" s="268">
        <v>83013</v>
      </c>
      <c r="J40" s="257">
        <v>0</v>
      </c>
      <c r="K40" s="262">
        <f>K39+K35+K30</f>
        <v>109277</v>
      </c>
    </row>
    <row r="41" spans="1:13" ht="13.5" thickBot="1" x14ac:dyDescent="0.25">
      <c r="B41" s="85"/>
      <c r="G41" s="135" t="s">
        <v>27</v>
      </c>
      <c r="H41" s="234">
        <f>H40+H39+H35+H30</f>
        <v>88870373.799999982</v>
      </c>
      <c r="I41" s="234">
        <f t="shared" ref="I41:J41" si="6">I40+I39+I35+I30</f>
        <v>62234165.563999996</v>
      </c>
      <c r="J41" s="258">
        <f t="shared" si="6"/>
        <v>26636208.236000001</v>
      </c>
    </row>
    <row r="43" spans="1:13" x14ac:dyDescent="0.2">
      <c r="H43" s="245"/>
      <c r="I43" s="232"/>
    </row>
    <row r="44" spans="1:13" x14ac:dyDescent="0.2">
      <c r="H44" s="232"/>
      <c r="I44" s="232"/>
      <c r="J44" s="232"/>
    </row>
    <row r="45" spans="1:13" x14ac:dyDescent="0.2">
      <c r="H45" s="232"/>
      <c r="I45" s="232"/>
      <c r="J45" s="232"/>
    </row>
    <row r="46" spans="1:13" x14ac:dyDescent="0.2">
      <c r="H46" s="232"/>
      <c r="I46" s="232"/>
      <c r="J46" s="232"/>
    </row>
  </sheetData>
  <mergeCells count="29">
    <mergeCell ref="A14:M14"/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  <mergeCell ref="J23:J25"/>
    <mergeCell ref="L23:L25"/>
    <mergeCell ref="M23:M25"/>
    <mergeCell ref="A31:M31"/>
    <mergeCell ref="A36:M36"/>
    <mergeCell ref="E23:E25"/>
    <mergeCell ref="G23:G25"/>
    <mergeCell ref="B23:B25"/>
    <mergeCell ref="D23:D25"/>
    <mergeCell ref="C23:C25"/>
    <mergeCell ref="H23:H25"/>
    <mergeCell ref="I23:I25"/>
    <mergeCell ref="A23:A25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19"/>
  <sheetViews>
    <sheetView workbookViewId="0">
      <selection activeCell="H10" sqref="H10:H11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5" width="12.5703125" style="83" bestFit="1" customWidth="1"/>
    <col min="16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58" t="s">
        <v>1</v>
      </c>
      <c r="K3" s="358"/>
      <c r="L3" s="358"/>
      <c r="M3" s="358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376" t="s">
        <v>2</v>
      </c>
      <c r="K4" s="376"/>
      <c r="L4" s="376"/>
      <c r="M4" s="376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58" t="s">
        <v>0</v>
      </c>
      <c r="K7" s="358"/>
      <c r="L7" s="358"/>
      <c r="M7" s="358"/>
      <c r="N7" s="21"/>
    </row>
    <row r="8" spans="1:14" ht="18" x14ac:dyDescent="0.25">
      <c r="A8" s="91" t="s">
        <v>153</v>
      </c>
      <c r="B8" s="91"/>
      <c r="C8" s="92"/>
      <c r="D8" s="92"/>
      <c r="E8" s="93"/>
      <c r="F8" s="15"/>
      <c r="G8" s="94"/>
      <c r="H8" s="95"/>
      <c r="I8" s="15"/>
      <c r="J8" s="377" t="s">
        <v>4</v>
      </c>
      <c r="K8" s="377"/>
      <c r="L8" s="377"/>
      <c r="M8" s="377"/>
      <c r="N8" s="21"/>
    </row>
    <row r="9" spans="1:14" ht="9.75" customHeight="1" x14ac:dyDescent="0.25">
      <c r="A9" s="91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1.95" customHeight="1" x14ac:dyDescent="0.2">
      <c r="A10" s="309" t="s">
        <v>5</v>
      </c>
      <c r="B10" s="129" t="s">
        <v>6</v>
      </c>
      <c r="C10" s="308" t="s">
        <v>7</v>
      </c>
      <c r="D10" s="308" t="s">
        <v>8</v>
      </c>
      <c r="E10" s="308" t="s">
        <v>9</v>
      </c>
      <c r="F10" s="308" t="s">
        <v>10</v>
      </c>
      <c r="G10" s="308" t="s">
        <v>11</v>
      </c>
      <c r="H10" s="308" t="s">
        <v>29</v>
      </c>
      <c r="I10" s="308" t="s">
        <v>170</v>
      </c>
      <c r="J10" s="308" t="s">
        <v>34</v>
      </c>
      <c r="K10" s="308" t="s">
        <v>14</v>
      </c>
      <c r="L10" s="308" t="s">
        <v>15</v>
      </c>
      <c r="M10" s="308"/>
      <c r="N10" s="41"/>
    </row>
    <row r="11" spans="1:14" ht="21.95" customHeight="1" x14ac:dyDescent="0.2">
      <c r="A11" s="310"/>
      <c r="B11" s="263" t="s">
        <v>16</v>
      </c>
      <c r="C11" s="308"/>
      <c r="D11" s="308"/>
      <c r="E11" s="308"/>
      <c r="F11" s="308"/>
      <c r="G11" s="308"/>
      <c r="H11" s="308"/>
      <c r="I11" s="308" t="s">
        <v>35</v>
      </c>
      <c r="J11" s="308" t="s">
        <v>35</v>
      </c>
      <c r="K11" s="308"/>
      <c r="L11" s="263" t="s">
        <v>17</v>
      </c>
      <c r="M11" s="263" t="s">
        <v>18</v>
      </c>
      <c r="N11" s="41"/>
    </row>
    <row r="12" spans="1:14" ht="330" hidden="1" customHeight="1" thickBot="1" x14ac:dyDescent="0.25">
      <c r="A12" s="264">
        <v>1</v>
      </c>
      <c r="B12" s="266" t="s">
        <v>36</v>
      </c>
      <c r="C12" s="272" t="s">
        <v>20</v>
      </c>
      <c r="D12" s="267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101">
        <f>SUM(I12)</f>
        <v>1400000</v>
      </c>
      <c r="J13" s="101">
        <f>SUM(J12)</f>
        <v>1400000</v>
      </c>
      <c r="K13" s="102"/>
      <c r="L13" s="103"/>
      <c r="M13" s="103"/>
      <c r="N13" s="104"/>
    </row>
    <row r="14" spans="1:14" ht="44.25" customHeight="1" thickBot="1" x14ac:dyDescent="0.25">
      <c r="A14" s="272">
        <v>1</v>
      </c>
      <c r="B14" s="265" t="s">
        <v>19</v>
      </c>
      <c r="C14" s="272" t="s">
        <v>20</v>
      </c>
      <c r="D14" s="267" t="s">
        <v>45</v>
      </c>
      <c r="E14" s="271" t="s">
        <v>154</v>
      </c>
      <c r="F14" s="271" t="s">
        <v>154</v>
      </c>
      <c r="G14" s="276" t="s">
        <v>155</v>
      </c>
      <c r="H14" s="277">
        <v>41000000</v>
      </c>
      <c r="I14" s="278">
        <v>0</v>
      </c>
      <c r="J14" s="278">
        <v>41000000</v>
      </c>
      <c r="K14" s="275">
        <v>4434538</v>
      </c>
      <c r="L14" s="269">
        <v>42856</v>
      </c>
      <c r="M14" s="270">
        <v>43100</v>
      </c>
    </row>
    <row r="15" spans="1:14" ht="13.5" thickBot="1" x14ac:dyDescent="0.25">
      <c r="B15" s="85"/>
      <c r="G15" s="279" t="s">
        <v>60</v>
      </c>
      <c r="H15" s="101">
        <f>SUM(H14)</f>
        <v>41000000</v>
      </c>
      <c r="I15" s="101">
        <f t="shared" ref="I15:J15" si="0">SUM(I14)</f>
        <v>0</v>
      </c>
      <c r="J15" s="115">
        <f t="shared" si="0"/>
        <v>41000000</v>
      </c>
    </row>
    <row r="17" spans="8:10" x14ac:dyDescent="0.2">
      <c r="H17" s="245"/>
      <c r="I17" s="232"/>
    </row>
    <row r="18" spans="8:10" x14ac:dyDescent="0.2">
      <c r="H18" s="232"/>
      <c r="I18" s="232"/>
      <c r="J18" s="232"/>
    </row>
    <row r="19" spans="8:10" x14ac:dyDescent="0.2">
      <c r="H19" s="232"/>
      <c r="I19" s="232"/>
      <c r="J19" s="232"/>
    </row>
  </sheetData>
  <mergeCells count="15"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20"/>
  <sheetViews>
    <sheetView topLeftCell="A7" workbookViewId="0">
      <selection activeCell="H10" sqref="H10:H11"/>
    </sheetView>
  </sheetViews>
  <sheetFormatPr baseColWidth="10" defaultColWidth="11.42578125" defaultRowHeight="12.75" x14ac:dyDescent="0.2"/>
  <cols>
    <col min="1" max="1" width="4.7109375" style="83" customWidth="1"/>
    <col min="2" max="2" width="13.7109375" style="83" customWidth="1"/>
    <col min="3" max="3" width="11.7109375" style="83" customWidth="1"/>
    <col min="4" max="6" width="13.7109375" style="83" customWidth="1"/>
    <col min="7" max="7" width="31.7109375" style="83" customWidth="1"/>
    <col min="8" max="8" width="15.140625" style="83" customWidth="1"/>
    <col min="9" max="10" width="15.7109375" style="83" customWidth="1"/>
    <col min="11" max="11" width="13.7109375" style="83" customWidth="1"/>
    <col min="12" max="13" width="7.7109375" style="83" customWidth="1"/>
    <col min="14" max="14" width="2.85546875" style="83" customWidth="1"/>
    <col min="15" max="15" width="12.5703125" style="83" bestFit="1" customWidth="1"/>
    <col min="16" max="16384" width="11.42578125" style="83"/>
  </cols>
  <sheetData>
    <row r="1" spans="1:14" x14ac:dyDescent="0.2">
      <c r="A1" s="15"/>
      <c r="B1" s="15"/>
      <c r="C1" s="15"/>
      <c r="D1" s="15"/>
      <c r="E1" s="8"/>
      <c r="F1" s="8"/>
      <c r="G1" s="5"/>
      <c r="H1" s="8"/>
      <c r="I1" s="8"/>
      <c r="J1" s="20"/>
      <c r="K1" s="20"/>
      <c r="L1" s="20"/>
      <c r="M1" s="20"/>
      <c r="N1" s="21"/>
    </row>
    <row r="2" spans="1:14" ht="15" x14ac:dyDescent="0.2">
      <c r="A2" s="15"/>
      <c r="B2" s="15"/>
      <c r="C2" s="15"/>
      <c r="D2" s="16"/>
      <c r="E2" s="8"/>
      <c r="F2" s="5"/>
      <c r="G2" s="8"/>
      <c r="H2" s="8"/>
      <c r="I2" s="21"/>
      <c r="J2" s="5"/>
      <c r="K2" s="8"/>
      <c r="L2" s="8"/>
      <c r="M2" s="128"/>
      <c r="N2" s="20"/>
    </row>
    <row r="3" spans="1:14" x14ac:dyDescent="0.2">
      <c r="A3" s="15"/>
      <c r="B3" s="15"/>
      <c r="C3" s="15"/>
      <c r="D3" s="15"/>
      <c r="E3" s="20"/>
      <c r="F3" s="8"/>
      <c r="G3" s="5"/>
      <c r="H3" s="8"/>
      <c r="I3" s="21"/>
      <c r="J3" s="358" t="s">
        <v>1</v>
      </c>
      <c r="K3" s="358"/>
      <c r="L3" s="358"/>
      <c r="M3" s="358"/>
      <c r="N3" s="21"/>
    </row>
    <row r="4" spans="1:14" x14ac:dyDescent="0.2">
      <c r="A4" s="15"/>
      <c r="B4" s="15"/>
      <c r="C4" s="15"/>
      <c r="D4" s="15"/>
      <c r="E4" s="15"/>
      <c r="F4" s="8"/>
      <c r="G4" s="5"/>
      <c r="H4" s="8"/>
      <c r="I4" s="8"/>
      <c r="J4" s="376" t="s">
        <v>2</v>
      </c>
      <c r="K4" s="376"/>
      <c r="L4" s="376"/>
      <c r="M4" s="376"/>
      <c r="N4" s="21"/>
    </row>
    <row r="5" spans="1:14" x14ac:dyDescent="0.2">
      <c r="A5" s="15"/>
      <c r="B5" s="15"/>
      <c r="C5" s="15"/>
      <c r="D5" s="15"/>
      <c r="E5" s="15"/>
      <c r="F5" s="8"/>
      <c r="G5" s="5"/>
      <c r="H5" s="8"/>
      <c r="I5" s="8"/>
      <c r="J5" s="127"/>
      <c r="K5" s="127"/>
      <c r="L5" s="127"/>
      <c r="M5" s="128"/>
      <c r="N5" s="21"/>
    </row>
    <row r="6" spans="1:14" ht="14.25" x14ac:dyDescent="0.2">
      <c r="A6" s="15"/>
      <c r="B6" s="15"/>
      <c r="C6" s="36" t="s">
        <v>32</v>
      </c>
      <c r="D6" s="15"/>
      <c r="E6" s="20"/>
      <c r="F6" s="21"/>
      <c r="G6" s="90"/>
      <c r="H6" s="21"/>
      <c r="I6" s="21"/>
      <c r="J6" s="75"/>
      <c r="K6" s="7"/>
      <c r="L6" s="18"/>
      <c r="M6" s="128"/>
      <c r="N6" s="21"/>
    </row>
    <row r="7" spans="1:14" ht="14.25" x14ac:dyDescent="0.2">
      <c r="A7" s="76" t="s">
        <v>78</v>
      </c>
      <c r="B7" s="76"/>
      <c r="C7" s="76"/>
      <c r="D7" s="76"/>
      <c r="E7" s="20"/>
      <c r="F7" s="21"/>
      <c r="G7" s="90"/>
      <c r="H7" s="21"/>
      <c r="I7" s="21"/>
      <c r="J7" s="358" t="s">
        <v>0</v>
      </c>
      <c r="K7" s="358"/>
      <c r="L7" s="358"/>
      <c r="M7" s="358"/>
      <c r="N7" s="21"/>
    </row>
    <row r="8" spans="1:14" ht="18" x14ac:dyDescent="0.25">
      <c r="A8" s="91" t="s">
        <v>163</v>
      </c>
      <c r="B8" s="91"/>
      <c r="C8" s="92"/>
      <c r="D8" s="92"/>
      <c r="E8" s="93"/>
      <c r="F8" s="15"/>
      <c r="G8" s="94"/>
      <c r="H8" s="95"/>
      <c r="I8" s="15"/>
      <c r="J8" s="377" t="s">
        <v>4</v>
      </c>
      <c r="K8" s="377"/>
      <c r="L8" s="377"/>
      <c r="M8" s="377"/>
      <c r="N8" s="21"/>
    </row>
    <row r="9" spans="1:14" ht="9.9499999999999993" customHeight="1" x14ac:dyDescent="0.25">
      <c r="A9" s="77"/>
      <c r="B9" s="77"/>
      <c r="C9" s="77"/>
      <c r="D9" s="93"/>
      <c r="E9" s="93"/>
      <c r="F9" s="15"/>
      <c r="G9" s="94"/>
      <c r="H9" s="95"/>
      <c r="I9" s="15"/>
      <c r="J9" s="22"/>
      <c r="K9" s="23"/>
      <c r="L9" s="24"/>
      <c r="M9" s="128"/>
      <c r="N9" s="21"/>
    </row>
    <row r="10" spans="1:14" ht="21.95" customHeight="1" x14ac:dyDescent="0.2">
      <c r="A10" s="309" t="s">
        <v>5</v>
      </c>
      <c r="B10" s="129" t="s">
        <v>6</v>
      </c>
      <c r="C10" s="308" t="s">
        <v>7</v>
      </c>
      <c r="D10" s="308" t="s">
        <v>8</v>
      </c>
      <c r="E10" s="308" t="s">
        <v>9</v>
      </c>
      <c r="F10" s="308" t="s">
        <v>10</v>
      </c>
      <c r="G10" s="308" t="s">
        <v>11</v>
      </c>
      <c r="H10" s="308" t="s">
        <v>29</v>
      </c>
      <c r="I10" s="308" t="s">
        <v>170</v>
      </c>
      <c r="J10" s="308" t="s">
        <v>34</v>
      </c>
      <c r="K10" s="308" t="s">
        <v>14</v>
      </c>
      <c r="L10" s="308" t="s">
        <v>15</v>
      </c>
      <c r="M10" s="308"/>
      <c r="N10" s="41"/>
    </row>
    <row r="11" spans="1:14" ht="21.95" customHeight="1" x14ac:dyDescent="0.2">
      <c r="A11" s="310"/>
      <c r="B11" s="263" t="s">
        <v>16</v>
      </c>
      <c r="C11" s="308"/>
      <c r="D11" s="308"/>
      <c r="E11" s="308"/>
      <c r="F11" s="308"/>
      <c r="G11" s="308"/>
      <c r="H11" s="308"/>
      <c r="I11" s="308" t="s">
        <v>35</v>
      </c>
      <c r="J11" s="308" t="s">
        <v>35</v>
      </c>
      <c r="K11" s="308"/>
      <c r="L11" s="263" t="s">
        <v>17</v>
      </c>
      <c r="M11" s="263" t="s">
        <v>18</v>
      </c>
      <c r="N11" s="41"/>
    </row>
    <row r="12" spans="1:14" ht="330" hidden="1" customHeight="1" thickBot="1" x14ac:dyDescent="0.25">
      <c r="A12" s="264">
        <v>1</v>
      </c>
      <c r="B12" s="266" t="s">
        <v>36</v>
      </c>
      <c r="C12" s="272" t="s">
        <v>20</v>
      </c>
      <c r="D12" s="267" t="s">
        <v>37</v>
      </c>
      <c r="E12" s="96" t="s">
        <v>30</v>
      </c>
      <c r="F12" s="96" t="s">
        <v>31</v>
      </c>
      <c r="G12" s="120" t="s">
        <v>38</v>
      </c>
      <c r="H12" s="97">
        <v>2800000</v>
      </c>
      <c r="I12" s="98">
        <v>1400000</v>
      </c>
      <c r="J12" s="98">
        <v>1400000</v>
      </c>
      <c r="K12" s="99"/>
      <c r="L12" s="82">
        <v>41275</v>
      </c>
      <c r="M12" s="82">
        <v>41609</v>
      </c>
      <c r="N12" s="41"/>
    </row>
    <row r="13" spans="1:14" s="105" customFormat="1" ht="13.5" hidden="1" thickBot="1" x14ac:dyDescent="0.25">
      <c r="A13" s="28"/>
      <c r="B13" s="29"/>
      <c r="C13" s="28"/>
      <c r="D13" s="29"/>
      <c r="E13" s="5"/>
      <c r="F13" s="5"/>
      <c r="G13" s="100" t="s">
        <v>21</v>
      </c>
      <c r="H13" s="101">
        <f>SUM(H12)</f>
        <v>2800000</v>
      </c>
      <c r="I13" s="101">
        <f>SUM(I12)</f>
        <v>1400000</v>
      </c>
      <c r="J13" s="101">
        <f>SUM(J12)</f>
        <v>1400000</v>
      </c>
      <c r="K13" s="102"/>
      <c r="L13" s="103"/>
      <c r="M13" s="103"/>
      <c r="N13" s="104"/>
    </row>
    <row r="14" spans="1:14" ht="49.5" customHeight="1" thickBot="1" x14ac:dyDescent="0.25">
      <c r="A14" s="272">
        <v>1</v>
      </c>
      <c r="B14" s="265" t="s">
        <v>19</v>
      </c>
      <c r="C14" s="272" t="s">
        <v>20</v>
      </c>
      <c r="D14" s="267" t="s">
        <v>45</v>
      </c>
      <c r="E14" s="271" t="s">
        <v>154</v>
      </c>
      <c r="F14" s="271" t="s">
        <v>154</v>
      </c>
      <c r="G14" s="276" t="s">
        <v>156</v>
      </c>
      <c r="H14" s="277">
        <v>200000000</v>
      </c>
      <c r="I14" s="278">
        <v>100000000</v>
      </c>
      <c r="J14" s="278">
        <v>100000000</v>
      </c>
      <c r="K14" s="275">
        <v>4434538</v>
      </c>
      <c r="L14" s="269">
        <v>42856</v>
      </c>
      <c r="M14" s="270">
        <v>43100</v>
      </c>
    </row>
    <row r="15" spans="1:14" ht="13.5" thickBot="1" x14ac:dyDescent="0.25">
      <c r="B15" s="85"/>
      <c r="G15" s="279" t="s">
        <v>27</v>
      </c>
      <c r="H15" s="101">
        <f>SUM(H14)</f>
        <v>200000000</v>
      </c>
      <c r="I15" s="101">
        <f t="shared" ref="I15:J15" si="0">SUM(I14)</f>
        <v>100000000</v>
      </c>
      <c r="J15" s="115">
        <f t="shared" si="0"/>
        <v>100000000</v>
      </c>
    </row>
    <row r="17" spans="8:10" x14ac:dyDescent="0.2">
      <c r="H17" s="245"/>
      <c r="I17" s="232"/>
    </row>
    <row r="18" spans="8:10" x14ac:dyDescent="0.2">
      <c r="H18" s="232"/>
      <c r="I18" s="232"/>
      <c r="J18" s="232"/>
    </row>
    <row r="19" spans="8:10" x14ac:dyDescent="0.2">
      <c r="H19" s="232"/>
      <c r="I19" s="232"/>
      <c r="J19" s="232"/>
    </row>
    <row r="20" spans="8:10" x14ac:dyDescent="0.2">
      <c r="H20" s="232"/>
      <c r="I20" s="232"/>
      <c r="J20" s="232"/>
    </row>
  </sheetData>
  <mergeCells count="15">
    <mergeCell ref="J3:M3"/>
    <mergeCell ref="J4:M4"/>
    <mergeCell ref="J7:M7"/>
    <mergeCell ref="J8:M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M10"/>
  </mergeCells>
  <printOptions horizontalCentered="1"/>
  <pageMargins left="0.59055118110236227" right="0.59055118110236227" top="0.59055118110236227" bottom="0.59055118110236227" header="0" footer="0"/>
  <pageSetup scale="70" orientation="landscape" r:id="rId1"/>
  <headerFooter>
    <oddFooter>&amp;LJUNTA DE GOBIERNO &amp;CPágina &amp;P de &amp;N&amp;R09 DE MAYO DE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Resumen Propuesta PPIP 2017 </vt:lpstr>
      <vt:lpstr> PROAGUA APAUR (Urbano)</vt:lpstr>
      <vt:lpstr> PROAGUA APARURAL (Rural) </vt:lpstr>
      <vt:lpstr>PROAGUA Agua Limpia </vt:lpstr>
      <vt:lpstr>Cultura del Agua  (2)</vt:lpstr>
      <vt:lpstr>Estudios y Proyectos</vt:lpstr>
      <vt:lpstr>Prog. Estatal</vt:lpstr>
      <vt:lpstr>Presa Cierre</vt:lpstr>
      <vt:lpstr>Presa Cortina</vt:lpstr>
      <vt:lpstr>' PROAGUA APARURAL (Rural) '!Área_de_impresión</vt:lpstr>
      <vt:lpstr>' PROAGUA APAUR (Urbano)'!Área_de_impresión</vt:lpstr>
      <vt:lpstr>'Cultura del Agua  (2)'!Área_de_impresión</vt:lpstr>
      <vt:lpstr>'Estudios y Proyectos'!Área_de_impresión</vt:lpstr>
      <vt:lpstr>'Presa Cierre'!Área_de_impresión</vt:lpstr>
      <vt:lpstr>'Presa Cortina'!Área_de_impresión</vt:lpstr>
      <vt:lpstr>'PROAGUA Agua Limpia '!Área_de_impresión</vt:lpstr>
      <vt:lpstr>'Prog. Estatal'!Área_de_impresión</vt:lpstr>
      <vt:lpstr>'Resumen Propuesta PPIP 2017 '!Área_de_impresión</vt:lpstr>
      <vt:lpstr>' PROAGUA APARURAL (Rural) '!Títulos_a_imprimir</vt:lpstr>
      <vt:lpstr>' PROAGUA APAUR (Urbano)'!Títulos_a_imprimir</vt:lpstr>
      <vt:lpstr>'Prog. Estatal'!Títulos_a_imprimir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dcastaneda</dc:creator>
  <cp:lastModifiedBy>Laura Nayerli Pacheco Casillas</cp:lastModifiedBy>
  <cp:lastPrinted>2017-05-18T17:52:38Z</cp:lastPrinted>
  <dcterms:created xsi:type="dcterms:W3CDTF">2015-02-20T19:14:16Z</dcterms:created>
  <dcterms:modified xsi:type="dcterms:W3CDTF">2017-06-27T21:06:32Z</dcterms:modified>
</cp:coreProperties>
</file>