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240" yWindow="135" windowWidth="18855" windowHeight="7080"/>
  </bookViews>
  <sheets>
    <sheet name="RESUMEN " sheetId="1" r:id="rId1"/>
    <sheet name="APAUR (Ubano)" sheetId="4" r:id="rId2"/>
    <sheet name="(APARURAL (Rural)" sheetId="5" r:id="rId3"/>
    <sheet name="Estudios y Proyectos" sheetId="20" r:id="rId4"/>
    <sheet name="Agua Limpia " sheetId="6" r:id="rId5"/>
    <sheet name="Cultura del Agua " sheetId="18" r:id="rId6"/>
    <sheet name="FONDEN (Huracan Patricia)" sheetId="19" r:id="rId7"/>
  </sheets>
  <definedNames>
    <definedName name="_xlnm._FilterDatabase" localSheetId="1" hidden="1">'APAUR (Ubano)'!#REF!</definedName>
    <definedName name="_xlnm.Print_Area" localSheetId="2">'(APARURAL (Rural)'!$A$1:$M$53</definedName>
    <definedName name="_xlnm.Print_Area" localSheetId="4">'Agua Limpia '!$A$1:$M$20</definedName>
    <definedName name="_xlnm.Print_Area" localSheetId="1">'APAUR (Ubano)'!$A$1:$M$32</definedName>
    <definedName name="_xlnm.Print_Area" localSheetId="5">'Cultura del Agua '!$A$1:$M$19</definedName>
    <definedName name="_xlnm.Print_Area" localSheetId="3">'Estudios y Proyectos'!$A$1:$M$24</definedName>
    <definedName name="_xlnm.Print_Area" localSheetId="6">'FONDEN (Huracan Patricia)'!$A$1:$M$25</definedName>
    <definedName name="_xlnm.Print_Titles" localSheetId="2">'(APARURAL (Rural)'!$1:$11</definedName>
    <definedName name="_xlnm.Print_Titles" localSheetId="1">'APAUR (Ubano)'!$1:$11</definedName>
    <definedName name="_xlnm.Print_Titles" localSheetId="3">'Estudios y Proyectos'!$1:$11</definedName>
    <definedName name="_xlnm.Print_Titles" localSheetId="6">'FONDEN (Huracan Patricia)'!$1:$11</definedName>
  </definedNames>
  <calcPr calcId="162913"/>
</workbook>
</file>

<file path=xl/calcChain.xml><?xml version="1.0" encoding="utf-8"?>
<calcChain xmlns="http://schemas.openxmlformats.org/spreadsheetml/2006/main">
  <c r="J25" i="5" l="1"/>
  <c r="I25" i="5"/>
  <c r="J17" i="5" l="1"/>
  <c r="I17" i="5"/>
  <c r="J23" i="5" l="1"/>
  <c r="I23" i="5"/>
  <c r="I31" i="5"/>
  <c r="B12" i="1" l="1"/>
  <c r="I24" i="20" l="1"/>
  <c r="H24" i="20"/>
  <c r="J22" i="20" l="1"/>
  <c r="J21" i="20"/>
  <c r="J20" i="20"/>
  <c r="J19" i="20"/>
  <c r="J18" i="20"/>
  <c r="J17" i="20"/>
  <c r="J47" i="5" l="1"/>
  <c r="I47" i="5"/>
  <c r="K48" i="5" l="1"/>
  <c r="B11" i="1"/>
  <c r="H48" i="5" l="1"/>
  <c r="I39" i="5"/>
  <c r="J39" i="5"/>
  <c r="J30" i="5"/>
  <c r="I30" i="5"/>
  <c r="J22" i="5"/>
  <c r="I22" i="5"/>
  <c r="B10" i="1" l="1"/>
  <c r="H20" i="4" l="1"/>
  <c r="H29" i="4"/>
  <c r="C12" i="1" l="1"/>
  <c r="J16" i="20"/>
  <c r="J15" i="20"/>
  <c r="J14" i="20"/>
  <c r="J13" i="20"/>
  <c r="J24" i="20" l="1"/>
  <c r="E12" i="1"/>
  <c r="K24" i="20"/>
  <c r="K32" i="5" l="1"/>
  <c r="K44" i="5" l="1"/>
  <c r="K49" i="5" s="1"/>
  <c r="K25" i="19" l="1"/>
  <c r="F15" i="1" s="1"/>
  <c r="B15" i="1"/>
  <c r="I25" i="19" l="1"/>
  <c r="H25" i="19"/>
  <c r="C15" i="1" s="1"/>
  <c r="J18" i="19"/>
  <c r="J17" i="19"/>
  <c r="J13" i="19"/>
  <c r="J25" i="19" l="1"/>
  <c r="E15" i="1" s="1"/>
  <c r="B13" i="1"/>
  <c r="H32" i="4" l="1"/>
  <c r="C10" i="1" s="1"/>
  <c r="J29" i="5" l="1"/>
  <c r="I29" i="5"/>
  <c r="J46" i="5" l="1"/>
  <c r="J48" i="5" s="1"/>
  <c r="I46" i="5"/>
  <c r="I48" i="5" s="1"/>
  <c r="H44" i="5"/>
  <c r="J40" i="5"/>
  <c r="I40" i="5"/>
  <c r="J38" i="5"/>
  <c r="I38" i="5"/>
  <c r="J37" i="5"/>
  <c r="I37" i="5"/>
  <c r="J36" i="5"/>
  <c r="I36" i="5"/>
  <c r="J35" i="5"/>
  <c r="I35" i="5"/>
  <c r="J34" i="5"/>
  <c r="I34" i="5"/>
  <c r="H32" i="5"/>
  <c r="J24" i="5"/>
  <c r="J28" i="5"/>
  <c r="I24" i="5"/>
  <c r="I28" i="5"/>
  <c r="J16" i="5"/>
  <c r="I16" i="5"/>
  <c r="J13" i="5"/>
  <c r="I13" i="5"/>
  <c r="J14" i="5"/>
  <c r="I14" i="5"/>
  <c r="H53" i="5" l="1"/>
  <c r="I44" i="5"/>
  <c r="I53" i="5" s="1"/>
  <c r="J44" i="5"/>
  <c r="J53" i="5" s="1"/>
  <c r="I32" i="5"/>
  <c r="J32" i="5"/>
  <c r="J29" i="4" l="1"/>
  <c r="I29" i="4"/>
  <c r="J15" i="4"/>
  <c r="J20" i="4" s="1"/>
  <c r="I15" i="4"/>
  <c r="I20" i="4" s="1"/>
  <c r="I32" i="4" l="1"/>
  <c r="J32" i="4" l="1"/>
  <c r="B14" i="1"/>
  <c r="B16" i="1" s="1"/>
  <c r="H18" i="18"/>
  <c r="C14" i="1" s="1"/>
  <c r="J17" i="18"/>
  <c r="I17" i="18"/>
  <c r="J16" i="18"/>
  <c r="I16" i="18"/>
  <c r="J15" i="18"/>
  <c r="I15" i="18"/>
  <c r="J14" i="18"/>
  <c r="I14" i="18"/>
  <c r="J13" i="18"/>
  <c r="I13" i="18"/>
  <c r="H13" i="18"/>
  <c r="F11" i="1"/>
  <c r="C11" i="1"/>
  <c r="J12" i="6"/>
  <c r="J13" i="6"/>
  <c r="J14" i="6"/>
  <c r="J15" i="6"/>
  <c r="J16" i="6"/>
  <c r="J17" i="6"/>
  <c r="J18" i="6"/>
  <c r="J19" i="6"/>
  <c r="I12" i="6"/>
  <c r="I13" i="6"/>
  <c r="I14" i="6"/>
  <c r="I15" i="6"/>
  <c r="I16" i="6"/>
  <c r="I17" i="6"/>
  <c r="I18" i="6"/>
  <c r="I19" i="6"/>
  <c r="H20" i="6"/>
  <c r="C13" i="1" s="1"/>
  <c r="K20" i="6"/>
  <c r="C16" i="1" l="1"/>
  <c r="J20" i="6"/>
  <c r="E13" i="1" s="1"/>
  <c r="I18" i="18"/>
  <c r="D14" i="1" s="1"/>
  <c r="J18" i="18"/>
  <c r="E14" i="1" s="1"/>
  <c r="I20" i="6"/>
  <c r="D13" i="1" s="1"/>
  <c r="E10" i="1" l="1"/>
  <c r="D10" i="1"/>
  <c r="E11" i="1" l="1"/>
  <c r="E16" i="1" s="1"/>
  <c r="D11" i="1"/>
  <c r="D16" i="1" s="1"/>
</calcChain>
</file>

<file path=xl/sharedStrings.xml><?xml version="1.0" encoding="utf-8"?>
<sst xmlns="http://schemas.openxmlformats.org/spreadsheetml/2006/main" count="543" uniqueCount="210">
  <si>
    <t>COMISIÓN ESTATAL DEL AGUA DE JALISCO</t>
  </si>
  <si>
    <t>PROGRAMA PRESUPUESTARIO DE INVERSIÓN PÚBLICA (PPIP)</t>
  </si>
  <si>
    <t>NOMBRE DEL PROGRAMA</t>
  </si>
  <si>
    <t>NO. DE ACCIONES</t>
  </si>
  <si>
    <t>MONTO  TOTAL</t>
  </si>
  <si>
    <t>MONTO
FEDERAL</t>
  </si>
  <si>
    <t>MONTO
ESTATAL</t>
  </si>
  <si>
    <t>BENEFICIADOS</t>
  </si>
  <si>
    <t>TOTAL GLOBAL</t>
  </si>
  <si>
    <t>SECRETARIA DE INFRAESTRUCTURA Y OBRA PÚBLICA</t>
  </si>
  <si>
    <t>DEPENDENCIA</t>
  </si>
  <si>
    <t>Programa Presupuestario de Inversión Pública</t>
  </si>
  <si>
    <t>COMISIÓN  ESTATAL  DEL AGUA DE JALISCO</t>
  </si>
  <si>
    <t>ORGANISMO</t>
  </si>
  <si>
    <t>No.</t>
  </si>
  <si>
    <t>Programa Presupuestario</t>
  </si>
  <si>
    <t>Dependencia Ejecutora</t>
  </si>
  <si>
    <t>Clave Presupuestal</t>
  </si>
  <si>
    <t>Municipio</t>
  </si>
  <si>
    <t>Localidad</t>
  </si>
  <si>
    <t>Nombre de la Obra</t>
  </si>
  <si>
    <t>Inversión           Federal</t>
  </si>
  <si>
    <t>Inversión
Estatal</t>
  </si>
  <si>
    <t>Número de Beneficiarios</t>
  </si>
  <si>
    <t>Fechas Programadas</t>
  </si>
  <si>
    <t>Nombre</t>
  </si>
  <si>
    <t>Inicio</t>
  </si>
  <si>
    <t>Término</t>
  </si>
  <si>
    <t>203 Gestión Integral de los Recursos Hídricos</t>
  </si>
  <si>
    <t>CEA</t>
  </si>
  <si>
    <t>TOTAL</t>
  </si>
  <si>
    <t xml:space="preserve">Inversión 
Total </t>
  </si>
  <si>
    <t>Inversión 
Federal</t>
  </si>
  <si>
    <t>Inversión 
Estatal</t>
  </si>
  <si>
    <t>Agua Potable</t>
  </si>
  <si>
    <t>Casimiro Castillo</t>
  </si>
  <si>
    <t>La Resolana</t>
  </si>
  <si>
    <t>Atotonilco el Alto</t>
  </si>
  <si>
    <t>Cañadas de Obregón</t>
  </si>
  <si>
    <t>Ocotlán</t>
  </si>
  <si>
    <t>Alcantarillado</t>
  </si>
  <si>
    <t>Total Global</t>
  </si>
  <si>
    <t>Inversión 
Total</t>
  </si>
  <si>
    <t>San Gabriel</t>
  </si>
  <si>
    <t>Inversión           Total</t>
  </si>
  <si>
    <t>Varios</t>
  </si>
  <si>
    <t>Varias</t>
  </si>
  <si>
    <t xml:space="preserve"> </t>
  </si>
  <si>
    <t>Inversión          Total</t>
  </si>
  <si>
    <t>Inversión               Federal</t>
  </si>
  <si>
    <t>Inversión              Estatal</t>
  </si>
  <si>
    <t>des. Anexo tec.</t>
  </si>
  <si>
    <t>CULTURA DEL AGUA 2013</t>
  </si>
  <si>
    <t>05 10 4156 00</t>
  </si>
  <si>
    <t>Contribuir a consolidar la participación de los usuarios, la sociedad organizada y los ciudadanos en el manejo del agua y promover la cultura de su buen uso, a través de la concertación y promoción de acciones educativas y culturales en coordinación con los ayuntamientos, para difundir la importancia del recurso hídrico en el bienestar social, en el desarrollo económico y la preservación de la riqueza ecológica, para lograr el desarrollo humano sustentable del Estado.</t>
  </si>
  <si>
    <t>Protección de fuentes de abastecimiento.</t>
  </si>
  <si>
    <t>Espacios de Cultura del Agua</t>
  </si>
  <si>
    <t>Formación de Competencias</t>
  </si>
  <si>
    <t>Eventos</t>
  </si>
  <si>
    <t>Construcción de la red de  alcantarillado sanitario; incluye descargas domiciliarias (primera etapa).</t>
  </si>
  <si>
    <t>La Croix</t>
  </si>
  <si>
    <t>Lagos de Moreno</t>
  </si>
  <si>
    <t>Acatlán de 
Juarez</t>
  </si>
  <si>
    <t>San Pedro
 Valencia</t>
  </si>
  <si>
    <t xml:space="preserve">Margaritas </t>
  </si>
  <si>
    <t>La Orilla del Agua</t>
  </si>
  <si>
    <t>Torrecillas (El Lindero)</t>
  </si>
  <si>
    <t>Buenavista (San Miguel)</t>
  </si>
  <si>
    <t>San Martín Hidalgo</t>
  </si>
  <si>
    <t>El Bajío (La Laguna)</t>
  </si>
  <si>
    <t>0.02% Órgano Estatal de Control.</t>
  </si>
  <si>
    <t>Material Didáctico</t>
  </si>
  <si>
    <t xml:space="preserve">Talpa de Allende </t>
  </si>
  <si>
    <t>Construcción del nuevo sistema de la red de agua potable con tubería de 2, 2½, 3,4, 6 y 8 pulgadas de diámetro, (obra de continuación)</t>
  </si>
  <si>
    <t>Zapotlanejo</t>
  </si>
  <si>
    <t>Ixtlahuacán del Río</t>
  </si>
  <si>
    <t>Sistema GPS RTK con radio interno en la base y en el rover</t>
  </si>
  <si>
    <t>Proyecto y rehabilitación de planta potabilizadora, (Obra de continuación).</t>
  </si>
  <si>
    <t>Adquisición de software de sistema comercial para 7 organismos operadores, incluye implementación y capacitación.</t>
  </si>
  <si>
    <t>Construcción de colector Alameda Norte(complemento,(obra de continuación)</t>
  </si>
  <si>
    <t>Electrificación, equipamiento complementario y línea de impulsión, (obra de continuación).</t>
  </si>
  <si>
    <t>Construcción de cárcamo, equipamiento, línea de impulsión y línea de gravedad para saneamiento en arroyo "Los Cazos", (obra de continuación.</t>
  </si>
  <si>
    <t>Construcción de colector Independencia-Belén y Arroyo Santa Cecilia, (obra de continuación)</t>
  </si>
  <si>
    <t>Mazamitla</t>
  </si>
  <si>
    <t>Tlajomulco de Zúñiga</t>
  </si>
  <si>
    <t>Zapotiltic</t>
  </si>
  <si>
    <t>Pihuamo</t>
  </si>
  <si>
    <t>Construcción de colector pluvial en San Martín Hidalgo (obra de continuación)</t>
  </si>
  <si>
    <t>Sustitución y ampliación de la línea de conducción y red de agua potable.</t>
  </si>
  <si>
    <t>Rehabilitación y ampliación de la red de agua potable, primera etapa.</t>
  </si>
  <si>
    <t>Ampliación y rehabilitación de red de distribución</t>
  </si>
  <si>
    <t>Construcción de redes de distribución del sistema San Miguel - El Ancón, segunda etapa.</t>
  </si>
  <si>
    <t>Perforación de pozo profundo</t>
  </si>
  <si>
    <t>Electrificación y equipamiento de pozo, incluye línea de conducción</t>
  </si>
  <si>
    <t>Construcción de línea de conducción, red de distribución, primera etapa</t>
  </si>
  <si>
    <t>Planta potabilizadora para un gasto de 10 lps.</t>
  </si>
  <si>
    <t>La Cueva  (Santa Rosalía de la Cueva)</t>
  </si>
  <si>
    <t>El Chico</t>
  </si>
  <si>
    <t>Francisco I. Madero (El Naranjal)</t>
  </si>
  <si>
    <t>Jesús María (El Zapote)</t>
  </si>
  <si>
    <t>San Miguel de Arriba</t>
  </si>
  <si>
    <t>San Miguel de Abajo</t>
  </si>
  <si>
    <t>El Palomar</t>
  </si>
  <si>
    <t>El Chilar</t>
  </si>
  <si>
    <t>El Ancón</t>
  </si>
  <si>
    <t>Totatiche</t>
  </si>
  <si>
    <t>Agua Zarca</t>
  </si>
  <si>
    <t>San Sebastián del Oeste</t>
  </si>
  <si>
    <t>Amatanejo</t>
  </si>
  <si>
    <t>Tierras Blancas</t>
  </si>
  <si>
    <t xml:space="preserve">El Reparo </t>
  </si>
  <si>
    <t>La Hacienda</t>
  </si>
  <si>
    <t>Cuautitlán de García Barragán</t>
  </si>
  <si>
    <t xml:space="preserve">Ahualulco de Mercado </t>
  </si>
  <si>
    <t>Santa Cruz de Bárcenas</t>
  </si>
  <si>
    <t>Villa Purificación</t>
  </si>
  <si>
    <t>Telpitita</t>
  </si>
  <si>
    <t>Jilotlán de los Dolores</t>
  </si>
  <si>
    <t>Construcción de red de alcantarillado sanitario</t>
  </si>
  <si>
    <t>Construcción de colector La Cuchara.</t>
  </si>
  <si>
    <t>Construcción de red de alcantarillado sanitario, primera etapa.</t>
  </si>
  <si>
    <t>Construcción de la red alcantarillado sanitario  y descargas domiciliarias  primera etapa. (Incluye fosa séptica)</t>
  </si>
  <si>
    <t>Tomatlán</t>
  </si>
  <si>
    <t>El Portezuelo</t>
  </si>
  <si>
    <t>Pueblos de la 
Barranca (El Maestranzo)</t>
  </si>
  <si>
    <t>San Jerónimo
 (Los Barbosa)</t>
  </si>
  <si>
    <t>Construcción de colectores sanitarios</t>
  </si>
  <si>
    <t>Sub total Agua Potable</t>
  </si>
  <si>
    <t>Sub Total Alcantarillado</t>
  </si>
  <si>
    <t>Saneamiento</t>
  </si>
  <si>
    <t>Proyecto y construcción de planta de tratamiento de aguas residuales para  un gasto de 5 lps.</t>
  </si>
  <si>
    <t>Sub Total Saneamiento</t>
  </si>
  <si>
    <t>Desarrollo Institucional</t>
  </si>
  <si>
    <t xml:space="preserve">Atención Social </t>
  </si>
  <si>
    <t>Gastos de Supervisión Técnica</t>
  </si>
  <si>
    <t>Monitoreo de Obras Años Anteriores</t>
  </si>
  <si>
    <t xml:space="preserve">Monitoreo de cloro libre residual  </t>
  </si>
  <si>
    <t xml:space="preserve">Suministro de plata coloidal </t>
  </si>
  <si>
    <t xml:space="preserve">Suministro de hipoclorito de calcio </t>
  </si>
  <si>
    <t>PROAGUA Urbano (APAUR) 2016</t>
  </si>
  <si>
    <t>PROAGUA Rural (APARURAL) 2016</t>
  </si>
  <si>
    <t>Sub Total Agua Potable</t>
  </si>
  <si>
    <t>Ampliación de línea de conducción, tercera etapa. (Obra de continuación)</t>
  </si>
  <si>
    <t>Elaboración de proyecto ejecutivo y construcción de presa derivadora (Sistema de Bombeo Purgatorio - Arcediano) con compuertas (Incluye obra de desvío, obra de toma, cortina, desarenador y estabilidad de taludes), (Cuarta etapa)</t>
  </si>
  <si>
    <t>Construcción de los colectores "Mezquites", "Arboledas" y "Progreso", incluye cruces con perforación direccional en Río Zula, (Obra de continuación).</t>
  </si>
  <si>
    <t xml:space="preserve">Contraloría Social </t>
  </si>
  <si>
    <t>Quitupán</t>
  </si>
  <si>
    <t>Reposición de equipo de desinfección.</t>
  </si>
  <si>
    <t>Operativos preventivos de saneamiento básico.</t>
  </si>
  <si>
    <t>Instalación de caseta de desinfección.</t>
  </si>
  <si>
    <t>Reposición de caja de captación, 300 metros de línea, con tubería de PVC de 2" de diámetro y 100 metros de línea, con tubería de fierro galvanizado de 2" de diámetro.</t>
  </si>
  <si>
    <t>Chancol</t>
  </si>
  <si>
    <t>Reposición de 120 metros de tubería de Fo. Go. de 2" de diámetro y 60 metros de tubería de PVC de 2" de diámetro.</t>
  </si>
  <si>
    <t>Sehuaya</t>
  </si>
  <si>
    <t>El Arrayán</t>
  </si>
  <si>
    <t>Mojoneras</t>
  </si>
  <si>
    <t>Reposición de 100 metros de tubería de fierro galvanizado de 3" de diámetro, 60 metros de tubería de fierro galvanizado de 2 1/2" de diámetro, 200 metros de tubería de fierro galvanizado de 2" de diámetro, incluye atraques.</t>
  </si>
  <si>
    <t xml:space="preserve">Atenguillo </t>
  </si>
  <si>
    <t>El  Rodeo</t>
  </si>
  <si>
    <t xml:space="preserve">San Antonio de los Macedo </t>
  </si>
  <si>
    <t>Reposición de obra de toma y 200 metros de línea de abastecimiento de agua potable, con tubería de Fo.Go. de 3" de diámetro.</t>
  </si>
  <si>
    <t>Ayutla</t>
  </si>
  <si>
    <t>Reposición de 150 metros de colector con tubería de concreto simple de 12" de diámetro encofrado con mampostería.</t>
  </si>
  <si>
    <t>Total</t>
  </si>
  <si>
    <t>Reposición de 30 metros de línea de abastecimiento con tubería de PVC de 6" de diámetro, 25 metros de línea de abastecimiento con tubería de acero de 6" de diámetro, 8 metros de muro de contención en canal desarenador en la obra de toma, desazolve y limpieza de la obra de captación y 2 atraques de la línea de abastecimiento en la obra de toma.</t>
  </si>
  <si>
    <t>Reposición de 1,800 metros de línea de abastecimiento de agua potable, con tubería de Fo. Go. de 2", 3" y 4" de diámetro y 150 metros de encofrado, acostillado y relleno de la zanja; así como, 200 metros de línea de distribución, con tubería de Fo.Go. de 2" de diámetro.</t>
  </si>
  <si>
    <t>Actualización del dictamen del experto, sobre la factibilidad técnica, económica y ambiental, del proyecto integral de saneamiento.</t>
  </si>
  <si>
    <t>Actualización del estudio de demanda de agua potable y estimación del costo marginal de producción de largo plazo.</t>
  </si>
  <si>
    <t xml:space="preserve">Total </t>
  </si>
  <si>
    <t>Actualización de la identificación, cuantificación y valoración de los efectos socio - económicos, de las externalidades relacionadas con la ejecución del plan integral de saneamiento.</t>
  </si>
  <si>
    <t xml:space="preserve">Estudios y Proyectos </t>
  </si>
  <si>
    <t>06023 4154</t>
  </si>
  <si>
    <t xml:space="preserve">06023 4154 </t>
  </si>
  <si>
    <t xml:space="preserve">06023 4154  </t>
  </si>
  <si>
    <t xml:space="preserve">06023 4156 </t>
  </si>
  <si>
    <t xml:space="preserve">06023 4246 </t>
  </si>
  <si>
    <t>Construcción de red de alcantarillado sanitario, incluye 115 descargas domiciliarias, en Huescalapa, (col. La Becerrera ,(obra de continuación).</t>
  </si>
  <si>
    <t xml:space="preserve">PROAGUA Urbano (APAUR) </t>
  </si>
  <si>
    <t xml:space="preserve">PROAGUA Rural (APARURAL) </t>
  </si>
  <si>
    <t xml:space="preserve">PROAGUA Agua Limpia (AAL) </t>
  </si>
  <si>
    <t>FONDEN (Huracán Patricia)</t>
  </si>
  <si>
    <t>PROAGUA Agua Limpia (AAL) 2016</t>
  </si>
  <si>
    <t>Cultura del Agua 2016</t>
  </si>
  <si>
    <t>Estudios y Proyectos 2016</t>
  </si>
  <si>
    <t>Cultura del Agua</t>
  </si>
  <si>
    <t>Chapulimita (Chapuli)</t>
  </si>
  <si>
    <t>Zacoalco de Torres</t>
  </si>
  <si>
    <t>Las Moras</t>
  </si>
  <si>
    <t>Ampliación y rehabilitación del sistema de agua potable.</t>
  </si>
  <si>
    <t>Proyecto y construcción de planta de tratamiento de aguas residuales para  un gasto de 1.0 lps.</t>
  </si>
  <si>
    <t>Ampliación del colector Independencia y construcción de subcolector marginal derecho al río Quitupán en la Cabecera Municipal de Quitupán. Incluye 44 descargas domiciliarias.</t>
  </si>
  <si>
    <t>Actualización del dictamen técnico económico, de las alternativas de manejo y disposición de los biosólidos, producto del tratamiento de las aguas residuales de la planta de Agua Prieta.</t>
  </si>
  <si>
    <t>FONDEN (Huracán Patricia) 2016</t>
  </si>
  <si>
    <t>Actualización modelamiento hidráulico, (plan de mejoras) y del sistema de información geográfica, en el municipio de Ameca, Jalisco.</t>
  </si>
  <si>
    <t>San Ignacio Cerro Gordo</t>
  </si>
  <si>
    <t>Encarnación de Díaz</t>
  </si>
  <si>
    <t xml:space="preserve">El Grullo </t>
  </si>
  <si>
    <t>Ameca</t>
  </si>
  <si>
    <t>Actualización modelamiento hidráulico, (plan de mejoras) y del sistema de información geográfica, en el municipio de San Ignacio Cerro Gordo, Jalisco.</t>
  </si>
  <si>
    <t>Actualización modelamiento hidráulico, (plan de mejoras) y del sistema de información geográfica, en el municipio de Encarnación de Díaz, Jalisco.</t>
  </si>
  <si>
    <t>Actualización modelamiento hidráulico, (plan de mejoras) y del sistema de información geográfica, en el municipio de El Grullo, Jalisco.</t>
  </si>
  <si>
    <t xml:space="preserve">Varios </t>
  </si>
  <si>
    <t xml:space="preserve">Reconocimiento y determinación de áreas de aprovechamiento para la reforestación de vegetación, con alta captación de agua, en diversas Cuencas del Estado de Jalisco. </t>
  </si>
  <si>
    <t>Proyecto de mejoramiento y ahorro del sistema de agua potable, en municipios de la Región Valles, del Estado de Jalisco.</t>
  </si>
  <si>
    <t>Tala, Ameca, Ahualulco del Mercado, Etzatlán, San Juanito Escobedo y San Marcos</t>
  </si>
  <si>
    <t>Zona Conurbada de Guadalajara</t>
  </si>
  <si>
    <t xml:space="preserve">San Julián </t>
  </si>
  <si>
    <t>Actualización modelamiento hidráulico, (plan de mejoras) y del sistema de información geográfica, en el municipio de San Julián, Jalisco.</t>
  </si>
  <si>
    <t>Construcción de obra de toma, electrificación, equipamiento y construcción de cárcamo de bombeo, línea de conducción y red de distribución de agua potable</t>
  </si>
  <si>
    <t>RESUMEN CIERRE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</si>
</sst>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_ ;[Red]\-#,##0.00\ "/>
    <numFmt numFmtId="166" formatCode="_-[$€-2]* #,##0.00_-;\-[$€-2]* #,##0.00_-;_-[$€-2]* &quot;-&quot;??_-"/>
    <numFmt numFmtId="167" formatCode="_-&quot;$&quot;* #,##0_-;\-&quot;$&quot;* #,##0_-;_-&quot;$&quot;* &quot;-&quot;??_-;_-@_-"/>
    <numFmt numFmtId="168" formatCode="[$$-80A]#,##0"/>
    <numFmt numFmtId="169" formatCode="_-&quot;$&quot;* #,##0.0_-;\-&quot;$&quot;* #,##0.0_-;_-&quot;$&quot;* &quot;-&quot;?_-;_-@_-"/>
  </numFmts>
  <fonts count="38" x14ac:knownFonts="1">
    <font>
      <sz val="10"/>
      <name val="Arial"/>
    </font>
    <font>
      <sz val="10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b/>
      <sz val="20"/>
      <color theme="5" tint="-0.499984740745262"/>
      <name val="Tahoma"/>
      <family val="2"/>
    </font>
    <font>
      <b/>
      <sz val="20"/>
      <name val="Tahoma"/>
      <family val="2"/>
    </font>
    <font>
      <b/>
      <sz val="12"/>
      <color theme="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8"/>
      <color indexed="9"/>
      <name val="Tahoma"/>
      <family val="2"/>
    </font>
    <font>
      <b/>
      <sz val="11"/>
      <color indexed="8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b/>
      <sz val="11"/>
      <color rgb="FF002060"/>
      <name val="Tahoma"/>
      <family val="2"/>
    </font>
    <font>
      <b/>
      <sz val="11"/>
      <color rgb="FFFF0000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Tahoma"/>
      <family val="2"/>
    </font>
    <font>
      <b/>
      <sz val="8"/>
      <name val="Tahoma"/>
      <family val="2"/>
    </font>
    <font>
      <b/>
      <sz val="8"/>
      <color theme="0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0"/>
      <name val="Tahoma"/>
      <family val="2"/>
    </font>
    <font>
      <b/>
      <sz val="10"/>
      <name val="Tahoma"/>
      <family val="2"/>
    </font>
    <font>
      <sz val="9"/>
      <color theme="1"/>
      <name val="Tahoma"/>
      <family val="2"/>
    </font>
    <font>
      <b/>
      <sz val="26"/>
      <name val="Tahoma"/>
      <family val="2"/>
    </font>
    <font>
      <b/>
      <sz val="14"/>
      <name val="Tahoma"/>
      <family val="2"/>
    </font>
    <font>
      <sz val="8"/>
      <color theme="1"/>
      <name val="Tahoma"/>
      <family val="2"/>
    </font>
    <font>
      <sz val="10"/>
      <color theme="0"/>
      <name val="Tahoma"/>
      <family val="2"/>
    </font>
    <font>
      <sz val="14"/>
      <name val="Tahoma"/>
      <family val="2"/>
    </font>
    <font>
      <b/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/>
    <xf numFmtId="4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164" fontId="10" fillId="0" borderId="6" xfId="1" applyNumberFormat="1" applyFont="1" applyFill="1" applyBorder="1" applyAlignment="1">
      <alignment horizontal="right" vertical="center" wrapText="1"/>
    </xf>
    <xf numFmtId="164" fontId="12" fillId="0" borderId="6" xfId="1" applyNumberFormat="1" applyFont="1" applyFill="1" applyBorder="1" applyAlignment="1">
      <alignment horizontal="right" vertical="center" wrapText="1"/>
    </xf>
    <xf numFmtId="3" fontId="13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4" fontId="12" fillId="0" borderId="0" xfId="1" applyNumberFormat="1" applyFont="1" applyFill="1" applyBorder="1" applyAlignment="1">
      <alignment horizontal="right" vertical="center" wrapText="1"/>
    </xf>
    <xf numFmtId="164" fontId="17" fillId="0" borderId="0" xfId="1" applyNumberFormat="1" applyFont="1" applyFill="1" applyBorder="1" applyAlignment="1">
      <alignment horizontal="right" vertical="center" wrapText="1"/>
    </xf>
    <xf numFmtId="164" fontId="18" fillId="0" borderId="0" xfId="1" applyNumberFormat="1" applyFont="1" applyFill="1" applyBorder="1" applyAlignment="1">
      <alignment horizontal="right" vertical="center" wrapText="1"/>
    </xf>
    <xf numFmtId="164" fontId="19" fillId="0" borderId="0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0" fontId="22" fillId="4" borderId="0" xfId="0" applyFont="1" applyFill="1" applyBorder="1" applyAlignment="1">
      <alignment vertical="center"/>
    </xf>
    <xf numFmtId="4" fontId="23" fillId="0" borderId="0" xfId="32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4" fontId="23" fillId="0" borderId="0" xfId="3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Border="1"/>
    <xf numFmtId="0" fontId="16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7" fontId="23" fillId="4" borderId="12" xfId="1" applyNumberFormat="1" applyFont="1" applyFill="1" applyBorder="1" applyAlignment="1">
      <alignment vertical="center" wrapText="1"/>
    </xf>
    <xf numFmtId="167" fontId="23" fillId="4" borderId="13" xfId="1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" fontId="23" fillId="0" borderId="0" xfId="3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/>
    <xf numFmtId="0" fontId="14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vertical="center" wrapText="1"/>
    </xf>
    <xf numFmtId="168" fontId="30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1" fillId="3" borderId="6" xfId="23" applyFont="1" applyFill="1" applyBorder="1" applyAlignment="1">
      <alignment vertical="center" wrapText="1"/>
    </xf>
    <xf numFmtId="3" fontId="3" fillId="0" borderId="6" xfId="10" applyNumberFormat="1" applyFont="1" applyFill="1" applyBorder="1" applyAlignment="1">
      <alignment horizontal="center" vertical="center" wrapText="1"/>
    </xf>
    <xf numFmtId="0" fontId="3" fillId="3" borderId="6" xfId="3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" fontId="3" fillId="0" borderId="0" xfId="26" applyNumberFormat="1" applyFont="1" applyBorder="1" applyAlignment="1">
      <alignment horizontal="center" vertical="center"/>
    </xf>
    <xf numFmtId="0" fontId="28" fillId="0" borderId="11" xfId="23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/>
    <xf numFmtId="0" fontId="3" fillId="0" borderId="0" xfId="23" applyFont="1" applyFill="1" applyBorder="1" applyAlignment="1"/>
    <xf numFmtId="0" fontId="3" fillId="0" borderId="0" xfId="23" applyFont="1" applyFill="1" applyBorder="1" applyAlignment="1">
      <alignment horizontal="center" vertical="center"/>
    </xf>
    <xf numFmtId="0" fontId="3" fillId="0" borderId="0" xfId="23" applyFont="1" applyFill="1" applyBorder="1" applyAlignment="1">
      <alignment vertical="center"/>
    </xf>
    <xf numFmtId="0" fontId="3" fillId="0" borderId="0" xfId="23" applyFont="1" applyFill="1" applyBorder="1" applyAlignment="1">
      <alignment horizontal="center"/>
    </xf>
    <xf numFmtId="0" fontId="2" fillId="0" borderId="0" xfId="23" applyFont="1" applyFill="1" applyAlignment="1">
      <alignment horizontal="center"/>
    </xf>
    <xf numFmtId="0" fontId="3" fillId="0" borderId="0" xfId="23" applyFont="1" applyBorder="1" applyAlignment="1"/>
    <xf numFmtId="0" fontId="22" fillId="0" borderId="0" xfId="23" applyFont="1" applyFill="1" applyBorder="1" applyAlignment="1">
      <alignment vertical="center"/>
    </xf>
    <xf numFmtId="0" fontId="22" fillId="0" borderId="0" xfId="23" applyFont="1" applyFill="1" applyBorder="1" applyAlignment="1">
      <alignment horizontal="center" vertical="center"/>
    </xf>
    <xf numFmtId="4" fontId="23" fillId="0" borderId="0" xfId="33" applyNumberFormat="1" applyFont="1" applyFill="1" applyBorder="1" applyAlignment="1">
      <alignment horizontal="center" vertical="center"/>
    </xf>
    <xf numFmtId="4" fontId="23" fillId="0" borderId="0" xfId="33" applyNumberFormat="1" applyFont="1" applyFill="1" applyBorder="1" applyAlignment="1">
      <alignment horizontal="right" vertical="center"/>
    </xf>
    <xf numFmtId="0" fontId="16" fillId="0" borderId="0" xfId="23" applyFont="1" applyFill="1" applyBorder="1" applyAlignment="1">
      <alignment horizontal="right" vertical="center"/>
    </xf>
    <xf numFmtId="0" fontId="9" fillId="0" borderId="0" xfId="23" applyFont="1" applyFill="1" applyBorder="1" applyAlignment="1">
      <alignment horizontal="center" vertical="center" wrapText="1"/>
    </xf>
    <xf numFmtId="0" fontId="16" fillId="0" borderId="0" xfId="23" applyFont="1" applyFill="1" applyBorder="1" applyAlignment="1">
      <alignment horizontal="right"/>
    </xf>
    <xf numFmtId="0" fontId="2" fillId="0" borderId="10" xfId="23" applyFont="1" applyFill="1" applyBorder="1" applyAlignment="1">
      <alignment horizontal="center" vertical="center" wrapText="1"/>
    </xf>
    <xf numFmtId="0" fontId="23" fillId="0" borderId="10" xfId="23" applyFont="1" applyFill="1" applyBorder="1" applyAlignment="1">
      <alignment horizontal="center"/>
    </xf>
    <xf numFmtId="0" fontId="3" fillId="0" borderId="10" xfId="23" applyFont="1" applyFill="1" applyBorder="1" applyAlignment="1">
      <alignment horizontal="center"/>
    </xf>
    <xf numFmtId="0" fontId="3" fillId="0" borderId="0" xfId="23" applyFont="1" applyBorder="1"/>
    <xf numFmtId="0" fontId="14" fillId="0" borderId="0" xfId="23" applyFont="1" applyFill="1" applyBorder="1" applyAlignment="1">
      <alignment wrapText="1"/>
    </xf>
    <xf numFmtId="0" fontId="24" fillId="2" borderId="8" xfId="23" applyFont="1" applyFill="1" applyBorder="1" applyAlignment="1">
      <alignment horizontal="center" vertical="center" wrapText="1"/>
    </xf>
    <xf numFmtId="0" fontId="3" fillId="0" borderId="0" xfId="23" applyFont="1" applyBorder="1" applyAlignment="1">
      <alignment horizontal="center" vertical="center"/>
    </xf>
    <xf numFmtId="0" fontId="3" fillId="0" borderId="0" xfId="23" applyFont="1" applyBorder="1" applyAlignment="1">
      <alignment horizontal="center"/>
    </xf>
    <xf numFmtId="0" fontId="28" fillId="0" borderId="20" xfId="23" applyFont="1" applyFill="1" applyBorder="1" applyAlignment="1">
      <alignment horizontal="center" vertical="center"/>
    </xf>
    <xf numFmtId="0" fontId="23" fillId="0" borderId="0" xfId="32" applyFont="1" applyBorder="1" applyAlignment="1">
      <alignment horizontal="center"/>
    </xf>
    <xf numFmtId="0" fontId="2" fillId="0" borderId="0" xfId="32" applyFont="1" applyBorder="1" applyAlignment="1"/>
    <xf numFmtId="0" fontId="32" fillId="0" borderId="0" xfId="32" applyFont="1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4" fontId="23" fillId="0" borderId="0" xfId="32" applyNumberFormat="1" applyFont="1" applyFill="1" applyBorder="1" applyAlignment="1">
      <alignment horizontal="left" vertical="center"/>
    </xf>
    <xf numFmtId="4" fontId="16" fillId="0" borderId="0" xfId="32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</xf>
    <xf numFmtId="0" fontId="33" fillId="0" borderId="0" xfId="0" applyFont="1" applyBorder="1" applyAlignment="1"/>
    <xf numFmtId="0" fontId="9" fillId="0" borderId="0" xfId="0" applyFont="1" applyBorder="1" applyAlignment="1">
      <alignment horizontal="left"/>
    </xf>
    <xf numFmtId="0" fontId="24" fillId="2" borderId="6" xfId="0" applyFont="1" applyFill="1" applyBorder="1" applyAlignment="1">
      <alignment horizontal="center" vertical="center"/>
    </xf>
    <xf numFmtId="3" fontId="3" fillId="0" borderId="6" xfId="18" applyNumberFormat="1" applyFont="1" applyFill="1" applyBorder="1" applyAlignment="1">
      <alignment horizontal="center" vertical="center" wrapText="1"/>
    </xf>
    <xf numFmtId="0" fontId="3" fillId="0" borderId="6" xfId="18" applyFont="1" applyFill="1" applyBorder="1" applyAlignment="1">
      <alignment horizontal="center" vertical="center" wrapText="1"/>
    </xf>
    <xf numFmtId="0" fontId="3" fillId="0" borderId="6" xfId="18" applyFont="1" applyFill="1" applyBorder="1" applyAlignment="1">
      <alignment horizontal="center" vertical="center"/>
    </xf>
    <xf numFmtId="164" fontId="31" fillId="0" borderId="6" xfId="1" applyNumberFormat="1" applyFont="1" applyBorder="1" applyAlignment="1">
      <alignment horizontal="right" vertical="center" wrapText="1"/>
    </xf>
    <xf numFmtId="164" fontId="34" fillId="0" borderId="6" xfId="1" applyNumberFormat="1" applyFont="1" applyBorder="1" applyAlignment="1">
      <alignment horizontal="right" vertical="center" wrapText="1"/>
    </xf>
    <xf numFmtId="17" fontId="3" fillId="0" borderId="6" xfId="0" applyNumberFormat="1" applyFont="1" applyFill="1" applyBorder="1" applyAlignment="1">
      <alignment horizontal="center" vertical="center"/>
    </xf>
    <xf numFmtId="0" fontId="16" fillId="0" borderId="0" xfId="0" applyFont="1"/>
    <xf numFmtId="4" fontId="35" fillId="0" borderId="0" xfId="0" applyNumberFormat="1" applyFont="1" applyBorder="1"/>
    <xf numFmtId="0" fontId="11" fillId="0" borderId="0" xfId="0" applyFont="1"/>
    <xf numFmtId="0" fontId="16" fillId="0" borderId="0" xfId="0" applyFont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3" fontId="30" fillId="0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9" fillId="0" borderId="0" xfId="0" applyFont="1" applyBorder="1" applyAlignment="1"/>
    <xf numFmtId="0" fontId="2" fillId="0" borderId="0" xfId="0" applyFont="1" applyBorder="1" applyAlignment="1"/>
    <xf numFmtId="0" fontId="36" fillId="0" borderId="0" xfId="0" applyFont="1" applyBorder="1" applyAlignment="1"/>
    <xf numFmtId="0" fontId="3" fillId="0" borderId="0" xfId="0" applyFont="1" applyBorder="1" applyAlignment="1">
      <alignment wrapText="1"/>
    </xf>
    <xf numFmtId="0" fontId="23" fillId="0" borderId="0" xfId="0" applyFont="1" applyBorder="1" applyAlignment="1"/>
    <xf numFmtId="4" fontId="27" fillId="0" borderId="6" xfId="0" applyNumberFormat="1" applyFont="1" applyBorder="1" applyAlignment="1">
      <alignment horizontal="center" vertical="center"/>
    </xf>
    <xf numFmtId="167" fontId="31" fillId="0" borderId="6" xfId="1" applyNumberFormat="1" applyFont="1" applyFill="1" applyBorder="1" applyAlignment="1">
      <alignment horizontal="center" vertical="center" wrapText="1"/>
    </xf>
    <xf numFmtId="167" fontId="34" fillId="0" borderId="6" xfId="1" applyNumberFormat="1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167" fontId="23" fillId="0" borderId="12" xfId="1" applyNumberFormat="1" applyFont="1" applyBorder="1" applyAlignment="1">
      <alignment vertical="center"/>
    </xf>
    <xf numFmtId="164" fontId="2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16" fillId="0" borderId="0" xfId="0" applyFont="1" applyFill="1" applyBorder="1"/>
    <xf numFmtId="4" fontId="3" fillId="0" borderId="6" xfId="0" applyNumberFormat="1" applyFont="1" applyBorder="1" applyAlignment="1">
      <alignment horizontal="center" vertical="center"/>
    </xf>
    <xf numFmtId="3" fontId="27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164" fontId="16" fillId="0" borderId="0" xfId="0" applyNumberFormat="1" applyFont="1" applyFill="1"/>
    <xf numFmtId="167" fontId="16" fillId="0" borderId="0" xfId="0" applyNumberFormat="1" applyFont="1"/>
    <xf numFmtId="17" fontId="3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44" fontId="3" fillId="0" borderId="0" xfId="23" applyNumberFormat="1" applyFont="1" applyBorder="1" applyAlignment="1">
      <alignment horizontal="center"/>
    </xf>
    <xf numFmtId="0" fontId="2" fillId="0" borderId="0" xfId="23" applyFont="1" applyFill="1" applyBorder="1" applyAlignment="1"/>
    <xf numFmtId="4" fontId="23" fillId="0" borderId="16" xfId="32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3" fontId="3" fillId="0" borderId="6" xfId="26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167" fontId="23" fillId="0" borderId="13" xfId="1" applyNumberFormat="1" applyFont="1" applyBorder="1" applyAlignment="1">
      <alignment vertical="center"/>
    </xf>
    <xf numFmtId="0" fontId="31" fillId="3" borderId="8" xfId="23" applyFont="1" applyFill="1" applyBorder="1" applyAlignment="1">
      <alignment vertical="center" wrapText="1"/>
    </xf>
    <xf numFmtId="4" fontId="3" fillId="0" borderId="0" xfId="23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2" fontId="23" fillId="0" borderId="12" xfId="1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3" fontId="27" fillId="3" borderId="6" xfId="1" applyNumberFormat="1" applyFont="1" applyFill="1" applyBorder="1" applyAlignment="1">
      <alignment horizontal="right" vertical="center" wrapText="1"/>
    </xf>
    <xf numFmtId="0" fontId="3" fillId="0" borderId="6" xfId="26" applyFont="1" applyFill="1" applyBorder="1" applyAlignment="1">
      <alignment horizontal="center" vertical="center" wrapText="1"/>
    </xf>
    <xf numFmtId="0" fontId="3" fillId="0" borderId="6" xfId="26" applyFont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right" vertical="center" wrapText="1"/>
    </xf>
    <xf numFmtId="4" fontId="3" fillId="0" borderId="0" xfId="23" applyNumberFormat="1" applyFont="1" applyFill="1" applyBorder="1" applyAlignment="1">
      <alignment wrapText="1"/>
    </xf>
    <xf numFmtId="0" fontId="34" fillId="0" borderId="0" xfId="23" applyFont="1" applyFill="1" applyBorder="1" applyAlignment="1">
      <alignment wrapText="1"/>
    </xf>
    <xf numFmtId="4" fontId="34" fillId="0" borderId="0" xfId="23" applyNumberFormat="1" applyFont="1" applyFill="1" applyBorder="1" applyAlignment="1">
      <alignment wrapText="1"/>
    </xf>
    <xf numFmtId="42" fontId="23" fillId="0" borderId="2" xfId="1" applyNumberFormat="1" applyFont="1" applyFill="1" applyBorder="1" applyAlignment="1">
      <alignment vertical="center" wrapText="1"/>
    </xf>
    <xf numFmtId="3" fontId="3" fillId="0" borderId="6" xfId="10" applyNumberFormat="1" applyFont="1" applyFill="1" applyBorder="1" applyAlignment="1">
      <alignment horizontal="center" vertical="center" wrapText="1"/>
    </xf>
    <xf numFmtId="3" fontId="3" fillId="3" borderId="6" xfId="1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 wrapText="1"/>
    </xf>
    <xf numFmtId="17" fontId="3" fillId="0" borderId="6" xfId="26" applyNumberFormat="1" applyFont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right" vertical="center" wrapText="1"/>
    </xf>
    <xf numFmtId="0" fontId="3" fillId="0" borderId="6" xfId="26" applyFont="1" applyFill="1" applyBorder="1" applyAlignment="1">
      <alignment horizontal="center" vertical="center" wrapText="1"/>
    </xf>
    <xf numFmtId="0" fontId="3" fillId="0" borderId="0" xfId="26" applyFont="1" applyFill="1" applyBorder="1" applyAlignment="1">
      <alignment horizontal="center" vertical="center" wrapText="1"/>
    </xf>
    <xf numFmtId="0" fontId="3" fillId="0" borderId="14" xfId="26" applyFont="1" applyFill="1" applyBorder="1" applyAlignment="1">
      <alignment horizontal="center" vertical="center" wrapText="1"/>
    </xf>
    <xf numFmtId="17" fontId="3" fillId="0" borderId="6" xfId="26" applyNumberFormat="1" applyFont="1" applyBorder="1" applyAlignment="1">
      <alignment horizontal="center" vertical="center"/>
    </xf>
    <xf numFmtId="3" fontId="27" fillId="3" borderId="6" xfId="1" applyNumberFormat="1" applyFont="1" applyFill="1" applyBorder="1" applyAlignment="1">
      <alignment horizontal="right" vertical="center" wrapText="1"/>
    </xf>
    <xf numFmtId="3" fontId="29" fillId="0" borderId="0" xfId="26" applyNumberFormat="1" applyFont="1" applyFill="1" applyBorder="1" applyAlignment="1">
      <alignment horizontal="center" vertical="center" wrapText="1"/>
    </xf>
    <xf numFmtId="3" fontId="29" fillId="3" borderId="0" xfId="23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3" borderId="8" xfId="30" applyFont="1" applyFill="1" applyBorder="1" applyAlignment="1">
      <alignment horizontal="center" vertical="center" wrapText="1"/>
    </xf>
    <xf numFmtId="42" fontId="23" fillId="0" borderId="3" xfId="1" applyNumberFormat="1" applyFont="1" applyFill="1" applyBorder="1" applyAlignment="1">
      <alignment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" fontId="23" fillId="0" borderId="0" xfId="32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24" fillId="2" borderId="9" xfId="0" applyFont="1" applyFill="1" applyBorder="1" applyAlignment="1">
      <alignment horizontal="center" vertical="center" wrapText="1"/>
    </xf>
    <xf numFmtId="0" fontId="3" fillId="0" borderId="0" xfId="26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26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" fontId="3" fillId="0" borderId="6" xfId="26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3" fontId="27" fillId="3" borderId="6" xfId="1" applyNumberFormat="1" applyFont="1" applyFill="1" applyBorder="1" applyAlignment="1">
      <alignment horizontal="right" vertical="center" wrapText="1"/>
    </xf>
    <xf numFmtId="3" fontId="27" fillId="3" borderId="8" xfId="1" applyNumberFormat="1" applyFont="1" applyFill="1" applyBorder="1" applyAlignment="1">
      <alignment horizontal="right" vertical="center" wrapText="1"/>
    </xf>
    <xf numFmtId="3" fontId="3" fillId="0" borderId="6" xfId="35" applyNumberFormat="1" applyFont="1" applyFill="1" applyBorder="1" applyAlignment="1">
      <alignment horizontal="right" vertical="center" wrapText="1"/>
    </xf>
    <xf numFmtId="0" fontId="3" fillId="0" borderId="0" xfId="26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right" vertical="center" wrapText="1"/>
    </xf>
    <xf numFmtId="42" fontId="23" fillId="0" borderId="13" xfId="1" applyNumberFormat="1" applyFont="1" applyFill="1" applyBorder="1" applyAlignment="1">
      <alignment vertical="center" wrapText="1"/>
    </xf>
    <xf numFmtId="0" fontId="37" fillId="3" borderId="11" xfId="23" applyFont="1" applyFill="1" applyBorder="1" applyAlignment="1">
      <alignment horizontal="center" vertical="center" wrapText="1"/>
    </xf>
    <xf numFmtId="0" fontId="37" fillId="3" borderId="19" xfId="23" applyFont="1" applyFill="1" applyBorder="1" applyAlignment="1">
      <alignment horizontal="center" vertical="center" wrapText="1"/>
    </xf>
    <xf numFmtId="0" fontId="31" fillId="3" borderId="23" xfId="23" applyFont="1" applyFill="1" applyBorder="1" applyAlignment="1">
      <alignment horizontal="center" vertical="center" wrapText="1"/>
    </xf>
    <xf numFmtId="3" fontId="3" fillId="3" borderId="24" xfId="1" applyNumberFormat="1" applyFont="1" applyFill="1" applyBorder="1" applyAlignment="1">
      <alignment horizontal="right" vertical="center" wrapText="1"/>
    </xf>
    <xf numFmtId="0" fontId="3" fillId="3" borderId="0" xfId="30" applyFont="1" applyFill="1" applyBorder="1" applyAlignment="1">
      <alignment horizontal="center" vertical="center" wrapText="1"/>
    </xf>
    <xf numFmtId="3" fontId="3" fillId="0" borderId="8" xfId="35" applyNumberFormat="1" applyFont="1" applyFill="1" applyBorder="1" applyAlignment="1">
      <alignment horizontal="right" vertical="center" wrapText="1"/>
    </xf>
    <xf numFmtId="3" fontId="27" fillId="3" borderId="6" xfId="1" applyNumberFormat="1" applyFont="1" applyFill="1" applyBorder="1" applyAlignment="1">
      <alignment horizontal="right" vertical="center" wrapText="1"/>
    </xf>
    <xf numFmtId="3" fontId="27" fillId="3" borderId="8" xfId="1" applyNumberFormat="1" applyFont="1" applyFill="1" applyBorder="1" applyAlignment="1">
      <alignment horizontal="right" vertical="center" wrapText="1"/>
    </xf>
    <xf numFmtId="3" fontId="27" fillId="3" borderId="6" xfId="1" applyNumberFormat="1" applyFont="1" applyFill="1" applyBorder="1" applyAlignment="1">
      <alignment horizontal="right" vertical="center" wrapText="1"/>
    </xf>
    <xf numFmtId="3" fontId="3" fillId="0" borderId="6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right" vertical="center" wrapText="1"/>
    </xf>
    <xf numFmtId="0" fontId="24" fillId="2" borderId="8" xfId="23" applyFont="1" applyFill="1" applyBorder="1" applyAlignment="1">
      <alignment horizontal="center" vertical="center" wrapText="1"/>
    </xf>
    <xf numFmtId="0" fontId="31" fillId="3" borderId="6" xfId="23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right" vertical="center" wrapText="1"/>
    </xf>
    <xf numFmtId="3" fontId="27" fillId="3" borderId="6" xfId="1" applyNumberFormat="1" applyFont="1" applyFill="1" applyBorder="1" applyAlignment="1">
      <alignment horizontal="right" vertical="center" wrapText="1"/>
    </xf>
    <xf numFmtId="3" fontId="3" fillId="3" borderId="6" xfId="1" applyNumberFormat="1" applyFont="1" applyFill="1" applyBorder="1" applyAlignment="1">
      <alignment horizontal="right" vertical="center" wrapText="1"/>
    </xf>
    <xf numFmtId="0" fontId="2" fillId="0" borderId="10" xfId="23" applyFont="1" applyFill="1" applyBorder="1" applyAlignment="1">
      <alignment horizontal="center" vertical="center" wrapText="1"/>
    </xf>
    <xf numFmtId="0" fontId="3" fillId="0" borderId="0" xfId="26" applyFont="1" applyFill="1" applyBorder="1" applyAlignment="1">
      <alignment horizontal="center" vertical="center" wrapText="1"/>
    </xf>
    <xf numFmtId="0" fontId="3" fillId="0" borderId="5" xfId="26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3" fontId="3" fillId="0" borderId="18" xfId="1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26" applyFont="1" applyFill="1" applyBorder="1" applyAlignment="1">
      <alignment horizontal="center" vertical="center" wrapText="1"/>
    </xf>
    <xf numFmtId="0" fontId="27" fillId="3" borderId="22" xfId="23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center" vertical="center"/>
    </xf>
    <xf numFmtId="3" fontId="29" fillId="0" borderId="0" xfId="23" applyNumberFormat="1" applyFont="1" applyBorder="1" applyAlignment="1">
      <alignment horizontal="center" vertical="center"/>
    </xf>
    <xf numFmtId="3" fontId="29" fillId="0" borderId="18" xfId="26" applyNumberFormat="1" applyFont="1" applyFill="1" applyBorder="1" applyAlignment="1">
      <alignment horizontal="center" vertical="center" wrapText="1"/>
    </xf>
    <xf numFmtId="3" fontId="3" fillId="0" borderId="0" xfId="23" applyNumberFormat="1" applyFont="1" applyBorder="1"/>
    <xf numFmtId="4" fontId="3" fillId="3" borderId="24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27" fillId="3" borderId="6" xfId="1" applyNumberFormat="1" applyFont="1" applyFill="1" applyBorder="1" applyAlignment="1">
      <alignment horizontal="right" vertical="center" wrapText="1"/>
    </xf>
    <xf numFmtId="0" fontId="24" fillId="2" borderId="8" xfId="23" applyFont="1" applyFill="1" applyBorder="1" applyAlignment="1">
      <alignment horizontal="center" vertical="center" wrapText="1"/>
    </xf>
    <xf numFmtId="3" fontId="27" fillId="3" borderId="6" xfId="1" applyNumberFormat="1" applyFont="1" applyFill="1" applyBorder="1" applyAlignment="1">
      <alignment horizontal="right" vertical="center" wrapText="1"/>
    </xf>
    <xf numFmtId="3" fontId="3" fillId="0" borderId="6" xfId="1" applyNumberFormat="1" applyFont="1" applyFill="1" applyBorder="1" applyAlignment="1">
      <alignment horizontal="right" vertical="center" wrapText="1"/>
    </xf>
    <xf numFmtId="0" fontId="2" fillId="0" borderId="10" xfId="23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3" fillId="0" borderId="0" xfId="23" applyNumberFormat="1" applyFont="1" applyFill="1" applyBorder="1" applyAlignment="1">
      <alignment wrapText="1"/>
    </xf>
    <xf numFmtId="3" fontId="27" fillId="3" borderId="6" xfId="1" applyNumberFormat="1" applyFont="1" applyFill="1" applyBorder="1" applyAlignment="1">
      <alignment vertical="center" wrapText="1"/>
    </xf>
    <xf numFmtId="3" fontId="3" fillId="0" borderId="6" xfId="1" applyNumberFormat="1" applyFont="1" applyFill="1" applyBorder="1" applyAlignment="1">
      <alignment vertical="center" wrapText="1"/>
    </xf>
    <xf numFmtId="169" fontId="16" fillId="0" borderId="0" xfId="0" applyNumberFormat="1" applyFont="1"/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27" fillId="3" borderId="6" xfId="1" applyNumberFormat="1" applyFont="1" applyFill="1" applyBorder="1" applyAlignment="1">
      <alignment horizontal="right" vertical="center" wrapText="1"/>
    </xf>
    <xf numFmtId="3" fontId="3" fillId="3" borderId="6" xfId="1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27" fillId="3" borderId="6" xfId="1" applyNumberFormat="1" applyFont="1" applyFill="1" applyBorder="1" applyAlignment="1">
      <alignment horizontal="right" vertical="center" wrapText="1"/>
    </xf>
    <xf numFmtId="3" fontId="3" fillId="0" borderId="6" xfId="1" applyNumberFormat="1" applyFont="1" applyFill="1" applyBorder="1" applyAlignment="1">
      <alignment horizontal="right" vertical="center" wrapText="1"/>
    </xf>
    <xf numFmtId="0" fontId="3" fillId="0" borderId="5" xfId="26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27" fillId="3" borderId="5" xfId="1" applyNumberFormat="1" applyFont="1" applyFill="1" applyBorder="1" applyAlignment="1">
      <alignment horizontal="right" vertical="center" wrapText="1"/>
    </xf>
    <xf numFmtId="3" fontId="27" fillId="3" borderId="8" xfId="1" applyNumberFormat="1" applyFont="1" applyFill="1" applyBorder="1" applyAlignment="1">
      <alignment horizontal="right" vertical="center" wrapText="1"/>
    </xf>
    <xf numFmtId="3" fontId="3" fillId="0" borderId="0" xfId="26" applyNumberFormat="1" applyFont="1" applyFill="1" applyBorder="1" applyAlignment="1">
      <alignment horizontal="center" vertical="center" wrapText="1"/>
    </xf>
    <xf numFmtId="44" fontId="3" fillId="0" borderId="0" xfId="23" applyNumberFormat="1" applyFont="1" applyFill="1" applyBorder="1" applyAlignment="1">
      <alignment wrapText="1"/>
    </xf>
    <xf numFmtId="0" fontId="3" fillId="0" borderId="0" xfId="23" applyFont="1" applyFill="1" applyBorder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0" xfId="23" applyNumberFormat="1" applyFont="1" applyBorder="1" applyAlignment="1">
      <alignment horizontal="center" vertical="center"/>
    </xf>
    <xf numFmtId="44" fontId="3" fillId="0" borderId="0" xfId="23" applyNumberFormat="1" applyFont="1" applyBorder="1" applyAlignment="1">
      <alignment horizontal="center" vertical="center"/>
    </xf>
    <xf numFmtId="3" fontId="27" fillId="3" borderId="6" xfId="1" applyNumberFormat="1" applyFont="1" applyFill="1" applyBorder="1" applyAlignment="1">
      <alignment horizontal="right" vertical="center" wrapText="1"/>
    </xf>
    <xf numFmtId="3" fontId="3" fillId="3" borderId="6" xfId="1" applyNumberFormat="1" applyFont="1" applyFill="1" applyBorder="1" applyAlignment="1">
      <alignment horizontal="right" vertical="center" wrapText="1"/>
    </xf>
    <xf numFmtId="42" fontId="23" fillId="0" borderId="27" xfId="1" applyNumberFormat="1" applyFont="1" applyFill="1" applyBorder="1" applyAlignment="1">
      <alignment vertical="center" wrapText="1"/>
    </xf>
    <xf numFmtId="42" fontId="23" fillId="0" borderId="28" xfId="1" applyNumberFormat="1" applyFont="1" applyFill="1" applyBorder="1" applyAlignment="1">
      <alignment vertical="center" wrapText="1"/>
    </xf>
    <xf numFmtId="3" fontId="27" fillId="3" borderId="6" xfId="1" applyNumberFormat="1" applyFont="1" applyFill="1" applyBorder="1" applyAlignment="1">
      <alignment horizontal="right" vertical="center" wrapText="1"/>
    </xf>
    <xf numFmtId="3" fontId="3" fillId="3" borderId="6" xfId="1" applyNumberFormat="1" applyFont="1" applyFill="1" applyBorder="1" applyAlignment="1">
      <alignment horizontal="right" vertical="center" wrapText="1"/>
    </xf>
    <xf numFmtId="3" fontId="3" fillId="0" borderId="8" xfId="1" applyNumberFormat="1" applyFont="1" applyFill="1" applyBorder="1" applyAlignment="1">
      <alignment horizontal="right" vertical="center" wrapText="1"/>
    </xf>
    <xf numFmtId="44" fontId="23" fillId="0" borderId="29" xfId="1" applyNumberFormat="1" applyFont="1" applyFill="1" applyBorder="1" applyAlignment="1">
      <alignment vertical="center" wrapText="1"/>
    </xf>
    <xf numFmtId="44" fontId="23" fillId="0" borderId="30" xfId="1" applyNumberFormat="1" applyFont="1" applyFill="1" applyBorder="1" applyAlignment="1">
      <alignment vertical="center" wrapText="1"/>
    </xf>
    <xf numFmtId="3" fontId="27" fillId="3" borderId="8" xfId="1" applyNumberFormat="1" applyFont="1" applyFill="1" applyBorder="1" applyAlignment="1">
      <alignment vertical="center" wrapText="1"/>
    </xf>
    <xf numFmtId="3" fontId="3" fillId="0" borderId="8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23" applyFont="1" applyFill="1" applyBorder="1" applyAlignment="1">
      <alignment horizontal="center" vertical="center" wrapText="1"/>
    </xf>
    <xf numFmtId="0" fontId="24" fillId="2" borderId="8" xfId="2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4" fontId="23" fillId="0" borderId="10" xfId="32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" fontId="3" fillId="0" borderId="8" xfId="26" applyNumberFormat="1" applyFont="1" applyBorder="1" applyAlignment="1">
      <alignment horizontal="center" vertical="center"/>
    </xf>
    <xf numFmtId="17" fontId="3" fillId="0" borderId="21" xfId="26" applyNumberFormat="1" applyFont="1" applyBorder="1" applyAlignment="1">
      <alignment horizontal="center" vertical="center"/>
    </xf>
    <xf numFmtId="3" fontId="27" fillId="3" borderId="8" xfId="1" applyNumberFormat="1" applyFont="1" applyFill="1" applyBorder="1" applyAlignment="1">
      <alignment horizontal="right" vertical="center" wrapText="1"/>
    </xf>
    <xf numFmtId="3" fontId="27" fillId="3" borderId="21" xfId="1" applyNumberFormat="1" applyFont="1" applyFill="1" applyBorder="1" applyAlignment="1">
      <alignment horizontal="right" vertical="center" wrapText="1"/>
    </xf>
    <xf numFmtId="0" fontId="31" fillId="3" borderId="8" xfId="23" applyFont="1" applyFill="1" applyBorder="1" applyAlignment="1">
      <alignment horizontal="left" vertical="center" wrapText="1"/>
    </xf>
    <xf numFmtId="0" fontId="31" fillId="3" borderId="21" xfId="23" applyFont="1" applyFill="1" applyBorder="1" applyAlignment="1">
      <alignment horizontal="left" vertical="center" wrapText="1"/>
    </xf>
    <xf numFmtId="3" fontId="3" fillId="3" borderId="8" xfId="10" applyNumberFormat="1" applyFont="1" applyFill="1" applyBorder="1" applyAlignment="1">
      <alignment horizontal="center" vertical="center" wrapText="1"/>
    </xf>
    <xf numFmtId="3" fontId="3" fillId="3" borderId="21" xfId="10" applyNumberFormat="1" applyFont="1" applyFill="1" applyBorder="1" applyAlignment="1">
      <alignment horizontal="center" vertical="center" wrapText="1"/>
    </xf>
    <xf numFmtId="3" fontId="3" fillId="0" borderId="8" xfId="35" applyNumberFormat="1" applyFont="1" applyFill="1" applyBorder="1" applyAlignment="1">
      <alignment horizontal="right" vertical="center" wrapText="1"/>
    </xf>
    <xf numFmtId="3" fontId="3" fillId="0" borderId="5" xfId="35" applyNumberFormat="1" applyFont="1" applyFill="1" applyBorder="1" applyAlignment="1">
      <alignment horizontal="right" vertical="center" wrapText="1"/>
    </xf>
    <xf numFmtId="3" fontId="3" fillId="0" borderId="21" xfId="35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3" borderId="16" xfId="10" applyNumberFormat="1" applyFont="1" applyFill="1" applyBorder="1" applyAlignment="1">
      <alignment horizontal="center" vertical="center" wrapText="1"/>
    </xf>
    <xf numFmtId="3" fontId="3" fillId="3" borderId="25" xfId="10" applyNumberFormat="1" applyFont="1" applyFill="1" applyBorder="1" applyAlignment="1">
      <alignment horizontal="center" vertical="center" wrapText="1"/>
    </xf>
    <xf numFmtId="0" fontId="31" fillId="3" borderId="6" xfId="23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right" vertical="center" wrapText="1"/>
    </xf>
    <xf numFmtId="3" fontId="27" fillId="3" borderId="6" xfId="1" applyNumberFormat="1" applyFont="1" applyFill="1" applyBorder="1" applyAlignment="1">
      <alignment horizontal="right" vertical="center" wrapText="1"/>
    </xf>
    <xf numFmtId="3" fontId="3" fillId="3" borderId="6" xfId="1" applyNumberFormat="1" applyFont="1" applyFill="1" applyBorder="1" applyAlignment="1">
      <alignment horizontal="right" vertical="center" wrapText="1"/>
    </xf>
    <xf numFmtId="0" fontId="3" fillId="3" borderId="8" xfId="30" applyFont="1" applyFill="1" applyBorder="1" applyAlignment="1">
      <alignment horizontal="center" vertical="center" wrapText="1"/>
    </xf>
    <xf numFmtId="0" fontId="3" fillId="3" borderId="21" xfId="30" applyFont="1" applyFill="1" applyBorder="1" applyAlignment="1">
      <alignment horizontal="center" vertical="center" wrapText="1"/>
    </xf>
    <xf numFmtId="0" fontId="3" fillId="3" borderId="5" xfId="30" applyFont="1" applyFill="1" applyBorder="1" applyAlignment="1">
      <alignment horizontal="center" vertical="center" wrapText="1"/>
    </xf>
    <xf numFmtId="0" fontId="9" fillId="0" borderId="0" xfId="23" applyFont="1" applyFill="1" applyBorder="1" applyAlignment="1">
      <alignment horizontal="left" vertical="center"/>
    </xf>
    <xf numFmtId="0" fontId="9" fillId="0" borderId="0" xfId="23" applyFont="1" applyFill="1" applyBorder="1" applyAlignment="1">
      <alignment horizontal="left" vertical="center" wrapText="1"/>
    </xf>
    <xf numFmtId="0" fontId="2" fillId="0" borderId="10" xfId="23" applyFont="1" applyFill="1" applyBorder="1" applyAlignment="1">
      <alignment horizontal="center" vertical="center" wrapText="1"/>
    </xf>
    <xf numFmtId="0" fontId="24" fillId="2" borderId="21" xfId="23" applyFont="1" applyFill="1" applyBorder="1" applyAlignment="1">
      <alignment horizontal="center" vertical="center" wrapText="1"/>
    </xf>
    <xf numFmtId="0" fontId="28" fillId="3" borderId="22" xfId="23" applyFont="1" applyFill="1" applyBorder="1" applyAlignment="1">
      <alignment horizontal="left" vertical="center" wrapText="1"/>
    </xf>
    <xf numFmtId="0" fontId="3" fillId="0" borderId="0" xfId="26" applyFont="1" applyFill="1" applyBorder="1" applyAlignment="1">
      <alignment horizontal="center" vertical="center" wrapText="1"/>
    </xf>
    <xf numFmtId="0" fontId="23" fillId="0" borderId="10" xfId="26" applyFont="1" applyFill="1" applyBorder="1" applyAlignment="1">
      <alignment horizontal="left" vertical="center" wrapText="1"/>
    </xf>
    <xf numFmtId="0" fontId="3" fillId="0" borderId="8" xfId="26" applyFont="1" applyFill="1" applyBorder="1" applyAlignment="1">
      <alignment horizontal="center" vertical="center" wrapText="1"/>
    </xf>
    <xf numFmtId="0" fontId="3" fillId="0" borderId="5" xfId="26" applyFont="1" applyFill="1" applyBorder="1" applyAlignment="1">
      <alignment horizontal="center" vertical="center" wrapText="1"/>
    </xf>
    <xf numFmtId="0" fontId="3" fillId="0" borderId="21" xfId="26" applyFont="1" applyFill="1" applyBorder="1" applyAlignment="1">
      <alignment horizontal="center" vertical="center" wrapText="1"/>
    </xf>
    <xf numFmtId="0" fontId="28" fillId="3" borderId="10" xfId="23" applyFont="1" applyFill="1" applyBorder="1" applyAlignment="1">
      <alignment horizontal="left" vertical="center" wrapText="1"/>
    </xf>
    <xf numFmtId="0" fontId="31" fillId="3" borderId="6" xfId="23" applyFont="1" applyFill="1" applyBorder="1" applyAlignment="1">
      <alignment horizontal="center" vertical="center" wrapText="1"/>
    </xf>
    <xf numFmtId="0" fontId="31" fillId="3" borderId="8" xfId="23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right" vertical="center" wrapText="1"/>
    </xf>
    <xf numFmtId="0" fontId="3" fillId="0" borderId="8" xfId="26" applyFont="1" applyBorder="1" applyAlignment="1">
      <alignment horizontal="center" vertical="center"/>
    </xf>
    <xf numFmtId="0" fontId="3" fillId="0" borderId="5" xfId="26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26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" fontId="3" fillId="0" borderId="5" xfId="26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right" vertical="center"/>
    </xf>
    <xf numFmtId="17" fontId="3" fillId="0" borderId="8" xfId="18" applyNumberFormat="1" applyFont="1" applyFill="1" applyBorder="1" applyAlignment="1">
      <alignment horizontal="center" vertical="center"/>
    </xf>
    <xf numFmtId="17" fontId="3" fillId="0" borderId="21" xfId="18" applyNumberFormat="1" applyFont="1" applyFill="1" applyBorder="1" applyAlignment="1">
      <alignment horizontal="center" vertical="center"/>
    </xf>
    <xf numFmtId="17" fontId="3" fillId="0" borderId="5" xfId="18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17" fontId="3" fillId="0" borderId="8" xfId="0" applyNumberFormat="1" applyFont="1" applyFill="1" applyBorder="1" applyAlignment="1">
      <alignment horizontal="center" vertical="center"/>
    </xf>
    <xf numFmtId="17" fontId="3" fillId="0" borderId="21" xfId="0" applyNumberFormat="1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" xfId="18" applyFont="1" applyFill="1" applyBorder="1" applyAlignment="1">
      <alignment horizontal="center" vertical="center"/>
    </xf>
    <xf numFmtId="0" fontId="3" fillId="0" borderId="21" xfId="18" applyFont="1" applyFill="1" applyBorder="1" applyAlignment="1">
      <alignment horizontal="center" vertical="center"/>
    </xf>
    <xf numFmtId="0" fontId="3" fillId="0" borderId="5" xfId="18" applyFont="1" applyFill="1" applyBorder="1" applyAlignment="1">
      <alignment horizontal="center" vertical="center"/>
    </xf>
    <xf numFmtId="3" fontId="3" fillId="3" borderId="8" xfId="1" applyNumberFormat="1" applyFont="1" applyFill="1" applyBorder="1" applyAlignment="1">
      <alignment horizontal="right" vertical="center" wrapText="1"/>
    </xf>
    <xf numFmtId="3" fontId="3" fillId="3" borderId="21" xfId="1" applyNumberFormat="1" applyFont="1" applyFill="1" applyBorder="1" applyAlignment="1">
      <alignment horizontal="right" vertical="center" wrapText="1"/>
    </xf>
    <xf numFmtId="3" fontId="3" fillId="3" borderId="5" xfId="1" applyNumberFormat="1" applyFont="1" applyFill="1" applyBorder="1" applyAlignment="1">
      <alignment horizontal="right" vertical="center" wrapText="1"/>
    </xf>
    <xf numFmtId="0" fontId="31" fillId="3" borderId="5" xfId="23" applyFont="1" applyFill="1" applyBorder="1" applyAlignment="1">
      <alignment horizontal="left" vertical="center" wrapText="1"/>
    </xf>
    <xf numFmtId="3" fontId="27" fillId="3" borderId="5" xfId="1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right" vertical="center" wrapText="1"/>
    </xf>
    <xf numFmtId="3" fontId="3" fillId="0" borderId="8" xfId="26" applyNumberFormat="1" applyFont="1" applyFill="1" applyBorder="1" applyAlignment="1">
      <alignment horizontal="center" vertical="center" wrapText="1"/>
    </xf>
    <xf numFmtId="3" fontId="3" fillId="0" borderId="21" xfId="26" applyNumberFormat="1" applyFont="1" applyFill="1" applyBorder="1" applyAlignment="1">
      <alignment horizontal="center" vertical="center" wrapText="1"/>
    </xf>
    <xf numFmtId="3" fontId="3" fillId="0" borderId="5" xfId="26" applyNumberFormat="1" applyFont="1" applyFill="1" applyBorder="1" applyAlignment="1">
      <alignment horizontal="center" vertical="center" wrapText="1"/>
    </xf>
  </cellXfs>
  <cellStyles count="36">
    <cellStyle name="Euro" xfId="2"/>
    <cellStyle name="Euro 2" xfId="3"/>
    <cellStyle name="Euro 2 2" xfId="4"/>
    <cellStyle name="Millares" xfId="35" builtinId="3"/>
    <cellStyle name="Millares 2" xfId="5"/>
    <cellStyle name="Millares 2 2" xfId="6"/>
    <cellStyle name="Millares 2 2 2" xfId="7"/>
    <cellStyle name="Millares 3" xfId="8"/>
    <cellStyle name="Millares 4 2" xfId="9"/>
    <cellStyle name="Moneda" xfId="1" builtinId="4"/>
    <cellStyle name="Moneda 2" xfId="10"/>
    <cellStyle name="Moneda 2 2" xfId="11"/>
    <cellStyle name="Moneda 2 3" xfId="12"/>
    <cellStyle name="Moneda 2 3 2" xfId="13"/>
    <cellStyle name="Moneda 3" xfId="14"/>
    <cellStyle name="Moneda 3 2" xfId="15"/>
    <cellStyle name="Moneda 4" xfId="16"/>
    <cellStyle name="Moneda 4 2" xfId="17"/>
    <cellStyle name="Normal" xfId="0" builtinId="0"/>
    <cellStyle name="Normal 2" xfId="18"/>
    <cellStyle name="Normal 3" xfId="19"/>
    <cellStyle name="Normal 3 2" xfId="20"/>
    <cellStyle name="Normal 3 2 2" xfId="21"/>
    <cellStyle name="Normal 3 2 3" xfId="22"/>
    <cellStyle name="Normal 3 2_POA J.G MAYO 2012" xfId="23"/>
    <cellStyle name="Normal 3 3" xfId="24"/>
    <cellStyle name="Normal 3 3 2" xfId="25"/>
    <cellStyle name="Normal 4" xfId="26"/>
    <cellStyle name="Normal 4 2" xfId="27"/>
    <cellStyle name="Normal 5" xfId="28"/>
    <cellStyle name="Normal 5 2" xfId="29"/>
    <cellStyle name="Normal 6" xfId="30"/>
    <cellStyle name="Normal 7" xfId="31"/>
    <cellStyle name="Normal_OBRAS_1" xfId="32"/>
    <cellStyle name="Normal_OBRAS_1 2" xfId="33"/>
    <cellStyle name="Porcentual 2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2</xdr:row>
      <xdr:rowOff>180975</xdr:rowOff>
    </xdr:from>
    <xdr:to>
      <xdr:col>0</xdr:col>
      <xdr:colOff>1609726</xdr:colOff>
      <xdr:row>4</xdr:row>
      <xdr:rowOff>352425</xdr:rowOff>
    </xdr:to>
    <xdr:pic>
      <xdr:nvPicPr>
        <xdr:cNvPr id="2" name="Imagen 2" descr="Descripción: CEA 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447675"/>
          <a:ext cx="14287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28576</xdr:rowOff>
    </xdr:from>
    <xdr:to>
      <xdr:col>5</xdr:col>
      <xdr:colOff>1543050</xdr:colOff>
      <xdr:row>5</xdr:row>
      <xdr:rowOff>0</xdr:rowOff>
    </xdr:to>
    <xdr:pic>
      <xdr:nvPicPr>
        <xdr:cNvPr id="3" name="2 Imagen" descr="logo Jalisco.pn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485776"/>
          <a:ext cx="1543050" cy="733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190500</xdr:colOff>
      <xdr:row>5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2200275" cy="87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3</xdr:col>
      <xdr:colOff>219075</xdr:colOff>
      <xdr:row>4</xdr:row>
      <xdr:rowOff>152401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1"/>
          <a:ext cx="2228849" cy="857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3</xdr:col>
      <xdr:colOff>219075</xdr:colOff>
      <xdr:row>4</xdr:row>
      <xdr:rowOff>152401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1"/>
          <a:ext cx="2228849" cy="8572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28575</xdr:rowOff>
    </xdr:from>
    <xdr:to>
      <xdr:col>4</xdr:col>
      <xdr:colOff>0</xdr:colOff>
      <xdr:row>11</xdr:row>
      <xdr:rowOff>0</xdr:rowOff>
    </xdr:to>
    <xdr:pic>
      <xdr:nvPicPr>
        <xdr:cNvPr id="2" name="Picture 1" descr="g_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90850" y="28575"/>
          <a:ext cx="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13</xdr:row>
      <xdr:rowOff>0</xdr:rowOff>
    </xdr:from>
    <xdr:to>
      <xdr:col>5</xdr:col>
      <xdr:colOff>438150</xdr:colOff>
      <xdr:row>13</xdr:row>
      <xdr:rowOff>200025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67200" y="333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3</xdr:col>
      <xdr:colOff>285750</xdr:colOff>
      <xdr:row>4</xdr:row>
      <xdr:rowOff>142875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6"/>
          <a:ext cx="2362200" cy="80962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361950</xdr:colOff>
      <xdr:row>14</xdr:row>
      <xdr:rowOff>0</xdr:rowOff>
    </xdr:from>
    <xdr:to>
      <xdr:col>5</xdr:col>
      <xdr:colOff>438150</xdr:colOff>
      <xdr:row>14</xdr:row>
      <xdr:rowOff>200025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67200" y="3762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15</xdr:row>
      <xdr:rowOff>200025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67200" y="4124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15</xdr:row>
      <xdr:rowOff>200025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67200" y="4124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16</xdr:row>
      <xdr:rowOff>200025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67200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17</xdr:row>
      <xdr:rowOff>200025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17</xdr:row>
      <xdr:rowOff>200025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17</xdr:row>
      <xdr:rowOff>200025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438150</xdr:colOff>
      <xdr:row>17</xdr:row>
      <xdr:rowOff>200025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438150</xdr:colOff>
      <xdr:row>18</xdr:row>
      <xdr:rowOff>200025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67200" y="5467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267200" y="6400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19050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247651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3</xdr:col>
      <xdr:colOff>219075</xdr:colOff>
      <xdr:row>4</xdr:row>
      <xdr:rowOff>152401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1"/>
          <a:ext cx="2228849" cy="857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H32"/>
  <sheetViews>
    <sheetView tabSelected="1" workbookViewId="0">
      <selection activeCell="D12" sqref="D12"/>
    </sheetView>
  </sheetViews>
  <sheetFormatPr baseColWidth="10" defaultColWidth="11.42578125" defaultRowHeight="10.5" x14ac:dyDescent="0.2"/>
  <cols>
    <col min="1" max="1" width="52.7109375" style="2" customWidth="1"/>
    <col min="2" max="2" width="15.7109375" style="2" customWidth="1"/>
    <col min="3" max="4" width="25.7109375" style="2" customWidth="1"/>
    <col min="5" max="5" width="25.7109375" style="21" customWidth="1"/>
    <col min="6" max="6" width="25.7109375" style="2" customWidth="1"/>
    <col min="7" max="8" width="11.42578125" style="2" hidden="1" customWidth="1"/>
    <col min="9" max="16384" width="11.42578125" style="2"/>
  </cols>
  <sheetData>
    <row r="3" spans="1:8" ht="15" x14ac:dyDescent="0.2">
      <c r="A3" s="1"/>
      <c r="B3" s="1"/>
      <c r="C3" s="1"/>
      <c r="D3" s="1"/>
      <c r="E3" s="1"/>
    </row>
    <row r="4" spans="1:8" ht="30" x14ac:dyDescent="0.2">
      <c r="A4" s="274" t="s">
        <v>0</v>
      </c>
      <c r="B4" s="274"/>
      <c r="C4" s="274"/>
      <c r="D4" s="274"/>
      <c r="E4" s="274"/>
      <c r="F4" s="274"/>
      <c r="G4" s="274"/>
      <c r="H4" s="274"/>
    </row>
    <row r="5" spans="1:8" ht="30" x14ac:dyDescent="0.2">
      <c r="A5" s="3"/>
      <c r="B5" s="3"/>
      <c r="C5" s="3"/>
      <c r="D5" s="3"/>
      <c r="E5" s="3"/>
      <c r="F5" s="3"/>
    </row>
    <row r="6" spans="1:8" ht="22.5" x14ac:dyDescent="0.2">
      <c r="A6" s="275" t="s">
        <v>1</v>
      </c>
      <c r="B6" s="275"/>
      <c r="C6" s="275"/>
      <c r="D6" s="275"/>
      <c r="E6" s="275"/>
      <c r="F6" s="275"/>
      <c r="G6" s="275"/>
      <c r="H6" s="275"/>
    </row>
    <row r="7" spans="1:8" ht="25.5" x14ac:dyDescent="0.2">
      <c r="A7" s="276" t="s">
        <v>209</v>
      </c>
      <c r="B7" s="276"/>
      <c r="C7" s="276"/>
      <c r="D7" s="276"/>
      <c r="E7" s="276"/>
      <c r="F7" s="276"/>
      <c r="G7" s="276"/>
      <c r="H7" s="276"/>
    </row>
    <row r="8" spans="1:8" ht="26.25" thickBot="1" x14ac:dyDescent="0.25">
      <c r="A8" s="277"/>
      <c r="B8" s="277"/>
      <c r="C8" s="277"/>
      <c r="D8" s="277"/>
      <c r="E8" s="277"/>
      <c r="F8" s="277"/>
      <c r="G8" s="277"/>
      <c r="H8" s="277"/>
    </row>
    <row r="9" spans="1:8" ht="51" customHeight="1" x14ac:dyDescent="0.2">
      <c r="A9" s="4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6" t="s">
        <v>7</v>
      </c>
      <c r="G9" s="7"/>
      <c r="H9" s="7"/>
    </row>
    <row r="10" spans="1:8" s="11" customFormat="1" ht="39.950000000000003" customHeight="1" x14ac:dyDescent="0.2">
      <c r="A10" s="15" t="s">
        <v>177</v>
      </c>
      <c r="B10" s="13">
        <f>'APAUR (Ubano)'!A28</f>
        <v>13</v>
      </c>
      <c r="C10" s="8">
        <f>'APAUR (Ubano)'!H32</f>
        <v>42959078.549999997</v>
      </c>
      <c r="D10" s="9">
        <f>'APAUR (Ubano)'!I32</f>
        <v>22862753.16</v>
      </c>
      <c r="E10" s="9">
        <f>'APAUR (Ubano)'!J32</f>
        <v>20096325.390000001</v>
      </c>
      <c r="F10" s="10">
        <v>337020</v>
      </c>
      <c r="G10" s="14"/>
    </row>
    <row r="11" spans="1:8" s="11" customFormat="1" ht="39.950000000000003" customHeight="1" x14ac:dyDescent="0.2">
      <c r="A11" s="15" t="s">
        <v>178</v>
      </c>
      <c r="B11" s="13">
        <f>'(APARURAL (Rural)'!A47</f>
        <v>21</v>
      </c>
      <c r="C11" s="8">
        <f>'(APARURAL (Rural)'!H53</f>
        <v>74369522.960000008</v>
      </c>
      <c r="D11" s="9">
        <f>'(APARURAL (Rural)'!I53</f>
        <v>57155420.742000006</v>
      </c>
      <c r="E11" s="9">
        <f>'(APARURAL (Rural)'!J53</f>
        <v>17214102.217999998</v>
      </c>
      <c r="F11" s="10">
        <f>'(APARURAL (Rural)'!K49</f>
        <v>15427</v>
      </c>
      <c r="G11" s="14"/>
    </row>
    <row r="12" spans="1:8" s="11" customFormat="1" ht="39.950000000000003" customHeight="1" x14ac:dyDescent="0.2">
      <c r="A12" s="15" t="s">
        <v>170</v>
      </c>
      <c r="B12" s="13">
        <f>'Estudios y Proyectos'!A23</f>
        <v>11</v>
      </c>
      <c r="C12" s="8">
        <f>'Estudios y Proyectos'!H24</f>
        <v>94983000.799999997</v>
      </c>
      <c r="D12" s="9">
        <v>0</v>
      </c>
      <c r="E12" s="9">
        <f>'Estudios y Proyectos'!J24</f>
        <v>94983000.799999997</v>
      </c>
      <c r="F12" s="10">
        <v>0</v>
      </c>
      <c r="G12" s="14"/>
    </row>
    <row r="13" spans="1:8" s="11" customFormat="1" ht="39.950000000000003" customHeight="1" x14ac:dyDescent="0.2">
      <c r="A13" s="12" t="s">
        <v>179</v>
      </c>
      <c r="B13" s="16">
        <f>'Agua Limpia '!A19</f>
        <v>8</v>
      </c>
      <c r="C13" s="8">
        <f>'Agua Limpia '!H20</f>
        <v>4300000</v>
      </c>
      <c r="D13" s="9">
        <f>'Agua Limpia '!I20</f>
        <v>2150000</v>
      </c>
      <c r="E13" s="9">
        <f>'Agua Limpia '!J20</f>
        <v>2150000</v>
      </c>
      <c r="F13" s="10">
        <v>3766635</v>
      </c>
      <c r="G13" s="14"/>
    </row>
    <row r="14" spans="1:8" s="11" customFormat="1" ht="39.950000000000003" customHeight="1" x14ac:dyDescent="0.2">
      <c r="A14" s="15" t="s">
        <v>184</v>
      </c>
      <c r="B14" s="13">
        <f>'Cultura del Agua '!A17</f>
        <v>4</v>
      </c>
      <c r="C14" s="8">
        <f>'Cultura del Agua '!H18</f>
        <v>2600000</v>
      </c>
      <c r="D14" s="9">
        <f>'Cultura del Agua '!I18</f>
        <v>1300000</v>
      </c>
      <c r="E14" s="9">
        <f>'Cultura del Agua '!J18</f>
        <v>1300000</v>
      </c>
      <c r="F14" s="10">
        <v>1600254</v>
      </c>
      <c r="G14" s="14"/>
    </row>
    <row r="15" spans="1:8" s="11" customFormat="1" ht="39.950000000000003" customHeight="1" x14ac:dyDescent="0.2">
      <c r="A15" s="225" t="s">
        <v>180</v>
      </c>
      <c r="B15" s="13">
        <f>'FONDEN (Huracan Patricia)'!A24</f>
        <v>7</v>
      </c>
      <c r="C15" s="8">
        <f>'FONDEN (Huracan Patricia)'!H25</f>
        <v>2865660</v>
      </c>
      <c r="D15" s="9">
        <v>0</v>
      </c>
      <c r="E15" s="9">
        <f>'FONDEN (Huracan Patricia)'!J25</f>
        <v>2865660</v>
      </c>
      <c r="F15" s="10">
        <f>'FONDEN (Huracan Patricia)'!K25</f>
        <v>11509</v>
      </c>
      <c r="G15" s="14"/>
    </row>
    <row r="16" spans="1:8" ht="30" customHeight="1" x14ac:dyDescent="0.2">
      <c r="A16" s="17" t="s">
        <v>8</v>
      </c>
      <c r="B16" s="18">
        <f>SUM(B10:B15)</f>
        <v>64</v>
      </c>
      <c r="C16" s="18">
        <f>SUM(C10:C15)</f>
        <v>222077262.31</v>
      </c>
      <c r="D16" s="18">
        <f t="shared" ref="D16:E16" si="0">SUM(D10:D15)</f>
        <v>83468173.90200001</v>
      </c>
      <c r="E16" s="18">
        <f t="shared" si="0"/>
        <v>138609088.40799999</v>
      </c>
      <c r="F16" s="18"/>
    </row>
    <row r="18" spans="1:4" ht="12.75" x14ac:dyDescent="0.2">
      <c r="A18" s="19"/>
      <c r="B18" s="20"/>
    </row>
    <row r="19" spans="1:4" ht="14.25" x14ac:dyDescent="0.2">
      <c r="B19" s="22"/>
      <c r="C19" s="22"/>
      <c r="D19" s="22"/>
    </row>
    <row r="20" spans="1:4" ht="14.25" x14ac:dyDescent="0.2">
      <c r="B20" s="23"/>
      <c r="C20" s="23"/>
      <c r="D20" s="22"/>
    </row>
    <row r="21" spans="1:4" ht="14.25" x14ac:dyDescent="0.2">
      <c r="B21" s="22"/>
      <c r="C21" s="22"/>
      <c r="D21" s="22"/>
    </row>
    <row r="22" spans="1:4" ht="14.25" x14ac:dyDescent="0.2">
      <c r="B22" s="22"/>
      <c r="C22" s="22"/>
      <c r="D22" s="22"/>
    </row>
    <row r="23" spans="1:4" ht="14.25" x14ac:dyDescent="0.2">
      <c r="B23" s="22"/>
      <c r="C23" s="24"/>
      <c r="D23" s="22"/>
    </row>
    <row r="24" spans="1:4" ht="14.25" x14ac:dyDescent="0.2">
      <c r="B24" s="22"/>
      <c r="C24" s="22"/>
      <c r="D24" s="22"/>
    </row>
    <row r="25" spans="1:4" ht="14.25" x14ac:dyDescent="0.2">
      <c r="B25" s="25"/>
      <c r="C25" s="25"/>
      <c r="D25" s="22"/>
    </row>
    <row r="26" spans="1:4" ht="14.25" x14ac:dyDescent="0.2">
      <c r="B26" s="22"/>
      <c r="C26" s="22"/>
      <c r="D26" s="22"/>
    </row>
    <row r="27" spans="1:4" ht="14.25" x14ac:dyDescent="0.2">
      <c r="B27" s="22"/>
      <c r="C27" s="22"/>
      <c r="D27" s="22"/>
    </row>
    <row r="28" spans="1:4" ht="14.25" x14ac:dyDescent="0.2">
      <c r="B28" s="22"/>
      <c r="C28" s="22"/>
      <c r="D28" s="22"/>
    </row>
    <row r="29" spans="1:4" ht="14.25" x14ac:dyDescent="0.2">
      <c r="B29" s="22"/>
      <c r="C29" s="22"/>
      <c r="D29" s="22"/>
    </row>
    <row r="30" spans="1:4" ht="14.25" x14ac:dyDescent="0.2">
      <c r="B30" s="22"/>
      <c r="C30" s="22"/>
      <c r="D30" s="22"/>
    </row>
    <row r="31" spans="1:4" ht="14.25" x14ac:dyDescent="0.2">
      <c r="B31" s="22"/>
      <c r="C31" s="22"/>
      <c r="D31" s="22"/>
    </row>
    <row r="32" spans="1:4" ht="15" x14ac:dyDescent="0.2">
      <c r="C32" s="26"/>
    </row>
  </sheetData>
  <mergeCells count="4">
    <mergeCell ref="A4:H4"/>
    <mergeCell ref="A6:H6"/>
    <mergeCell ref="A7:H7"/>
    <mergeCell ref="A8:H8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&amp;R26 DE OCTUBRE DE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39"/>
  <sheetViews>
    <sheetView topLeftCell="A23" workbookViewId="0">
      <selection activeCell="H32" sqref="H32"/>
    </sheetView>
  </sheetViews>
  <sheetFormatPr baseColWidth="10" defaultColWidth="11.42578125" defaultRowHeight="10.5" x14ac:dyDescent="0.15"/>
  <cols>
    <col min="1" max="1" width="4.7109375" style="57" customWidth="1"/>
    <col min="2" max="2" width="13.7109375" style="68" customWidth="1"/>
    <col min="3" max="3" width="11.7109375" style="57" customWidth="1"/>
    <col min="4" max="6" width="13.7109375" style="57" customWidth="1"/>
    <col min="7" max="7" width="31.7109375" style="57" customWidth="1"/>
    <col min="8" max="10" width="15.7109375" style="71" customWidth="1"/>
    <col min="11" max="11" width="13.7109375" style="71" customWidth="1"/>
    <col min="12" max="13" width="7.7109375" style="71" customWidth="1"/>
    <col min="14" max="14" width="2" style="57" customWidth="1"/>
    <col min="15" max="16384" width="11.42578125" style="57"/>
  </cols>
  <sheetData>
    <row r="1" spans="1:14" s="33" customFormat="1" ht="15" customHeight="1" x14ac:dyDescent="0.15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27" customFormat="1" ht="15" x14ac:dyDescent="0.2">
      <c r="A2" s="33"/>
      <c r="B2" s="42"/>
      <c r="C2" s="33"/>
      <c r="D2" s="33"/>
      <c r="E2" s="20"/>
      <c r="F2" s="20"/>
      <c r="G2" s="20"/>
      <c r="H2" s="42"/>
      <c r="I2" s="42"/>
      <c r="J2" s="286"/>
      <c r="K2" s="286"/>
      <c r="L2" s="286"/>
      <c r="M2" s="286"/>
      <c r="N2" s="33"/>
    </row>
    <row r="3" spans="1:14" s="27" customFormat="1" ht="15" x14ac:dyDescent="0.15">
      <c r="A3" s="33"/>
      <c r="B3" s="42"/>
      <c r="C3" s="33"/>
      <c r="D3" s="47"/>
      <c r="E3" s="47"/>
      <c r="F3" s="47"/>
      <c r="G3" s="47"/>
      <c r="H3" s="48"/>
      <c r="I3" s="48"/>
      <c r="J3" s="288" t="s">
        <v>9</v>
      </c>
      <c r="K3" s="288"/>
      <c r="L3" s="288"/>
      <c r="M3" s="288"/>
      <c r="N3" s="33"/>
    </row>
    <row r="4" spans="1:14" s="27" customFormat="1" ht="12.75" x14ac:dyDescent="0.15">
      <c r="A4" s="33"/>
      <c r="B4" s="42"/>
      <c r="C4" s="33"/>
      <c r="D4" s="33"/>
      <c r="E4" s="33"/>
      <c r="F4" s="20"/>
      <c r="G4" s="20"/>
      <c r="H4" s="49"/>
      <c r="I4" s="49"/>
      <c r="J4" s="49"/>
      <c r="K4" s="144"/>
      <c r="L4" s="144"/>
      <c r="M4" s="51" t="s">
        <v>10</v>
      </c>
      <c r="N4" s="33"/>
    </row>
    <row r="5" spans="1:14" s="27" customFormat="1" ht="12.75" x14ac:dyDescent="0.15">
      <c r="A5" s="33"/>
      <c r="B5" s="42"/>
      <c r="C5" s="33"/>
      <c r="D5" s="33"/>
      <c r="E5" s="33"/>
      <c r="F5" s="20"/>
      <c r="G5" s="20"/>
      <c r="H5" s="42"/>
      <c r="I5" s="42"/>
      <c r="J5" s="50"/>
      <c r="K5" s="29"/>
      <c r="L5" s="51"/>
      <c r="M5" s="51"/>
      <c r="N5" s="33"/>
    </row>
    <row r="6" spans="1:14" s="27" customFormat="1" ht="12.75" x14ac:dyDescent="0.15">
      <c r="A6" s="33"/>
      <c r="B6" s="42"/>
      <c r="C6" s="33"/>
      <c r="D6" s="33"/>
      <c r="E6" s="33"/>
      <c r="F6" s="20"/>
      <c r="G6" s="20"/>
      <c r="H6" s="42"/>
      <c r="I6" s="42"/>
      <c r="J6" s="50"/>
      <c r="K6" s="29"/>
      <c r="L6" s="51"/>
      <c r="M6" s="51"/>
      <c r="N6" s="33"/>
    </row>
    <row r="7" spans="1:14" s="27" customFormat="1" ht="14.25" x14ac:dyDescent="0.15">
      <c r="A7" s="52" t="s">
        <v>11</v>
      </c>
      <c r="B7" s="52"/>
      <c r="C7" s="52"/>
      <c r="D7" s="52"/>
      <c r="E7" s="32"/>
      <c r="F7" s="33"/>
      <c r="G7" s="33"/>
      <c r="H7" s="49"/>
      <c r="I7" s="49"/>
      <c r="J7" s="288" t="s">
        <v>12</v>
      </c>
      <c r="K7" s="288"/>
      <c r="L7" s="288"/>
      <c r="M7" s="288"/>
      <c r="N7" s="33"/>
    </row>
    <row r="8" spans="1:14" s="27" customFormat="1" ht="14.25" x14ac:dyDescent="0.2">
      <c r="A8" s="287" t="s">
        <v>139</v>
      </c>
      <c r="B8" s="287"/>
      <c r="C8" s="287"/>
      <c r="D8" s="287"/>
      <c r="E8" s="287"/>
      <c r="F8" s="287"/>
      <c r="G8" s="287"/>
      <c r="H8" s="53"/>
      <c r="I8" s="53"/>
      <c r="J8" s="53"/>
      <c r="K8" s="54"/>
      <c r="L8" s="54"/>
      <c r="M8" s="51" t="s">
        <v>13</v>
      </c>
      <c r="N8" s="33"/>
    </row>
    <row r="9" spans="1:14" ht="15" x14ac:dyDescent="0.15">
      <c r="A9" s="280"/>
      <c r="B9" s="280"/>
      <c r="C9" s="280"/>
      <c r="D9" s="280"/>
      <c r="E9" s="280"/>
      <c r="F9" s="280"/>
      <c r="G9" s="280"/>
      <c r="H9" s="55"/>
      <c r="I9" s="55"/>
      <c r="J9" s="37"/>
      <c r="K9" s="37"/>
      <c r="L9" s="37"/>
      <c r="M9" s="56"/>
    </row>
    <row r="10" spans="1:14" s="58" customFormat="1" ht="23.1" customHeight="1" x14ac:dyDescent="0.15">
      <c r="A10" s="281" t="s">
        <v>14</v>
      </c>
      <c r="B10" s="38" t="s">
        <v>15</v>
      </c>
      <c r="C10" s="279" t="s">
        <v>16</v>
      </c>
      <c r="D10" s="279" t="s">
        <v>17</v>
      </c>
      <c r="E10" s="279" t="s">
        <v>18</v>
      </c>
      <c r="F10" s="279" t="s">
        <v>19</v>
      </c>
      <c r="G10" s="279" t="s">
        <v>20</v>
      </c>
      <c r="H10" s="281" t="s">
        <v>31</v>
      </c>
      <c r="I10" s="279" t="s">
        <v>32</v>
      </c>
      <c r="J10" s="279" t="s">
        <v>33</v>
      </c>
      <c r="K10" s="283" t="s">
        <v>23</v>
      </c>
      <c r="L10" s="279" t="s">
        <v>24</v>
      </c>
      <c r="M10" s="279"/>
    </row>
    <row r="11" spans="1:14" s="58" customFormat="1" ht="23.1" customHeight="1" x14ac:dyDescent="0.15">
      <c r="A11" s="282"/>
      <c r="B11" s="39" t="s">
        <v>25</v>
      </c>
      <c r="C11" s="279"/>
      <c r="D11" s="279"/>
      <c r="E11" s="279"/>
      <c r="F11" s="279"/>
      <c r="G11" s="279"/>
      <c r="H11" s="282"/>
      <c r="I11" s="279"/>
      <c r="J11" s="279"/>
      <c r="K11" s="284"/>
      <c r="L11" s="39" t="s">
        <v>26</v>
      </c>
      <c r="M11" s="39" t="s">
        <v>27</v>
      </c>
    </row>
    <row r="12" spans="1:14" s="58" customFormat="1" ht="15.75" customHeight="1" x14ac:dyDescent="0.15">
      <c r="A12" s="278" t="s">
        <v>34</v>
      </c>
      <c r="B12" s="278"/>
      <c r="C12" s="278"/>
      <c r="D12" s="278"/>
      <c r="E12" s="44"/>
      <c r="F12" s="44"/>
      <c r="G12" s="59"/>
      <c r="H12" s="60"/>
      <c r="I12" s="60"/>
      <c r="J12" s="60"/>
      <c r="K12" s="61"/>
      <c r="L12" s="62"/>
      <c r="M12" s="62"/>
    </row>
    <row r="13" spans="1:14" s="58" customFormat="1" ht="42.75" customHeight="1" x14ac:dyDescent="0.15">
      <c r="A13" s="63">
        <v>1</v>
      </c>
      <c r="B13" s="41" t="s">
        <v>28</v>
      </c>
      <c r="C13" s="40" t="s">
        <v>29</v>
      </c>
      <c r="D13" s="177" t="s">
        <v>172</v>
      </c>
      <c r="E13" s="67" t="s">
        <v>35</v>
      </c>
      <c r="F13" s="67" t="s">
        <v>36</v>
      </c>
      <c r="G13" s="65" t="s">
        <v>142</v>
      </c>
      <c r="H13" s="204">
        <v>808550.67</v>
      </c>
      <c r="I13" s="193">
        <v>565985.06000000006</v>
      </c>
      <c r="J13" s="193">
        <v>242565.61</v>
      </c>
      <c r="K13" s="66">
        <v>11180</v>
      </c>
      <c r="L13" s="173">
        <v>42370</v>
      </c>
      <c r="M13" s="173">
        <v>42520</v>
      </c>
    </row>
    <row r="14" spans="1:14" s="58" customFormat="1" ht="57" customHeight="1" x14ac:dyDescent="0.15">
      <c r="A14" s="63">
        <v>2</v>
      </c>
      <c r="B14" s="41" t="s">
        <v>28</v>
      </c>
      <c r="C14" s="40" t="s">
        <v>29</v>
      </c>
      <c r="D14" s="177" t="s">
        <v>172</v>
      </c>
      <c r="E14" s="67" t="s">
        <v>72</v>
      </c>
      <c r="F14" s="67" t="s">
        <v>72</v>
      </c>
      <c r="G14" s="65" t="s">
        <v>73</v>
      </c>
      <c r="H14" s="204">
        <v>3241285.09</v>
      </c>
      <c r="I14" s="193">
        <v>2268899.04</v>
      </c>
      <c r="J14" s="193">
        <v>972386.05</v>
      </c>
      <c r="K14" s="166">
        <v>6400</v>
      </c>
      <c r="L14" s="189">
        <v>42370</v>
      </c>
      <c r="M14" s="189">
        <v>42520</v>
      </c>
    </row>
    <row r="15" spans="1:14" s="58" customFormat="1" ht="41.25" customHeight="1" x14ac:dyDescent="0.15">
      <c r="A15" s="291">
        <v>3</v>
      </c>
      <c r="B15" s="293" t="s">
        <v>28</v>
      </c>
      <c r="C15" s="295" t="s">
        <v>29</v>
      </c>
      <c r="D15" s="291" t="s">
        <v>172</v>
      </c>
      <c r="E15" s="178" t="s">
        <v>74</v>
      </c>
      <c r="F15" s="178" t="s">
        <v>74</v>
      </c>
      <c r="G15" s="301" t="s">
        <v>143</v>
      </c>
      <c r="H15" s="299">
        <v>25599283.48</v>
      </c>
      <c r="I15" s="305">
        <f>H15*0.5</f>
        <v>12799641.74</v>
      </c>
      <c r="J15" s="305">
        <f>H15*0.5</f>
        <v>12799641.74</v>
      </c>
      <c r="K15" s="303">
        <v>4434878</v>
      </c>
      <c r="L15" s="297">
        <v>42461</v>
      </c>
      <c r="M15" s="297">
        <v>42735</v>
      </c>
    </row>
    <row r="16" spans="1:14" s="58" customFormat="1" ht="43.5" customHeight="1" x14ac:dyDescent="0.15">
      <c r="A16" s="292"/>
      <c r="B16" s="294"/>
      <c r="C16" s="296"/>
      <c r="D16" s="292"/>
      <c r="E16" s="178" t="s">
        <v>75</v>
      </c>
      <c r="F16" s="178" t="s">
        <v>75</v>
      </c>
      <c r="G16" s="302"/>
      <c r="H16" s="300"/>
      <c r="I16" s="306"/>
      <c r="J16" s="307"/>
      <c r="K16" s="304"/>
      <c r="L16" s="298"/>
      <c r="M16" s="298"/>
    </row>
    <row r="17" spans="1:13" s="58" customFormat="1" ht="38.25" customHeight="1" x14ac:dyDescent="0.15">
      <c r="A17" s="188">
        <v>4</v>
      </c>
      <c r="B17" s="186" t="s">
        <v>28</v>
      </c>
      <c r="C17" s="154" t="s">
        <v>29</v>
      </c>
      <c r="D17" s="177" t="s">
        <v>172</v>
      </c>
      <c r="E17" s="67"/>
      <c r="F17" s="67"/>
      <c r="G17" s="150" t="s">
        <v>76</v>
      </c>
      <c r="H17" s="205">
        <v>312701.2</v>
      </c>
      <c r="I17" s="204">
        <v>0</v>
      </c>
      <c r="J17" s="203">
        <v>312701.2</v>
      </c>
      <c r="K17" s="166"/>
      <c r="L17" s="189">
        <v>42556</v>
      </c>
      <c r="M17" s="189">
        <v>42581</v>
      </c>
    </row>
    <row r="18" spans="1:13" s="58" customFormat="1" ht="39.75" customHeight="1" x14ac:dyDescent="0.15">
      <c r="A18" s="146">
        <v>5</v>
      </c>
      <c r="B18" s="145" t="s">
        <v>28</v>
      </c>
      <c r="C18" s="40" t="s">
        <v>29</v>
      </c>
      <c r="D18" s="177" t="s">
        <v>172</v>
      </c>
      <c r="E18" s="178" t="s">
        <v>75</v>
      </c>
      <c r="F18" s="178" t="s">
        <v>75</v>
      </c>
      <c r="G18" s="150" t="s">
        <v>77</v>
      </c>
      <c r="H18" s="174">
        <v>1626964.37</v>
      </c>
      <c r="I18" s="193">
        <v>650786</v>
      </c>
      <c r="J18" s="193">
        <v>976178.37</v>
      </c>
      <c r="K18" s="66">
        <v>6198</v>
      </c>
      <c r="L18" s="173">
        <v>42370</v>
      </c>
      <c r="M18" s="173">
        <v>42520</v>
      </c>
    </row>
    <row r="19" spans="1:13" s="58" customFormat="1" ht="53.25" customHeight="1" thickBot="1" x14ac:dyDescent="0.2">
      <c r="A19" s="188">
        <v>6</v>
      </c>
      <c r="B19" s="186" t="s">
        <v>28</v>
      </c>
      <c r="C19" s="154" t="s">
        <v>29</v>
      </c>
      <c r="D19" s="177" t="s">
        <v>172</v>
      </c>
      <c r="E19" s="178"/>
      <c r="F19" s="178"/>
      <c r="G19" s="150" t="s">
        <v>78</v>
      </c>
      <c r="H19" s="191">
        <v>203649</v>
      </c>
      <c r="I19" s="193">
        <v>101825</v>
      </c>
      <c r="J19" s="193">
        <v>101824</v>
      </c>
      <c r="K19" s="165"/>
      <c r="L19" s="189">
        <v>42370</v>
      </c>
      <c r="M19" s="189">
        <v>42520</v>
      </c>
    </row>
    <row r="20" spans="1:13" s="58" customFormat="1" ht="14.25" customHeight="1" thickBot="1" x14ac:dyDescent="0.2">
      <c r="A20" s="308"/>
      <c r="B20" s="308"/>
      <c r="C20" s="308"/>
      <c r="D20" s="308"/>
      <c r="E20" s="308"/>
      <c r="F20" s="309"/>
      <c r="G20" s="198" t="s">
        <v>141</v>
      </c>
      <c r="H20" s="153">
        <f>SUM(H13:H19)</f>
        <v>31792433.810000002</v>
      </c>
      <c r="I20" s="153">
        <f>SUM(I13:I19)</f>
        <v>16387136.84</v>
      </c>
      <c r="J20" s="153">
        <f>SUM(J13:J19)</f>
        <v>15405296.969999999</v>
      </c>
      <c r="K20" s="310"/>
      <c r="L20" s="310"/>
      <c r="M20" s="311"/>
    </row>
    <row r="21" spans="1:13" s="58" customFormat="1" ht="15" customHeight="1" x14ac:dyDescent="0.15">
      <c r="A21" s="289" t="s">
        <v>40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90"/>
    </row>
    <row r="22" spans="1:13" s="58" customFormat="1" ht="56.25" x14ac:dyDescent="0.15">
      <c r="A22" s="188">
        <v>7</v>
      </c>
      <c r="B22" s="186" t="s">
        <v>28</v>
      </c>
      <c r="C22" s="154" t="s">
        <v>29</v>
      </c>
      <c r="D22" s="177" t="s">
        <v>173</v>
      </c>
      <c r="E22" s="178" t="s">
        <v>83</v>
      </c>
      <c r="F22" s="178" t="s">
        <v>83</v>
      </c>
      <c r="G22" s="150" t="s">
        <v>81</v>
      </c>
      <c r="H22" s="191">
        <v>3633654.12</v>
      </c>
      <c r="I22" s="193">
        <v>2180192.4700000002</v>
      </c>
      <c r="J22" s="193">
        <v>1453461.65</v>
      </c>
      <c r="K22" s="165">
        <v>1200</v>
      </c>
      <c r="L22" s="189">
        <v>42370</v>
      </c>
      <c r="M22" s="189">
        <v>42520</v>
      </c>
    </row>
    <row r="23" spans="1:13" s="58" customFormat="1" ht="45" customHeight="1" x14ac:dyDescent="0.15">
      <c r="A23" s="63">
        <v>8</v>
      </c>
      <c r="B23" s="41" t="s">
        <v>28</v>
      </c>
      <c r="C23" s="40" t="s">
        <v>29</v>
      </c>
      <c r="D23" s="177" t="s">
        <v>173</v>
      </c>
      <c r="E23" s="178" t="s">
        <v>84</v>
      </c>
      <c r="F23" s="178" t="s">
        <v>84</v>
      </c>
      <c r="G23" s="150" t="s">
        <v>79</v>
      </c>
      <c r="H23" s="174">
        <v>643880.68000000005</v>
      </c>
      <c r="I23" s="193">
        <v>354134.37</v>
      </c>
      <c r="J23" s="193">
        <v>289746.31</v>
      </c>
      <c r="K23" s="66">
        <v>47486</v>
      </c>
      <c r="L23" s="173">
        <v>42370</v>
      </c>
      <c r="M23" s="173">
        <v>42520</v>
      </c>
    </row>
    <row r="24" spans="1:13" s="58" customFormat="1" ht="72" customHeight="1" x14ac:dyDescent="0.15">
      <c r="A24" s="188">
        <v>9</v>
      </c>
      <c r="B24" s="246" t="s">
        <v>28</v>
      </c>
      <c r="C24" s="154" t="s">
        <v>29</v>
      </c>
      <c r="D24" s="188" t="s">
        <v>173</v>
      </c>
      <c r="E24" s="67" t="s">
        <v>39</v>
      </c>
      <c r="F24" s="67" t="s">
        <v>39</v>
      </c>
      <c r="G24" s="65" t="s">
        <v>144</v>
      </c>
      <c r="H24" s="244">
        <v>4315344.2300000004</v>
      </c>
      <c r="I24" s="193">
        <v>2373439.33</v>
      </c>
      <c r="J24" s="193">
        <v>1941904.9</v>
      </c>
      <c r="K24" s="165">
        <v>33275</v>
      </c>
      <c r="L24" s="189">
        <v>42370</v>
      </c>
      <c r="M24" s="189">
        <v>42612</v>
      </c>
    </row>
    <row r="25" spans="1:13" s="58" customFormat="1" ht="51.75" customHeight="1" x14ac:dyDescent="0.15">
      <c r="A25" s="188">
        <v>10</v>
      </c>
      <c r="B25" s="186" t="s">
        <v>28</v>
      </c>
      <c r="C25" s="154" t="s">
        <v>29</v>
      </c>
      <c r="D25" s="177" t="s">
        <v>173</v>
      </c>
      <c r="E25" s="67" t="s">
        <v>39</v>
      </c>
      <c r="F25" s="67" t="s">
        <v>39</v>
      </c>
      <c r="G25" s="65" t="s">
        <v>80</v>
      </c>
      <c r="H25" s="206">
        <v>254107</v>
      </c>
      <c r="I25" s="193">
        <v>139758.85</v>
      </c>
      <c r="J25" s="193">
        <v>114348.15</v>
      </c>
      <c r="K25" s="165">
        <v>33275</v>
      </c>
      <c r="L25" s="189">
        <v>42370</v>
      </c>
      <c r="M25" s="189">
        <v>42520</v>
      </c>
    </row>
    <row r="26" spans="1:13" s="58" customFormat="1" ht="56.25" customHeight="1" x14ac:dyDescent="0.15">
      <c r="A26" s="188">
        <v>11</v>
      </c>
      <c r="B26" s="186" t="s">
        <v>28</v>
      </c>
      <c r="C26" s="154" t="s">
        <v>29</v>
      </c>
      <c r="D26" s="177" t="s">
        <v>173</v>
      </c>
      <c r="E26" s="67" t="s">
        <v>85</v>
      </c>
      <c r="F26" s="67" t="s">
        <v>85</v>
      </c>
      <c r="G26" s="65" t="s">
        <v>176</v>
      </c>
      <c r="H26" s="206">
        <v>826358.2</v>
      </c>
      <c r="I26" s="193">
        <v>454497.01</v>
      </c>
      <c r="J26" s="193">
        <v>371861.19</v>
      </c>
      <c r="K26" s="165">
        <v>368</v>
      </c>
      <c r="L26" s="189">
        <v>42370</v>
      </c>
      <c r="M26" s="189">
        <v>42520</v>
      </c>
    </row>
    <row r="27" spans="1:13" s="58" customFormat="1" ht="48" customHeight="1" x14ac:dyDescent="0.15">
      <c r="A27" s="188">
        <v>12</v>
      </c>
      <c r="B27" s="186" t="s">
        <v>28</v>
      </c>
      <c r="C27" s="154" t="s">
        <v>29</v>
      </c>
      <c r="D27" s="177" t="s">
        <v>173</v>
      </c>
      <c r="E27" s="67" t="s">
        <v>86</v>
      </c>
      <c r="F27" s="67" t="s">
        <v>86</v>
      </c>
      <c r="G27" s="65" t="s">
        <v>82</v>
      </c>
      <c r="H27" s="206">
        <v>633985.43999999994</v>
      </c>
      <c r="I27" s="193">
        <v>380391.26</v>
      </c>
      <c r="J27" s="193">
        <v>253594.18</v>
      </c>
      <c r="K27" s="165">
        <v>6838</v>
      </c>
      <c r="L27" s="189">
        <v>42370</v>
      </c>
      <c r="M27" s="189">
        <v>42520</v>
      </c>
    </row>
    <row r="28" spans="1:13" ht="46.5" customHeight="1" thickBot="1" x14ac:dyDescent="0.2">
      <c r="A28" s="188">
        <v>13</v>
      </c>
      <c r="B28" s="186" t="s">
        <v>28</v>
      </c>
      <c r="C28" s="154" t="s">
        <v>29</v>
      </c>
      <c r="D28" s="177" t="s">
        <v>173</v>
      </c>
      <c r="E28" s="67" t="s">
        <v>68</v>
      </c>
      <c r="F28" s="67" t="s">
        <v>68</v>
      </c>
      <c r="G28" s="65" t="s">
        <v>87</v>
      </c>
      <c r="H28" s="191">
        <v>817138.2</v>
      </c>
      <c r="I28" s="193">
        <v>571996.74</v>
      </c>
      <c r="J28" s="193">
        <v>245141.46</v>
      </c>
      <c r="K28" s="165">
        <v>8092</v>
      </c>
      <c r="L28" s="189">
        <v>42370</v>
      </c>
      <c r="M28" s="189">
        <v>42520</v>
      </c>
    </row>
    <row r="29" spans="1:13" ht="11.25" x14ac:dyDescent="0.15">
      <c r="A29" s="68"/>
      <c r="B29" s="43"/>
      <c r="C29" s="42"/>
      <c r="D29" s="68"/>
      <c r="E29" s="202"/>
      <c r="F29" s="202"/>
      <c r="G29" s="199" t="s">
        <v>128</v>
      </c>
      <c r="H29" s="164">
        <f>SUM(H22:H28)</f>
        <v>11124467.869999999</v>
      </c>
      <c r="I29" s="164">
        <f>SUM(I22:I28)</f>
        <v>6454410.0299999993</v>
      </c>
      <c r="J29" s="164">
        <f>SUM(J22:J28)</f>
        <v>4670057.84</v>
      </c>
      <c r="K29" s="220"/>
      <c r="L29" s="221"/>
      <c r="M29" s="221"/>
    </row>
    <row r="30" spans="1:13" ht="11.25" x14ac:dyDescent="0.15">
      <c r="G30" s="200" t="s">
        <v>145</v>
      </c>
      <c r="H30" s="244">
        <v>34216</v>
      </c>
      <c r="I30" s="245">
        <v>17108</v>
      </c>
      <c r="J30" s="201">
        <v>17108</v>
      </c>
    </row>
    <row r="31" spans="1:13" ht="11.25" x14ac:dyDescent="0.15">
      <c r="D31" s="72"/>
      <c r="G31" s="200" t="s">
        <v>134</v>
      </c>
      <c r="H31" s="263">
        <v>7960.87</v>
      </c>
      <c r="I31" s="264">
        <v>4098.29</v>
      </c>
      <c r="J31" s="201">
        <v>3862.58</v>
      </c>
    </row>
    <row r="32" spans="1:13" ht="12" thickBot="1" x14ac:dyDescent="0.2">
      <c r="G32" s="94" t="s">
        <v>41</v>
      </c>
      <c r="H32" s="265">
        <f>H31+H30+H29+H20</f>
        <v>42959078.549999997</v>
      </c>
      <c r="I32" s="265">
        <f>I31+I30+I29+I20</f>
        <v>22862753.16</v>
      </c>
      <c r="J32" s="266">
        <f>J31+J30+J29+J20</f>
        <v>20096325.390000001</v>
      </c>
    </row>
    <row r="33" spans="7:10" x14ac:dyDescent="0.15">
      <c r="G33" s="72"/>
    </row>
    <row r="35" spans="7:10" x14ac:dyDescent="0.15">
      <c r="H35" s="152"/>
      <c r="I35" s="152"/>
      <c r="J35" s="152"/>
    </row>
    <row r="37" spans="7:10" x14ac:dyDescent="0.15">
      <c r="I37" s="152"/>
    </row>
    <row r="38" spans="7:10" x14ac:dyDescent="0.15">
      <c r="I38" s="152"/>
    </row>
    <row r="39" spans="7:10" x14ac:dyDescent="0.15">
      <c r="I39" s="152"/>
    </row>
  </sheetData>
  <mergeCells count="33">
    <mergeCell ref="A21:M21"/>
    <mergeCell ref="D15:D16"/>
    <mergeCell ref="B15:B16"/>
    <mergeCell ref="A15:A16"/>
    <mergeCell ref="C15:C16"/>
    <mergeCell ref="M15:M16"/>
    <mergeCell ref="H15:H16"/>
    <mergeCell ref="G15:G16"/>
    <mergeCell ref="K15:K16"/>
    <mergeCell ref="L15:L16"/>
    <mergeCell ref="I15:I16"/>
    <mergeCell ref="J15:J16"/>
    <mergeCell ref="A20:F20"/>
    <mergeCell ref="K20:M20"/>
    <mergeCell ref="A1:M1"/>
    <mergeCell ref="J2:M2"/>
    <mergeCell ref="A8:D8"/>
    <mergeCell ref="E8:G8"/>
    <mergeCell ref="J3:M3"/>
    <mergeCell ref="J7:M7"/>
    <mergeCell ref="A12:D12"/>
    <mergeCell ref="L10:M10"/>
    <mergeCell ref="A9:G9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&amp;N&amp;R28 DE FEBRERO DE 2017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U59"/>
  <sheetViews>
    <sheetView topLeftCell="A25" workbookViewId="0">
      <selection activeCell="B46" sqref="B46"/>
    </sheetView>
  </sheetViews>
  <sheetFormatPr baseColWidth="10" defaultColWidth="11.42578125" defaultRowHeight="10.5" x14ac:dyDescent="0.15"/>
  <cols>
    <col min="1" max="1" width="4.7109375" style="89" customWidth="1"/>
    <col min="2" max="2" width="13.7109375" style="92" customWidth="1"/>
    <col min="3" max="3" width="11.7109375" style="89" customWidth="1"/>
    <col min="4" max="6" width="13.7109375" style="89" customWidth="1"/>
    <col min="7" max="7" width="31.7109375" style="89" customWidth="1"/>
    <col min="8" max="10" width="15.7109375" style="93" customWidth="1"/>
    <col min="11" max="11" width="13.7109375" style="93" customWidth="1"/>
    <col min="12" max="13" width="7.7109375" style="93" customWidth="1"/>
    <col min="14" max="14" width="2.28515625" style="89" customWidth="1"/>
    <col min="15" max="19" width="0" style="89" hidden="1" customWidth="1"/>
    <col min="20" max="16384" width="11.42578125" style="89"/>
  </cols>
  <sheetData>
    <row r="1" spans="1:13" s="78" customFormat="1" ht="15" x14ac:dyDescent="0.2">
      <c r="A1" s="73"/>
      <c r="B1" s="74"/>
      <c r="C1" s="73"/>
      <c r="D1" s="73"/>
      <c r="E1" s="75"/>
      <c r="F1" s="75"/>
      <c r="G1" s="75"/>
      <c r="H1" s="74"/>
      <c r="I1" s="74"/>
      <c r="J1" s="76"/>
      <c r="K1" s="76"/>
      <c r="L1" s="76"/>
      <c r="M1" s="77"/>
    </row>
    <row r="2" spans="1:13" s="78" customFormat="1" ht="15" x14ac:dyDescent="0.2">
      <c r="A2" s="73"/>
      <c r="B2" s="74"/>
      <c r="C2" s="73"/>
      <c r="D2" s="73"/>
      <c r="E2" s="75"/>
      <c r="F2" s="75"/>
      <c r="G2" s="75"/>
      <c r="H2" s="74"/>
      <c r="I2" s="74"/>
      <c r="J2" s="143"/>
      <c r="K2" s="143"/>
      <c r="L2" s="143"/>
      <c r="M2" s="143"/>
    </row>
    <row r="3" spans="1:13" s="78" customFormat="1" ht="15" x14ac:dyDescent="0.15">
      <c r="A3" s="73"/>
      <c r="B3" s="74"/>
      <c r="C3" s="73"/>
      <c r="D3" s="79"/>
      <c r="E3" s="79"/>
      <c r="F3" s="79"/>
      <c r="G3" s="79"/>
      <c r="H3" s="80"/>
      <c r="I3" s="80"/>
      <c r="J3" s="288" t="s">
        <v>9</v>
      </c>
      <c r="K3" s="288"/>
      <c r="L3" s="288"/>
      <c r="M3" s="288"/>
    </row>
    <row r="4" spans="1:13" s="78" customFormat="1" ht="12" customHeight="1" x14ac:dyDescent="0.15">
      <c r="A4" s="73"/>
      <c r="B4" s="74"/>
      <c r="C4" s="73"/>
      <c r="D4" s="73"/>
      <c r="E4" s="73"/>
      <c r="F4" s="75"/>
      <c r="G4" s="75"/>
      <c r="H4" s="76"/>
      <c r="I4" s="76"/>
      <c r="J4" s="76"/>
      <c r="K4" s="32"/>
      <c r="L4" s="32"/>
      <c r="M4" s="51" t="s">
        <v>10</v>
      </c>
    </row>
    <row r="5" spans="1:13" s="78" customFormat="1" ht="12.75" x14ac:dyDescent="0.15">
      <c r="A5" s="73"/>
      <c r="B5" s="74"/>
      <c r="C5" s="73"/>
      <c r="D5" s="73"/>
      <c r="E5" s="73"/>
      <c r="F5" s="75"/>
      <c r="G5" s="75"/>
      <c r="H5" s="74"/>
      <c r="I5" s="74"/>
      <c r="J5" s="81"/>
      <c r="K5" s="82"/>
      <c r="L5" s="83"/>
      <c r="M5" s="83"/>
    </row>
    <row r="6" spans="1:13" s="78" customFormat="1" ht="12.75" x14ac:dyDescent="0.15">
      <c r="A6" s="73"/>
      <c r="B6" s="74"/>
      <c r="C6" s="73"/>
      <c r="D6" s="73"/>
      <c r="E6" s="73"/>
      <c r="F6" s="75"/>
      <c r="G6" s="75"/>
      <c r="H6" s="74"/>
      <c r="I6" s="74"/>
      <c r="J6" s="81"/>
      <c r="K6" s="82"/>
      <c r="L6" s="83"/>
      <c r="M6" s="83"/>
    </row>
    <row r="7" spans="1:13" s="78" customFormat="1" ht="14.25" x14ac:dyDescent="0.15">
      <c r="A7" s="320" t="s">
        <v>11</v>
      </c>
      <c r="B7" s="320"/>
      <c r="C7" s="320"/>
      <c r="D7" s="320"/>
      <c r="E7" s="320"/>
      <c r="F7" s="320"/>
      <c r="G7" s="73"/>
      <c r="H7" s="76"/>
      <c r="I7" s="76"/>
      <c r="J7" s="288" t="s">
        <v>12</v>
      </c>
      <c r="K7" s="288"/>
      <c r="L7" s="288"/>
      <c r="M7" s="288"/>
    </row>
    <row r="8" spans="1:13" s="78" customFormat="1" ht="14.25" x14ac:dyDescent="0.2">
      <c r="A8" s="321" t="s">
        <v>140</v>
      </c>
      <c r="B8" s="321"/>
      <c r="C8" s="321"/>
      <c r="D8" s="321"/>
      <c r="E8" s="321"/>
      <c r="F8" s="321"/>
      <c r="G8" s="321"/>
      <c r="H8" s="84"/>
      <c r="I8" s="84"/>
      <c r="J8" s="84"/>
      <c r="K8" s="85"/>
      <c r="L8" s="85"/>
      <c r="M8" s="51" t="s">
        <v>13</v>
      </c>
    </row>
    <row r="9" spans="1:13" ht="15" x14ac:dyDescent="0.15">
      <c r="A9" s="322"/>
      <c r="B9" s="322"/>
      <c r="C9" s="322"/>
      <c r="D9" s="322"/>
      <c r="E9" s="322"/>
      <c r="F9" s="322"/>
      <c r="G9" s="322"/>
      <c r="H9" s="86"/>
      <c r="I9" s="86"/>
      <c r="J9" s="87"/>
      <c r="K9" s="87"/>
      <c r="L9" s="87"/>
      <c r="M9" s="88"/>
    </row>
    <row r="10" spans="1:13" s="90" customFormat="1" ht="20.25" customHeight="1" x14ac:dyDescent="0.15">
      <c r="A10" s="284" t="s">
        <v>14</v>
      </c>
      <c r="B10" s="38" t="s">
        <v>15</v>
      </c>
      <c r="C10" s="283" t="s">
        <v>16</v>
      </c>
      <c r="D10" s="283" t="s">
        <v>17</v>
      </c>
      <c r="E10" s="283" t="s">
        <v>18</v>
      </c>
      <c r="F10" s="283" t="s">
        <v>19</v>
      </c>
      <c r="G10" s="283" t="s">
        <v>20</v>
      </c>
      <c r="H10" s="284" t="s">
        <v>42</v>
      </c>
      <c r="I10" s="283" t="s">
        <v>32</v>
      </c>
      <c r="J10" s="283" t="s">
        <v>33</v>
      </c>
      <c r="K10" s="283" t="s">
        <v>23</v>
      </c>
      <c r="L10" s="283" t="s">
        <v>24</v>
      </c>
      <c r="M10" s="283"/>
    </row>
    <row r="11" spans="1:13" s="90" customFormat="1" ht="16.5" customHeight="1" x14ac:dyDescent="0.15">
      <c r="A11" s="323"/>
      <c r="B11" s="91" t="s">
        <v>25</v>
      </c>
      <c r="C11" s="284"/>
      <c r="D11" s="284"/>
      <c r="E11" s="284"/>
      <c r="F11" s="284"/>
      <c r="G11" s="284"/>
      <c r="H11" s="323"/>
      <c r="I11" s="284"/>
      <c r="J11" s="284"/>
      <c r="K11" s="284"/>
      <c r="L11" s="91" t="s">
        <v>26</v>
      </c>
      <c r="M11" s="91" t="s">
        <v>27</v>
      </c>
    </row>
    <row r="12" spans="1:13" s="90" customFormat="1" ht="14.25" customHeight="1" x14ac:dyDescent="0.15">
      <c r="A12" s="324" t="s">
        <v>34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</row>
    <row r="13" spans="1:13" s="90" customFormat="1" ht="41.25" customHeight="1" x14ac:dyDescent="0.15">
      <c r="A13" s="158">
        <v>1</v>
      </c>
      <c r="B13" s="156" t="s">
        <v>28</v>
      </c>
      <c r="C13" s="159" t="s">
        <v>29</v>
      </c>
      <c r="D13" s="155" t="s">
        <v>171</v>
      </c>
      <c r="E13" s="230" t="s">
        <v>38</v>
      </c>
      <c r="F13" s="230" t="s">
        <v>96</v>
      </c>
      <c r="G13" s="65" t="s">
        <v>88</v>
      </c>
      <c r="H13" s="157">
        <v>4219108.62</v>
      </c>
      <c r="I13" s="160">
        <f>H13*0.7</f>
        <v>2953376.034</v>
      </c>
      <c r="J13" s="160">
        <f>H13*0.3</f>
        <v>1265732.5859999999</v>
      </c>
      <c r="K13" s="147">
        <v>171</v>
      </c>
      <c r="L13" s="168">
        <v>42604</v>
      </c>
      <c r="M13" s="168">
        <v>42694</v>
      </c>
    </row>
    <row r="14" spans="1:13" s="90" customFormat="1" ht="17.25" customHeight="1" x14ac:dyDescent="0.15">
      <c r="A14" s="327">
        <v>2</v>
      </c>
      <c r="B14" s="293" t="s">
        <v>28</v>
      </c>
      <c r="C14" s="335" t="s">
        <v>29</v>
      </c>
      <c r="D14" s="291" t="s">
        <v>171</v>
      </c>
      <c r="E14" s="333" t="s">
        <v>35</v>
      </c>
      <c r="F14" s="64" t="s">
        <v>97</v>
      </c>
      <c r="G14" s="312" t="s">
        <v>89</v>
      </c>
      <c r="H14" s="315">
        <v>3207659.85</v>
      </c>
      <c r="I14" s="314">
        <f>H14*0.7</f>
        <v>2245361.895</v>
      </c>
      <c r="J14" s="314">
        <f>H14*0.3</f>
        <v>962297.95499999996</v>
      </c>
      <c r="K14" s="147">
        <v>367</v>
      </c>
      <c r="L14" s="297">
        <v>42622</v>
      </c>
      <c r="M14" s="297">
        <v>42712</v>
      </c>
    </row>
    <row r="15" spans="1:13" s="90" customFormat="1" ht="38.25" customHeight="1" x14ac:dyDescent="0.15">
      <c r="A15" s="328"/>
      <c r="B15" s="294"/>
      <c r="C15" s="336"/>
      <c r="D15" s="292"/>
      <c r="E15" s="333"/>
      <c r="F15" s="190" t="s">
        <v>98</v>
      </c>
      <c r="G15" s="312"/>
      <c r="H15" s="315"/>
      <c r="I15" s="314"/>
      <c r="J15" s="314"/>
      <c r="K15" s="147">
        <v>139</v>
      </c>
      <c r="L15" s="340"/>
      <c r="M15" s="340"/>
    </row>
    <row r="16" spans="1:13" s="90" customFormat="1" ht="39" customHeight="1" x14ac:dyDescent="0.15">
      <c r="A16" s="170">
        <v>3</v>
      </c>
      <c r="B16" s="186" t="s">
        <v>28</v>
      </c>
      <c r="C16" s="187" t="s">
        <v>29</v>
      </c>
      <c r="D16" s="188" t="s">
        <v>171</v>
      </c>
      <c r="E16" s="64" t="s">
        <v>68</v>
      </c>
      <c r="F16" s="190" t="s">
        <v>99</v>
      </c>
      <c r="G16" s="65" t="s">
        <v>90</v>
      </c>
      <c r="H16" s="191">
        <v>1914848.19</v>
      </c>
      <c r="I16" s="169">
        <f>H16*0.7</f>
        <v>1340393.7329999998</v>
      </c>
      <c r="J16" s="169">
        <f>H16*0.3</f>
        <v>574454.45699999994</v>
      </c>
      <c r="K16" s="147">
        <v>353</v>
      </c>
      <c r="L16" s="189">
        <v>42622</v>
      </c>
      <c r="M16" s="189">
        <v>42712</v>
      </c>
    </row>
    <row r="17" spans="1:13" s="90" customFormat="1" ht="24.75" customHeight="1" x14ac:dyDescent="0.15">
      <c r="A17" s="327">
        <v>4</v>
      </c>
      <c r="B17" s="293" t="s">
        <v>28</v>
      </c>
      <c r="C17" s="335" t="s">
        <v>29</v>
      </c>
      <c r="D17" s="291" t="s">
        <v>171</v>
      </c>
      <c r="E17" s="317" t="s">
        <v>75</v>
      </c>
      <c r="F17" s="190" t="s">
        <v>100</v>
      </c>
      <c r="G17" s="312" t="s">
        <v>91</v>
      </c>
      <c r="H17" s="315">
        <v>3460442.62</v>
      </c>
      <c r="I17" s="314">
        <f>H17*0.7</f>
        <v>2422309.8339999998</v>
      </c>
      <c r="J17" s="314">
        <f>H17*0.3</f>
        <v>1038132.786</v>
      </c>
      <c r="K17" s="147">
        <v>3</v>
      </c>
      <c r="L17" s="297">
        <v>42611</v>
      </c>
      <c r="M17" s="297">
        <v>42701</v>
      </c>
    </row>
    <row r="18" spans="1:13" s="90" customFormat="1" ht="23.25" customHeight="1" x14ac:dyDescent="0.15">
      <c r="A18" s="329"/>
      <c r="B18" s="337"/>
      <c r="C18" s="338"/>
      <c r="D18" s="339"/>
      <c r="E18" s="318"/>
      <c r="F18" s="190" t="s">
        <v>101</v>
      </c>
      <c r="G18" s="312"/>
      <c r="H18" s="315"/>
      <c r="I18" s="314"/>
      <c r="J18" s="314"/>
      <c r="K18" s="147">
        <v>107</v>
      </c>
      <c r="L18" s="298"/>
      <c r="M18" s="298"/>
    </row>
    <row r="19" spans="1:13" s="90" customFormat="1" ht="17.25" customHeight="1" x14ac:dyDescent="0.15">
      <c r="A19" s="329"/>
      <c r="B19" s="337"/>
      <c r="C19" s="338"/>
      <c r="D19" s="339"/>
      <c r="E19" s="318"/>
      <c r="F19" s="190" t="s">
        <v>102</v>
      </c>
      <c r="G19" s="312"/>
      <c r="H19" s="315"/>
      <c r="I19" s="314"/>
      <c r="J19" s="314"/>
      <c r="K19" s="147">
        <v>81</v>
      </c>
      <c r="L19" s="298"/>
      <c r="M19" s="298"/>
    </row>
    <row r="20" spans="1:13" s="90" customFormat="1" ht="17.25" customHeight="1" x14ac:dyDescent="0.15">
      <c r="A20" s="329"/>
      <c r="B20" s="337"/>
      <c r="C20" s="338"/>
      <c r="D20" s="339"/>
      <c r="E20" s="318"/>
      <c r="F20" s="190" t="s">
        <v>103</v>
      </c>
      <c r="G20" s="312"/>
      <c r="H20" s="315"/>
      <c r="I20" s="314"/>
      <c r="J20" s="314"/>
      <c r="K20" s="147">
        <v>159</v>
      </c>
      <c r="L20" s="298"/>
      <c r="M20" s="298"/>
    </row>
    <row r="21" spans="1:13" s="90" customFormat="1" ht="15.75" customHeight="1" x14ac:dyDescent="0.15">
      <c r="A21" s="328"/>
      <c r="B21" s="294"/>
      <c r="C21" s="336"/>
      <c r="D21" s="292"/>
      <c r="E21" s="319"/>
      <c r="F21" s="190" t="s">
        <v>104</v>
      </c>
      <c r="G21" s="312"/>
      <c r="H21" s="315"/>
      <c r="I21" s="314"/>
      <c r="J21" s="314"/>
      <c r="K21" s="147">
        <v>241</v>
      </c>
      <c r="L21" s="340"/>
      <c r="M21" s="340"/>
    </row>
    <row r="22" spans="1:13" s="90" customFormat="1" ht="37.5" customHeight="1" x14ac:dyDescent="0.15">
      <c r="A22" s="249">
        <v>5</v>
      </c>
      <c r="B22" s="252" t="s">
        <v>28</v>
      </c>
      <c r="C22" s="187" t="s">
        <v>29</v>
      </c>
      <c r="D22" s="188" t="s">
        <v>171</v>
      </c>
      <c r="E22" s="250" t="s">
        <v>113</v>
      </c>
      <c r="F22" s="250" t="s">
        <v>185</v>
      </c>
      <c r="G22" s="65" t="s">
        <v>92</v>
      </c>
      <c r="H22" s="247">
        <v>2058464.59</v>
      </c>
      <c r="I22" s="248">
        <f>H22*0.7</f>
        <v>1440925.213</v>
      </c>
      <c r="J22" s="248">
        <f>H22*0.3</f>
        <v>617539.37699999998</v>
      </c>
      <c r="K22" s="147">
        <v>355</v>
      </c>
      <c r="L22" s="189">
        <v>42622</v>
      </c>
      <c r="M22" s="189">
        <v>42712</v>
      </c>
    </row>
    <row r="23" spans="1:13" s="90" customFormat="1" ht="37.5" customHeight="1" x14ac:dyDescent="0.15">
      <c r="A23" s="170">
        <v>6</v>
      </c>
      <c r="B23" s="186" t="s">
        <v>28</v>
      </c>
      <c r="C23" s="187" t="s">
        <v>29</v>
      </c>
      <c r="D23" s="188" t="s">
        <v>171</v>
      </c>
      <c r="E23" s="250" t="s">
        <v>105</v>
      </c>
      <c r="F23" s="64" t="s">
        <v>106</v>
      </c>
      <c r="G23" s="65" t="s">
        <v>92</v>
      </c>
      <c r="H23" s="191">
        <v>1538244.34</v>
      </c>
      <c r="I23" s="169">
        <f>H23*0.7</f>
        <v>1076771.0379999999</v>
      </c>
      <c r="J23" s="169">
        <f>H23*0.3</f>
        <v>461473.30200000003</v>
      </c>
      <c r="K23" s="147">
        <v>141</v>
      </c>
      <c r="L23" s="189">
        <v>42626</v>
      </c>
      <c r="M23" s="189">
        <v>42716</v>
      </c>
    </row>
    <row r="24" spans="1:13" s="90" customFormat="1" ht="43.5" customHeight="1" x14ac:dyDescent="0.15">
      <c r="A24" s="170">
        <v>7</v>
      </c>
      <c r="B24" s="186" t="s">
        <v>28</v>
      </c>
      <c r="C24" s="187" t="s">
        <v>29</v>
      </c>
      <c r="D24" s="188" t="s">
        <v>171</v>
      </c>
      <c r="E24" s="190" t="s">
        <v>107</v>
      </c>
      <c r="F24" s="64" t="s">
        <v>108</v>
      </c>
      <c r="G24" s="65" t="s">
        <v>93</v>
      </c>
      <c r="H24" s="191">
        <v>616479.30000000005</v>
      </c>
      <c r="I24" s="169">
        <f t="shared" ref="I24:I28" si="0">H24*0.7</f>
        <v>431535.51</v>
      </c>
      <c r="J24" s="169">
        <f t="shared" ref="J24:J28" si="1">H24*0.3</f>
        <v>184943.79</v>
      </c>
      <c r="K24" s="147">
        <v>229</v>
      </c>
      <c r="L24" s="189">
        <v>42626</v>
      </c>
      <c r="M24" s="189">
        <v>42716</v>
      </c>
    </row>
    <row r="25" spans="1:13" s="90" customFormat="1" ht="17.25" customHeight="1" x14ac:dyDescent="0.15">
      <c r="A25" s="327">
        <v>8</v>
      </c>
      <c r="B25" s="293" t="s">
        <v>28</v>
      </c>
      <c r="C25" s="335" t="s">
        <v>29</v>
      </c>
      <c r="D25" s="291" t="s">
        <v>171</v>
      </c>
      <c r="E25" s="313" t="s">
        <v>112</v>
      </c>
      <c r="F25" s="64" t="s">
        <v>109</v>
      </c>
      <c r="G25" s="312" t="s">
        <v>94</v>
      </c>
      <c r="H25" s="315">
        <v>2453518.2000000002</v>
      </c>
      <c r="I25" s="316">
        <f>H25*0.8</f>
        <v>1962814.5600000003</v>
      </c>
      <c r="J25" s="316">
        <f>H25*0.2</f>
        <v>490703.64000000007</v>
      </c>
      <c r="K25" s="147">
        <v>176</v>
      </c>
      <c r="L25" s="297">
        <v>42626</v>
      </c>
      <c r="M25" s="297">
        <v>42716</v>
      </c>
    </row>
    <row r="26" spans="1:13" s="90" customFormat="1" ht="18.75" customHeight="1" x14ac:dyDescent="0.15">
      <c r="A26" s="329"/>
      <c r="B26" s="337"/>
      <c r="C26" s="338"/>
      <c r="D26" s="339"/>
      <c r="E26" s="313"/>
      <c r="F26" s="64" t="s">
        <v>110</v>
      </c>
      <c r="G26" s="312"/>
      <c r="H26" s="315"/>
      <c r="I26" s="316"/>
      <c r="J26" s="316"/>
      <c r="K26" s="147">
        <v>80</v>
      </c>
      <c r="L26" s="298"/>
      <c r="M26" s="298"/>
    </row>
    <row r="27" spans="1:13" s="90" customFormat="1" ht="18.75" customHeight="1" x14ac:dyDescent="0.15">
      <c r="A27" s="328"/>
      <c r="B27" s="294"/>
      <c r="C27" s="336"/>
      <c r="D27" s="292"/>
      <c r="E27" s="313"/>
      <c r="F27" s="64" t="s">
        <v>111</v>
      </c>
      <c r="G27" s="312"/>
      <c r="H27" s="315"/>
      <c r="I27" s="316"/>
      <c r="J27" s="316"/>
      <c r="K27" s="147">
        <v>73</v>
      </c>
      <c r="L27" s="340"/>
      <c r="M27" s="340"/>
    </row>
    <row r="28" spans="1:13" s="90" customFormat="1" ht="37.5" customHeight="1" x14ac:dyDescent="0.15">
      <c r="A28" s="170">
        <v>9</v>
      </c>
      <c r="B28" s="186" t="s">
        <v>28</v>
      </c>
      <c r="C28" s="187" t="s">
        <v>29</v>
      </c>
      <c r="D28" s="188" t="s">
        <v>171</v>
      </c>
      <c r="E28" s="190" t="s">
        <v>113</v>
      </c>
      <c r="F28" s="190" t="s">
        <v>114</v>
      </c>
      <c r="G28" s="65" t="s">
        <v>90</v>
      </c>
      <c r="H28" s="191">
        <v>1567723.9</v>
      </c>
      <c r="I28" s="169">
        <f t="shared" si="0"/>
        <v>1097406.73</v>
      </c>
      <c r="J28" s="169">
        <f t="shared" si="1"/>
        <v>470317.17</v>
      </c>
      <c r="K28" s="147">
        <v>1623</v>
      </c>
      <c r="L28" s="189">
        <v>42611</v>
      </c>
      <c r="M28" s="189">
        <v>42701</v>
      </c>
    </row>
    <row r="29" spans="1:13" s="90" customFormat="1" ht="63.75" customHeight="1" x14ac:dyDescent="0.15">
      <c r="A29" s="170">
        <v>10</v>
      </c>
      <c r="B29" s="186" t="s">
        <v>28</v>
      </c>
      <c r="C29" s="187" t="s">
        <v>29</v>
      </c>
      <c r="D29" s="188" t="s">
        <v>171</v>
      </c>
      <c r="E29" s="190" t="s">
        <v>115</v>
      </c>
      <c r="F29" s="190" t="s">
        <v>116</v>
      </c>
      <c r="G29" s="65" t="s">
        <v>208</v>
      </c>
      <c r="H29" s="191">
        <v>1156303.3500000001</v>
      </c>
      <c r="I29" s="169">
        <f>H29*0.8</f>
        <v>925042.68000000017</v>
      </c>
      <c r="J29" s="169">
        <f>H29*0.2</f>
        <v>231260.67000000004</v>
      </c>
      <c r="K29" s="147">
        <v>95</v>
      </c>
      <c r="L29" s="189">
        <v>42628</v>
      </c>
      <c r="M29" s="189">
        <v>42718</v>
      </c>
    </row>
    <row r="30" spans="1:13" s="90" customFormat="1" ht="39.75" customHeight="1" x14ac:dyDescent="0.15">
      <c r="A30" s="170">
        <v>11</v>
      </c>
      <c r="B30" s="252" t="s">
        <v>28</v>
      </c>
      <c r="C30" s="187" t="s">
        <v>29</v>
      </c>
      <c r="D30" s="188" t="s">
        <v>171</v>
      </c>
      <c r="E30" s="250" t="s">
        <v>186</v>
      </c>
      <c r="F30" s="250" t="s">
        <v>187</v>
      </c>
      <c r="G30" s="65" t="s">
        <v>188</v>
      </c>
      <c r="H30" s="254">
        <v>1235965.8899999999</v>
      </c>
      <c r="I30" s="248">
        <f>H30*0.8</f>
        <v>988772.71199999994</v>
      </c>
      <c r="J30" s="248">
        <f>H30*0.2</f>
        <v>247193.17799999999</v>
      </c>
      <c r="K30" s="147">
        <v>191</v>
      </c>
      <c r="L30" s="189">
        <v>42628</v>
      </c>
      <c r="M30" s="189">
        <v>42718</v>
      </c>
    </row>
    <row r="31" spans="1:13" s="90" customFormat="1" ht="34.5" customHeight="1" thickBot="1" x14ac:dyDescent="0.2">
      <c r="A31" s="170">
        <v>12</v>
      </c>
      <c r="B31" s="186" t="s">
        <v>28</v>
      </c>
      <c r="C31" s="187" t="s">
        <v>29</v>
      </c>
      <c r="D31" s="188" t="s">
        <v>171</v>
      </c>
      <c r="E31" s="208" t="s">
        <v>117</v>
      </c>
      <c r="F31" s="208" t="s">
        <v>117</v>
      </c>
      <c r="G31" s="150" t="s">
        <v>95</v>
      </c>
      <c r="H31" s="192">
        <v>6683017.5800000001</v>
      </c>
      <c r="I31" s="196">
        <f>H31</f>
        <v>6683017.5800000001</v>
      </c>
      <c r="J31" s="196">
        <v>0</v>
      </c>
      <c r="K31" s="147">
        <v>1588</v>
      </c>
      <c r="L31" s="189">
        <v>42611</v>
      </c>
      <c r="M31" s="189">
        <v>42701</v>
      </c>
    </row>
    <row r="32" spans="1:13" s="90" customFormat="1" ht="15" customHeight="1" thickBot="1" x14ac:dyDescent="0.2">
      <c r="A32" s="185"/>
      <c r="B32" s="43"/>
      <c r="C32" s="194"/>
      <c r="D32" s="68"/>
      <c r="E32" s="195"/>
      <c r="F32" s="195"/>
      <c r="G32" s="198" t="s">
        <v>127</v>
      </c>
      <c r="H32" s="153">
        <f>SUM(H13:H31)</f>
        <v>30111776.43</v>
      </c>
      <c r="I32" s="153">
        <f>SUM(I13:I31)</f>
        <v>23567727.519000001</v>
      </c>
      <c r="J32" s="197">
        <f>SUM(J13:J31)</f>
        <v>6544048.9109999994</v>
      </c>
      <c r="K32" s="226">
        <f>SUM(K13:K31)</f>
        <v>6172</v>
      </c>
      <c r="L32" s="69"/>
      <c r="M32" s="69"/>
    </row>
    <row r="33" spans="1:21" s="90" customFormat="1" ht="15" customHeight="1" x14ac:dyDescent="0.15">
      <c r="A33" s="330" t="s">
        <v>40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</row>
    <row r="34" spans="1:21" s="90" customFormat="1" ht="33.75" customHeight="1" x14ac:dyDescent="0.15">
      <c r="A34" s="170">
        <v>13</v>
      </c>
      <c r="B34" s="186" t="s">
        <v>28</v>
      </c>
      <c r="C34" s="187" t="s">
        <v>29</v>
      </c>
      <c r="D34" s="188" t="s">
        <v>171</v>
      </c>
      <c r="E34" s="208" t="s">
        <v>122</v>
      </c>
      <c r="F34" s="208" t="s">
        <v>123</v>
      </c>
      <c r="G34" s="65" t="s">
        <v>118</v>
      </c>
      <c r="H34" s="206">
        <v>5294318.75</v>
      </c>
      <c r="I34" s="207">
        <f>H34*0.8</f>
        <v>4235455</v>
      </c>
      <c r="J34" s="207">
        <f>H34*0.2</f>
        <v>1058863.75</v>
      </c>
      <c r="K34" s="147">
        <v>235</v>
      </c>
      <c r="L34" s="189">
        <v>42611</v>
      </c>
      <c r="M34" s="189">
        <v>42701</v>
      </c>
    </row>
    <row r="35" spans="1:21" s="90" customFormat="1" ht="42.75" customHeight="1" x14ac:dyDescent="0.15">
      <c r="A35" s="170">
        <v>14</v>
      </c>
      <c r="B35" s="186" t="s">
        <v>28</v>
      </c>
      <c r="C35" s="187" t="s">
        <v>29</v>
      </c>
      <c r="D35" s="188" t="s">
        <v>171</v>
      </c>
      <c r="E35" s="190" t="s">
        <v>74</v>
      </c>
      <c r="F35" s="190" t="s">
        <v>124</v>
      </c>
      <c r="G35" s="65" t="s">
        <v>119</v>
      </c>
      <c r="H35" s="191">
        <v>172659.45</v>
      </c>
      <c r="I35" s="169">
        <f>H35*0.7</f>
        <v>120861.61500000001</v>
      </c>
      <c r="J35" s="169">
        <f>H35*0.3</f>
        <v>51797.834999999999</v>
      </c>
      <c r="K35" s="147">
        <v>896</v>
      </c>
      <c r="L35" s="189">
        <v>42628</v>
      </c>
      <c r="M35" s="189">
        <v>42718</v>
      </c>
    </row>
    <row r="36" spans="1:21" s="90" customFormat="1" ht="33.75" customHeight="1" x14ac:dyDescent="0.15">
      <c r="A36" s="170">
        <v>15</v>
      </c>
      <c r="B36" s="186" t="s">
        <v>28</v>
      </c>
      <c r="C36" s="187" t="s">
        <v>29</v>
      </c>
      <c r="D36" s="188" t="s">
        <v>171</v>
      </c>
      <c r="E36" s="190" t="s">
        <v>68</v>
      </c>
      <c r="F36" s="190" t="s">
        <v>125</v>
      </c>
      <c r="G36" s="65" t="s">
        <v>120</v>
      </c>
      <c r="H36" s="191">
        <v>4653748.0599999996</v>
      </c>
      <c r="I36" s="169">
        <f>H36*0.7</f>
        <v>3257623.6419999995</v>
      </c>
      <c r="J36" s="169">
        <f>H36*0.3</f>
        <v>1396124.4179999998</v>
      </c>
      <c r="K36" s="147">
        <v>300</v>
      </c>
      <c r="L36" s="189">
        <v>42611</v>
      </c>
      <c r="M36" s="189">
        <v>42701</v>
      </c>
    </row>
    <row r="37" spans="1:21" s="90" customFormat="1" ht="38.25" customHeight="1" x14ac:dyDescent="0.15">
      <c r="A37" s="170">
        <v>16</v>
      </c>
      <c r="B37" s="186" t="s">
        <v>28</v>
      </c>
      <c r="C37" s="187" t="s">
        <v>29</v>
      </c>
      <c r="D37" s="188" t="s">
        <v>171</v>
      </c>
      <c r="E37" s="190" t="s">
        <v>43</v>
      </c>
      <c r="F37" s="190" t="s">
        <v>60</v>
      </c>
      <c r="G37" s="65" t="s">
        <v>121</v>
      </c>
      <c r="H37" s="191">
        <v>5470707.2199999997</v>
      </c>
      <c r="I37" s="169">
        <f>H37*0.8</f>
        <v>4376565.7759999996</v>
      </c>
      <c r="J37" s="169">
        <f>H37*0.2</f>
        <v>1094141.4439999999</v>
      </c>
      <c r="K37" s="147">
        <v>363</v>
      </c>
      <c r="L37" s="189">
        <v>42611</v>
      </c>
      <c r="M37" s="189">
        <v>42701</v>
      </c>
    </row>
    <row r="38" spans="1:21" s="90" customFormat="1" ht="63.75" customHeight="1" x14ac:dyDescent="0.15">
      <c r="A38" s="170">
        <v>17</v>
      </c>
      <c r="B38" s="186" t="s">
        <v>28</v>
      </c>
      <c r="C38" s="187" t="s">
        <v>29</v>
      </c>
      <c r="D38" s="188" t="s">
        <v>171</v>
      </c>
      <c r="E38" s="190" t="s">
        <v>146</v>
      </c>
      <c r="F38" s="190" t="s">
        <v>146</v>
      </c>
      <c r="G38" s="65" t="s">
        <v>190</v>
      </c>
      <c r="H38" s="191">
        <v>858365.84</v>
      </c>
      <c r="I38" s="169">
        <f>H38*0.7</f>
        <v>600856.08799999999</v>
      </c>
      <c r="J38" s="169">
        <f>H38*0.3</f>
        <v>257509.75199999998</v>
      </c>
      <c r="K38" s="147">
        <v>1235</v>
      </c>
      <c r="L38" s="189">
        <v>42628</v>
      </c>
      <c r="M38" s="189">
        <v>42718</v>
      </c>
    </row>
    <row r="39" spans="1:21" s="90" customFormat="1" ht="41.25" customHeight="1" x14ac:dyDescent="0.15">
      <c r="A39" s="170">
        <v>18</v>
      </c>
      <c r="B39" s="186" t="s">
        <v>28</v>
      </c>
      <c r="C39" s="187" t="s">
        <v>29</v>
      </c>
      <c r="D39" s="188" t="s">
        <v>171</v>
      </c>
      <c r="E39" s="190" t="s">
        <v>62</v>
      </c>
      <c r="F39" s="190" t="s">
        <v>63</v>
      </c>
      <c r="G39" s="65" t="s">
        <v>59</v>
      </c>
      <c r="H39" s="191">
        <v>4948572.93</v>
      </c>
      <c r="I39" s="169">
        <f>H39*0.8</f>
        <v>3958858.344</v>
      </c>
      <c r="J39" s="169">
        <f>H39*0.2</f>
        <v>989714.58600000001</v>
      </c>
      <c r="K39" s="147">
        <v>390</v>
      </c>
      <c r="L39" s="189">
        <v>42615</v>
      </c>
      <c r="M39" s="189">
        <v>42705</v>
      </c>
      <c r="T39" s="257"/>
    </row>
    <row r="40" spans="1:21" s="90" customFormat="1" ht="27" customHeight="1" x14ac:dyDescent="0.15">
      <c r="A40" s="327">
        <v>19</v>
      </c>
      <c r="B40" s="293" t="s">
        <v>28</v>
      </c>
      <c r="C40" s="335" t="s">
        <v>29</v>
      </c>
      <c r="D40" s="291" t="s">
        <v>171</v>
      </c>
      <c r="E40" s="333" t="s">
        <v>61</v>
      </c>
      <c r="F40" s="190" t="s">
        <v>66</v>
      </c>
      <c r="G40" s="331" t="s">
        <v>126</v>
      </c>
      <c r="H40" s="315">
        <v>12626318.869999999</v>
      </c>
      <c r="I40" s="314">
        <f>H40*0.8</f>
        <v>10101055.096000001</v>
      </c>
      <c r="J40" s="314">
        <f>H40*0.2</f>
        <v>2525263.7740000002</v>
      </c>
      <c r="K40" s="147">
        <v>936</v>
      </c>
      <c r="L40" s="297">
        <v>42628</v>
      </c>
      <c r="M40" s="297">
        <v>42728</v>
      </c>
      <c r="T40" s="257"/>
    </row>
    <row r="41" spans="1:21" s="90" customFormat="1" ht="25.5" customHeight="1" x14ac:dyDescent="0.15">
      <c r="A41" s="329"/>
      <c r="B41" s="337"/>
      <c r="C41" s="338"/>
      <c r="D41" s="339"/>
      <c r="E41" s="333"/>
      <c r="F41" s="190" t="s">
        <v>67</v>
      </c>
      <c r="G41" s="331"/>
      <c r="H41" s="315"/>
      <c r="I41" s="314"/>
      <c r="J41" s="314"/>
      <c r="K41" s="147">
        <v>788</v>
      </c>
      <c r="L41" s="298"/>
      <c r="M41" s="298"/>
      <c r="T41" s="257"/>
      <c r="U41" s="238"/>
    </row>
    <row r="42" spans="1:21" s="90" customFormat="1" ht="24.75" customHeight="1" x14ac:dyDescent="0.15">
      <c r="A42" s="329"/>
      <c r="B42" s="337"/>
      <c r="C42" s="338"/>
      <c r="D42" s="339"/>
      <c r="E42" s="333"/>
      <c r="F42" s="190" t="s">
        <v>69</v>
      </c>
      <c r="G42" s="331"/>
      <c r="H42" s="315"/>
      <c r="I42" s="314"/>
      <c r="J42" s="314"/>
      <c r="K42" s="147">
        <v>1079</v>
      </c>
      <c r="L42" s="298"/>
      <c r="M42" s="298"/>
    </row>
    <row r="43" spans="1:21" s="90" customFormat="1" ht="15.75" customHeight="1" thickBot="1" x14ac:dyDescent="0.2">
      <c r="A43" s="328"/>
      <c r="B43" s="294"/>
      <c r="C43" s="336"/>
      <c r="D43" s="292"/>
      <c r="E43" s="333"/>
      <c r="F43" s="190" t="s">
        <v>65</v>
      </c>
      <c r="G43" s="332"/>
      <c r="H43" s="299"/>
      <c r="I43" s="334"/>
      <c r="J43" s="334"/>
      <c r="K43" s="147">
        <v>748</v>
      </c>
      <c r="L43" s="340"/>
      <c r="M43" s="340"/>
    </row>
    <row r="44" spans="1:21" s="90" customFormat="1" ht="18" customHeight="1" thickBot="1" x14ac:dyDescent="0.2">
      <c r="A44" s="325"/>
      <c r="B44" s="325"/>
      <c r="C44" s="325"/>
      <c r="D44" s="325"/>
      <c r="E44" s="325"/>
      <c r="F44" s="325"/>
      <c r="G44" s="198" t="s">
        <v>128</v>
      </c>
      <c r="H44" s="153">
        <f>SUM(H34:H43)</f>
        <v>34024691.119999997</v>
      </c>
      <c r="I44" s="153">
        <f t="shared" ref="I44:J44" si="2">SUM(I34:I43)</f>
        <v>26651275.561000001</v>
      </c>
      <c r="J44" s="197">
        <f t="shared" si="2"/>
        <v>7373415.5589999994</v>
      </c>
      <c r="K44" s="227">
        <f>SUM(K34:K43)</f>
        <v>6970</v>
      </c>
      <c r="L44" s="69"/>
      <c r="M44" s="69"/>
      <c r="T44" s="161"/>
      <c r="U44" s="161"/>
    </row>
    <row r="45" spans="1:21" s="90" customFormat="1" ht="14.25" customHeight="1" x14ac:dyDescent="0.15">
      <c r="A45" s="326" t="s">
        <v>129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T45" s="256"/>
    </row>
    <row r="46" spans="1:21" s="90" customFormat="1" ht="39" customHeight="1" x14ac:dyDescent="0.15">
      <c r="A46" s="170">
        <v>20</v>
      </c>
      <c r="B46" s="186" t="s">
        <v>28</v>
      </c>
      <c r="C46" s="187" t="s">
        <v>29</v>
      </c>
      <c r="D46" s="188" t="s">
        <v>171</v>
      </c>
      <c r="E46" s="208" t="s">
        <v>37</v>
      </c>
      <c r="F46" s="208" t="s">
        <v>64</v>
      </c>
      <c r="G46" s="65" t="s">
        <v>130</v>
      </c>
      <c r="H46" s="206">
        <v>6099643.9800000004</v>
      </c>
      <c r="I46" s="209">
        <f>H46*0.7</f>
        <v>4269750.7860000003</v>
      </c>
      <c r="J46" s="209">
        <f>H46*0.3</f>
        <v>1829893.1940000001</v>
      </c>
      <c r="K46" s="147">
        <v>2050</v>
      </c>
      <c r="L46" s="189">
        <v>42604</v>
      </c>
      <c r="M46" s="189">
        <v>42694</v>
      </c>
    </row>
    <row r="47" spans="1:21" s="90" customFormat="1" ht="40.5" customHeight="1" thickBot="1" x14ac:dyDescent="0.2">
      <c r="A47" s="170">
        <v>21</v>
      </c>
      <c r="B47" s="252" t="s">
        <v>28</v>
      </c>
      <c r="C47" s="187" t="s">
        <v>29</v>
      </c>
      <c r="D47" s="188" t="s">
        <v>171</v>
      </c>
      <c r="E47" s="250" t="s">
        <v>122</v>
      </c>
      <c r="F47" s="250" t="s">
        <v>123</v>
      </c>
      <c r="G47" s="65" t="s">
        <v>189</v>
      </c>
      <c r="H47" s="253">
        <v>1948914.92</v>
      </c>
      <c r="I47" s="251">
        <f>H47*0.8</f>
        <v>1559131.936</v>
      </c>
      <c r="J47" s="251">
        <f>H47*0.2</f>
        <v>389782.984</v>
      </c>
      <c r="K47" s="147">
        <v>235</v>
      </c>
      <c r="L47" s="189">
        <v>42628</v>
      </c>
      <c r="M47" s="189">
        <v>42718</v>
      </c>
    </row>
    <row r="48" spans="1:21" s="90" customFormat="1" ht="18" customHeight="1" x14ac:dyDescent="0.15">
      <c r="A48" s="171"/>
      <c r="B48" s="162"/>
      <c r="C48" s="163"/>
      <c r="D48" s="68"/>
      <c r="E48" s="171"/>
      <c r="F48" s="172"/>
      <c r="G48" s="199" t="s">
        <v>131</v>
      </c>
      <c r="H48" s="164">
        <f>H47+H46</f>
        <v>8048558.9000000004</v>
      </c>
      <c r="I48" s="164">
        <f>SUM(I46:I47)</f>
        <v>5828882.7220000001</v>
      </c>
      <c r="J48" s="179">
        <f>SUM(J46:J47)</f>
        <v>2219676.1780000003</v>
      </c>
      <c r="K48" s="175">
        <f>SUM(K46:K47)</f>
        <v>2285</v>
      </c>
      <c r="L48" s="69"/>
      <c r="M48" s="69"/>
    </row>
    <row r="49" spans="1:13" s="90" customFormat="1" ht="15" customHeight="1" x14ac:dyDescent="0.15">
      <c r="A49" s="185"/>
      <c r="B49" s="162"/>
      <c r="C49" s="163"/>
      <c r="D49" s="68"/>
      <c r="E49" s="185"/>
      <c r="F49" s="185"/>
      <c r="G49" s="200" t="s">
        <v>132</v>
      </c>
      <c r="H49" s="267">
        <v>1068624.6200000001</v>
      </c>
      <c r="I49" s="268">
        <v>326424.62</v>
      </c>
      <c r="J49" s="229">
        <v>742200</v>
      </c>
      <c r="K49" s="175">
        <f>K48+K44+K32</f>
        <v>15427</v>
      </c>
      <c r="L49" s="69"/>
      <c r="M49" s="69"/>
    </row>
    <row r="50" spans="1:13" s="90" customFormat="1" ht="14.25" customHeight="1" x14ac:dyDescent="0.15">
      <c r="A50" s="185"/>
      <c r="B50" s="162"/>
      <c r="C50" s="163"/>
      <c r="D50" s="68"/>
      <c r="E50" s="185"/>
      <c r="F50" s="185"/>
      <c r="G50" s="200" t="s">
        <v>133</v>
      </c>
      <c r="H50" s="267">
        <v>722444.27</v>
      </c>
      <c r="I50" s="268">
        <v>505710.99</v>
      </c>
      <c r="J50" s="229">
        <v>216733.28</v>
      </c>
      <c r="K50" s="255"/>
      <c r="L50" s="69"/>
      <c r="M50" s="69"/>
    </row>
    <row r="51" spans="1:13" s="90" customFormat="1" ht="14.25" customHeight="1" x14ac:dyDescent="0.15">
      <c r="A51" s="185"/>
      <c r="B51" s="162"/>
      <c r="C51" s="163"/>
      <c r="D51" s="68"/>
      <c r="E51" s="185"/>
      <c r="F51" s="185"/>
      <c r="G51" s="200" t="s">
        <v>134</v>
      </c>
      <c r="H51" s="267">
        <v>374637.62</v>
      </c>
      <c r="I51" s="268">
        <v>262246.33</v>
      </c>
      <c r="J51" s="229">
        <v>112391.29</v>
      </c>
      <c r="K51" s="255"/>
      <c r="L51" s="69"/>
      <c r="M51" s="69"/>
    </row>
    <row r="52" spans="1:13" s="90" customFormat="1" ht="14.25" customHeight="1" x14ac:dyDescent="0.15">
      <c r="A52" s="185"/>
      <c r="B52" s="162"/>
      <c r="C52" s="163"/>
      <c r="D52" s="68"/>
      <c r="E52" s="185"/>
      <c r="F52" s="185"/>
      <c r="G52" s="200" t="s">
        <v>135</v>
      </c>
      <c r="H52" s="267">
        <v>18790</v>
      </c>
      <c r="I52" s="268">
        <v>13153</v>
      </c>
      <c r="J52" s="229">
        <v>5637</v>
      </c>
      <c r="K52" s="255"/>
      <c r="L52" s="69"/>
      <c r="M52" s="69"/>
    </row>
    <row r="53" spans="1:13" ht="12" thickBot="1" x14ac:dyDescent="0.2">
      <c r="G53" s="94" t="s">
        <v>41</v>
      </c>
      <c r="H53" s="270">
        <f>H52+H51+H50+H49+H48+H44+H32</f>
        <v>74369522.960000008</v>
      </c>
      <c r="I53" s="270">
        <f t="shared" ref="I53:J53" si="3">I52+I51+I50+I49+I48+I44+I32</f>
        <v>57155420.742000006</v>
      </c>
      <c r="J53" s="271">
        <f t="shared" si="3"/>
        <v>17214102.217999998</v>
      </c>
      <c r="K53" s="176"/>
    </row>
    <row r="55" spans="1:13" x14ac:dyDescent="0.15">
      <c r="H55" s="142"/>
      <c r="I55" s="142"/>
      <c r="J55" s="142"/>
    </row>
    <row r="56" spans="1:13" x14ac:dyDescent="0.15">
      <c r="H56" s="142"/>
      <c r="I56" s="142"/>
      <c r="J56" s="142"/>
    </row>
    <row r="57" spans="1:13" x14ac:dyDescent="0.15">
      <c r="H57" s="142"/>
    </row>
    <row r="59" spans="1:13" x14ac:dyDescent="0.15">
      <c r="H59" s="142"/>
    </row>
  </sheetData>
  <mergeCells count="65">
    <mergeCell ref="L40:L43"/>
    <mergeCell ref="M40:M43"/>
    <mergeCell ref="L14:L15"/>
    <mergeCell ref="M14:M15"/>
    <mergeCell ref="L17:L21"/>
    <mergeCell ref="M17:M21"/>
    <mergeCell ref="L25:L27"/>
    <mergeCell ref="M25:M27"/>
    <mergeCell ref="B25:B27"/>
    <mergeCell ref="C25:C27"/>
    <mergeCell ref="D25:D27"/>
    <mergeCell ref="B40:B43"/>
    <mergeCell ref="C40:C43"/>
    <mergeCell ref="D40:D43"/>
    <mergeCell ref="B14:B15"/>
    <mergeCell ref="C14:C15"/>
    <mergeCell ref="D14:D15"/>
    <mergeCell ref="B17:B21"/>
    <mergeCell ref="C17:C21"/>
    <mergeCell ref="D17:D21"/>
    <mergeCell ref="A12:M12"/>
    <mergeCell ref="A44:F44"/>
    <mergeCell ref="A45:M45"/>
    <mergeCell ref="H14:H15"/>
    <mergeCell ref="I14:I15"/>
    <mergeCell ref="A14:A15"/>
    <mergeCell ref="A17:A21"/>
    <mergeCell ref="A25:A27"/>
    <mergeCell ref="A40:A43"/>
    <mergeCell ref="A33:M33"/>
    <mergeCell ref="G40:G43"/>
    <mergeCell ref="E40:E43"/>
    <mergeCell ref="H40:H43"/>
    <mergeCell ref="I40:I43"/>
    <mergeCell ref="J40:J43"/>
    <mergeCell ref="E14:E15"/>
    <mergeCell ref="L10:M10"/>
    <mergeCell ref="A9:G9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7:F7"/>
    <mergeCell ref="A8:D8"/>
    <mergeCell ref="E8:G8"/>
    <mergeCell ref="J3:M3"/>
    <mergeCell ref="J7:M7"/>
    <mergeCell ref="G14:G15"/>
    <mergeCell ref="G17:G21"/>
    <mergeCell ref="E25:E27"/>
    <mergeCell ref="G25:G27"/>
    <mergeCell ref="J14:J15"/>
    <mergeCell ref="H17:H21"/>
    <mergeCell ref="I17:I21"/>
    <mergeCell ref="J17:J21"/>
    <mergeCell ref="H25:H27"/>
    <mergeCell ref="I25:I27"/>
    <mergeCell ref="J25:J27"/>
    <mergeCell ref="E17:E21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&amp;N&amp;R28 DE FEBRERO DE 2017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32"/>
  <sheetViews>
    <sheetView topLeftCell="A23" workbookViewId="0">
      <selection activeCell="I40" sqref="I40"/>
    </sheetView>
  </sheetViews>
  <sheetFormatPr baseColWidth="10" defaultColWidth="11.42578125" defaultRowHeight="10.5" x14ac:dyDescent="0.15"/>
  <cols>
    <col min="1" max="1" width="4.7109375" style="89" customWidth="1"/>
    <col min="2" max="2" width="13.7109375" style="92" customWidth="1"/>
    <col min="3" max="3" width="11.7109375" style="89" customWidth="1"/>
    <col min="4" max="6" width="13.7109375" style="89" customWidth="1"/>
    <col min="7" max="7" width="31.7109375" style="89" customWidth="1"/>
    <col min="8" max="10" width="15.7109375" style="93" customWidth="1"/>
    <col min="11" max="11" width="13.7109375" style="93" customWidth="1"/>
    <col min="12" max="13" width="7.7109375" style="93" customWidth="1"/>
    <col min="14" max="14" width="2.28515625" style="89" customWidth="1"/>
    <col min="15" max="19" width="0" style="89" hidden="1" customWidth="1"/>
    <col min="20" max="16384" width="11.42578125" style="89"/>
  </cols>
  <sheetData>
    <row r="1" spans="1:13" s="78" customFormat="1" ht="15" x14ac:dyDescent="0.2">
      <c r="A1" s="73"/>
      <c r="B1" s="74"/>
      <c r="C1" s="73"/>
      <c r="D1" s="73"/>
      <c r="E1" s="75"/>
      <c r="F1" s="75"/>
      <c r="G1" s="75"/>
      <c r="H1" s="74"/>
      <c r="I1" s="74"/>
      <c r="J1" s="76"/>
      <c r="K1" s="76"/>
      <c r="L1" s="76"/>
      <c r="M1" s="77"/>
    </row>
    <row r="2" spans="1:13" s="78" customFormat="1" ht="15" x14ac:dyDescent="0.2">
      <c r="A2" s="73"/>
      <c r="B2" s="74"/>
      <c r="C2" s="73"/>
      <c r="D2" s="73"/>
      <c r="E2" s="75"/>
      <c r="F2" s="75"/>
      <c r="G2" s="75"/>
      <c r="H2" s="74"/>
      <c r="I2" s="74"/>
      <c r="J2" s="143"/>
      <c r="K2" s="143"/>
      <c r="L2" s="143"/>
      <c r="M2" s="143"/>
    </row>
    <row r="3" spans="1:13" s="78" customFormat="1" ht="15" x14ac:dyDescent="0.15">
      <c r="A3" s="73"/>
      <c r="B3" s="74"/>
      <c r="C3" s="73"/>
      <c r="D3" s="79"/>
      <c r="E3" s="79"/>
      <c r="F3" s="79"/>
      <c r="G3" s="79"/>
      <c r="H3" s="80"/>
      <c r="I3" s="80"/>
      <c r="J3" s="288" t="s">
        <v>9</v>
      </c>
      <c r="K3" s="288"/>
      <c r="L3" s="288"/>
      <c r="M3" s="288"/>
    </row>
    <row r="4" spans="1:13" s="78" customFormat="1" ht="12" customHeight="1" x14ac:dyDescent="0.15">
      <c r="A4" s="73"/>
      <c r="B4" s="74"/>
      <c r="C4" s="73"/>
      <c r="D4" s="73"/>
      <c r="E4" s="73"/>
      <c r="F4" s="75"/>
      <c r="G4" s="75"/>
      <c r="H4" s="76"/>
      <c r="I4" s="76"/>
      <c r="J4" s="76"/>
      <c r="K4" s="32"/>
      <c r="L4" s="32"/>
      <c r="M4" s="51" t="s">
        <v>10</v>
      </c>
    </row>
    <row r="5" spans="1:13" s="78" customFormat="1" ht="12.75" x14ac:dyDescent="0.15">
      <c r="A5" s="73"/>
      <c r="B5" s="74"/>
      <c r="C5" s="73"/>
      <c r="D5" s="73"/>
      <c r="E5" s="73"/>
      <c r="F5" s="75"/>
      <c r="G5" s="75"/>
      <c r="H5" s="74"/>
      <c r="I5" s="74"/>
      <c r="J5" s="81"/>
      <c r="K5" s="82"/>
      <c r="L5" s="83"/>
      <c r="M5" s="83"/>
    </row>
    <row r="6" spans="1:13" s="78" customFormat="1" ht="12.75" x14ac:dyDescent="0.15">
      <c r="A6" s="73"/>
      <c r="B6" s="74"/>
      <c r="C6" s="73"/>
      <c r="D6" s="73"/>
      <c r="E6" s="73"/>
      <c r="F6" s="75"/>
      <c r="G6" s="75"/>
      <c r="H6" s="74"/>
      <c r="I6" s="74"/>
      <c r="J6" s="81"/>
      <c r="K6" s="82"/>
      <c r="L6" s="83"/>
      <c r="M6" s="83"/>
    </row>
    <row r="7" spans="1:13" s="78" customFormat="1" ht="14.25" x14ac:dyDescent="0.15">
      <c r="A7" s="320" t="s">
        <v>11</v>
      </c>
      <c r="B7" s="320"/>
      <c r="C7" s="320"/>
      <c r="D7" s="320"/>
      <c r="E7" s="320"/>
      <c r="F7" s="320"/>
      <c r="G7" s="73"/>
      <c r="H7" s="76"/>
      <c r="I7" s="76"/>
      <c r="J7" s="288" t="s">
        <v>12</v>
      </c>
      <c r="K7" s="288"/>
      <c r="L7" s="288"/>
      <c r="M7" s="288"/>
    </row>
    <row r="8" spans="1:13" s="78" customFormat="1" ht="14.25" customHeight="1" x14ac:dyDescent="0.2">
      <c r="A8" s="321" t="s">
        <v>183</v>
      </c>
      <c r="B8" s="321"/>
      <c r="C8" s="321"/>
      <c r="D8" s="321"/>
      <c r="E8" s="321"/>
      <c r="F8" s="321"/>
      <c r="G8" s="321"/>
      <c r="H8" s="84"/>
      <c r="I8" s="84"/>
      <c r="J8" s="84"/>
      <c r="K8" s="85"/>
      <c r="L8" s="85"/>
      <c r="M8" s="51" t="s">
        <v>13</v>
      </c>
    </row>
    <row r="9" spans="1:13" ht="15" x14ac:dyDescent="0.15">
      <c r="A9" s="322"/>
      <c r="B9" s="322"/>
      <c r="C9" s="322"/>
      <c r="D9" s="322"/>
      <c r="E9" s="322"/>
      <c r="F9" s="322"/>
      <c r="G9" s="322"/>
      <c r="H9" s="235"/>
      <c r="I9" s="235"/>
      <c r="J9" s="87"/>
      <c r="K9" s="87"/>
      <c r="L9" s="87"/>
      <c r="M9" s="88"/>
    </row>
    <row r="10" spans="1:13" s="90" customFormat="1" ht="20.25" customHeight="1" x14ac:dyDescent="0.15">
      <c r="A10" s="284" t="s">
        <v>14</v>
      </c>
      <c r="B10" s="184" t="s">
        <v>15</v>
      </c>
      <c r="C10" s="283" t="s">
        <v>16</v>
      </c>
      <c r="D10" s="283" t="s">
        <v>17</v>
      </c>
      <c r="E10" s="283" t="s">
        <v>18</v>
      </c>
      <c r="F10" s="283" t="s">
        <v>19</v>
      </c>
      <c r="G10" s="283" t="s">
        <v>20</v>
      </c>
      <c r="H10" s="284" t="s">
        <v>42</v>
      </c>
      <c r="I10" s="283" t="s">
        <v>32</v>
      </c>
      <c r="J10" s="283" t="s">
        <v>33</v>
      </c>
      <c r="K10" s="283" t="s">
        <v>23</v>
      </c>
      <c r="L10" s="283" t="s">
        <v>24</v>
      </c>
      <c r="M10" s="283"/>
    </row>
    <row r="11" spans="1:13" s="90" customFormat="1" ht="16.5" customHeight="1" x14ac:dyDescent="0.15">
      <c r="A11" s="323"/>
      <c r="B11" s="232" t="s">
        <v>25</v>
      </c>
      <c r="C11" s="284"/>
      <c r="D11" s="284"/>
      <c r="E11" s="284"/>
      <c r="F11" s="284"/>
      <c r="G11" s="284"/>
      <c r="H11" s="323"/>
      <c r="I11" s="284"/>
      <c r="J11" s="284"/>
      <c r="K11" s="284"/>
      <c r="L11" s="232" t="s">
        <v>26</v>
      </c>
      <c r="M11" s="232" t="s">
        <v>27</v>
      </c>
    </row>
    <row r="12" spans="1:13" s="90" customFormat="1" ht="14.25" customHeight="1" x14ac:dyDescent="0.15">
      <c r="A12" s="324" t="s">
        <v>34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</row>
    <row r="13" spans="1:13" s="90" customFormat="1" ht="71.25" customHeight="1" x14ac:dyDescent="0.15">
      <c r="A13" s="170">
        <v>1</v>
      </c>
      <c r="B13" s="237" t="s">
        <v>28</v>
      </c>
      <c r="C13" s="187" t="s">
        <v>29</v>
      </c>
      <c r="D13" s="188" t="s">
        <v>174</v>
      </c>
      <c r="E13" s="236" t="s">
        <v>205</v>
      </c>
      <c r="F13" s="236" t="s">
        <v>205</v>
      </c>
      <c r="G13" s="65" t="s">
        <v>191</v>
      </c>
      <c r="H13" s="233">
        <v>1210000</v>
      </c>
      <c r="I13" s="234">
        <v>0</v>
      </c>
      <c r="J13" s="234">
        <f t="shared" ref="J13:J22" si="0">H13</f>
        <v>1210000</v>
      </c>
      <c r="K13" s="147">
        <v>0</v>
      </c>
      <c r="L13" s="189">
        <v>42530</v>
      </c>
      <c r="M13" s="189">
        <v>42561</v>
      </c>
    </row>
    <row r="14" spans="1:13" s="90" customFormat="1" ht="51" customHeight="1" x14ac:dyDescent="0.15">
      <c r="A14" s="170">
        <v>2</v>
      </c>
      <c r="B14" s="237" t="s">
        <v>28</v>
      </c>
      <c r="C14" s="187" t="s">
        <v>29</v>
      </c>
      <c r="D14" s="188" t="s">
        <v>174</v>
      </c>
      <c r="E14" s="236" t="s">
        <v>205</v>
      </c>
      <c r="F14" s="236" t="s">
        <v>205</v>
      </c>
      <c r="G14" s="65" t="s">
        <v>166</v>
      </c>
      <c r="H14" s="233">
        <v>2780000</v>
      </c>
      <c r="I14" s="234">
        <v>0</v>
      </c>
      <c r="J14" s="234">
        <f t="shared" si="0"/>
        <v>2780000</v>
      </c>
      <c r="K14" s="147">
        <v>0</v>
      </c>
      <c r="L14" s="189">
        <v>42530</v>
      </c>
      <c r="M14" s="189">
        <v>42561</v>
      </c>
    </row>
    <row r="15" spans="1:13" s="90" customFormat="1" ht="43.5" customHeight="1" x14ac:dyDescent="0.15">
      <c r="A15" s="170">
        <v>3</v>
      </c>
      <c r="B15" s="237" t="s">
        <v>28</v>
      </c>
      <c r="C15" s="187" t="s">
        <v>29</v>
      </c>
      <c r="D15" s="188" t="s">
        <v>174</v>
      </c>
      <c r="E15" s="236" t="s">
        <v>205</v>
      </c>
      <c r="F15" s="236" t="s">
        <v>205</v>
      </c>
      <c r="G15" s="65" t="s">
        <v>167</v>
      </c>
      <c r="H15" s="233">
        <v>2920000</v>
      </c>
      <c r="I15" s="234">
        <v>0</v>
      </c>
      <c r="J15" s="234">
        <f t="shared" si="0"/>
        <v>2920000</v>
      </c>
      <c r="K15" s="147">
        <v>0</v>
      </c>
      <c r="L15" s="189">
        <v>42530</v>
      </c>
      <c r="M15" s="189">
        <v>42561</v>
      </c>
    </row>
    <row r="16" spans="1:13" s="90" customFormat="1" ht="75" customHeight="1" x14ac:dyDescent="0.15">
      <c r="A16" s="170">
        <v>4</v>
      </c>
      <c r="B16" s="237" t="s">
        <v>28</v>
      </c>
      <c r="C16" s="187" t="s">
        <v>29</v>
      </c>
      <c r="D16" s="188" t="s">
        <v>174</v>
      </c>
      <c r="E16" s="236" t="s">
        <v>205</v>
      </c>
      <c r="F16" s="236" t="s">
        <v>205</v>
      </c>
      <c r="G16" s="65" t="s">
        <v>169</v>
      </c>
      <c r="H16" s="239">
        <v>3090000</v>
      </c>
      <c r="I16" s="240">
        <v>0</v>
      </c>
      <c r="J16" s="234">
        <f t="shared" si="0"/>
        <v>3090000</v>
      </c>
      <c r="K16" s="147">
        <v>0</v>
      </c>
      <c r="L16" s="189">
        <v>42530</v>
      </c>
      <c r="M16" s="189">
        <v>42561</v>
      </c>
    </row>
    <row r="17" spans="1:13" s="90" customFormat="1" ht="57" customHeight="1" x14ac:dyDescent="0.15">
      <c r="A17" s="170">
        <v>5</v>
      </c>
      <c r="B17" s="260" t="s">
        <v>28</v>
      </c>
      <c r="C17" s="187" t="s">
        <v>29</v>
      </c>
      <c r="D17" s="188" t="s">
        <v>174</v>
      </c>
      <c r="E17" s="258" t="s">
        <v>194</v>
      </c>
      <c r="F17" s="258" t="s">
        <v>194</v>
      </c>
      <c r="G17" s="65" t="s">
        <v>198</v>
      </c>
      <c r="H17" s="239">
        <v>2020000</v>
      </c>
      <c r="I17" s="240">
        <v>0</v>
      </c>
      <c r="J17" s="259">
        <f t="shared" si="0"/>
        <v>2020000</v>
      </c>
      <c r="K17" s="147">
        <v>0</v>
      </c>
      <c r="L17" s="189">
        <v>42703</v>
      </c>
      <c r="M17" s="189">
        <v>42714</v>
      </c>
    </row>
    <row r="18" spans="1:13" s="90" customFormat="1" ht="56.25" customHeight="1" x14ac:dyDescent="0.15">
      <c r="A18" s="170">
        <v>6</v>
      </c>
      <c r="B18" s="260" t="s">
        <v>28</v>
      </c>
      <c r="C18" s="187" t="s">
        <v>29</v>
      </c>
      <c r="D18" s="188" t="s">
        <v>174</v>
      </c>
      <c r="E18" s="258" t="s">
        <v>195</v>
      </c>
      <c r="F18" s="258" t="s">
        <v>195</v>
      </c>
      <c r="G18" s="65" t="s">
        <v>199</v>
      </c>
      <c r="H18" s="239">
        <v>2020000</v>
      </c>
      <c r="I18" s="240">
        <v>0</v>
      </c>
      <c r="J18" s="259">
        <f t="shared" si="0"/>
        <v>2020000</v>
      </c>
      <c r="K18" s="147">
        <v>0</v>
      </c>
      <c r="L18" s="189">
        <v>42703</v>
      </c>
      <c r="M18" s="189">
        <v>42714</v>
      </c>
    </row>
    <row r="19" spans="1:13" s="90" customFormat="1" ht="53.25" customHeight="1" x14ac:dyDescent="0.15">
      <c r="A19" s="170">
        <v>7</v>
      </c>
      <c r="B19" s="260" t="s">
        <v>28</v>
      </c>
      <c r="C19" s="187" t="s">
        <v>29</v>
      </c>
      <c r="D19" s="188" t="s">
        <v>174</v>
      </c>
      <c r="E19" s="258" t="s">
        <v>206</v>
      </c>
      <c r="F19" s="258" t="s">
        <v>206</v>
      </c>
      <c r="G19" s="65" t="s">
        <v>207</v>
      </c>
      <c r="H19" s="239">
        <v>2020000</v>
      </c>
      <c r="I19" s="240">
        <v>0</v>
      </c>
      <c r="J19" s="259">
        <f t="shared" si="0"/>
        <v>2020000</v>
      </c>
      <c r="K19" s="147">
        <v>0</v>
      </c>
      <c r="L19" s="189">
        <v>42703</v>
      </c>
      <c r="M19" s="189">
        <v>42714</v>
      </c>
    </row>
    <row r="20" spans="1:13" s="90" customFormat="1" ht="53.25" customHeight="1" x14ac:dyDescent="0.15">
      <c r="A20" s="170">
        <v>8</v>
      </c>
      <c r="B20" s="260" t="s">
        <v>28</v>
      </c>
      <c r="C20" s="187" t="s">
        <v>29</v>
      </c>
      <c r="D20" s="188" t="s">
        <v>174</v>
      </c>
      <c r="E20" s="258" t="s">
        <v>196</v>
      </c>
      <c r="F20" s="258" t="s">
        <v>196</v>
      </c>
      <c r="G20" s="65" t="s">
        <v>200</v>
      </c>
      <c r="H20" s="239">
        <v>2020000</v>
      </c>
      <c r="I20" s="240">
        <v>0</v>
      </c>
      <c r="J20" s="259">
        <f t="shared" si="0"/>
        <v>2020000</v>
      </c>
      <c r="K20" s="147">
        <v>0</v>
      </c>
      <c r="L20" s="189">
        <v>42703</v>
      </c>
      <c r="M20" s="189">
        <v>42714</v>
      </c>
    </row>
    <row r="21" spans="1:13" s="90" customFormat="1" ht="54.75" customHeight="1" x14ac:dyDescent="0.15">
      <c r="A21" s="170">
        <v>9</v>
      </c>
      <c r="B21" s="260" t="s">
        <v>28</v>
      </c>
      <c r="C21" s="187" t="s">
        <v>29</v>
      </c>
      <c r="D21" s="188" t="s">
        <v>174</v>
      </c>
      <c r="E21" s="258" t="s">
        <v>197</v>
      </c>
      <c r="F21" s="258" t="s">
        <v>197</v>
      </c>
      <c r="G21" s="65" t="s">
        <v>193</v>
      </c>
      <c r="H21" s="239">
        <v>2020000</v>
      </c>
      <c r="I21" s="240">
        <v>0</v>
      </c>
      <c r="J21" s="259">
        <f t="shared" si="0"/>
        <v>2020000</v>
      </c>
      <c r="K21" s="147">
        <v>0</v>
      </c>
      <c r="L21" s="189">
        <v>42703</v>
      </c>
      <c r="M21" s="189">
        <v>42714</v>
      </c>
    </row>
    <row r="22" spans="1:13" s="90" customFormat="1" ht="65.25" customHeight="1" x14ac:dyDescent="0.15">
      <c r="A22" s="170">
        <v>10</v>
      </c>
      <c r="B22" s="260" t="s">
        <v>28</v>
      </c>
      <c r="C22" s="187" t="s">
        <v>29</v>
      </c>
      <c r="D22" s="188" t="s">
        <v>174</v>
      </c>
      <c r="E22" s="258" t="s">
        <v>201</v>
      </c>
      <c r="F22" s="258" t="s">
        <v>46</v>
      </c>
      <c r="G22" s="65" t="s">
        <v>202</v>
      </c>
      <c r="H22" s="239">
        <v>70760000</v>
      </c>
      <c r="I22" s="240">
        <v>0</v>
      </c>
      <c r="J22" s="259">
        <f t="shared" si="0"/>
        <v>70760000</v>
      </c>
      <c r="K22" s="147">
        <v>0</v>
      </c>
      <c r="L22" s="189">
        <v>42718</v>
      </c>
      <c r="M22" s="189">
        <v>42735</v>
      </c>
    </row>
    <row r="23" spans="1:13" s="90" customFormat="1" ht="69.75" customHeight="1" thickBot="1" x14ac:dyDescent="0.2">
      <c r="A23" s="170">
        <v>11</v>
      </c>
      <c r="B23" s="260" t="s">
        <v>28</v>
      </c>
      <c r="C23" s="187" t="s">
        <v>29</v>
      </c>
      <c r="D23" s="188" t="s">
        <v>174</v>
      </c>
      <c r="E23" s="258" t="s">
        <v>204</v>
      </c>
      <c r="F23" s="258" t="s">
        <v>204</v>
      </c>
      <c r="G23" s="150" t="s">
        <v>203</v>
      </c>
      <c r="H23" s="272">
        <v>4123000.8</v>
      </c>
      <c r="I23" s="273">
        <v>0</v>
      </c>
      <c r="J23" s="269">
        <v>4123000.8</v>
      </c>
      <c r="K23" s="147">
        <v>0</v>
      </c>
      <c r="L23" s="189">
        <v>42718</v>
      </c>
      <c r="M23" s="189">
        <v>42735</v>
      </c>
    </row>
    <row r="24" spans="1:13" ht="12" thickBot="1" x14ac:dyDescent="0.2">
      <c r="G24" s="70" t="s">
        <v>168</v>
      </c>
      <c r="H24" s="153">
        <f>SUM(H13:H23)</f>
        <v>94983000.799999997</v>
      </c>
      <c r="I24" s="153">
        <f t="shared" ref="I24:J24" si="1">SUM(I13:I23)</f>
        <v>0</v>
      </c>
      <c r="J24" s="197">
        <f t="shared" si="1"/>
        <v>94983000.799999997</v>
      </c>
      <c r="K24" s="176" t="e">
        <f>#REF!+#REF!</f>
        <v>#REF!</v>
      </c>
    </row>
    <row r="26" spans="1:13" x14ac:dyDescent="0.15">
      <c r="E26" s="228"/>
      <c r="H26" s="151"/>
      <c r="I26" s="151"/>
      <c r="J26" s="151"/>
    </row>
    <row r="27" spans="1:13" x14ac:dyDescent="0.15">
      <c r="H27" s="142"/>
      <c r="I27" s="142"/>
      <c r="J27" s="142"/>
    </row>
    <row r="28" spans="1:13" x14ac:dyDescent="0.15">
      <c r="B28" s="261"/>
      <c r="H28" s="142"/>
      <c r="I28" s="142"/>
      <c r="J28" s="142"/>
    </row>
    <row r="29" spans="1:13" x14ac:dyDescent="0.15">
      <c r="B29" s="261"/>
      <c r="H29" s="142"/>
    </row>
    <row r="30" spans="1:13" x14ac:dyDescent="0.15">
      <c r="B30" s="261"/>
    </row>
    <row r="31" spans="1:13" x14ac:dyDescent="0.15">
      <c r="H31" s="142"/>
    </row>
    <row r="32" spans="1:13" x14ac:dyDescent="0.15">
      <c r="B32" s="262"/>
    </row>
  </sheetData>
  <mergeCells count="18">
    <mergeCell ref="A12:M12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  <mergeCell ref="A9:G9"/>
    <mergeCell ref="J3:M3"/>
    <mergeCell ref="A7:F7"/>
    <mergeCell ref="J7:M7"/>
    <mergeCell ref="A8:D8"/>
    <mergeCell ref="E8:G8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&amp;N&amp;R28 DE FEBRERO DE 2017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33"/>
  <sheetViews>
    <sheetView topLeftCell="A7" workbookViewId="0">
      <selection activeCell="H25" sqref="H25"/>
    </sheetView>
  </sheetViews>
  <sheetFormatPr baseColWidth="10" defaultColWidth="11.42578125" defaultRowHeight="12.75" x14ac:dyDescent="0.2"/>
  <cols>
    <col min="1" max="1" width="4.7109375" style="115" customWidth="1"/>
    <col min="2" max="2" width="14.7109375" style="115" customWidth="1"/>
    <col min="3" max="3" width="11.7109375" style="115" customWidth="1"/>
    <col min="4" max="6" width="13.7109375" style="115" customWidth="1"/>
    <col min="7" max="7" width="31.7109375" style="115" customWidth="1"/>
    <col min="8" max="10" width="15.7109375" style="115" customWidth="1"/>
    <col min="11" max="11" width="13.7109375" style="115" customWidth="1"/>
    <col min="12" max="13" width="7.7109375" style="115" customWidth="1"/>
    <col min="14" max="16384" width="11.42578125" style="115"/>
  </cols>
  <sheetData>
    <row r="1" spans="1:13" s="27" customFormat="1" ht="12.75" customHeight="1" x14ac:dyDescent="0.15">
      <c r="G1" s="95"/>
      <c r="H1" s="95"/>
      <c r="I1" s="95"/>
      <c r="J1" s="95"/>
      <c r="K1" s="95"/>
      <c r="L1" s="95"/>
      <c r="M1" s="33"/>
    </row>
    <row r="2" spans="1:13" s="27" customFormat="1" ht="12" customHeight="1" x14ac:dyDescent="0.4">
      <c r="G2" s="96"/>
      <c r="H2" s="96"/>
      <c r="I2" s="96"/>
      <c r="J2" s="96"/>
      <c r="K2" s="96"/>
      <c r="L2" s="96"/>
      <c r="M2" s="97"/>
    </row>
    <row r="3" spans="1:13" s="27" customFormat="1" ht="15" customHeight="1" x14ac:dyDescent="0.15">
      <c r="H3" s="20"/>
      <c r="J3" s="288" t="s">
        <v>9</v>
      </c>
      <c r="K3" s="288"/>
      <c r="L3" s="288"/>
      <c r="M3" s="288"/>
    </row>
    <row r="4" spans="1:13" s="27" customFormat="1" ht="15" customHeight="1" x14ac:dyDescent="0.2">
      <c r="G4" s="33"/>
      <c r="H4" s="33"/>
      <c r="I4" s="98"/>
      <c r="J4" s="341" t="s">
        <v>10</v>
      </c>
      <c r="K4" s="341"/>
      <c r="L4" s="341"/>
      <c r="M4" s="341"/>
    </row>
    <row r="5" spans="1:13" s="27" customFormat="1" ht="13.5" customHeight="1" x14ac:dyDescent="0.15">
      <c r="H5" s="33"/>
      <c r="I5" s="33"/>
      <c r="K5" s="99"/>
      <c r="L5" s="29"/>
      <c r="M5" s="100"/>
    </row>
    <row r="6" spans="1:13" s="27" customFormat="1" ht="10.5" x14ac:dyDescent="0.15">
      <c r="H6" s="29"/>
      <c r="I6" s="32"/>
      <c r="J6" s="32"/>
      <c r="K6" s="32"/>
      <c r="L6" s="32"/>
      <c r="M6" s="32"/>
    </row>
    <row r="7" spans="1:13" s="33" customFormat="1" ht="13.5" customHeight="1" x14ac:dyDescent="0.15">
      <c r="A7" s="102" t="s">
        <v>11</v>
      </c>
      <c r="B7" s="102"/>
      <c r="C7" s="102"/>
      <c r="D7" s="102"/>
      <c r="H7" s="32"/>
      <c r="I7" s="32"/>
      <c r="J7" s="288" t="s">
        <v>0</v>
      </c>
      <c r="K7" s="288"/>
      <c r="L7" s="288"/>
      <c r="M7" s="288"/>
    </row>
    <row r="8" spans="1:13" s="27" customFormat="1" ht="17.25" customHeight="1" x14ac:dyDescent="0.25">
      <c r="A8" s="120" t="s">
        <v>181</v>
      </c>
      <c r="B8" s="120"/>
      <c r="C8" s="103"/>
      <c r="D8" s="103"/>
      <c r="H8" s="31"/>
      <c r="I8" s="34"/>
      <c r="J8" s="344" t="s">
        <v>13</v>
      </c>
      <c r="K8" s="344"/>
      <c r="L8" s="344"/>
      <c r="M8" s="344"/>
    </row>
    <row r="9" spans="1:13" s="27" customFormat="1" ht="9.9499999999999993" customHeight="1" x14ac:dyDescent="0.25">
      <c r="A9" s="104"/>
      <c r="B9" s="104"/>
      <c r="C9" s="103"/>
      <c r="D9" s="103"/>
      <c r="H9" s="31"/>
      <c r="I9" s="34"/>
      <c r="J9" s="35"/>
      <c r="K9" s="35"/>
      <c r="L9" s="35"/>
    </row>
    <row r="10" spans="1:13" s="27" customFormat="1" ht="22.5" customHeight="1" x14ac:dyDescent="0.15">
      <c r="A10" s="342" t="s">
        <v>14</v>
      </c>
      <c r="B10" s="38" t="s">
        <v>15</v>
      </c>
      <c r="C10" s="279" t="s">
        <v>16</v>
      </c>
      <c r="D10" s="279" t="s">
        <v>17</v>
      </c>
      <c r="E10" s="279" t="s">
        <v>18</v>
      </c>
      <c r="F10" s="279" t="s">
        <v>19</v>
      </c>
      <c r="G10" s="279" t="s">
        <v>20</v>
      </c>
      <c r="H10" s="279" t="s">
        <v>44</v>
      </c>
      <c r="I10" s="279" t="s">
        <v>21</v>
      </c>
      <c r="J10" s="279" t="s">
        <v>22</v>
      </c>
      <c r="K10" s="279" t="s">
        <v>23</v>
      </c>
      <c r="L10" s="279" t="s">
        <v>24</v>
      </c>
      <c r="M10" s="279"/>
    </row>
    <row r="11" spans="1:13" s="27" customFormat="1" ht="22.5" customHeight="1" x14ac:dyDescent="0.15">
      <c r="A11" s="343"/>
      <c r="B11" s="105" t="s">
        <v>25</v>
      </c>
      <c r="C11" s="279"/>
      <c r="D11" s="279"/>
      <c r="E11" s="279"/>
      <c r="F11" s="279"/>
      <c r="G11" s="279"/>
      <c r="H11" s="279"/>
      <c r="I11" s="279"/>
      <c r="J11" s="279"/>
      <c r="K11" s="279"/>
      <c r="L11" s="39" t="s">
        <v>26</v>
      </c>
      <c r="M11" s="148" t="s">
        <v>27</v>
      </c>
    </row>
    <row r="12" spans="1:13" s="112" customFormat="1" ht="30.75" customHeight="1" x14ac:dyDescent="0.2">
      <c r="A12" s="106">
        <v>1</v>
      </c>
      <c r="B12" s="348" t="s">
        <v>28</v>
      </c>
      <c r="C12" s="293" t="s">
        <v>29</v>
      </c>
      <c r="D12" s="293" t="s">
        <v>172</v>
      </c>
      <c r="E12" s="107" t="s">
        <v>45</v>
      </c>
      <c r="F12" s="108" t="s">
        <v>46</v>
      </c>
      <c r="G12" s="167" t="s">
        <v>147</v>
      </c>
      <c r="H12" s="109">
        <v>975000</v>
      </c>
      <c r="I12" s="110">
        <f>H12*0.5</f>
        <v>487500</v>
      </c>
      <c r="J12" s="110">
        <f>H12*0.5</f>
        <v>487500</v>
      </c>
      <c r="K12" s="349">
        <v>3766635</v>
      </c>
      <c r="L12" s="352">
        <v>42370</v>
      </c>
      <c r="M12" s="345">
        <v>42735</v>
      </c>
    </row>
    <row r="13" spans="1:13" s="112" customFormat="1" ht="29.25" customHeight="1" x14ac:dyDescent="0.2">
      <c r="A13" s="106">
        <v>2</v>
      </c>
      <c r="B13" s="348"/>
      <c r="C13" s="337"/>
      <c r="D13" s="337"/>
      <c r="E13" s="107" t="s">
        <v>45</v>
      </c>
      <c r="F13" s="108" t="s">
        <v>46</v>
      </c>
      <c r="G13" s="167" t="s">
        <v>136</v>
      </c>
      <c r="H13" s="109">
        <v>714483.56</v>
      </c>
      <c r="I13" s="110">
        <f t="shared" ref="I13:I19" si="0">H13*0.5</f>
        <v>357241.78</v>
      </c>
      <c r="J13" s="110">
        <f t="shared" ref="J13:J19" si="1">H13*0.5</f>
        <v>357241.78</v>
      </c>
      <c r="K13" s="350"/>
      <c r="L13" s="353"/>
      <c r="M13" s="346"/>
    </row>
    <row r="14" spans="1:13" s="112" customFormat="1" ht="27.75" customHeight="1" x14ac:dyDescent="0.2">
      <c r="A14" s="106">
        <v>3</v>
      </c>
      <c r="B14" s="348"/>
      <c r="C14" s="337"/>
      <c r="D14" s="337"/>
      <c r="E14" s="107" t="s">
        <v>45</v>
      </c>
      <c r="F14" s="108" t="s">
        <v>46</v>
      </c>
      <c r="G14" s="167" t="s">
        <v>137</v>
      </c>
      <c r="H14" s="109">
        <v>45000</v>
      </c>
      <c r="I14" s="110">
        <f t="shared" si="0"/>
        <v>22500</v>
      </c>
      <c r="J14" s="110">
        <f t="shared" si="1"/>
        <v>22500</v>
      </c>
      <c r="K14" s="350"/>
      <c r="L14" s="353"/>
      <c r="M14" s="346"/>
    </row>
    <row r="15" spans="1:13" s="112" customFormat="1" ht="26.25" customHeight="1" x14ac:dyDescent="0.2">
      <c r="A15" s="106">
        <v>4</v>
      </c>
      <c r="B15" s="348"/>
      <c r="C15" s="337"/>
      <c r="D15" s="337"/>
      <c r="E15" s="107" t="s">
        <v>45</v>
      </c>
      <c r="F15" s="108" t="s">
        <v>46</v>
      </c>
      <c r="G15" s="167" t="s">
        <v>138</v>
      </c>
      <c r="H15" s="109">
        <v>144085.14000000001</v>
      </c>
      <c r="I15" s="110">
        <f t="shared" si="0"/>
        <v>72042.570000000007</v>
      </c>
      <c r="J15" s="110">
        <f t="shared" si="1"/>
        <v>72042.570000000007</v>
      </c>
      <c r="K15" s="350"/>
      <c r="L15" s="353"/>
      <c r="M15" s="346"/>
    </row>
    <row r="16" spans="1:13" s="112" customFormat="1" ht="26.25" customHeight="1" x14ac:dyDescent="0.2">
      <c r="A16" s="106">
        <v>5</v>
      </c>
      <c r="B16" s="348"/>
      <c r="C16" s="337"/>
      <c r="D16" s="337"/>
      <c r="E16" s="107" t="s">
        <v>45</v>
      </c>
      <c r="F16" s="108" t="s">
        <v>46</v>
      </c>
      <c r="G16" s="167" t="s">
        <v>148</v>
      </c>
      <c r="H16" s="109">
        <v>19960</v>
      </c>
      <c r="I16" s="110">
        <f t="shared" si="0"/>
        <v>9980</v>
      </c>
      <c r="J16" s="110">
        <f t="shared" si="1"/>
        <v>9980</v>
      </c>
      <c r="K16" s="350"/>
      <c r="L16" s="353"/>
      <c r="M16" s="346"/>
    </row>
    <row r="17" spans="1:13" s="112" customFormat="1" ht="24" customHeight="1" x14ac:dyDescent="0.2">
      <c r="A17" s="106">
        <v>6</v>
      </c>
      <c r="B17" s="348"/>
      <c r="C17" s="337"/>
      <c r="D17" s="337"/>
      <c r="E17" s="107" t="s">
        <v>45</v>
      </c>
      <c r="F17" s="108" t="s">
        <v>46</v>
      </c>
      <c r="G17" s="167" t="s">
        <v>55</v>
      </c>
      <c r="H17" s="109">
        <v>1500000</v>
      </c>
      <c r="I17" s="110">
        <f t="shared" si="0"/>
        <v>750000</v>
      </c>
      <c r="J17" s="110">
        <f t="shared" si="1"/>
        <v>750000</v>
      </c>
      <c r="K17" s="350"/>
      <c r="L17" s="353"/>
      <c r="M17" s="346"/>
    </row>
    <row r="18" spans="1:13" s="112" customFormat="1" ht="30" customHeight="1" x14ac:dyDescent="0.2">
      <c r="A18" s="106">
        <v>7</v>
      </c>
      <c r="B18" s="348"/>
      <c r="C18" s="337"/>
      <c r="D18" s="337"/>
      <c r="E18" s="107" t="s">
        <v>45</v>
      </c>
      <c r="F18" s="108" t="s">
        <v>46</v>
      </c>
      <c r="G18" s="167" t="s">
        <v>149</v>
      </c>
      <c r="H18" s="109">
        <v>900000</v>
      </c>
      <c r="I18" s="110">
        <f t="shared" si="0"/>
        <v>450000</v>
      </c>
      <c r="J18" s="110">
        <f t="shared" si="1"/>
        <v>450000</v>
      </c>
      <c r="K18" s="350"/>
      <c r="L18" s="353"/>
      <c r="M18" s="346"/>
    </row>
    <row r="19" spans="1:13" s="112" customFormat="1" ht="28.5" customHeight="1" thickBot="1" x14ac:dyDescent="0.25">
      <c r="A19" s="106">
        <v>8</v>
      </c>
      <c r="B19" s="348"/>
      <c r="C19" s="294"/>
      <c r="D19" s="294"/>
      <c r="E19" s="107" t="s">
        <v>45</v>
      </c>
      <c r="F19" s="108" t="s">
        <v>46</v>
      </c>
      <c r="G19" s="167" t="s">
        <v>70</v>
      </c>
      <c r="H19" s="109">
        <v>1471.3</v>
      </c>
      <c r="I19" s="110">
        <f t="shared" si="0"/>
        <v>735.65</v>
      </c>
      <c r="J19" s="110">
        <f t="shared" si="1"/>
        <v>735.65</v>
      </c>
      <c r="K19" s="351"/>
      <c r="L19" s="354"/>
      <c r="M19" s="347"/>
    </row>
    <row r="20" spans="1:13" s="112" customFormat="1" ht="14.25" customHeight="1" thickBot="1" x14ac:dyDescent="0.25">
      <c r="G20" s="70" t="s">
        <v>163</v>
      </c>
      <c r="H20" s="45">
        <f>SUM(H12:H19)</f>
        <v>4300000</v>
      </c>
      <c r="I20" s="45">
        <f>SUM(I12:I19)</f>
        <v>2150000</v>
      </c>
      <c r="J20" s="46">
        <f>SUM(J12:J19)</f>
        <v>2150000</v>
      </c>
      <c r="K20" s="113" t="e">
        <f>K12+K13+#REF!+#REF!+K14+#REF!</f>
        <v>#REF!</v>
      </c>
      <c r="L20" s="35"/>
      <c r="M20" s="35"/>
    </row>
    <row r="21" spans="1:13" s="112" customFormat="1" x14ac:dyDescent="0.2"/>
    <row r="22" spans="1:13" s="112" customFormat="1" x14ac:dyDescent="0.2">
      <c r="B22" s="114"/>
      <c r="H22" s="241"/>
    </row>
    <row r="23" spans="1:13" s="112" customFormat="1" x14ac:dyDescent="0.2"/>
    <row r="24" spans="1:13" s="112" customFormat="1" x14ac:dyDescent="0.2"/>
    <row r="25" spans="1:13" s="112" customFormat="1" ht="81" customHeight="1" x14ac:dyDescent="0.2"/>
    <row r="26" spans="1:13" s="112" customFormat="1" ht="81" customHeight="1" x14ac:dyDescent="0.2"/>
    <row r="27" spans="1:13" s="112" customFormat="1" x14ac:dyDescent="0.2"/>
    <row r="28" spans="1:13" s="112" customFormat="1" x14ac:dyDescent="0.2"/>
    <row r="29" spans="1:13" s="112" customFormat="1" x14ac:dyDescent="0.2"/>
    <row r="31" spans="1:13" x14ac:dyDescent="0.2">
      <c r="I31" s="116"/>
    </row>
    <row r="32" spans="1:13" x14ac:dyDescent="0.2">
      <c r="J32" s="116"/>
    </row>
    <row r="33" spans="8:9" x14ac:dyDescent="0.2">
      <c r="H33" s="117"/>
      <c r="I33" s="118"/>
    </row>
  </sheetData>
  <mergeCells count="21">
    <mergeCell ref="M12:M19"/>
    <mergeCell ref="B12:B19"/>
    <mergeCell ref="C12:C19"/>
    <mergeCell ref="D12:D19"/>
    <mergeCell ref="K12:K19"/>
    <mergeCell ref="L12:L19"/>
    <mergeCell ref="J3:M3"/>
    <mergeCell ref="J4:M4"/>
    <mergeCell ref="L10:M10"/>
    <mergeCell ref="A10:A11"/>
    <mergeCell ref="C10:C11"/>
    <mergeCell ref="D10:D11"/>
    <mergeCell ref="E10:E11"/>
    <mergeCell ref="F10:F11"/>
    <mergeCell ref="J7:M7"/>
    <mergeCell ref="J8:M8"/>
    <mergeCell ref="G10:G11"/>
    <mergeCell ref="H10:H11"/>
    <mergeCell ref="I10:I11"/>
    <mergeCell ref="J10:J11"/>
    <mergeCell ref="K10:K11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&amp;N&amp;R28 DE FEBRERO DE 2017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20"/>
  <sheetViews>
    <sheetView workbookViewId="0">
      <selection activeCell="G18" sqref="G18"/>
    </sheetView>
  </sheetViews>
  <sheetFormatPr baseColWidth="10" defaultColWidth="11.42578125" defaultRowHeight="12.75" x14ac:dyDescent="0.2"/>
  <cols>
    <col min="1" max="1" width="4.7109375" style="112" customWidth="1"/>
    <col min="2" max="2" width="14.7109375" style="112" customWidth="1"/>
    <col min="3" max="3" width="11.7109375" style="112" customWidth="1"/>
    <col min="4" max="6" width="13.7109375" style="112" customWidth="1"/>
    <col min="7" max="7" width="31.7109375" style="112" customWidth="1"/>
    <col min="8" max="10" width="15.7109375" style="112" customWidth="1"/>
    <col min="11" max="11" width="13.7109375" style="112" customWidth="1"/>
    <col min="12" max="13" width="7.7109375" style="112" customWidth="1"/>
    <col min="14" max="14" width="2.85546875" style="112" customWidth="1"/>
    <col min="15" max="16384" width="11.42578125" style="112"/>
  </cols>
  <sheetData>
    <row r="1" spans="1:14" x14ac:dyDescent="0.2">
      <c r="A1" s="27"/>
      <c r="B1" s="27"/>
      <c r="C1" s="27"/>
      <c r="D1" s="27"/>
      <c r="E1" s="20"/>
      <c r="F1" s="20"/>
      <c r="G1" s="14"/>
      <c r="H1" s="20"/>
      <c r="I1" s="20"/>
      <c r="J1" s="32"/>
      <c r="K1" s="32"/>
      <c r="L1" s="32"/>
      <c r="M1" s="32"/>
      <c r="N1" s="33"/>
    </row>
    <row r="2" spans="1:14" ht="15" x14ac:dyDescent="0.2">
      <c r="A2" s="27"/>
      <c r="B2" s="27"/>
      <c r="C2" s="27"/>
      <c r="D2" s="28"/>
      <c r="E2" s="20"/>
      <c r="F2" s="14"/>
      <c r="G2" s="20"/>
      <c r="H2" s="20"/>
      <c r="I2" s="33"/>
      <c r="J2" s="14"/>
      <c r="K2" s="20"/>
      <c r="L2" s="20"/>
      <c r="M2" s="183"/>
      <c r="N2" s="32"/>
    </row>
    <row r="3" spans="1:14" x14ac:dyDescent="0.2">
      <c r="A3" s="27"/>
      <c r="B3" s="27"/>
      <c r="C3" s="27"/>
      <c r="D3" s="27"/>
      <c r="E3" s="32"/>
      <c r="F3" s="20"/>
      <c r="G3" s="14"/>
      <c r="H3" s="20"/>
      <c r="I3" s="33"/>
      <c r="J3" s="288" t="s">
        <v>9</v>
      </c>
      <c r="K3" s="288"/>
      <c r="L3" s="288"/>
      <c r="M3" s="288"/>
      <c r="N3" s="33"/>
    </row>
    <row r="4" spans="1:14" x14ac:dyDescent="0.2">
      <c r="A4" s="27"/>
      <c r="B4" s="27"/>
      <c r="C4" s="27"/>
      <c r="D4" s="27"/>
      <c r="E4" s="27"/>
      <c r="F4" s="20"/>
      <c r="G4" s="14"/>
      <c r="H4" s="20"/>
      <c r="I4" s="20"/>
      <c r="J4" s="341" t="s">
        <v>10</v>
      </c>
      <c r="K4" s="341"/>
      <c r="L4" s="341"/>
      <c r="M4" s="341"/>
      <c r="N4" s="33"/>
    </row>
    <row r="5" spans="1:14" x14ac:dyDescent="0.2">
      <c r="A5" s="27"/>
      <c r="B5" s="27"/>
      <c r="C5" s="27"/>
      <c r="D5" s="27"/>
      <c r="E5" s="27"/>
      <c r="F5" s="20"/>
      <c r="G5" s="14"/>
      <c r="H5" s="20"/>
      <c r="I5" s="20"/>
      <c r="J5" s="182"/>
      <c r="K5" s="182"/>
      <c r="L5" s="182"/>
      <c r="M5" s="183"/>
      <c r="N5" s="33"/>
    </row>
    <row r="6" spans="1:14" ht="14.25" x14ac:dyDescent="0.2">
      <c r="A6" s="27"/>
      <c r="B6" s="27"/>
      <c r="C6" s="52" t="s">
        <v>47</v>
      </c>
      <c r="D6" s="27"/>
      <c r="E6" s="32"/>
      <c r="F6" s="33"/>
      <c r="G6" s="119"/>
      <c r="H6" s="33"/>
      <c r="I6" s="33"/>
      <c r="J6" s="101"/>
      <c r="K6" s="19"/>
      <c r="L6" s="30"/>
      <c r="M6" s="183"/>
      <c r="N6" s="33"/>
    </row>
    <row r="7" spans="1:14" ht="14.25" x14ac:dyDescent="0.2">
      <c r="A7" s="102" t="s">
        <v>11</v>
      </c>
      <c r="B7" s="102"/>
      <c r="C7" s="102"/>
      <c r="D7" s="102"/>
      <c r="E7" s="32"/>
      <c r="F7" s="33"/>
      <c r="G7" s="119"/>
      <c r="H7" s="33"/>
      <c r="I7" s="33"/>
      <c r="J7" s="288" t="s">
        <v>0</v>
      </c>
      <c r="K7" s="288"/>
      <c r="L7" s="288"/>
      <c r="M7" s="288"/>
      <c r="N7" s="33"/>
    </row>
    <row r="8" spans="1:14" ht="18" x14ac:dyDescent="0.25">
      <c r="A8" s="120" t="s">
        <v>182</v>
      </c>
      <c r="B8" s="120"/>
      <c r="C8" s="121"/>
      <c r="D8" s="121"/>
      <c r="E8" s="122"/>
      <c r="F8" s="27"/>
      <c r="G8" s="123"/>
      <c r="H8" s="124"/>
      <c r="I8" s="27"/>
      <c r="J8" s="344" t="s">
        <v>13</v>
      </c>
      <c r="K8" s="344"/>
      <c r="L8" s="344"/>
      <c r="M8" s="344"/>
      <c r="N8" s="33"/>
    </row>
    <row r="9" spans="1:14" ht="9.9499999999999993" customHeight="1" x14ac:dyDescent="0.25">
      <c r="A9" s="103"/>
      <c r="B9" s="103"/>
      <c r="C9" s="103"/>
      <c r="D9" s="122"/>
      <c r="E9" s="122"/>
      <c r="F9" s="27"/>
      <c r="G9" s="123"/>
      <c r="H9" s="124"/>
      <c r="I9" s="27"/>
      <c r="J9" s="34"/>
      <c r="K9" s="35"/>
      <c r="L9" s="36"/>
      <c r="M9" s="183"/>
      <c r="N9" s="33"/>
    </row>
    <row r="10" spans="1:14" ht="21.95" customHeight="1" x14ac:dyDescent="0.2">
      <c r="A10" s="281" t="s">
        <v>14</v>
      </c>
      <c r="B10" s="184" t="s">
        <v>15</v>
      </c>
      <c r="C10" s="279" t="s">
        <v>16</v>
      </c>
      <c r="D10" s="279" t="s">
        <v>17</v>
      </c>
      <c r="E10" s="279" t="s">
        <v>18</v>
      </c>
      <c r="F10" s="279" t="s">
        <v>19</v>
      </c>
      <c r="G10" s="279" t="s">
        <v>20</v>
      </c>
      <c r="H10" s="279" t="s">
        <v>48</v>
      </c>
      <c r="I10" s="279" t="s">
        <v>49</v>
      </c>
      <c r="J10" s="279" t="s">
        <v>50</v>
      </c>
      <c r="K10" s="279" t="s">
        <v>23</v>
      </c>
      <c r="L10" s="279" t="s">
        <v>24</v>
      </c>
      <c r="M10" s="279"/>
      <c r="N10" s="58"/>
    </row>
    <row r="11" spans="1:14" ht="21.95" customHeight="1" x14ac:dyDescent="0.2">
      <c r="A11" s="282"/>
      <c r="B11" s="180" t="s">
        <v>25</v>
      </c>
      <c r="C11" s="279"/>
      <c r="D11" s="279"/>
      <c r="E11" s="279"/>
      <c r="F11" s="279"/>
      <c r="G11" s="279"/>
      <c r="H11" s="279" t="s">
        <v>51</v>
      </c>
      <c r="I11" s="279" t="s">
        <v>51</v>
      </c>
      <c r="J11" s="279" t="s">
        <v>51</v>
      </c>
      <c r="K11" s="279"/>
      <c r="L11" s="180" t="s">
        <v>26</v>
      </c>
      <c r="M11" s="180" t="s">
        <v>27</v>
      </c>
      <c r="N11" s="58"/>
    </row>
    <row r="12" spans="1:14" ht="330" hidden="1" customHeight="1" thickBot="1" x14ac:dyDescent="0.25">
      <c r="A12" s="181">
        <v>1</v>
      </c>
      <c r="B12" s="107" t="s">
        <v>52</v>
      </c>
      <c r="C12" s="154" t="s">
        <v>29</v>
      </c>
      <c r="D12" s="108" t="s">
        <v>53</v>
      </c>
      <c r="E12" s="125" t="s">
        <v>45</v>
      </c>
      <c r="F12" s="125" t="s">
        <v>46</v>
      </c>
      <c r="G12" s="167" t="s">
        <v>54</v>
      </c>
      <c r="H12" s="126">
        <v>2800000</v>
      </c>
      <c r="I12" s="127">
        <v>1400000</v>
      </c>
      <c r="J12" s="127">
        <v>1400000</v>
      </c>
      <c r="K12" s="128"/>
      <c r="L12" s="111">
        <v>41275</v>
      </c>
      <c r="M12" s="111">
        <v>41609</v>
      </c>
      <c r="N12" s="58"/>
    </row>
    <row r="13" spans="1:14" s="134" customFormat="1" ht="13.5" hidden="1" thickBot="1" x14ac:dyDescent="0.25">
      <c r="A13" s="42"/>
      <c r="B13" s="43"/>
      <c r="C13" s="42"/>
      <c r="D13" s="43"/>
      <c r="E13" s="14"/>
      <c r="F13" s="14"/>
      <c r="G13" s="129" t="s">
        <v>30</v>
      </c>
      <c r="H13" s="130">
        <f>SUM(H12)</f>
        <v>2800000</v>
      </c>
      <c r="I13" s="130">
        <f>SUM(I12)</f>
        <v>1400000</v>
      </c>
      <c r="J13" s="130">
        <f>SUM(J12)</f>
        <v>1400000</v>
      </c>
      <c r="K13" s="131"/>
      <c r="L13" s="132"/>
      <c r="M13" s="132"/>
      <c r="N13" s="133"/>
    </row>
    <row r="14" spans="1:14" ht="27.75" customHeight="1" x14ac:dyDescent="0.2">
      <c r="A14" s="154">
        <v>1</v>
      </c>
      <c r="B14" s="293" t="s">
        <v>28</v>
      </c>
      <c r="C14" s="295" t="s">
        <v>29</v>
      </c>
      <c r="D14" s="356" t="s">
        <v>175</v>
      </c>
      <c r="E14" s="135" t="s">
        <v>45</v>
      </c>
      <c r="F14" s="135" t="s">
        <v>46</v>
      </c>
      <c r="G14" s="167" t="s">
        <v>56</v>
      </c>
      <c r="H14" s="136">
        <v>530000</v>
      </c>
      <c r="I14" s="137">
        <f>H14*0.5</f>
        <v>265000</v>
      </c>
      <c r="J14" s="137">
        <f>H14*0.5</f>
        <v>265000</v>
      </c>
      <c r="K14" s="128">
        <v>500000</v>
      </c>
      <c r="L14" s="140">
        <v>42370</v>
      </c>
      <c r="M14" s="141">
        <v>42735</v>
      </c>
    </row>
    <row r="15" spans="1:14" ht="30.75" customHeight="1" x14ac:dyDescent="0.2">
      <c r="A15" s="154">
        <v>2</v>
      </c>
      <c r="B15" s="337"/>
      <c r="C15" s="355"/>
      <c r="D15" s="357"/>
      <c r="E15" s="135" t="s">
        <v>45</v>
      </c>
      <c r="F15" s="135" t="s">
        <v>46</v>
      </c>
      <c r="G15" s="167" t="s">
        <v>57</v>
      </c>
      <c r="H15" s="136">
        <v>510000</v>
      </c>
      <c r="I15" s="137">
        <f t="shared" ref="I15:I17" si="0">H15*0.5</f>
        <v>255000</v>
      </c>
      <c r="J15" s="137">
        <f t="shared" ref="J15:J17" si="1">H15*0.5</f>
        <v>255000</v>
      </c>
      <c r="K15" s="128">
        <v>254</v>
      </c>
      <c r="L15" s="140">
        <v>42370</v>
      </c>
      <c r="M15" s="141">
        <v>42735</v>
      </c>
    </row>
    <row r="16" spans="1:14" ht="26.25" customHeight="1" x14ac:dyDescent="0.2">
      <c r="A16" s="154">
        <v>3</v>
      </c>
      <c r="B16" s="337"/>
      <c r="C16" s="355"/>
      <c r="D16" s="357"/>
      <c r="E16" s="135" t="s">
        <v>45</v>
      </c>
      <c r="F16" s="135" t="s">
        <v>46</v>
      </c>
      <c r="G16" s="167" t="s">
        <v>71</v>
      </c>
      <c r="H16" s="136">
        <v>720000</v>
      </c>
      <c r="I16" s="137">
        <f t="shared" si="0"/>
        <v>360000</v>
      </c>
      <c r="J16" s="137">
        <f t="shared" si="1"/>
        <v>360000</v>
      </c>
      <c r="K16" s="128">
        <v>600000</v>
      </c>
      <c r="L16" s="140">
        <v>42370</v>
      </c>
      <c r="M16" s="141">
        <v>42735</v>
      </c>
    </row>
    <row r="17" spans="1:13" ht="26.25" customHeight="1" thickBot="1" x14ac:dyDescent="0.25">
      <c r="A17" s="154">
        <v>4</v>
      </c>
      <c r="B17" s="294"/>
      <c r="C17" s="296"/>
      <c r="D17" s="358"/>
      <c r="E17" s="135" t="s">
        <v>45</v>
      </c>
      <c r="F17" s="135" t="s">
        <v>46</v>
      </c>
      <c r="G17" s="167" t="s">
        <v>58</v>
      </c>
      <c r="H17" s="136">
        <v>840000</v>
      </c>
      <c r="I17" s="137">
        <f t="shared" si="0"/>
        <v>420000</v>
      </c>
      <c r="J17" s="137">
        <f t="shared" si="1"/>
        <v>420000</v>
      </c>
      <c r="K17" s="128">
        <v>500000</v>
      </c>
      <c r="L17" s="140">
        <v>42370</v>
      </c>
      <c r="M17" s="141">
        <v>42735</v>
      </c>
    </row>
    <row r="18" spans="1:13" ht="15" customHeight="1" thickBot="1" x14ac:dyDescent="0.25">
      <c r="G18" s="70" t="s">
        <v>163</v>
      </c>
      <c r="H18" s="130">
        <f>SUM(H14:H17)</f>
        <v>2600000</v>
      </c>
      <c r="I18" s="130">
        <f>SUM(I14:I17)</f>
        <v>1300000</v>
      </c>
      <c r="J18" s="149">
        <f>SUM(J14:J17)</f>
        <v>1300000</v>
      </c>
      <c r="K18" s="138"/>
    </row>
    <row r="20" spans="1:13" x14ac:dyDescent="0.2">
      <c r="B20" s="114"/>
      <c r="H20" s="139"/>
    </row>
  </sheetData>
  <mergeCells count="18">
    <mergeCell ref="B14:B17"/>
    <mergeCell ref="C14:C17"/>
    <mergeCell ref="D14:D17"/>
    <mergeCell ref="J3:M3"/>
    <mergeCell ref="J4:M4"/>
    <mergeCell ref="J7:M7"/>
    <mergeCell ref="J8:M8"/>
    <mergeCell ref="G10:G11"/>
    <mergeCell ref="H10:H11"/>
    <mergeCell ref="I10:I11"/>
    <mergeCell ref="J10:J11"/>
    <mergeCell ref="K10:K11"/>
    <mergeCell ref="L10:M10"/>
    <mergeCell ref="A10:A11"/>
    <mergeCell ref="C10:C11"/>
    <mergeCell ref="D10:D11"/>
    <mergeCell ref="E10:E11"/>
    <mergeCell ref="F10:F11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&amp;N&amp;R28 DE FEBRERO DE 2017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29"/>
  <sheetViews>
    <sheetView topLeftCell="A4" workbookViewId="0">
      <selection activeCell="T17" sqref="T17"/>
    </sheetView>
  </sheetViews>
  <sheetFormatPr baseColWidth="10" defaultColWidth="11.42578125" defaultRowHeight="10.5" x14ac:dyDescent="0.15"/>
  <cols>
    <col min="1" max="1" width="4.7109375" style="89" customWidth="1"/>
    <col min="2" max="2" width="13.7109375" style="92" customWidth="1"/>
    <col min="3" max="3" width="11.7109375" style="89" customWidth="1"/>
    <col min="4" max="6" width="13.7109375" style="89" customWidth="1"/>
    <col min="7" max="7" width="31.7109375" style="89" customWidth="1"/>
    <col min="8" max="10" width="15.7109375" style="93" customWidth="1"/>
    <col min="11" max="11" width="13.7109375" style="93" customWidth="1"/>
    <col min="12" max="13" width="7.7109375" style="93" customWidth="1"/>
    <col min="14" max="14" width="2.28515625" style="89" customWidth="1"/>
    <col min="15" max="19" width="0" style="89" hidden="1" customWidth="1"/>
    <col min="20" max="16384" width="11.42578125" style="89"/>
  </cols>
  <sheetData>
    <row r="1" spans="1:13" s="78" customFormat="1" ht="15" x14ac:dyDescent="0.2">
      <c r="A1" s="73"/>
      <c r="B1" s="74"/>
      <c r="C1" s="73"/>
      <c r="D1" s="73"/>
      <c r="E1" s="75"/>
      <c r="F1" s="75"/>
      <c r="G1" s="75"/>
      <c r="H1" s="74"/>
      <c r="I1" s="74"/>
      <c r="J1" s="76"/>
      <c r="K1" s="76"/>
      <c r="L1" s="76"/>
      <c r="M1" s="77"/>
    </row>
    <row r="2" spans="1:13" s="78" customFormat="1" ht="15" x14ac:dyDescent="0.2">
      <c r="A2" s="73"/>
      <c r="B2" s="74"/>
      <c r="C2" s="73"/>
      <c r="D2" s="73"/>
      <c r="E2" s="75"/>
      <c r="F2" s="75"/>
      <c r="G2" s="75"/>
      <c r="H2" s="74"/>
      <c r="I2" s="74"/>
      <c r="J2" s="143"/>
      <c r="K2" s="143"/>
      <c r="L2" s="143"/>
      <c r="M2" s="143"/>
    </row>
    <row r="3" spans="1:13" s="78" customFormat="1" ht="15" x14ac:dyDescent="0.15">
      <c r="A3" s="73"/>
      <c r="B3" s="74"/>
      <c r="C3" s="73"/>
      <c r="D3" s="79"/>
      <c r="E3" s="79"/>
      <c r="F3" s="79"/>
      <c r="G3" s="79"/>
      <c r="H3" s="80"/>
      <c r="I3" s="80"/>
      <c r="J3" s="288" t="s">
        <v>9</v>
      </c>
      <c r="K3" s="288"/>
      <c r="L3" s="288"/>
      <c r="M3" s="288"/>
    </row>
    <row r="4" spans="1:13" s="78" customFormat="1" ht="12" customHeight="1" x14ac:dyDescent="0.15">
      <c r="A4" s="73"/>
      <c r="B4" s="74"/>
      <c r="C4" s="73"/>
      <c r="D4" s="73"/>
      <c r="E4" s="73"/>
      <c r="F4" s="75"/>
      <c r="G4" s="75"/>
      <c r="H4" s="76"/>
      <c r="I4" s="76"/>
      <c r="J4" s="76"/>
      <c r="K4" s="32"/>
      <c r="L4" s="32"/>
      <c r="M4" s="51" t="s">
        <v>10</v>
      </c>
    </row>
    <row r="5" spans="1:13" s="78" customFormat="1" ht="12.75" x14ac:dyDescent="0.15">
      <c r="A5" s="73"/>
      <c r="B5" s="74"/>
      <c r="C5" s="73"/>
      <c r="D5" s="73"/>
      <c r="E5" s="73"/>
      <c r="F5" s="75"/>
      <c r="G5" s="75"/>
      <c r="H5" s="74"/>
      <c r="I5" s="74"/>
      <c r="J5" s="81"/>
      <c r="K5" s="82"/>
      <c r="L5" s="83"/>
      <c r="M5" s="83"/>
    </row>
    <row r="6" spans="1:13" s="78" customFormat="1" ht="12.75" x14ac:dyDescent="0.15">
      <c r="A6" s="73"/>
      <c r="B6" s="74"/>
      <c r="C6" s="73"/>
      <c r="D6" s="73"/>
      <c r="E6" s="73"/>
      <c r="F6" s="75"/>
      <c r="G6" s="75"/>
      <c r="H6" s="74"/>
      <c r="I6" s="74"/>
      <c r="J6" s="81"/>
      <c r="K6" s="82"/>
      <c r="L6" s="83"/>
      <c r="M6" s="83"/>
    </row>
    <row r="7" spans="1:13" s="78" customFormat="1" ht="14.25" x14ac:dyDescent="0.15">
      <c r="A7" s="320" t="s">
        <v>11</v>
      </c>
      <c r="B7" s="320"/>
      <c r="C7" s="320"/>
      <c r="D7" s="320"/>
      <c r="E7" s="320"/>
      <c r="F7" s="320"/>
      <c r="G7" s="73"/>
      <c r="H7" s="76"/>
      <c r="I7" s="76"/>
      <c r="J7" s="288" t="s">
        <v>12</v>
      </c>
      <c r="K7" s="288"/>
      <c r="L7" s="288"/>
      <c r="M7" s="288"/>
    </row>
    <row r="8" spans="1:13" s="78" customFormat="1" ht="14.25" x14ac:dyDescent="0.2">
      <c r="A8" s="321" t="s">
        <v>192</v>
      </c>
      <c r="B8" s="321"/>
      <c r="C8" s="321"/>
      <c r="D8" s="321"/>
      <c r="E8" s="321"/>
      <c r="F8" s="321"/>
      <c r="G8" s="321"/>
      <c r="H8" s="84"/>
      <c r="I8" s="84"/>
      <c r="J8" s="84"/>
      <c r="K8" s="85"/>
      <c r="L8" s="85"/>
      <c r="M8" s="51" t="s">
        <v>13</v>
      </c>
    </row>
    <row r="9" spans="1:13" ht="15" x14ac:dyDescent="0.15">
      <c r="A9" s="322"/>
      <c r="B9" s="322"/>
      <c r="C9" s="322"/>
      <c r="D9" s="322"/>
      <c r="E9" s="322"/>
      <c r="F9" s="322"/>
      <c r="G9" s="322"/>
      <c r="H9" s="216"/>
      <c r="I9" s="216"/>
      <c r="J9" s="87"/>
      <c r="K9" s="87"/>
      <c r="L9" s="87"/>
      <c r="M9" s="88"/>
    </row>
    <row r="10" spans="1:13" s="90" customFormat="1" ht="20.25" customHeight="1" x14ac:dyDescent="0.15">
      <c r="A10" s="284" t="s">
        <v>14</v>
      </c>
      <c r="B10" s="184" t="s">
        <v>15</v>
      </c>
      <c r="C10" s="283" t="s">
        <v>16</v>
      </c>
      <c r="D10" s="283" t="s">
        <v>17</v>
      </c>
      <c r="E10" s="283" t="s">
        <v>18</v>
      </c>
      <c r="F10" s="283" t="s">
        <v>19</v>
      </c>
      <c r="G10" s="283" t="s">
        <v>20</v>
      </c>
      <c r="H10" s="284" t="s">
        <v>42</v>
      </c>
      <c r="I10" s="283" t="s">
        <v>32</v>
      </c>
      <c r="J10" s="283" t="s">
        <v>33</v>
      </c>
      <c r="K10" s="283" t="s">
        <v>23</v>
      </c>
      <c r="L10" s="283" t="s">
        <v>24</v>
      </c>
      <c r="M10" s="283"/>
    </row>
    <row r="11" spans="1:13" s="90" customFormat="1" ht="16.5" customHeight="1" x14ac:dyDescent="0.15">
      <c r="A11" s="323"/>
      <c r="B11" s="210" t="s">
        <v>25</v>
      </c>
      <c r="C11" s="284"/>
      <c r="D11" s="284"/>
      <c r="E11" s="284"/>
      <c r="F11" s="284"/>
      <c r="G11" s="284"/>
      <c r="H11" s="323"/>
      <c r="I11" s="284"/>
      <c r="J11" s="284"/>
      <c r="K11" s="284"/>
      <c r="L11" s="210" t="s">
        <v>26</v>
      </c>
      <c r="M11" s="210" t="s">
        <v>27</v>
      </c>
    </row>
    <row r="12" spans="1:13" s="90" customFormat="1" ht="14.25" customHeight="1" x14ac:dyDescent="0.15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</row>
    <row r="13" spans="1:13" s="90" customFormat="1" ht="112.5" x14ac:dyDescent="0.15">
      <c r="A13" s="223">
        <v>1</v>
      </c>
      <c r="B13" s="222" t="s">
        <v>28</v>
      </c>
      <c r="C13" s="187" t="s">
        <v>29</v>
      </c>
      <c r="D13" s="188" t="s">
        <v>174</v>
      </c>
      <c r="E13" s="212" t="s">
        <v>112</v>
      </c>
      <c r="F13" s="212" t="s">
        <v>112</v>
      </c>
      <c r="G13" s="224" t="s">
        <v>164</v>
      </c>
      <c r="H13" s="214">
        <v>330000</v>
      </c>
      <c r="I13" s="213">
        <v>0</v>
      </c>
      <c r="J13" s="213">
        <f>H13</f>
        <v>330000</v>
      </c>
      <c r="K13" s="147">
        <v>2527</v>
      </c>
      <c r="L13" s="140">
        <v>42370</v>
      </c>
      <c r="M13" s="140">
        <v>42551</v>
      </c>
    </row>
    <row r="14" spans="1:13" s="90" customFormat="1" ht="17.25" customHeight="1" x14ac:dyDescent="0.15">
      <c r="A14" s="327">
        <v>2</v>
      </c>
      <c r="B14" s="293" t="s">
        <v>28</v>
      </c>
      <c r="C14" s="335" t="s">
        <v>29</v>
      </c>
      <c r="D14" s="291" t="s">
        <v>174</v>
      </c>
      <c r="E14" s="364" t="s">
        <v>112</v>
      </c>
      <c r="F14" s="219" t="s">
        <v>109</v>
      </c>
      <c r="G14" s="312" t="s">
        <v>150</v>
      </c>
      <c r="H14" s="315">
        <v>198000</v>
      </c>
      <c r="I14" s="316">
        <v>0</v>
      </c>
      <c r="J14" s="316">
        <v>198000</v>
      </c>
      <c r="K14" s="368">
        <v>288</v>
      </c>
      <c r="L14" s="297">
        <v>42370</v>
      </c>
      <c r="M14" s="297">
        <v>42551</v>
      </c>
    </row>
    <row r="15" spans="1:13" s="90" customFormat="1" ht="18.75" customHeight="1" x14ac:dyDescent="0.15">
      <c r="A15" s="329"/>
      <c r="B15" s="337"/>
      <c r="C15" s="338"/>
      <c r="D15" s="339"/>
      <c r="E15" s="365"/>
      <c r="F15" s="219" t="s">
        <v>110</v>
      </c>
      <c r="G15" s="312"/>
      <c r="H15" s="315"/>
      <c r="I15" s="316"/>
      <c r="J15" s="316"/>
      <c r="K15" s="369"/>
      <c r="L15" s="298"/>
      <c r="M15" s="298"/>
    </row>
    <row r="16" spans="1:13" s="90" customFormat="1" ht="26.25" customHeight="1" x14ac:dyDescent="0.15">
      <c r="A16" s="328"/>
      <c r="B16" s="294"/>
      <c r="C16" s="336"/>
      <c r="D16" s="292"/>
      <c r="E16" s="366"/>
      <c r="F16" s="219" t="s">
        <v>111</v>
      </c>
      <c r="G16" s="312"/>
      <c r="H16" s="315"/>
      <c r="I16" s="316"/>
      <c r="J16" s="316"/>
      <c r="K16" s="370"/>
      <c r="L16" s="340"/>
      <c r="M16" s="340"/>
    </row>
    <row r="17" spans="1:20" s="90" customFormat="1" ht="48.75" customHeight="1" x14ac:dyDescent="0.15">
      <c r="A17" s="218">
        <v>3</v>
      </c>
      <c r="B17" s="222" t="s">
        <v>28</v>
      </c>
      <c r="C17" s="187" t="s">
        <v>29</v>
      </c>
      <c r="D17" s="188" t="s">
        <v>174</v>
      </c>
      <c r="E17" s="212" t="s">
        <v>112</v>
      </c>
      <c r="F17" s="219" t="s">
        <v>151</v>
      </c>
      <c r="G17" s="211" t="s">
        <v>152</v>
      </c>
      <c r="H17" s="214">
        <v>232240</v>
      </c>
      <c r="I17" s="215">
        <v>0</v>
      </c>
      <c r="J17" s="215">
        <f>H17</f>
        <v>232240</v>
      </c>
      <c r="K17" s="147">
        <v>261</v>
      </c>
      <c r="L17" s="140">
        <v>42370</v>
      </c>
      <c r="M17" s="140">
        <v>42551</v>
      </c>
    </row>
    <row r="18" spans="1:20" s="90" customFormat="1" ht="31.5" customHeight="1" x14ac:dyDescent="0.15">
      <c r="A18" s="327">
        <v>4</v>
      </c>
      <c r="B18" s="293" t="s">
        <v>28</v>
      </c>
      <c r="C18" s="335" t="s">
        <v>29</v>
      </c>
      <c r="D18" s="291" t="s">
        <v>174</v>
      </c>
      <c r="E18" s="364" t="s">
        <v>112</v>
      </c>
      <c r="F18" s="219" t="s">
        <v>153</v>
      </c>
      <c r="G18" s="301" t="s">
        <v>156</v>
      </c>
      <c r="H18" s="299">
        <v>295420</v>
      </c>
      <c r="I18" s="359">
        <v>0</v>
      </c>
      <c r="J18" s="359">
        <f>H18</f>
        <v>295420</v>
      </c>
      <c r="K18" s="368">
        <v>560</v>
      </c>
      <c r="L18" s="297">
        <v>42370</v>
      </c>
      <c r="M18" s="297">
        <v>42551</v>
      </c>
    </row>
    <row r="19" spans="1:20" s="90" customFormat="1" ht="21.75" customHeight="1" x14ac:dyDescent="0.15">
      <c r="A19" s="329"/>
      <c r="B19" s="337"/>
      <c r="C19" s="338"/>
      <c r="D19" s="339"/>
      <c r="E19" s="365"/>
      <c r="F19" s="219" t="s">
        <v>154</v>
      </c>
      <c r="G19" s="302"/>
      <c r="H19" s="300"/>
      <c r="I19" s="360"/>
      <c r="J19" s="360"/>
      <c r="K19" s="369"/>
      <c r="L19" s="298"/>
      <c r="M19" s="298"/>
    </row>
    <row r="20" spans="1:20" s="90" customFormat="1" ht="31.5" customHeight="1" x14ac:dyDescent="0.15">
      <c r="A20" s="328"/>
      <c r="B20" s="294"/>
      <c r="C20" s="336"/>
      <c r="D20" s="292"/>
      <c r="E20" s="366"/>
      <c r="F20" s="219" t="s">
        <v>155</v>
      </c>
      <c r="G20" s="362"/>
      <c r="H20" s="363"/>
      <c r="I20" s="361"/>
      <c r="J20" s="361"/>
      <c r="K20" s="370"/>
      <c r="L20" s="340"/>
      <c r="M20" s="340"/>
    </row>
    <row r="21" spans="1:20" s="90" customFormat="1" ht="45.75" customHeight="1" x14ac:dyDescent="0.15">
      <c r="A21" s="327">
        <v>5</v>
      </c>
      <c r="B21" s="293" t="s">
        <v>28</v>
      </c>
      <c r="C21" s="335" t="s">
        <v>29</v>
      </c>
      <c r="D21" s="291" t="s">
        <v>174</v>
      </c>
      <c r="E21" s="364" t="s">
        <v>157</v>
      </c>
      <c r="F21" s="212" t="s">
        <v>158</v>
      </c>
      <c r="G21" s="301" t="s">
        <v>165</v>
      </c>
      <c r="H21" s="299">
        <v>1300000</v>
      </c>
      <c r="I21" s="334">
        <v>0</v>
      </c>
      <c r="J21" s="334">
        <v>1300000</v>
      </c>
      <c r="K21" s="368">
        <v>520</v>
      </c>
      <c r="L21" s="297">
        <v>42370</v>
      </c>
      <c r="M21" s="297">
        <v>42612</v>
      </c>
    </row>
    <row r="22" spans="1:20" s="90" customFormat="1" ht="45" customHeight="1" x14ac:dyDescent="0.15">
      <c r="A22" s="328"/>
      <c r="B22" s="294"/>
      <c r="C22" s="336"/>
      <c r="D22" s="292"/>
      <c r="E22" s="366"/>
      <c r="F22" s="212" t="s">
        <v>159</v>
      </c>
      <c r="G22" s="362"/>
      <c r="H22" s="363"/>
      <c r="I22" s="367"/>
      <c r="J22" s="367"/>
      <c r="K22" s="370"/>
      <c r="L22" s="340"/>
      <c r="M22" s="340"/>
      <c r="T22" s="238"/>
    </row>
    <row r="23" spans="1:20" s="90" customFormat="1" ht="51.75" customHeight="1" x14ac:dyDescent="0.15">
      <c r="A23" s="170">
        <v>6</v>
      </c>
      <c r="B23" s="222" t="s">
        <v>28</v>
      </c>
      <c r="C23" s="187" t="s">
        <v>29</v>
      </c>
      <c r="D23" s="188" t="s">
        <v>174</v>
      </c>
      <c r="E23" s="212" t="s">
        <v>115</v>
      </c>
      <c r="F23" s="212" t="s">
        <v>116</v>
      </c>
      <c r="G23" s="65" t="s">
        <v>160</v>
      </c>
      <c r="H23" s="231">
        <v>250000</v>
      </c>
      <c r="I23" s="213">
        <v>0</v>
      </c>
      <c r="J23" s="213">
        <v>250000</v>
      </c>
      <c r="K23" s="147">
        <v>109</v>
      </c>
      <c r="L23" s="140">
        <v>42370</v>
      </c>
      <c r="M23" s="140">
        <v>42551</v>
      </c>
    </row>
    <row r="24" spans="1:20" s="90" customFormat="1" ht="54" customHeight="1" thickBot="1" x14ac:dyDescent="0.2">
      <c r="A24" s="170">
        <v>7</v>
      </c>
      <c r="B24" s="243" t="s">
        <v>28</v>
      </c>
      <c r="C24" s="187" t="s">
        <v>29</v>
      </c>
      <c r="D24" s="188" t="s">
        <v>174</v>
      </c>
      <c r="E24" s="242" t="s">
        <v>161</v>
      </c>
      <c r="F24" s="242" t="s">
        <v>161</v>
      </c>
      <c r="G24" s="65" t="s">
        <v>162</v>
      </c>
      <c r="H24" s="231">
        <v>260000</v>
      </c>
      <c r="I24" s="213">
        <v>0</v>
      </c>
      <c r="J24" s="213">
        <v>260000</v>
      </c>
      <c r="K24" s="147">
        <v>7244</v>
      </c>
      <c r="L24" s="140">
        <v>42370</v>
      </c>
      <c r="M24" s="140">
        <v>42551</v>
      </c>
    </row>
    <row r="25" spans="1:20" s="90" customFormat="1" ht="15" customHeight="1" thickBot="1" x14ac:dyDescent="0.2">
      <c r="A25" s="217"/>
      <c r="B25" s="43"/>
      <c r="C25" s="194"/>
      <c r="D25" s="68"/>
      <c r="E25" s="195"/>
      <c r="F25" s="195"/>
      <c r="G25" s="198" t="s">
        <v>163</v>
      </c>
      <c r="H25" s="153">
        <f>SUM(H13:H24)</f>
        <v>2865660</v>
      </c>
      <c r="I25" s="153">
        <f t="shared" ref="I25:J25" si="0">SUM(I13:I24)</f>
        <v>0</v>
      </c>
      <c r="J25" s="153">
        <f t="shared" si="0"/>
        <v>2865660</v>
      </c>
      <c r="K25" s="226">
        <f>SUM(K13:K24)</f>
        <v>11509</v>
      </c>
      <c r="L25" s="69"/>
      <c r="M25" s="69"/>
    </row>
    <row r="27" spans="1:20" x14ac:dyDescent="0.15">
      <c r="H27" s="151"/>
      <c r="I27" s="151"/>
      <c r="J27" s="151"/>
    </row>
    <row r="28" spans="1:20" x14ac:dyDescent="0.15">
      <c r="H28" s="142"/>
      <c r="I28" s="142"/>
      <c r="J28" s="142"/>
    </row>
    <row r="29" spans="1:20" x14ac:dyDescent="0.15">
      <c r="H29" s="142"/>
      <c r="I29" s="142"/>
      <c r="J29" s="142"/>
    </row>
  </sheetData>
  <mergeCells count="54">
    <mergeCell ref="A9:G9"/>
    <mergeCell ref="J3:M3"/>
    <mergeCell ref="A7:F7"/>
    <mergeCell ref="J7:M7"/>
    <mergeCell ref="A8:D8"/>
    <mergeCell ref="E8:G8"/>
    <mergeCell ref="A12:M12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  <mergeCell ref="L14:L16"/>
    <mergeCell ref="M14:M16"/>
    <mergeCell ref="B21:B22"/>
    <mergeCell ref="C21:C22"/>
    <mergeCell ref="D21:D22"/>
    <mergeCell ref="E21:E22"/>
    <mergeCell ref="G14:G16"/>
    <mergeCell ref="G21:G22"/>
    <mergeCell ref="H21:H22"/>
    <mergeCell ref="I21:I22"/>
    <mergeCell ref="J21:J22"/>
    <mergeCell ref="K14:K16"/>
    <mergeCell ref="K18:K20"/>
    <mergeCell ref="K21:K22"/>
    <mergeCell ref="E18:E20"/>
    <mergeCell ref="B18:B20"/>
    <mergeCell ref="H14:H16"/>
    <mergeCell ref="I14:I16"/>
    <mergeCell ref="J14:J16"/>
    <mergeCell ref="A21:A22"/>
    <mergeCell ref="C18:C20"/>
    <mergeCell ref="D18:D20"/>
    <mergeCell ref="G18:G20"/>
    <mergeCell ref="H18:H20"/>
    <mergeCell ref="I18:I20"/>
    <mergeCell ref="A14:A16"/>
    <mergeCell ref="B14:B16"/>
    <mergeCell ref="C14:C16"/>
    <mergeCell ref="D14:D16"/>
    <mergeCell ref="E14:E16"/>
    <mergeCell ref="L18:L20"/>
    <mergeCell ref="M18:M20"/>
    <mergeCell ref="L21:L22"/>
    <mergeCell ref="M21:M22"/>
    <mergeCell ref="A18:A20"/>
    <mergeCell ref="J18:J2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&amp;N&amp;R28 DE FEBRERO DE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RESUMEN </vt:lpstr>
      <vt:lpstr>APAUR (Ubano)</vt:lpstr>
      <vt:lpstr>(APARURAL (Rural)</vt:lpstr>
      <vt:lpstr>Estudios y Proyectos</vt:lpstr>
      <vt:lpstr>Agua Limpia </vt:lpstr>
      <vt:lpstr>Cultura del Agua </vt:lpstr>
      <vt:lpstr>FONDEN (Huracan Patricia)</vt:lpstr>
      <vt:lpstr>'(APARURAL (Rural)'!Área_de_impresión</vt:lpstr>
      <vt:lpstr>'Agua Limpia '!Área_de_impresión</vt:lpstr>
      <vt:lpstr>'APAUR (Ubano)'!Área_de_impresión</vt:lpstr>
      <vt:lpstr>'Cultura del Agua '!Área_de_impresión</vt:lpstr>
      <vt:lpstr>'Estudios y Proyectos'!Área_de_impresión</vt:lpstr>
      <vt:lpstr>'FONDEN (Huracan Patricia)'!Área_de_impresión</vt:lpstr>
      <vt:lpstr>'(APARURAL (Rural)'!Títulos_a_imprimir</vt:lpstr>
      <vt:lpstr>'APAUR (Ubano)'!Títulos_a_imprimir</vt:lpstr>
      <vt:lpstr>'Estudios y Proyectos'!Títulos_a_imprimir</vt:lpstr>
      <vt:lpstr>'FONDEN (Huracan Patricia)'!Títulos_a_imprimir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dcastaneda</dc:creator>
  <cp:lastModifiedBy>Laura Nayerli Pacheco Casillas</cp:lastModifiedBy>
  <cp:lastPrinted>2017-02-27T17:32:49Z</cp:lastPrinted>
  <dcterms:created xsi:type="dcterms:W3CDTF">2015-02-20T19:14:16Z</dcterms:created>
  <dcterms:modified xsi:type="dcterms:W3CDTF">2017-06-27T21:05:59Z</dcterms:modified>
</cp:coreProperties>
</file>