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pacheco\Desktop\Archivos para pagina de Transparencia\"/>
    </mc:Choice>
  </mc:AlternateContent>
  <bookViews>
    <workbookView xWindow="240" yWindow="75" windowWidth="18855" windowHeight="7140" activeTab="6"/>
  </bookViews>
  <sheets>
    <sheet name="RESUMEN " sheetId="1" r:id="rId1"/>
    <sheet name="APAZU  " sheetId="4" r:id="rId2"/>
    <sheet name="PROSSAPYS" sheetId="5" r:id="rId3"/>
    <sheet name="PROME " sheetId="10" r:id="rId4"/>
    <sheet name="ESTUDIOS Y PROYECTOS " sheetId="11" r:id="rId5"/>
    <sheet name="AGUA LIMPIA " sheetId="6" r:id="rId6"/>
    <sheet name="CULTURA DEL AGUA  " sheetId="7" r:id="rId7"/>
    <sheet name="Abastecimiento ZCG   (2)" sheetId="13" r:id="rId8"/>
  </sheets>
  <externalReferences>
    <externalReference r:id="rId9"/>
  </externalReferences>
  <definedNames>
    <definedName name="_xlnm._FilterDatabase" localSheetId="1" hidden="1">'APAZU  '!$A$13:$N$14</definedName>
    <definedName name="_xlnm.Print_Area" localSheetId="7">'Abastecimiento ZCG   (2)'!$A$1:$M$34</definedName>
    <definedName name="_xlnm.Print_Area" localSheetId="5">'AGUA LIMPIA '!$A$1:$M$22</definedName>
    <definedName name="_xlnm.Print_Area" localSheetId="1">'APAZU  '!$A$1:$M$59</definedName>
    <definedName name="_xlnm.Print_Area" localSheetId="6">'CULTURA DEL AGUA  '!$A$1:$M$22</definedName>
    <definedName name="_xlnm.Print_Area" localSheetId="4">'ESTUDIOS Y PROYECTOS '!$A$1:$M$32</definedName>
    <definedName name="_xlnm.Print_Area" localSheetId="3">'PROME '!$A$1:$M$23</definedName>
    <definedName name="_xlnm.Print_Area" localSheetId="2">PROSSAPYS!$A$1:$M$57</definedName>
    <definedName name="_xlnm.Print_Titles" localSheetId="7">'Abastecimiento ZCG   (2)'!$1:$11</definedName>
    <definedName name="_xlnm.Print_Titles" localSheetId="1">'APAZU  '!$1:$11</definedName>
    <definedName name="_xlnm.Print_Titles" localSheetId="4">'ESTUDIOS Y PROYECTOS '!$1:$11</definedName>
    <definedName name="_xlnm.Print_Titles" localSheetId="3">'PROME '!$1:$11</definedName>
    <definedName name="_xlnm.Print_Titles" localSheetId="2">PROSSAPYS!$1:$11</definedName>
  </definedNames>
  <calcPr calcId="152511"/>
</workbook>
</file>

<file path=xl/calcChain.xml><?xml version="1.0" encoding="utf-8"?>
<calcChain xmlns="http://schemas.openxmlformats.org/spreadsheetml/2006/main">
  <c r="N14" i="11" l="1"/>
  <c r="H17" i="6" l="1"/>
  <c r="H16" i="6"/>
  <c r="I16" i="7" l="1"/>
  <c r="I19" i="7"/>
  <c r="J19" i="7"/>
  <c r="I20" i="7"/>
  <c r="J20" i="7"/>
  <c r="J27" i="13" l="1"/>
  <c r="H13" i="13" l="1"/>
  <c r="I32" i="11" l="1"/>
  <c r="H32" i="11"/>
  <c r="J31" i="11"/>
  <c r="J21" i="13"/>
  <c r="J20" i="13"/>
  <c r="J19" i="13"/>
  <c r="J18" i="13"/>
  <c r="B16" i="1" l="1"/>
  <c r="J16" i="13"/>
  <c r="J17" i="13"/>
  <c r="J22" i="13"/>
  <c r="J23" i="13"/>
  <c r="J24" i="13"/>
  <c r="J25" i="13"/>
  <c r="J26" i="13"/>
  <c r="J14" i="13"/>
  <c r="I28" i="13"/>
  <c r="I14" i="13"/>
  <c r="H28" i="13"/>
  <c r="H14" i="13"/>
  <c r="K14" i="13"/>
  <c r="K21" i="7"/>
  <c r="F15" i="1" s="1"/>
  <c r="C13" i="1"/>
  <c r="J26" i="11"/>
  <c r="J27" i="11"/>
  <c r="J28" i="11"/>
  <c r="J29" i="11"/>
  <c r="J30" i="11"/>
  <c r="J25" i="11"/>
  <c r="J24" i="11"/>
  <c r="I13" i="5"/>
  <c r="H68" i="4"/>
  <c r="K48" i="4"/>
  <c r="K52" i="5"/>
  <c r="K42" i="5"/>
  <c r="B11" i="1"/>
  <c r="H48" i="4"/>
  <c r="B10" i="1"/>
  <c r="K55" i="4"/>
  <c r="J48" i="4"/>
  <c r="I48" i="4"/>
  <c r="H52" i="5"/>
  <c r="J51" i="5"/>
  <c r="I51" i="5"/>
  <c r="J45" i="5"/>
  <c r="I45" i="5"/>
  <c r="J44" i="5"/>
  <c r="I44" i="5"/>
  <c r="J19" i="5"/>
  <c r="H42" i="5"/>
  <c r="J32" i="5"/>
  <c r="I32" i="5"/>
  <c r="J31" i="5"/>
  <c r="I31" i="5"/>
  <c r="J21" i="5"/>
  <c r="I21" i="5"/>
  <c r="I19" i="5"/>
  <c r="J18" i="5"/>
  <c r="I18" i="5"/>
  <c r="J17" i="5"/>
  <c r="I17" i="5"/>
  <c r="J16" i="5"/>
  <c r="I16" i="5"/>
  <c r="J13" i="5"/>
  <c r="H55" i="4"/>
  <c r="J23" i="11"/>
  <c r="J22" i="11"/>
  <c r="J21" i="11"/>
  <c r="J15" i="11"/>
  <c r="J46" i="5"/>
  <c r="J47" i="5"/>
  <c r="J48" i="5"/>
  <c r="J49" i="5"/>
  <c r="J50" i="5"/>
  <c r="J22" i="5"/>
  <c r="J23" i="5"/>
  <c r="J28" i="5"/>
  <c r="J29" i="5"/>
  <c r="J33" i="5"/>
  <c r="J34" i="5"/>
  <c r="J37" i="5"/>
  <c r="J38" i="5"/>
  <c r="J39" i="5"/>
  <c r="J41" i="5"/>
  <c r="J12" i="11"/>
  <c r="J13" i="11"/>
  <c r="J14" i="11"/>
  <c r="J16" i="11"/>
  <c r="J17" i="11"/>
  <c r="J18" i="11"/>
  <c r="J19" i="11"/>
  <c r="J20" i="11"/>
  <c r="J14" i="6"/>
  <c r="J15" i="6"/>
  <c r="J18" i="6"/>
  <c r="I14" i="6"/>
  <c r="I15" i="6"/>
  <c r="I18" i="6"/>
  <c r="H22" i="6"/>
  <c r="C14" i="1" s="1"/>
  <c r="J20" i="10"/>
  <c r="K32" i="11"/>
  <c r="B12" i="1"/>
  <c r="K20" i="10"/>
  <c r="F12" i="1" s="1"/>
  <c r="I20" i="10"/>
  <c r="D12" i="1" s="1"/>
  <c r="H20" i="10"/>
  <c r="C12" i="1" s="1"/>
  <c r="K38" i="4"/>
  <c r="I33" i="5"/>
  <c r="H38" i="4"/>
  <c r="B15" i="1"/>
  <c r="H21" i="7"/>
  <c r="C15" i="1" s="1"/>
  <c r="J13" i="7"/>
  <c r="I13" i="7"/>
  <c r="H13" i="7"/>
  <c r="K22" i="6"/>
  <c r="I50" i="5"/>
  <c r="I49" i="5"/>
  <c r="I48" i="5"/>
  <c r="I47" i="5"/>
  <c r="I46" i="5"/>
  <c r="I41" i="5"/>
  <c r="I39" i="5"/>
  <c r="I38" i="5"/>
  <c r="I37" i="5"/>
  <c r="I34" i="5"/>
  <c r="I29" i="5"/>
  <c r="I28" i="5"/>
  <c r="I23" i="5"/>
  <c r="I22" i="5"/>
  <c r="K59" i="4"/>
  <c r="B14" i="1"/>
  <c r="I38" i="4"/>
  <c r="I55" i="4"/>
  <c r="J55" i="4"/>
  <c r="J38" i="4"/>
  <c r="E12" i="1" l="1"/>
  <c r="H57" i="5"/>
  <c r="K56" i="4"/>
  <c r="F10" i="1" s="1"/>
  <c r="J32" i="11"/>
  <c r="J22" i="6"/>
  <c r="E14" i="1" s="1"/>
  <c r="I21" i="7"/>
  <c r="D15" i="1" s="1"/>
  <c r="J21" i="7"/>
  <c r="E15" i="1" s="1"/>
  <c r="I22" i="6"/>
  <c r="D14" i="1" s="1"/>
  <c r="E13" i="1"/>
  <c r="B17" i="1"/>
  <c r="H59" i="4"/>
  <c r="J59" i="4"/>
  <c r="E10" i="1" s="1"/>
  <c r="I59" i="4"/>
  <c r="D10" i="1" s="1"/>
  <c r="I52" i="5"/>
  <c r="J52" i="5"/>
  <c r="K53" i="5"/>
  <c r="F11" i="1" s="1"/>
  <c r="C11" i="1"/>
  <c r="I42" i="5"/>
  <c r="J42" i="5"/>
  <c r="J28" i="13"/>
  <c r="J29" i="13" s="1"/>
  <c r="I29" i="13"/>
  <c r="D16" i="1" s="1"/>
  <c r="H29" i="13"/>
  <c r="C16" i="1" s="1"/>
  <c r="J57" i="5" l="1"/>
  <c r="E11" i="1" s="1"/>
  <c r="I57" i="5"/>
  <c r="E16" i="1"/>
  <c r="C10" i="1"/>
  <c r="C17" i="1" s="1"/>
  <c r="E17" i="1" l="1"/>
  <c r="D11" i="1"/>
  <c r="D17" i="1" s="1"/>
</calcChain>
</file>

<file path=xl/sharedStrings.xml><?xml version="1.0" encoding="utf-8"?>
<sst xmlns="http://schemas.openxmlformats.org/spreadsheetml/2006/main" count="865" uniqueCount="287">
  <si>
    <t>COMISIÓN ESTATAL DEL AGUA DE JALISCO</t>
  </si>
  <si>
    <t>PROGRAMA PRESUPUESTARIO DE INVERSIÓN PÚBLICA (PPIP)</t>
  </si>
  <si>
    <t>NOMBRE DEL PROGRAMA</t>
  </si>
  <si>
    <t>NO. DE ACCIONES</t>
  </si>
  <si>
    <t>MONTO  TOTAL</t>
  </si>
  <si>
    <t>MONTO
FEDERAL</t>
  </si>
  <si>
    <t>MONTO
ESTATAL</t>
  </si>
  <si>
    <t>BENEFICIADOS</t>
  </si>
  <si>
    <t xml:space="preserve">APAZU </t>
  </si>
  <si>
    <t>PROSSAPYS</t>
  </si>
  <si>
    <t>TOTAL GLOBAL</t>
  </si>
  <si>
    <t>SECRETARIA DE INFRAESTRUCTURA Y OBRA PÚBLICA</t>
  </si>
  <si>
    <t>DEPENDENCIA</t>
  </si>
  <si>
    <t>Programa Presupuestario de Inversión Pública</t>
  </si>
  <si>
    <t>COMISIÓN  ESTATAL  DEL AGUA DE JALISCO</t>
  </si>
  <si>
    <t>ORGANISMO</t>
  </si>
  <si>
    <t>No.</t>
  </si>
  <si>
    <t>Programa Presupuestario</t>
  </si>
  <si>
    <t>Dependencia Ejecutora</t>
  </si>
  <si>
    <t>Clave Presupuestal</t>
  </si>
  <si>
    <t>Municipio</t>
  </si>
  <si>
    <t>Localidad</t>
  </si>
  <si>
    <t>Nombre de la Obra</t>
  </si>
  <si>
    <t>Inversión           Federal</t>
  </si>
  <si>
    <t>Inversión
Estatal</t>
  </si>
  <si>
    <t>Número de Beneficiarios</t>
  </si>
  <si>
    <t>Fechas Programadas</t>
  </si>
  <si>
    <t>Nombre</t>
  </si>
  <si>
    <t>Inicio</t>
  </si>
  <si>
    <t>Término</t>
  </si>
  <si>
    <t>203 Gestión Integral de los Recursos Hídricos</t>
  </si>
  <si>
    <t>CEA</t>
  </si>
  <si>
    <t>Arandas</t>
  </si>
  <si>
    <t>TOTAL</t>
  </si>
  <si>
    <t>APAZU 2015</t>
  </si>
  <si>
    <t xml:space="preserve">Inversión 
Total </t>
  </si>
  <si>
    <t>Inversión 
Federal</t>
  </si>
  <si>
    <t>Inversión 
Estatal</t>
  </si>
  <si>
    <t>Agua Potable</t>
  </si>
  <si>
    <t>Pihuamo</t>
  </si>
  <si>
    <t>Ixtlahuacán del Río</t>
  </si>
  <si>
    <t xml:space="preserve">Proyecto y rehabilitación de planta potabilizadora. </t>
  </si>
  <si>
    <t>Atoyac</t>
  </si>
  <si>
    <t>Tomatlán</t>
  </si>
  <si>
    <t>Tapa de Allende</t>
  </si>
  <si>
    <t>Casimiro Castillo</t>
  </si>
  <si>
    <t>La Resolana</t>
  </si>
  <si>
    <t>Poncitlán</t>
  </si>
  <si>
    <t>Proyecto y construcción de torre de enfriamiento de 20 LPS, con longitud aproximada a los 900 m. de línea eléctrica, subestación, caseta y sistema de desinfección (obra  de continuación).</t>
  </si>
  <si>
    <t>San Julián</t>
  </si>
  <si>
    <t xml:space="preserve">Villa Guerrero </t>
  </si>
  <si>
    <t>Atotonilco el Alto</t>
  </si>
  <si>
    <t>Cañadas de Obregón</t>
  </si>
  <si>
    <t>Ameca</t>
  </si>
  <si>
    <t>Yahualica de González Gallo</t>
  </si>
  <si>
    <t>SUB TOTAL AGUA POTABLE</t>
  </si>
  <si>
    <t>Saneamiento</t>
  </si>
  <si>
    <t>Mazamitla</t>
  </si>
  <si>
    <t>Tlajomulco de Zúñiga</t>
  </si>
  <si>
    <t>Ocotlán</t>
  </si>
  <si>
    <t>Tapalpa</t>
  </si>
  <si>
    <t>Juanacatlán</t>
  </si>
  <si>
    <t>SUB TOTAL SANEAMIENTO</t>
  </si>
  <si>
    <t>Alcantarillado</t>
  </si>
  <si>
    <t>Zapotiltic</t>
  </si>
  <si>
    <t>Huescalapa,(Col. La Becerrera).</t>
  </si>
  <si>
    <t>SUB TOTAL ALCANTARILLADO</t>
  </si>
  <si>
    <t>Estudios y Proyectos</t>
  </si>
  <si>
    <t>Fortalecimiento Institucional</t>
  </si>
  <si>
    <t>Gastos de Supervisión Técnica</t>
  </si>
  <si>
    <t>Total Global</t>
  </si>
  <si>
    <t>Inversión 
Total</t>
  </si>
  <si>
    <t>Atengo</t>
  </si>
  <si>
    <t>San Miguel de Arriba</t>
  </si>
  <si>
    <t>Equipamiento electromecánico, cerco, caseta y construcción de línea de conducción, líneas de alimentación y tanques, (primera etapa).</t>
  </si>
  <si>
    <t>San Miguel de Abajo</t>
  </si>
  <si>
    <t>El Palomar</t>
  </si>
  <si>
    <t>El Chilar</t>
  </si>
  <si>
    <t>El Ancón</t>
  </si>
  <si>
    <t>Jilotlán de los Dolores</t>
  </si>
  <si>
    <t>Obra de toma, línea de conducción y primera etapa de rehabilitación de la red de distribución de agua potable, incluye 95 tomas domiciliarias.</t>
  </si>
  <si>
    <t>San Gabriel</t>
  </si>
  <si>
    <t>Apango</t>
  </si>
  <si>
    <t>Obra de captación, electrificación y equipamiento, línea de conducción, red de distribución, tanque y rehabilitación de tanque, incluye 200 tomas domiciliarias.</t>
  </si>
  <si>
    <t>Mezquitic</t>
  </si>
  <si>
    <t>Chalpicote</t>
  </si>
  <si>
    <t>La Zapotera</t>
  </si>
  <si>
    <t>Agua Caliente</t>
  </si>
  <si>
    <t>Ojuelos</t>
  </si>
  <si>
    <t>Pedregal de San Ángel</t>
  </si>
  <si>
    <t>Línea de conducción, red de distribución y 82 tomas domiciliarias.</t>
  </si>
  <si>
    <t>San José de Letras (Letras)</t>
  </si>
  <si>
    <t>El Molino</t>
  </si>
  <si>
    <t>Tanque Pedregal-El Molino, cerco perimetral, red de distribución de El Molino y Los Rincones, incluye 111 y 20 tomas domiciliarias, respectivamente.</t>
  </si>
  <si>
    <t>Bolaños</t>
  </si>
  <si>
    <t>Mesa del Tirador</t>
  </si>
  <si>
    <t>Alcantarillado y Saneamiento</t>
  </si>
  <si>
    <t>Ejutla</t>
  </si>
  <si>
    <t>Construcción de colector sanitario.</t>
  </si>
  <si>
    <t>Puerto Vallarta</t>
  </si>
  <si>
    <t>Boca de Tomatlán</t>
  </si>
  <si>
    <t>Zapotlanejo</t>
  </si>
  <si>
    <t>San Rafael (La Huizachera)</t>
  </si>
  <si>
    <t>Construcción de red de alcantarillado sanitario, incluye 75 descargas.</t>
  </si>
  <si>
    <t>Cihuatlán</t>
  </si>
  <si>
    <t>Cuastecomate</t>
  </si>
  <si>
    <t>Mexticacán</t>
  </si>
  <si>
    <t>Cañada de Islas</t>
  </si>
  <si>
    <t>SUB TOTAL ALCANTARILLADO Y SANEAMIENTO</t>
  </si>
  <si>
    <t>San Martín Hidalgo</t>
  </si>
  <si>
    <t>Desarrollo Institucional</t>
  </si>
  <si>
    <t xml:space="preserve">Atención Social </t>
  </si>
  <si>
    <t>Monitoreo de Obras Años Anteriores</t>
  </si>
  <si>
    <t>AGUA LIMPIA 2015</t>
  </si>
  <si>
    <t>Inversión           Total</t>
  </si>
  <si>
    <t>Varios</t>
  </si>
  <si>
    <t>Varias</t>
  </si>
  <si>
    <t>Reposición de equipo de desinfección.</t>
  </si>
  <si>
    <t xml:space="preserve">Monitoreo de cloro libre residual en comunidades. </t>
  </si>
  <si>
    <t>Suministro de hipoclorito de calcio al 65%.</t>
  </si>
  <si>
    <t>Suministro de plata coloidal al 0.36%.</t>
  </si>
  <si>
    <t xml:space="preserve"> </t>
  </si>
  <si>
    <t>CULTURA DEL AGUA 2015</t>
  </si>
  <si>
    <t>Inversión          Total</t>
  </si>
  <si>
    <t>Inversión               Federal</t>
  </si>
  <si>
    <t>Inversión              Estatal</t>
  </si>
  <si>
    <t>des. Anexo tec.</t>
  </si>
  <si>
    <t>CULTURA DEL AGUA 2013</t>
  </si>
  <si>
    <t>05 10 4156 00</t>
  </si>
  <si>
    <t>Contribuir a consolidar la participación de los usuarios, la sociedad organizada y los ciudadanos en el manejo del agua y promover la cultura de su buen uso, a través de la concertación y promoción de acciones educativas y culturales en coordinación con los ayuntamientos, para difundir la importancia del recurso hídrico en el bienestar social, en el desarrollo económico y la preservación de la riqueza ecológica, para lograr el desarrollo humano sustentable del Estado.</t>
  </si>
  <si>
    <t>PROME</t>
  </si>
  <si>
    <t>Sustitución de equipamiento electromecánico, adecuación de equipos de control y tren de descarga de los pozos 9, 11 y 13.</t>
  </si>
  <si>
    <t>Chapala</t>
  </si>
  <si>
    <t>San Miguel el Alto</t>
  </si>
  <si>
    <t>Zapotlán el Grande</t>
  </si>
  <si>
    <t>Ciudad Guzmán</t>
  </si>
  <si>
    <t>Cuidad Guzmán</t>
  </si>
  <si>
    <t>PROSSAPYS 2015</t>
  </si>
  <si>
    <t>PROME 2015</t>
  </si>
  <si>
    <t>ABASTECIMIENTO ZCG 2015</t>
  </si>
  <si>
    <t>4´400,000</t>
  </si>
  <si>
    <t>Instalación de equipos de desinfección.</t>
  </si>
  <si>
    <t>Colotlán</t>
  </si>
  <si>
    <t>Mascota</t>
  </si>
  <si>
    <t>San Ignacio Cerro Gordo</t>
  </si>
  <si>
    <t>Talpa de Allende</t>
  </si>
  <si>
    <t>Tototlán</t>
  </si>
  <si>
    <t>Adquisición de software de Sistema Comercial para 6 Organismos Operadores, incluye implementación y capacitación.</t>
  </si>
  <si>
    <t>Primera etapa de suministro e instalación de micro medidores en la zona centro.</t>
  </si>
  <si>
    <t>Zapopan</t>
  </si>
  <si>
    <t>ESTUDIOS Y PROYECTOS  2015</t>
  </si>
  <si>
    <t>z</t>
  </si>
  <si>
    <t>FORTEM (Estudios y Proyectos)</t>
  </si>
  <si>
    <t>Línea de conducción al tanque existente, en El Chalpicote. Red de distribución de agua potable, en El Chalpicote y La Zapotera, incluye 125 y 111 tomas domiciliarias, respectivamente, (segunda etapa).</t>
  </si>
  <si>
    <t>Ampliación de red de distribución de agua potable, incluye 89 tomas domiciliarias.</t>
  </si>
  <si>
    <t>Zona Conurbada de Guadalajara.</t>
  </si>
  <si>
    <t>Actualización del estudio análisis de los consumos de los distintos tipos de usuarios en la Zona Conurbada de Guadalajara, para la definición de la curva de demandas actual y futura.</t>
  </si>
  <si>
    <t>Protección de fuentes de abastecimiento.</t>
  </si>
  <si>
    <t>Protección de caseta de desinfección.</t>
  </si>
  <si>
    <t>0.02% Órgano Estatal de Control</t>
  </si>
  <si>
    <t xml:space="preserve">Proyecto y construcción de planta de tratamiento de aguas residuales con capacidad de 3 LPS, incluye interconexión.  </t>
  </si>
  <si>
    <t>Contraloría Social</t>
  </si>
  <si>
    <t>Los Rincones</t>
  </si>
  <si>
    <t>Actualización del análisis de sedimentos, futuros sedimentos y suelos en la zona de influencia del proyecto de la "Presa y Sistema de Bombeo Purgatorio Arcediano" en el Estado de Jalisco, y revisión del aprovechamiento hidrológico de la Presa Purgatorio.</t>
  </si>
  <si>
    <t>Análisis de calidad del agua.</t>
  </si>
  <si>
    <t>Operativos preventivos de saneamiento básico.</t>
  </si>
  <si>
    <t>Construcción de red de alcantarillado sanitario, incluye 115 descargas domiciliarias.</t>
  </si>
  <si>
    <t>Sustitución de equipamiento electromecánico, adecuación de equipo de controles y tren de descarga en pozos "Ladrillos I y II".</t>
  </si>
  <si>
    <t>Apertura de  Espacios de Cultura del Agua A-ECA.</t>
  </si>
  <si>
    <t>Fortalecimientos (re-equipamiento) de espacios de Cultura de Agua (F-ECA).</t>
  </si>
  <si>
    <t>Capacitación Cursos-Talleres (CAP- CT).</t>
  </si>
  <si>
    <t xml:space="preserve">Material inédito diseñado MDLI-I </t>
  </si>
  <si>
    <t>Material (ejemplar) reproducido (MDLI-R).</t>
  </si>
  <si>
    <t>Material (ejemplares) adquiridos (MDLI-A).</t>
  </si>
  <si>
    <t>Eventos EVE.</t>
  </si>
  <si>
    <t>Proyecto y construcción de Planta potabilizadora, incluye interconexión.</t>
  </si>
  <si>
    <r>
      <t xml:space="preserve">Proyecto y construcción de Planta potabilizadora segunda etapa, (obra </t>
    </r>
    <r>
      <rPr>
        <b/>
        <sz val="12"/>
        <rFont val="Tahoma"/>
        <family val="2"/>
      </rPr>
      <t xml:space="preserve"> </t>
    </r>
    <r>
      <rPr>
        <sz val="9"/>
        <rFont val="Tahoma"/>
        <family val="2"/>
      </rPr>
      <t>de continuación).</t>
    </r>
  </si>
  <si>
    <t>Construcción del nuevo sistema de la red de agua potable con la tubería de 2 ½, 3, 4, 6 y 8 pulgadas de diámetro en la cabecera municipal  (primera etapa).</t>
  </si>
  <si>
    <t>Equipamiento electromecánico, tren de descarga, caseta y cerco perimetral en pozo Ojo de Agua segunda etapa, (obra  de continuación).</t>
  </si>
  <si>
    <t>Electrificación, equipamiento, tren de descarga, caseta, cerco perimetral y línea de conducción, pozo Madre Luisita, segunda etapa (obra  de continuación).</t>
  </si>
  <si>
    <t>Construcción de obra de toma y desarenadores en línea de conducción existente, segunda etapa (obra  de continuación).</t>
  </si>
  <si>
    <t>Construcción de red de agua potable en calle Luis Donaldo Colosio, segunda etapa (obra  de continuación).</t>
  </si>
  <si>
    <t>Perforación de pozo profundo en el predio denominado calle El Cardenal en la cabecera municipal, segunda etapa (obra  de continuación).</t>
  </si>
  <si>
    <t>Perforación de pozo profundo en el predio denominado calle Centenario de la Revolución en la cabecera municipal, segunda etapa (obra  de continuación).</t>
  </si>
  <si>
    <t>Construcción de los colectores "Mezquites", "Arboledas" y "Progreso". Incluye cruce con perforación direccionada en cruce del río Zula, segunda etapa (obra  de continuación).</t>
  </si>
  <si>
    <t xml:space="preserve">Electrificación, equipamiento complementario y línea de impulsión, segunda etapa (obra  de continuación). </t>
  </si>
  <si>
    <t xml:space="preserve">Construcción de Colector Tapalpa, segunda etapa (obra  de continuación). </t>
  </si>
  <si>
    <t>Construcción de colector-emisor de 10 pulgadas de diámetro.</t>
  </si>
  <si>
    <t xml:space="preserve">Ampliación de red de atarjeas en zona norte, segunda etapa (obra  de continuación).   </t>
  </si>
  <si>
    <t xml:space="preserve">Construcción de red alcantarillado sanitario en calle Luis Donaldo Colosio, segunda etapa (obra  de continuación).   </t>
  </si>
  <si>
    <t xml:space="preserve">Construcción de colector pluvial en calle Luis Donaldo Colosio, segunda etapa (obra  de continuación).   </t>
  </si>
  <si>
    <t>Servicios de verificación de la operación, mantenimiento y conservación de la planta de tratamiento de aguas residuales, El Ahogado, en Tlajomulco de Zúñiga, Jalisco.</t>
  </si>
  <si>
    <t>Propuesta metodológica tarifaria para los organismos operadores, en diversos municipios del estado de Jalisco.</t>
  </si>
  <si>
    <t>Levantamiento físico y diagnóstico de las redes de agua potable, alcantarillado y pluvial en el tramo carretero Tonalá-Zapotlanejo en su intersección con la Av. Tonaltecas, en Tonalá, Jalisco.</t>
  </si>
  <si>
    <t>San Pedro Itzicán</t>
  </si>
  <si>
    <t>Construcción de cárcamo, equipamiento, línea de impulsión y línea a gravedad para saneamiento, en arroyo "Los Cazos".</t>
  </si>
  <si>
    <t>Agua Limpia</t>
  </si>
  <si>
    <t>Cultura del Agua</t>
  </si>
  <si>
    <t>Abastecimiento ZCG</t>
  </si>
  <si>
    <t xml:space="preserve">06023 4156 03 </t>
  </si>
  <si>
    <t>06023 4156 04</t>
  </si>
  <si>
    <t>06023 4156 05</t>
  </si>
  <si>
    <t>06023 4155 02</t>
  </si>
  <si>
    <t xml:space="preserve">06023 4156 00 </t>
  </si>
  <si>
    <t xml:space="preserve">06023 4156 06 </t>
  </si>
  <si>
    <t>06023 4246 01</t>
  </si>
  <si>
    <t>Actualización del estudio técnico, económico, jurídico, respecto de las alternativas de instalación de una planta de tratamiento de vinazas, en  Arandas Jalisco.</t>
  </si>
  <si>
    <t>Servicios de consultoría para la consolidación de  una metodología de planeación y presupuesto para la revaluación de los  programas, metas, objetivos y gastos para la generación de beneficios y ahorros y la mejora del servicio  de la  entidad gubernamental, denominada CEA, en Guadalajara, Jalisco.</t>
  </si>
  <si>
    <t>Elaboración dictamen del experto sobre las factibilidades técnica, ambiental y económica del proyecto sistema de bombeo purgatorio- arcediano bajo el esquema de Asociación Público Privada, en Guadalajara, Jalisco.</t>
  </si>
  <si>
    <t>Guadalajara</t>
  </si>
  <si>
    <t>U037 ABASTECIMIENTO ZCG</t>
  </si>
  <si>
    <t>Total U037 ABASTECIMIENTO</t>
  </si>
  <si>
    <t>Ojo de Agua de Apango</t>
  </si>
  <si>
    <t>Construcción de colector pluvial.</t>
  </si>
  <si>
    <t>Ahualulco de Mercado</t>
  </si>
  <si>
    <t>Santa Cruz de Bárcenas</t>
  </si>
  <si>
    <t>Tequesquite</t>
  </si>
  <si>
    <t>La Cumbre</t>
  </si>
  <si>
    <t>Valle de Majahuas (El Poblado)</t>
  </si>
  <si>
    <t>Los Charcos</t>
  </si>
  <si>
    <t>Tuxcueca</t>
  </si>
  <si>
    <t>Las Cebollas</t>
  </si>
  <si>
    <t>Zacatongo</t>
  </si>
  <si>
    <t>Santa María 
del Oro.</t>
  </si>
  <si>
    <t>Santa María del Oro.</t>
  </si>
  <si>
    <t>Rehabilitación de pozos de visita, construcción de emisor y fosa séptica en la localidad de Zacatongo, municipio de Mascota.</t>
  </si>
  <si>
    <t>El Tepeguaje</t>
  </si>
  <si>
    <t>Proyecto y construcción de planta de tratamiento de aguas residuales para 2.0 LPS</t>
  </si>
  <si>
    <t xml:space="preserve">Ampliación de línea de conducción. (tercera etapa). </t>
  </si>
  <si>
    <t>Líneas de conducción, tanque de regulación y red de distribución,  (Continuación).</t>
  </si>
  <si>
    <t>Electrificación, equipamiento electromecánico de pozo profundo, y construcción de línea de conducción y tanque, (Continuación).</t>
  </si>
  <si>
    <t>Cambio de equipo de bombeo en pozo existente "Mesa de los Timbres", sustitución de línea y construcción de línea de alimentación nueva, (Continuación).</t>
  </si>
  <si>
    <t>Equipamiento, electrificación, caseta de controles, cerco perimetral, tren de descarga, equipo de desinfección y línea de conducción, (Continuación).</t>
  </si>
  <si>
    <t>Equipamiento, electrificación de pozo profundo e interconexión al sistema de agua potable, (Continuación).</t>
  </si>
  <si>
    <t>Sustitución y ampliación de red de distribución de agua potable en la cabecera municipal de Atengo, incluye 340 tomas domiciliarias, (segunda etapa.)</t>
  </si>
  <si>
    <t>Construcción de colector Independencia Belén y Arroyo Santa Cecilia.</t>
  </si>
  <si>
    <t>Evaluación calidad de servicio de agua potable en el estado de Jalisco.</t>
  </si>
  <si>
    <t>Adquisición de Software de sistema comercial para 7 organismos operadores, incluye implementación y capacitación.</t>
  </si>
  <si>
    <t>Línea de alimentación de Pedregal de San Ángel a El Molino, tanque en San José de Letras con cerco perimetral, red de distribución zona alta y baja incluye 67 tomas domiciliarias en San José de Letras.</t>
  </si>
  <si>
    <t xml:space="preserve">Ampliación y Rehabilitación 
de Alcantarillado Sanitario, segunda etapa. (colector) </t>
  </si>
  <si>
    <t>Seguimiento para dar cumplimiento a las condicionantes señaladas en la autorización condicionada de impacto ambiental SEMADES No. 0537/04527/2009, en Guadalajara, Jalisco.</t>
  </si>
  <si>
    <t>Elaboración de servicios de consultoría para análisis y establecimiento de propuestas hídricas de carácter público para el desarrollo de la entidad, en Guadalajara, Jalisco.</t>
  </si>
  <si>
    <t>Apoyo técnico en la elaboración de costos, concursos y evaluaciones, en Guadalajara, Jalisco.</t>
  </si>
  <si>
    <t>Servicios de consultoría de la actualización del registro y lineamientos para el sistema estatal del agua, en Guadalajara, Jalisco.</t>
  </si>
  <si>
    <t>Elaboración de estudio jurídico, administrativo y financiero a la estructura y funcionamiento del SEAPAL Vallarta, para la adecuación y proyecto de reforma a la ley del sistema de agua potable, drenaje y alcantarillado de Puerto Vallarta, Jalisco.</t>
  </si>
  <si>
    <t xml:space="preserve">Servicio de consultoría, para el análisis del balance hídrico y medidas de optimización, para el incremento de la oferta de agua, en la Zona Conurbada de Guadalajara. </t>
  </si>
  <si>
    <t xml:space="preserve">Elaboración de la base de datos de precios unitarios, por región en la demarcación estatal, para la presupuestación de las acciones por contratar, por la Comisión Estatal del Agua de Jalisco. </t>
  </si>
  <si>
    <t>Zapotlanejo e Ixtlahuacán del Río</t>
  </si>
  <si>
    <t>Sub Total Estudios y Proyectos</t>
  </si>
  <si>
    <t xml:space="preserve">0623 4156 </t>
  </si>
  <si>
    <t>Servicio de apoyo para la integración de expedientes de comprobación del crédito del programa de abastecimiento de agua para la zona conurbada de Guadalajara, realizado al amparo del decreto 19985.</t>
  </si>
  <si>
    <t>Notas:</t>
  </si>
  <si>
    <t>Equipamiento y electrificación de noria El Castigo, caseta de controles y línea de conducción. (primera etapa).</t>
  </si>
  <si>
    <t>Construcción de línea de conducción y ampliación de red de distribución y ampliación de red, (primera etapa).</t>
  </si>
  <si>
    <t>Electrificación, caseta, cerco perimetral, equipamiento y línea de conducción, tanque y red de distribución, (primera etapa).</t>
  </si>
  <si>
    <t>Estudio de satisfacción de usuarios del servicio de agua en la ZCG.</t>
  </si>
  <si>
    <t>Estudio técnico, jurídico y económico para la actualización de la modelación financiera del Programa de Inversiones y actualización de la contraprestación total para la PTAR Agua Prieta.</t>
  </si>
  <si>
    <t>Dictamen del experto sobre factibilidades técnicas, económica y ambiental del proyecto: Presa Purgatorio</t>
  </si>
  <si>
    <t>Elaboración de proyecto ejecutivo y construcción de presa derivadora (Sistema de Bombeo Purgatorio-Arcediano) con compuertas (incluye: obra de desvío, obra de toma, cortina, desarenador y estabilidad de taludes), en los municipios de Ixtlahuacán del Río y Zapotlanejo en el estado de Jalisco. (Tercera etapa)</t>
  </si>
  <si>
    <t>Zona Conurbada de Guadalajara</t>
  </si>
  <si>
    <t>Delimitación de los derechos de vía del embalse de la Presa Purgatorio y de predios hasta la cota de 1,130 msnm</t>
  </si>
  <si>
    <t>Análisis e interpretación de condiciones geológicas-geotécnicas del sitio Purgatorio</t>
  </si>
  <si>
    <t>Elaboración de informes y resultados obtenidos de los servicios contratados en el primer trimestre de 2015; por la Comisión Estatal del Agua de Jalisco.</t>
  </si>
  <si>
    <t xml:space="preserve">                </t>
  </si>
  <si>
    <t>Nota.-</t>
  </si>
  <si>
    <t>El total de las acciones, beneficiarán a más de 4´400,000 habitantes; al término del Proyecto de Abastecimiento de la Zona Conurbada de Guadalajara.</t>
  </si>
  <si>
    <t>Elaboración de ingenierías básicas, obra de toma, bombeo, línea de impulsión 2da. Etapa</t>
  </si>
  <si>
    <t>Delimitación de los derechos de vía de las obras: camino de acceso, laguna de regulación y líneas de alta y baja presión del sistema de bombeo Purgatorio-Arcediano.</t>
  </si>
  <si>
    <t>Respecto a la participación estatal de la construcción de la Presa Derivadora, se radicaron 26.6 MDP, solo se ejercieron 11.7 MDP, el resto se ejercerá en el 2016.</t>
  </si>
  <si>
    <t>Perforación de pozo profundo en el predio denominado Avenida Agustín Yáñez en la cabecera municipal, segunda etapa (obra  de continuación).</t>
  </si>
  <si>
    <t>Construcción del nuevo sistema de agua potable en el circuito centro de la cabecera municipal de Pihuamo. (Sustitución de línea de asbesto cemento de 2, 2 1/2, 3 y 4 pulgadas de diámetro) segunda etapa</t>
  </si>
  <si>
    <t>Perforación de pozo profundo  La Isla.</t>
  </si>
  <si>
    <t>Construcción de colector Alameda Norte, (complemento en la col. Alameda)</t>
  </si>
  <si>
    <t xml:space="preserve">Construcción de colector Zona Norte y prolongación de colectores existentes, segunda etapa (obra  de continuación).  </t>
  </si>
  <si>
    <t>Suministro de tubería, piezas especiales y  materiales para construcción (cemento), para la línea de conducción y alimentación en la localidad de Las Cebollas, municipio de Tuxcueca.</t>
  </si>
  <si>
    <t>Construcción de la red de alcantarillado sanitario para la localidad de Boca de Tomatlán, (zona Cabo Corrientes), incluye 50 descargas, (primera etapa).</t>
  </si>
  <si>
    <t>Estudio de mitigación de externalidades por el saneamiento ambiental de las plantas de tratamiento de aguas residuales de Autlán de Navarro, Tepatitlán  y Arandas, Jalisco.</t>
  </si>
  <si>
    <t>Servicios de actualización de las factibilidades técnica, económica y ambiental del proyecto presa derivadora y sistema de bombeo Purgatorio-Arcediano, para abastecimiento de agua a la Zona Conurbada de Guadalajara.</t>
  </si>
  <si>
    <t>Ampliación de red de distribución, (segunda etapa), e instalación de medidores de flujo en los tres pozos existentes.</t>
  </si>
  <si>
    <t xml:space="preserve">Proyecto y construcción de planta de tratamiento de aguas residuales con capacidad de 1 LPS, incluye cárcamo e interconexión.  </t>
  </si>
  <si>
    <t>Dictamen técnico ambiental en inmediaciones del río Verde de la Presa Derivadora y sistema de bombeo Purgatorio - Arcediano,</t>
  </si>
  <si>
    <t>Evaluación socio-económica del proyecto construcción de la presa y sistema de bombeo Purgatorio-Arcediano, para el abastecimiento de agua en el área Conurbada de Guadalajara para aprovechamiento de 5.6 m3/s del río Verde en una primera etapa.</t>
  </si>
  <si>
    <t>Diseño e implementación del programa de Educación y Normatividad Ambiental, para el cumplimiento de las medidas de mitigación y condicionantes del resolutivo de la Manifestación de Impacto Ambiental del proyecto "Presa Derivadora y Sistema de Bombeo", segunda etapa</t>
  </si>
  <si>
    <t>Elaboración de bases de licitación, para proyecto APP, evaluación y acompañamiento en el proceso.</t>
  </si>
  <si>
    <t>Apoyo en lo referente a la tramitología, para obtener el contrato de conexión del centro de carga correspondiente a las dos estaciones de bombeo y servicios generales del proyecto Purgatorio-Arcediano</t>
  </si>
  <si>
    <t>Del recurso estatal radicado en 2015, se ejercieron 5´781,159.57, el resto se ejercerá en el 2016.</t>
  </si>
  <si>
    <t>RESUMEN CIERRE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</si>
</sst>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4" formatCode="_-&quot;$&quot;* #,##0.00_-;\-&quot;$&quot;* #,##0.00_-;_-&quot;$&quot;* &quot;-&quot;??_-;_-@_-"/>
    <numFmt numFmtId="43" formatCode="_-* #,##0.00_-;\-* #,##0.00_-;_-* &quot;-&quot;??_-;_-@_-"/>
    <numFmt numFmtId="164" formatCode="#,##0_ ;\-#,##0\ "/>
    <numFmt numFmtId="165" formatCode="#,##0.00_ ;[Red]\-#,##0.00\ "/>
    <numFmt numFmtId="166" formatCode="_-[$€-2]* #,##0.00_-;\-[$€-2]* #,##0.00_-;_-[$€-2]* &quot;-&quot;??_-"/>
    <numFmt numFmtId="167" formatCode="_-&quot;$&quot;* #,##0_-;\-&quot;$&quot;* #,##0_-;_-&quot;$&quot;* &quot;-&quot;??_-;_-@_-"/>
    <numFmt numFmtId="168" formatCode="[$$-80A]#,##0"/>
    <numFmt numFmtId="169" formatCode="_-* #,##0_-;\-* #,##0_-;_-* &quot;-&quot;??_-;_-@_-"/>
  </numFmts>
  <fonts count="40" x14ac:knownFonts="1">
    <font>
      <sz val="10"/>
      <name val="Arial"/>
    </font>
    <font>
      <sz val="10"/>
      <name val="Arial"/>
      <family val="2"/>
    </font>
    <font>
      <b/>
      <sz val="12"/>
      <name val="Tahoma"/>
      <family val="2"/>
    </font>
    <font>
      <sz val="8"/>
      <name val="Tahoma"/>
      <family val="2"/>
    </font>
    <font>
      <b/>
      <sz val="24"/>
      <name val="Tahoma"/>
      <family val="2"/>
    </font>
    <font>
      <b/>
      <sz val="18"/>
      <name val="Tahoma"/>
      <family val="2"/>
    </font>
    <font>
      <b/>
      <sz val="20"/>
      <color theme="5" tint="-0.499984740745262"/>
      <name val="Tahoma"/>
      <family val="2"/>
    </font>
    <font>
      <b/>
      <sz val="20"/>
      <name val="Tahoma"/>
      <family val="2"/>
    </font>
    <font>
      <b/>
      <sz val="12"/>
      <color theme="0"/>
      <name val="Tahoma"/>
      <family val="2"/>
    </font>
    <font>
      <b/>
      <sz val="11"/>
      <name val="Tahoma"/>
      <family val="2"/>
    </font>
    <font>
      <sz val="10"/>
      <name val="Arial"/>
      <family val="2"/>
    </font>
    <font>
      <sz val="11"/>
      <color theme="1"/>
      <name val="Tahoma"/>
      <family val="2"/>
    </font>
    <font>
      <sz val="11"/>
      <color indexed="8"/>
      <name val="Tahoma"/>
      <family val="2"/>
    </font>
    <font>
      <sz val="8"/>
      <color indexed="9"/>
      <name val="Tahoma"/>
      <family val="2"/>
    </font>
    <font>
      <b/>
      <sz val="11"/>
      <color indexed="8"/>
      <name val="Tahoma"/>
      <family val="2"/>
    </font>
    <font>
      <sz val="10"/>
      <name val="Tahoma"/>
      <family val="2"/>
    </font>
    <font>
      <b/>
      <sz val="11"/>
      <color theme="1"/>
      <name val="Tahoma"/>
      <family val="2"/>
    </font>
    <font>
      <b/>
      <sz val="11"/>
      <color rgb="FF002060"/>
      <name val="Tahoma"/>
      <family val="2"/>
    </font>
    <font>
      <b/>
      <sz val="11"/>
      <color rgb="FFFF0000"/>
      <name val="Tahoma"/>
      <family val="2"/>
    </font>
    <font>
      <sz val="11"/>
      <color indexed="8"/>
      <name val="Calibri"/>
      <family val="2"/>
    </font>
    <font>
      <sz val="8"/>
      <name val="Arial"/>
      <family val="2"/>
    </font>
    <font>
      <b/>
      <sz val="12"/>
      <color indexed="9"/>
      <name val="Tahoma"/>
      <family val="2"/>
    </font>
    <font>
      <b/>
      <sz val="8"/>
      <name val="Tahoma"/>
      <family val="2"/>
    </font>
    <font>
      <b/>
      <sz val="8"/>
      <color theme="0"/>
      <name val="Tahoma"/>
      <family val="2"/>
    </font>
    <font>
      <sz val="8"/>
      <color indexed="8"/>
      <name val="Tahoma"/>
      <family val="2"/>
    </font>
    <font>
      <sz val="9"/>
      <color indexed="8"/>
      <name val="Tahoma"/>
      <family val="2"/>
    </font>
    <font>
      <sz val="9"/>
      <name val="Tahoma"/>
      <family val="2"/>
    </font>
    <font>
      <b/>
      <sz val="9"/>
      <name val="Tahoma"/>
      <family val="2"/>
    </font>
    <font>
      <sz val="8"/>
      <color theme="0"/>
      <name val="Tahoma"/>
      <family val="2"/>
    </font>
    <font>
      <b/>
      <sz val="10"/>
      <name val="Tahoma"/>
      <family val="2"/>
    </font>
    <font>
      <sz val="9"/>
      <color theme="1"/>
      <name val="Tahoma"/>
      <family val="2"/>
    </font>
    <font>
      <b/>
      <sz val="7"/>
      <name val="Tahoma"/>
      <family val="2"/>
    </font>
    <font>
      <b/>
      <sz val="26"/>
      <name val="Tahoma"/>
      <family val="2"/>
    </font>
    <font>
      <b/>
      <sz val="14"/>
      <name val="Tahoma"/>
      <family val="2"/>
    </font>
    <font>
      <sz val="8"/>
      <color theme="1"/>
      <name val="Tahoma"/>
      <family val="2"/>
    </font>
    <font>
      <sz val="10"/>
      <color theme="0"/>
      <name val="Tahoma"/>
      <family val="2"/>
    </font>
    <font>
      <sz val="14"/>
      <name val="Tahoma"/>
      <family val="2"/>
    </font>
    <font>
      <sz val="8"/>
      <color rgb="FF000000"/>
      <name val="Tahoma"/>
      <family val="2"/>
    </font>
    <font>
      <b/>
      <sz val="10"/>
      <color theme="0"/>
      <name val="Tahoma"/>
      <family val="2"/>
    </font>
    <font>
      <b/>
      <sz val="8"/>
      <color rgb="FFFF0000"/>
      <name val="Tahoma"/>
      <family val="2"/>
    </font>
  </fonts>
  <fills count="7">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31">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40">
    <xf numFmtId="0" fontId="0" fillId="0" borderId="0"/>
    <xf numFmtId="4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20" fillId="0" borderId="0"/>
    <xf numFmtId="0" fontId="20"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518">
    <xf numFmtId="0" fontId="0" fillId="0" borderId="0" xfId="0"/>
    <xf numFmtId="0" fontId="2" fillId="0" borderId="0" xfId="0" applyFont="1"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vertical="center" wrapText="1"/>
    </xf>
    <xf numFmtId="164" fontId="11" fillId="0" borderId="6" xfId="1" applyNumberFormat="1" applyFont="1" applyFill="1" applyBorder="1" applyAlignment="1">
      <alignment horizontal="right" vertical="center" wrapText="1"/>
    </xf>
    <xf numFmtId="3" fontId="12" fillId="0" borderId="6" xfId="0" applyNumberFormat="1" applyFont="1" applyFill="1" applyBorder="1" applyAlignment="1">
      <alignment horizontal="center" vertical="center"/>
    </xf>
    <xf numFmtId="0" fontId="13" fillId="0" borderId="0" xfId="0" applyFont="1" applyFill="1" applyBorder="1" applyAlignment="1">
      <alignment vertical="center" wrapText="1"/>
    </xf>
    <xf numFmtId="0" fontId="14" fillId="3" borderId="6" xfId="0" applyFont="1" applyFill="1" applyBorder="1" applyAlignment="1">
      <alignment horizontal="center" vertical="center"/>
    </xf>
    <xf numFmtId="0" fontId="12" fillId="0" borderId="5" xfId="0" applyFont="1" applyBorder="1" applyAlignment="1">
      <alignment horizontal="center" vertical="center" wrapText="1"/>
    </xf>
    <xf numFmtId="0" fontId="3" fillId="0" borderId="0" xfId="0" applyFont="1" applyFill="1" applyBorder="1" applyAlignment="1">
      <alignment vertical="center" wrapText="1"/>
    </xf>
    <xf numFmtId="0" fontId="9" fillId="3" borderId="5" xfId="0" applyFont="1" applyFill="1" applyBorder="1" applyAlignment="1">
      <alignment horizontal="center" vertical="center"/>
    </xf>
    <xf numFmtId="3" fontId="12" fillId="0" borderId="5" xfId="0" applyNumberFormat="1" applyFont="1" applyFill="1" applyBorder="1" applyAlignment="1">
      <alignment horizontal="center" vertical="center" wrapText="1"/>
    </xf>
    <xf numFmtId="0" fontId="12" fillId="3" borderId="7" xfId="0" applyFont="1" applyFill="1" applyBorder="1" applyAlignment="1">
      <alignment horizontal="center" vertical="center" wrapText="1"/>
    </xf>
    <xf numFmtId="164" fontId="11" fillId="3" borderId="6" xfId="1" applyNumberFormat="1" applyFont="1" applyFill="1" applyBorder="1" applyAlignment="1">
      <alignment horizontal="right" vertical="center" wrapText="1"/>
    </xf>
    <xf numFmtId="0" fontId="8" fillId="2" borderId="9" xfId="0" applyFont="1" applyFill="1" applyBorder="1" applyAlignment="1">
      <alignment horizontal="center" vertical="center"/>
    </xf>
    <xf numFmtId="3" fontId="8" fillId="2" borderId="6" xfId="0" applyNumberFormat="1" applyFont="1" applyFill="1" applyBorder="1" applyAlignment="1">
      <alignment horizontal="center" vertical="center" wrapText="1"/>
    </xf>
    <xf numFmtId="0" fontId="15" fillId="0" borderId="0" xfId="0" applyFont="1" applyBorder="1" applyAlignment="1">
      <alignment vertical="center"/>
    </xf>
    <xf numFmtId="0" fontId="3" fillId="0" borderId="0" xfId="0" applyFont="1" applyFill="1" applyBorder="1" applyAlignment="1">
      <alignment vertical="center"/>
    </xf>
    <xf numFmtId="165" fontId="3" fillId="0" borderId="0" xfId="0" applyNumberFormat="1" applyFont="1" applyBorder="1" applyAlignment="1">
      <alignment vertical="center"/>
    </xf>
    <xf numFmtId="164" fontId="11" fillId="0" borderId="0" xfId="1" applyNumberFormat="1" applyFont="1" applyFill="1" applyBorder="1" applyAlignment="1">
      <alignment horizontal="right" vertical="center" wrapText="1"/>
    </xf>
    <xf numFmtId="164" fontId="16" fillId="0" borderId="0" xfId="1" applyNumberFormat="1" applyFont="1" applyFill="1" applyBorder="1" applyAlignment="1">
      <alignment horizontal="right" vertical="center" wrapText="1"/>
    </xf>
    <xf numFmtId="164" fontId="17" fillId="0" borderId="0" xfId="1" applyNumberFormat="1" applyFont="1" applyFill="1" applyBorder="1" applyAlignment="1">
      <alignment horizontal="right" vertical="center" wrapText="1"/>
    </xf>
    <xf numFmtId="164" fontId="18" fillId="0" borderId="0" xfId="1" applyNumberFormat="1" applyFont="1" applyFill="1" applyBorder="1" applyAlignment="1">
      <alignment horizontal="right" vertical="center" wrapText="1"/>
    </xf>
    <xf numFmtId="164" fontId="2" fillId="0" borderId="0" xfId="0" applyNumberFormat="1" applyFont="1" applyBorder="1" applyAlignment="1">
      <alignment vertical="center"/>
    </xf>
    <xf numFmtId="0" fontId="3" fillId="0" borderId="0" xfId="0" applyFont="1" applyBorder="1" applyAlignment="1"/>
    <xf numFmtId="0" fontId="21" fillId="4" borderId="0" xfId="0" applyFont="1" applyFill="1" applyBorder="1" applyAlignment="1">
      <alignment vertical="center"/>
    </xf>
    <xf numFmtId="4" fontId="22" fillId="0" borderId="0" xfId="32" applyNumberFormat="1" applyFont="1" applyFill="1" applyBorder="1" applyAlignment="1">
      <alignment horizontal="right" vertical="center"/>
    </xf>
    <xf numFmtId="0" fontId="15" fillId="0" borderId="0" xfId="0" applyFont="1" applyBorder="1" applyAlignment="1">
      <alignment horizontal="left" vertical="center"/>
    </xf>
    <xf numFmtId="0" fontId="15" fillId="0" borderId="0" xfId="0" applyFont="1" applyBorder="1" applyAlignment="1">
      <alignment horizontal="right" vertical="center"/>
    </xf>
    <xf numFmtId="4" fontId="22" fillId="0" borderId="0" xfId="32" applyNumberFormat="1" applyFont="1" applyFill="1" applyBorder="1" applyAlignment="1">
      <alignment vertical="center"/>
    </xf>
    <xf numFmtId="0" fontId="3" fillId="0" borderId="0" xfId="0" applyFont="1" applyFill="1" applyBorder="1" applyAlignment="1"/>
    <xf numFmtId="0" fontId="15" fillId="0" borderId="0" xfId="0" applyFont="1" applyFill="1" applyBorder="1" applyAlignment="1"/>
    <xf numFmtId="0" fontId="15" fillId="0" borderId="0" xfId="0" applyFont="1" applyBorder="1"/>
    <xf numFmtId="0" fontId="15" fillId="0" borderId="0" xfId="0" applyFont="1" applyFill="1" applyBorder="1" applyAlignment="1">
      <alignment horizontal="center"/>
    </xf>
    <xf numFmtId="0" fontId="22" fillId="0" borderId="10" xfId="0" applyFont="1" applyFill="1" applyBorder="1" applyAlignment="1">
      <alignment horizontal="center"/>
    </xf>
    <xf numFmtId="0" fontId="23" fillId="2" borderId="9"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25" fillId="0" borderId="8" xfId="0" applyFont="1" applyFill="1" applyBorder="1" applyAlignment="1">
      <alignment horizontal="left" vertical="center" wrapText="1"/>
    </xf>
    <xf numFmtId="3" fontId="3" fillId="0" borderId="8" xfId="0" applyNumberFormat="1" applyFont="1" applyBorder="1" applyAlignment="1">
      <alignment horizontal="right" vertical="center"/>
    </xf>
    <xf numFmtId="3" fontId="3" fillId="0" borderId="6"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167" fontId="22" fillId="4" borderId="12" xfId="1" applyNumberFormat="1" applyFont="1" applyFill="1" applyBorder="1" applyAlignment="1">
      <alignment vertical="center" wrapText="1"/>
    </xf>
    <xf numFmtId="167" fontId="22" fillId="4" borderId="13" xfId="1" applyNumberFormat="1" applyFont="1" applyFill="1" applyBorder="1" applyAlignment="1">
      <alignment vertical="center" wrapText="1"/>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3" fillId="0" borderId="0" xfId="0" applyFont="1" applyFill="1" applyBorder="1" applyAlignment="1">
      <alignment horizontal="center"/>
    </xf>
    <xf numFmtId="4" fontId="22" fillId="0" borderId="0" xfId="32" applyNumberFormat="1" applyFont="1" applyFill="1" applyBorder="1" applyAlignment="1">
      <alignment horizontal="center" vertical="center"/>
    </xf>
    <xf numFmtId="0" fontId="15" fillId="0" borderId="0" xfId="0"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15" fillId="0" borderId="0" xfId="0" applyFont="1" applyFill="1" applyBorder="1" applyAlignment="1">
      <alignment horizontal="right"/>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xf>
    <xf numFmtId="0" fontId="3" fillId="0" borderId="0" xfId="0" applyFont="1" applyBorder="1"/>
    <xf numFmtId="0" fontId="13" fillId="0" borderId="0" xfId="0" applyFont="1" applyFill="1" applyBorder="1" applyAlignment="1">
      <alignment wrapText="1"/>
    </xf>
    <xf numFmtId="0" fontId="29" fillId="0" borderId="0" xfId="0" applyFont="1" applyFill="1" applyBorder="1" applyAlignment="1">
      <alignment horizontal="center" vertical="center" wrapText="1"/>
    </xf>
    <xf numFmtId="168" fontId="29" fillId="0" borderId="0" xfId="0" applyNumberFormat="1" applyFont="1" applyFill="1" applyBorder="1" applyAlignment="1">
      <alignment horizontal="right" vertical="center" wrapText="1"/>
    </xf>
    <xf numFmtId="3" fontId="3" fillId="0" borderId="0" xfId="0" applyNumberFormat="1" applyFont="1" applyBorder="1" applyAlignment="1">
      <alignment horizontal="center" vertical="center"/>
    </xf>
    <xf numFmtId="17" fontId="3" fillId="0" borderId="0" xfId="0" applyNumberFormat="1" applyFont="1" applyBorder="1" applyAlignment="1">
      <alignment horizontal="center" vertical="center"/>
    </xf>
    <xf numFmtId="0" fontId="3" fillId="0" borderId="6" xfId="0" applyFont="1" applyBorder="1" applyAlignment="1">
      <alignment horizontal="center" vertical="center"/>
    </xf>
    <xf numFmtId="0" fontId="3" fillId="3" borderId="6" xfId="0" applyFont="1" applyFill="1" applyBorder="1" applyAlignment="1">
      <alignment horizontal="center" vertical="center"/>
    </xf>
    <xf numFmtId="0" fontId="30" fillId="3" borderId="6" xfId="23" applyFont="1" applyFill="1" applyBorder="1" applyAlignment="1">
      <alignment vertical="center" wrapText="1"/>
    </xf>
    <xf numFmtId="3" fontId="3" fillId="0" borderId="6" xfId="10" applyNumberFormat="1" applyFont="1" applyFill="1" applyBorder="1" applyAlignment="1">
      <alignment horizontal="center" vertical="center" wrapText="1"/>
    </xf>
    <xf numFmtId="17" fontId="3" fillId="0" borderId="6" xfId="26" applyNumberFormat="1" applyFont="1" applyBorder="1" applyAlignment="1">
      <alignment horizontal="center" vertical="center"/>
    </xf>
    <xf numFmtId="0" fontId="3" fillId="3" borderId="6" xfId="30" applyFont="1" applyFill="1" applyBorder="1" applyAlignment="1">
      <alignment horizontal="center" vertical="center" wrapText="1"/>
    </xf>
    <xf numFmtId="0" fontId="31" fillId="0" borderId="11" xfId="29" applyFont="1" applyFill="1" applyBorder="1" applyAlignment="1">
      <alignment horizontal="center" vertical="center" wrapText="1"/>
    </xf>
    <xf numFmtId="0" fontId="30" fillId="3" borderId="5" xfId="23" applyFont="1" applyFill="1" applyBorder="1" applyAlignment="1">
      <alignment vertical="center" wrapText="1"/>
    </xf>
    <xf numFmtId="0" fontId="3" fillId="0" borderId="16" xfId="0" applyFont="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3" borderId="16" xfId="30" applyFont="1" applyFill="1" applyBorder="1" applyAlignment="1">
      <alignment horizontal="center" vertical="center" wrapText="1"/>
    </xf>
    <xf numFmtId="0" fontId="3" fillId="3" borderId="17" xfId="30" applyFont="1" applyFill="1" applyBorder="1" applyAlignment="1">
      <alignment horizontal="center" vertical="center" wrapText="1"/>
    </xf>
    <xf numFmtId="17" fontId="3" fillId="0" borderId="16" xfId="26" applyNumberFormat="1" applyFont="1" applyBorder="1" applyAlignment="1">
      <alignment horizontal="center" vertical="center"/>
    </xf>
    <xf numFmtId="0" fontId="3" fillId="0" borderId="0" xfId="0" applyFont="1" applyBorder="1" applyAlignment="1">
      <alignment horizontal="center" vertical="center"/>
    </xf>
    <xf numFmtId="0" fontId="3" fillId="3" borderId="0" xfId="30" applyFont="1" applyFill="1" applyBorder="1" applyAlignment="1">
      <alignment horizontal="center" vertical="center" wrapText="1"/>
    </xf>
    <xf numFmtId="3" fontId="3" fillId="0" borderId="0" xfId="10" applyNumberFormat="1" applyFont="1" applyFill="1" applyBorder="1" applyAlignment="1">
      <alignment horizontal="center" vertical="center" wrapText="1"/>
    </xf>
    <xf numFmtId="17" fontId="3" fillId="0" borderId="0" xfId="26" applyNumberFormat="1" applyFont="1" applyBorder="1" applyAlignment="1">
      <alignment horizontal="center" vertical="center"/>
    </xf>
    <xf numFmtId="0" fontId="30" fillId="3" borderId="20" xfId="23" applyFont="1" applyFill="1" applyBorder="1" applyAlignment="1">
      <alignment horizontal="center" vertical="center" wrapText="1"/>
    </xf>
    <xf numFmtId="0" fontId="27" fillId="0" borderId="11" xfId="23" applyFont="1" applyFill="1" applyBorder="1" applyAlignment="1">
      <alignment horizontal="center" vertical="center"/>
    </xf>
    <xf numFmtId="3" fontId="28" fillId="0" borderId="0" xfId="0" applyNumberFormat="1" applyFont="1" applyBorder="1" applyAlignment="1">
      <alignment horizontal="center"/>
    </xf>
    <xf numFmtId="0" fontId="3" fillId="0" borderId="0" xfId="0" applyFont="1" applyBorder="1" applyAlignment="1">
      <alignment horizontal="center"/>
    </xf>
    <xf numFmtId="0" fontId="3" fillId="3" borderId="0" xfId="0" applyFont="1" applyFill="1" applyBorder="1"/>
    <xf numFmtId="167" fontId="3" fillId="0" borderId="0" xfId="0" applyNumberFormat="1" applyFont="1" applyBorder="1" applyAlignment="1">
      <alignment horizontal="center"/>
    </xf>
    <xf numFmtId="0" fontId="3" fillId="0" borderId="0" xfId="23" applyFont="1" applyFill="1" applyBorder="1" applyAlignment="1"/>
    <xf numFmtId="0" fontId="3" fillId="0" borderId="0" xfId="23" applyFont="1" applyFill="1" applyBorder="1" applyAlignment="1">
      <alignment horizontal="center" vertical="center"/>
    </xf>
    <xf numFmtId="0" fontId="3" fillId="0" borderId="0" xfId="23" applyFont="1" applyFill="1" applyBorder="1" applyAlignment="1">
      <alignment vertical="center"/>
    </xf>
    <xf numFmtId="0" fontId="3" fillId="0" borderId="0" xfId="23" applyFont="1" applyFill="1" applyBorder="1" applyAlignment="1">
      <alignment horizontal="center"/>
    </xf>
    <xf numFmtId="0" fontId="2" fillId="0" borderId="0" xfId="23" applyFont="1" applyFill="1" applyAlignment="1">
      <alignment horizontal="center"/>
    </xf>
    <xf numFmtId="0" fontId="3" fillId="0" borderId="0" xfId="23" applyFont="1" applyBorder="1" applyAlignment="1"/>
    <xf numFmtId="0" fontId="21" fillId="0" borderId="0" xfId="23" applyFont="1" applyFill="1" applyBorder="1" applyAlignment="1">
      <alignment vertical="center"/>
    </xf>
    <xf numFmtId="0" fontId="21" fillId="0" borderId="0" xfId="23" applyFont="1" applyFill="1" applyBorder="1" applyAlignment="1">
      <alignment horizontal="center" vertical="center"/>
    </xf>
    <xf numFmtId="4" fontId="22" fillId="0" borderId="0" xfId="33" applyNumberFormat="1" applyFont="1" applyFill="1" applyBorder="1" applyAlignment="1">
      <alignment horizontal="center" vertical="center"/>
    </xf>
    <xf numFmtId="4" fontId="22" fillId="0" borderId="0" xfId="33" applyNumberFormat="1" applyFont="1" applyFill="1" applyBorder="1" applyAlignment="1">
      <alignment horizontal="right" vertical="center"/>
    </xf>
    <xf numFmtId="0" fontId="15" fillId="0" borderId="0" xfId="23" applyFont="1" applyFill="1" applyBorder="1" applyAlignment="1">
      <alignment horizontal="right" vertical="center"/>
    </xf>
    <xf numFmtId="0" fontId="9" fillId="0" borderId="0" xfId="23" applyFont="1" applyFill="1" applyBorder="1" applyAlignment="1">
      <alignment horizontal="center" vertical="center" wrapText="1"/>
    </xf>
    <xf numFmtId="0" fontId="15" fillId="0" borderId="0" xfId="23" applyFont="1" applyFill="1" applyBorder="1" applyAlignment="1">
      <alignment horizontal="right"/>
    </xf>
    <xf numFmtId="0" fontId="2" fillId="0" borderId="10" xfId="23" applyFont="1" applyFill="1" applyBorder="1" applyAlignment="1">
      <alignment horizontal="center" vertical="center" wrapText="1"/>
    </xf>
    <xf numFmtId="0" fontId="22" fillId="0" borderId="10" xfId="23" applyFont="1" applyFill="1" applyBorder="1" applyAlignment="1">
      <alignment horizontal="center"/>
    </xf>
    <xf numFmtId="0" fontId="3" fillId="0" borderId="10" xfId="23" applyFont="1" applyFill="1" applyBorder="1" applyAlignment="1">
      <alignment horizontal="center"/>
    </xf>
    <xf numFmtId="0" fontId="3" fillId="0" borderId="0" xfId="23" applyFont="1" applyBorder="1"/>
    <xf numFmtId="0" fontId="13" fillId="0" borderId="0" xfId="23" applyFont="1" applyFill="1" applyBorder="1" applyAlignment="1">
      <alignment wrapText="1"/>
    </xf>
    <xf numFmtId="0" fontId="23" fillId="2" borderId="8" xfId="23" applyFont="1" applyFill="1" applyBorder="1" applyAlignment="1">
      <alignment horizontal="center" vertical="center" wrapText="1"/>
    </xf>
    <xf numFmtId="0" fontId="3" fillId="0" borderId="6" xfId="26" applyFont="1" applyFill="1" applyBorder="1" applyAlignment="1">
      <alignment horizontal="center" vertical="center" wrapText="1"/>
    </xf>
    <xf numFmtId="0" fontId="3" fillId="0" borderId="6" xfId="26" applyFont="1" applyBorder="1" applyAlignment="1">
      <alignment horizontal="center" vertical="center"/>
    </xf>
    <xf numFmtId="3" fontId="26" fillId="3" borderId="6" xfId="1" applyNumberFormat="1" applyFont="1" applyFill="1" applyBorder="1" applyAlignment="1">
      <alignment horizontal="right" vertical="center" wrapText="1"/>
    </xf>
    <xf numFmtId="3" fontId="3" fillId="0" borderId="6" xfId="1" applyNumberFormat="1" applyFont="1" applyFill="1" applyBorder="1" applyAlignment="1">
      <alignment horizontal="right" vertical="center" wrapText="1"/>
    </xf>
    <xf numFmtId="3" fontId="3" fillId="0" borderId="6" xfId="23" applyNumberFormat="1" applyFont="1" applyBorder="1" applyAlignment="1">
      <alignment horizontal="center" vertical="center"/>
    </xf>
    <xf numFmtId="0" fontId="30" fillId="3" borderId="6" xfId="23" applyFont="1" applyFill="1" applyBorder="1" applyAlignment="1">
      <alignment horizontal="left" vertical="center" wrapText="1"/>
    </xf>
    <xf numFmtId="3" fontId="3" fillId="0" borderId="6" xfId="26" applyNumberFormat="1" applyFont="1" applyFill="1" applyBorder="1" applyAlignment="1">
      <alignment horizontal="center" vertical="center" wrapText="1"/>
    </xf>
    <xf numFmtId="3" fontId="26" fillId="3" borderId="6" xfId="1" applyNumberFormat="1" applyFont="1" applyFill="1" applyBorder="1" applyAlignment="1">
      <alignment vertical="center" wrapText="1"/>
    </xf>
    <xf numFmtId="3" fontId="3" fillId="0" borderId="6" xfId="1" applyNumberFormat="1" applyFont="1" applyFill="1" applyBorder="1" applyAlignment="1">
      <alignment vertical="center" wrapText="1"/>
    </xf>
    <xf numFmtId="17" fontId="3" fillId="0" borderId="6" xfId="26" applyNumberFormat="1" applyFont="1" applyBorder="1" applyAlignment="1">
      <alignment vertical="center"/>
    </xf>
    <xf numFmtId="3" fontId="28" fillId="0" borderId="25" xfId="26" applyNumberFormat="1" applyFont="1" applyFill="1" applyBorder="1" applyAlignment="1">
      <alignment horizontal="center" vertical="center" wrapText="1"/>
    </xf>
    <xf numFmtId="0" fontId="26" fillId="3" borderId="6" xfId="26" applyFont="1" applyFill="1" applyBorder="1" applyAlignment="1">
      <alignment horizontal="left" vertical="center" wrapText="1"/>
    </xf>
    <xf numFmtId="0" fontId="3" fillId="0" borderId="16" xfId="26" applyFont="1" applyFill="1" applyBorder="1" applyAlignment="1">
      <alignment horizontal="center" vertical="center" wrapText="1"/>
    </xf>
    <xf numFmtId="0" fontId="3" fillId="0" borderId="17" xfId="26" applyFont="1" applyFill="1" applyBorder="1" applyAlignment="1">
      <alignment horizontal="center" vertical="center" wrapText="1"/>
    </xf>
    <xf numFmtId="0" fontId="3" fillId="0" borderId="0" xfId="23" applyFont="1" applyBorder="1" applyAlignment="1">
      <alignment horizontal="center" vertical="center"/>
    </xf>
    <xf numFmtId="0" fontId="3" fillId="0" borderId="0" xfId="23" applyFont="1" applyBorder="1" applyAlignment="1">
      <alignment horizontal="center"/>
    </xf>
    <xf numFmtId="0" fontId="27" fillId="0" borderId="21" xfId="23" applyFont="1" applyFill="1" applyBorder="1" applyAlignment="1">
      <alignment horizontal="center" vertical="center"/>
    </xf>
    <xf numFmtId="0" fontId="22" fillId="0" borderId="0" xfId="32" applyFont="1" applyBorder="1" applyAlignment="1">
      <alignment horizontal="center"/>
    </xf>
    <xf numFmtId="0" fontId="2" fillId="0" borderId="0" xfId="32" applyFont="1" applyBorder="1" applyAlignment="1"/>
    <xf numFmtId="0" fontId="32" fillId="0" borderId="0" xfId="32" applyFont="1" applyBorder="1" applyAlignment="1"/>
    <xf numFmtId="0" fontId="2" fillId="0" borderId="0" xfId="0" applyFont="1" applyBorder="1" applyAlignment="1">
      <alignment horizontal="right"/>
    </xf>
    <xf numFmtId="0" fontId="3" fillId="0" borderId="0" xfId="0" applyFont="1" applyFill="1" applyBorder="1" applyAlignment="1">
      <alignment horizontal="right" vertical="center"/>
    </xf>
    <xf numFmtId="4" fontId="22" fillId="0" borderId="0" xfId="32" applyNumberFormat="1" applyFont="1" applyFill="1" applyBorder="1" applyAlignment="1">
      <alignment horizontal="left" vertical="center"/>
    </xf>
    <xf numFmtId="4" fontId="15" fillId="0" borderId="0" xfId="32" applyNumberFormat="1" applyFont="1" applyFill="1" applyBorder="1" applyAlignment="1">
      <alignment horizontal="center" vertical="center"/>
    </xf>
    <xf numFmtId="0" fontId="9" fillId="0" borderId="0" xfId="23" applyFont="1" applyFill="1" applyBorder="1" applyAlignment="1">
      <alignment vertical="center"/>
    </xf>
    <xf numFmtId="0" fontId="33" fillId="0" borderId="0" xfId="0" applyFont="1" applyBorder="1" applyAlignment="1"/>
    <xf numFmtId="0" fontId="9" fillId="0" borderId="0" xfId="0" applyFont="1" applyBorder="1" applyAlignment="1">
      <alignment horizontal="left"/>
    </xf>
    <xf numFmtId="0" fontId="23" fillId="2" borderId="6" xfId="0" applyFont="1" applyFill="1" applyBorder="1" applyAlignment="1">
      <alignment horizontal="center" vertical="center"/>
    </xf>
    <xf numFmtId="3" fontId="3" fillId="0" borderId="6" xfId="18" applyNumberFormat="1" applyFont="1" applyFill="1" applyBorder="1" applyAlignment="1">
      <alignment horizontal="center" vertical="center" wrapText="1"/>
    </xf>
    <xf numFmtId="0" fontId="3" fillId="0" borderId="6" xfId="18" applyFont="1" applyFill="1" applyBorder="1" applyAlignment="1">
      <alignment horizontal="center" vertical="center" wrapText="1"/>
    </xf>
    <xf numFmtId="0" fontId="3" fillId="0" borderId="6" xfId="18" applyFont="1" applyFill="1" applyBorder="1" applyAlignment="1">
      <alignment horizontal="center" vertical="center"/>
    </xf>
    <xf numFmtId="0" fontId="25" fillId="0" borderId="6" xfId="0" applyFont="1" applyFill="1" applyBorder="1" applyAlignment="1">
      <alignment horizontal="left" vertical="center" wrapText="1"/>
    </xf>
    <xf numFmtId="164" fontId="30" fillId="0" borderId="6" xfId="1" applyNumberFormat="1" applyFont="1" applyBorder="1" applyAlignment="1">
      <alignment horizontal="right" vertical="center" wrapText="1"/>
    </xf>
    <xf numFmtId="164" fontId="34" fillId="0" borderId="6" xfId="1" applyNumberFormat="1" applyFont="1" applyBorder="1" applyAlignment="1">
      <alignment horizontal="right" vertical="center" wrapText="1"/>
    </xf>
    <xf numFmtId="17" fontId="3" fillId="0" borderId="6" xfId="0" applyNumberFormat="1" applyFont="1" applyFill="1" applyBorder="1" applyAlignment="1">
      <alignment horizontal="center" vertical="center"/>
    </xf>
    <xf numFmtId="0" fontId="15" fillId="0" borderId="0" xfId="0" applyFont="1"/>
    <xf numFmtId="0" fontId="25" fillId="0" borderId="23" xfId="0" applyFont="1" applyFill="1" applyBorder="1" applyAlignment="1">
      <alignment horizontal="left" vertical="center" wrapText="1"/>
    </xf>
    <xf numFmtId="0" fontId="25" fillId="0" borderId="22" xfId="0" applyFont="1" applyFill="1" applyBorder="1" applyAlignment="1">
      <alignment horizontal="left" vertical="center" wrapText="1"/>
    </xf>
    <xf numFmtId="4" fontId="35" fillId="0" borderId="0" xfId="0" applyNumberFormat="1" applyFont="1" applyBorder="1"/>
    <xf numFmtId="0" fontId="10" fillId="0" borderId="0" xfId="0" applyFont="1"/>
    <xf numFmtId="0" fontId="15" fillId="0" borderId="0" xfId="0" applyFont="1" applyAlignment="1">
      <alignment horizontal="center" vertical="center"/>
    </xf>
    <xf numFmtId="43" fontId="15" fillId="0" borderId="0" xfId="0" applyNumberFormat="1" applyFont="1" applyAlignment="1">
      <alignment horizontal="center" vertical="center"/>
    </xf>
    <xf numFmtId="3" fontId="29" fillId="0" borderId="0" xfId="0" applyNumberFormat="1" applyFont="1" applyFill="1" applyAlignment="1">
      <alignment horizontal="center" vertical="center"/>
    </xf>
    <xf numFmtId="3" fontId="15" fillId="0" borderId="0" xfId="0" applyNumberFormat="1" applyFont="1" applyAlignment="1">
      <alignment horizontal="center" vertical="center"/>
    </xf>
    <xf numFmtId="0" fontId="3" fillId="0" borderId="0" xfId="0" applyFont="1" applyFill="1" applyBorder="1" applyAlignment="1">
      <alignment wrapText="1"/>
    </xf>
    <xf numFmtId="0" fontId="9" fillId="0" borderId="0" xfId="0" applyFont="1" applyBorder="1" applyAlignment="1"/>
    <xf numFmtId="0" fontId="2" fillId="0" borderId="0" xfId="0" applyFont="1" applyBorder="1" applyAlignment="1"/>
    <xf numFmtId="0" fontId="36" fillId="0" borderId="0" xfId="0" applyFont="1" applyBorder="1" applyAlignment="1"/>
    <xf numFmtId="0" fontId="3" fillId="0" borderId="0" xfId="0" applyFont="1" applyBorder="1" applyAlignment="1">
      <alignment wrapText="1"/>
    </xf>
    <xf numFmtId="0" fontId="22" fillId="0" borderId="0" xfId="0" applyFont="1" applyBorder="1" applyAlignment="1"/>
    <xf numFmtId="0" fontId="3" fillId="0" borderId="5" xfId="0" applyFont="1" applyFill="1" applyBorder="1" applyAlignment="1">
      <alignment horizontal="center" vertical="center"/>
    </xf>
    <xf numFmtId="4" fontId="26" fillId="0" borderId="6" xfId="0" applyNumberFormat="1" applyFont="1" applyBorder="1" applyAlignment="1">
      <alignment horizontal="center" vertical="center"/>
    </xf>
    <xf numFmtId="167" fontId="30" fillId="0" borderId="6" xfId="1" applyNumberFormat="1" applyFont="1" applyFill="1" applyBorder="1" applyAlignment="1">
      <alignment horizontal="center" vertical="center" wrapText="1"/>
    </xf>
    <xf numFmtId="167" fontId="34" fillId="0" borderId="6" xfId="1" applyNumberFormat="1" applyFont="1" applyBorder="1" applyAlignment="1">
      <alignment horizontal="center" vertical="center" wrapText="1"/>
    </xf>
    <xf numFmtId="3" fontId="3" fillId="0" borderId="6" xfId="0" applyNumberFormat="1" applyFont="1" applyFill="1" applyBorder="1" applyAlignment="1">
      <alignment horizontal="center" vertical="center"/>
    </xf>
    <xf numFmtId="0" fontId="22" fillId="0" borderId="15" xfId="0" applyFont="1" applyBorder="1" applyAlignment="1">
      <alignment horizontal="center" vertical="center" wrapText="1"/>
    </xf>
    <xf numFmtId="167" fontId="22" fillId="0" borderId="12" xfId="1" applyNumberFormat="1" applyFont="1" applyBorder="1" applyAlignment="1">
      <alignment vertical="center"/>
    </xf>
    <xf numFmtId="164" fontId="24" fillId="0" borderId="0" xfId="0" applyNumberFormat="1" applyFont="1" applyFill="1" applyBorder="1" applyAlignment="1" applyProtection="1">
      <alignment horizontal="center" vertical="center" wrapText="1"/>
      <protection locked="0" hidden="1"/>
    </xf>
    <xf numFmtId="17" fontId="3" fillId="0" borderId="0" xfId="0" applyNumberFormat="1" applyFont="1" applyFill="1" applyBorder="1" applyAlignment="1">
      <alignment vertical="center"/>
    </xf>
    <xf numFmtId="0" fontId="3" fillId="0" borderId="0" xfId="0" applyFont="1" applyFill="1" applyBorder="1"/>
    <xf numFmtId="0" fontId="15" fillId="0" borderId="0" xfId="0" applyFont="1" applyFill="1" applyBorder="1"/>
    <xf numFmtId="4" fontId="3" fillId="0" borderId="6" xfId="0" applyNumberFormat="1" applyFont="1" applyBorder="1" applyAlignment="1">
      <alignment horizontal="center" vertical="center"/>
    </xf>
    <xf numFmtId="3" fontId="3" fillId="0" borderId="6" xfId="0" applyNumberFormat="1" applyFont="1" applyBorder="1" applyAlignment="1">
      <alignment horizontal="right" vertical="center"/>
    </xf>
    <xf numFmtId="167" fontId="15" fillId="0" borderId="0" xfId="0" applyNumberFormat="1" applyFont="1"/>
    <xf numFmtId="17" fontId="3" fillId="0" borderId="6" xfId="0" applyNumberFormat="1" applyFont="1" applyFill="1" applyBorder="1" applyAlignment="1">
      <alignment vertical="center"/>
    </xf>
    <xf numFmtId="17" fontId="3" fillId="0" borderId="6" xfId="18" applyNumberFormat="1" applyFont="1" applyFill="1" applyBorder="1" applyAlignment="1">
      <alignment vertical="center"/>
    </xf>
    <xf numFmtId="0" fontId="3" fillId="3" borderId="6" xfId="18" applyFont="1" applyFill="1" applyBorder="1" applyAlignment="1">
      <alignment horizontal="center" vertical="center"/>
    </xf>
    <xf numFmtId="17" fontId="3" fillId="3" borderId="6" xfId="0" applyNumberFormat="1" applyFont="1" applyFill="1" applyBorder="1" applyAlignment="1">
      <alignment horizontal="center" vertical="center"/>
    </xf>
    <xf numFmtId="3" fontId="26" fillId="0" borderId="6" xfId="0" applyNumberFormat="1" applyFont="1" applyFill="1" applyBorder="1" applyAlignment="1">
      <alignment horizontal="right" vertical="center" wrapText="1"/>
    </xf>
    <xf numFmtId="0" fontId="3" fillId="0" borderId="6" xfId="30" applyFont="1" applyFill="1" applyBorder="1" applyAlignment="1">
      <alignment horizontal="center" vertical="center"/>
    </xf>
    <xf numFmtId="3" fontId="3" fillId="0" borderId="8" xfId="0" applyNumberFormat="1" applyFont="1" applyFill="1" applyBorder="1" applyAlignment="1">
      <alignment horizontal="right" vertical="center" wrapText="1"/>
    </xf>
    <xf numFmtId="17" fontId="3" fillId="0" borderId="6" xfId="0" applyNumberFormat="1" applyFont="1" applyBorder="1" applyAlignment="1">
      <alignment horizontal="center" vertical="center"/>
    </xf>
    <xf numFmtId="3" fontId="3" fillId="0" borderId="6" xfId="0" applyNumberFormat="1" applyFont="1" applyFill="1" applyBorder="1" applyAlignment="1">
      <alignment horizontal="center" vertical="center" wrapText="1"/>
    </xf>
    <xf numFmtId="3" fontId="3" fillId="0" borderId="6" xfId="0" applyNumberFormat="1" applyFont="1" applyFill="1" applyBorder="1" applyAlignment="1">
      <alignment horizontal="right" vertical="center" wrapText="1"/>
    </xf>
    <xf numFmtId="0" fontId="37" fillId="0" borderId="6" xfId="0" applyFont="1" applyBorder="1" applyAlignment="1">
      <alignment horizontal="center" vertical="center" wrapText="1"/>
    </xf>
    <xf numFmtId="3" fontId="12" fillId="0" borderId="5" xfId="0" applyNumberFormat="1" applyFont="1" applyBorder="1" applyAlignment="1">
      <alignment horizontal="center" vertical="center" wrapText="1"/>
    </xf>
    <xf numFmtId="17" fontId="3" fillId="0" borderId="6" xfId="26" applyNumberFormat="1" applyFont="1" applyBorder="1" applyAlignment="1">
      <alignment horizontal="center" vertical="center"/>
    </xf>
    <xf numFmtId="17" fontId="3" fillId="0" borderId="6" xfId="26" applyNumberFormat="1" applyFont="1" applyBorder="1" applyAlignment="1">
      <alignment horizontal="center" vertical="center"/>
    </xf>
    <xf numFmtId="44" fontId="3" fillId="0" borderId="0" xfId="23" applyNumberFormat="1" applyFont="1" applyBorder="1" applyAlignment="1">
      <alignment horizontal="center"/>
    </xf>
    <xf numFmtId="0" fontId="3" fillId="0" borderId="6" xfId="26" applyFont="1" applyFill="1" applyBorder="1" applyAlignment="1">
      <alignment horizontal="center" vertical="center" wrapText="1"/>
    </xf>
    <xf numFmtId="0" fontId="15" fillId="0" borderId="0" xfId="0" applyFont="1" applyBorder="1" applyAlignment="1">
      <alignment horizontal="right" vertical="center"/>
    </xf>
    <xf numFmtId="0" fontId="25" fillId="0" borderId="6" xfId="0" applyFont="1" applyFill="1" applyBorder="1" applyAlignment="1">
      <alignment horizontal="left" vertical="center" wrapText="1"/>
    </xf>
    <xf numFmtId="0" fontId="2" fillId="0" borderId="0" xfId="23" applyFont="1" applyFill="1" applyBorder="1" applyAlignment="1"/>
    <xf numFmtId="4" fontId="22" fillId="0" borderId="16" xfId="32" applyNumberFormat="1" applyFont="1" applyFill="1" applyBorder="1" applyAlignment="1">
      <alignment vertical="center"/>
    </xf>
    <xf numFmtId="17" fontId="3" fillId="0" borderId="6" xfId="26" applyNumberFormat="1" applyFont="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xf>
    <xf numFmtId="43" fontId="3" fillId="0" borderId="0" xfId="35" applyFont="1" applyBorder="1" applyAlignment="1">
      <alignment horizontal="center"/>
    </xf>
    <xf numFmtId="43" fontId="3" fillId="0" borderId="0" xfId="0" applyNumberFormat="1" applyFont="1" applyBorder="1" applyAlignment="1">
      <alignment horizontal="center"/>
    </xf>
    <xf numFmtId="0" fontId="3" fillId="0" borderId="6" xfId="0" applyFont="1" applyBorder="1" applyAlignment="1">
      <alignment horizontal="center" vertical="center"/>
    </xf>
    <xf numFmtId="0" fontId="28" fillId="0" borderId="0" xfId="23" applyFont="1" applyBorder="1" applyAlignment="1">
      <alignment horizontal="center"/>
    </xf>
    <xf numFmtId="0" fontId="26" fillId="0" borderId="6" xfId="0" applyFont="1" applyBorder="1" applyAlignment="1">
      <alignment horizontal="left" vertical="center" wrapText="1"/>
    </xf>
    <xf numFmtId="0" fontId="26" fillId="0" borderId="8" xfId="0" applyFont="1" applyBorder="1" applyAlignment="1">
      <alignment horizontal="left" vertical="center" wrapText="1"/>
    </xf>
    <xf numFmtId="3" fontId="26" fillId="0" borderId="8" xfId="0" applyNumberFormat="1" applyFont="1" applyFill="1" applyBorder="1" applyAlignment="1">
      <alignment horizontal="right" vertical="center" wrapText="1"/>
    </xf>
    <xf numFmtId="0" fontId="23" fillId="2" borderId="6" xfId="0" applyFont="1" applyFill="1" applyBorder="1" applyAlignment="1">
      <alignment horizontal="center" vertical="center" wrapText="1"/>
    </xf>
    <xf numFmtId="0" fontId="2" fillId="0" borderId="0" xfId="0" applyFont="1" applyBorder="1" applyAlignment="1">
      <alignment horizontal="right"/>
    </xf>
    <xf numFmtId="4" fontId="22" fillId="0" borderId="0" xfId="32" applyNumberFormat="1" applyFont="1" applyFill="1" applyBorder="1" applyAlignment="1">
      <alignment horizontal="right" vertical="center"/>
    </xf>
    <xf numFmtId="0" fontId="3" fillId="0" borderId="6" xfId="0" applyFont="1" applyFill="1" applyBorder="1" applyAlignment="1">
      <alignment horizontal="center" vertical="center" wrapText="1"/>
    </xf>
    <xf numFmtId="0" fontId="9" fillId="0" borderId="0" xfId="0" applyFont="1" applyBorder="1" applyAlignment="1">
      <alignment horizontal="left"/>
    </xf>
    <xf numFmtId="3" fontId="3" fillId="0" borderId="6" xfId="18" applyNumberFormat="1" applyFont="1" applyFill="1" applyBorder="1" applyAlignment="1">
      <alignment horizontal="center" vertical="center" wrapText="1"/>
    </xf>
    <xf numFmtId="0" fontId="25" fillId="0" borderId="6" xfId="0" applyFont="1" applyFill="1" applyBorder="1" applyAlignment="1">
      <alignment horizontal="left" vertical="center" wrapText="1"/>
    </xf>
    <xf numFmtId="164" fontId="30" fillId="0" borderId="6" xfId="1" applyNumberFormat="1" applyFont="1" applyBorder="1" applyAlignment="1">
      <alignment horizontal="right" vertical="center" wrapText="1"/>
    </xf>
    <xf numFmtId="164" fontId="34" fillId="0" borderId="6" xfId="1" applyNumberFormat="1" applyFont="1" applyBorder="1" applyAlignment="1">
      <alignment horizontal="right" vertical="center" wrapText="1"/>
    </xf>
    <xf numFmtId="17" fontId="3" fillId="0" borderId="6" xfId="26" applyNumberFormat="1" applyFont="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xf>
    <xf numFmtId="0" fontId="30" fillId="3" borderId="8" xfId="23" applyFont="1" applyFill="1" applyBorder="1" applyAlignment="1">
      <alignment horizontal="left" vertical="center" wrapText="1"/>
    </xf>
    <xf numFmtId="3" fontId="3" fillId="0" borderId="6" xfId="26" applyNumberFormat="1" applyFont="1" applyFill="1" applyBorder="1" applyAlignment="1">
      <alignment horizontal="center" vertical="center" wrapText="1"/>
    </xf>
    <xf numFmtId="0" fontId="3" fillId="0" borderId="6" xfId="26" applyFont="1" applyBorder="1" applyAlignment="1">
      <alignment horizontal="center" vertical="center"/>
    </xf>
    <xf numFmtId="0" fontId="3" fillId="0" borderId="6" xfId="26" applyFont="1" applyFill="1" applyBorder="1" applyAlignment="1">
      <alignment horizontal="center" vertical="center" wrapText="1"/>
    </xf>
    <xf numFmtId="3" fontId="3" fillId="0" borderId="8" xfId="1" applyNumberFormat="1" applyFont="1" applyFill="1" applyBorder="1" applyAlignment="1">
      <alignment horizontal="right" vertical="center" wrapText="1"/>
    </xf>
    <xf numFmtId="3" fontId="26" fillId="3" borderId="8" xfId="1" applyNumberFormat="1" applyFont="1" applyFill="1" applyBorder="1" applyAlignment="1">
      <alignment horizontal="right" vertical="center" wrapText="1"/>
    </xf>
    <xf numFmtId="3" fontId="3" fillId="0" borderId="0" xfId="10" applyNumberFormat="1" applyFont="1" applyFill="1" applyBorder="1" applyAlignment="1">
      <alignment vertical="center" wrapText="1"/>
    </xf>
    <xf numFmtId="3" fontId="28" fillId="3" borderId="0" xfId="10" applyNumberFormat="1" applyFont="1" applyFill="1" applyBorder="1" applyAlignment="1">
      <alignment vertical="center" wrapText="1"/>
    </xf>
    <xf numFmtId="3" fontId="3" fillId="0" borderId="16" xfId="10" applyNumberFormat="1" applyFont="1" applyFill="1" applyBorder="1" applyAlignment="1">
      <alignment vertical="center" wrapText="1"/>
    </xf>
    <xf numFmtId="3" fontId="28" fillId="0" borderId="18" xfId="10" applyNumberFormat="1" applyFont="1" applyFill="1" applyBorder="1" applyAlignment="1">
      <alignment vertical="center" wrapText="1"/>
    </xf>
    <xf numFmtId="3" fontId="28" fillId="0" borderId="16" xfId="10" applyNumberFormat="1" applyFont="1" applyFill="1" applyBorder="1" applyAlignment="1">
      <alignment horizontal="center" vertical="center" wrapText="1"/>
    </xf>
    <xf numFmtId="0" fontId="23" fillId="2" borderId="6" xfId="0" applyFont="1" applyFill="1" applyBorder="1" applyAlignment="1">
      <alignment horizontal="center" vertical="center" wrapText="1"/>
    </xf>
    <xf numFmtId="0" fontId="2" fillId="0" borderId="0" xfId="0" applyFont="1" applyBorder="1" applyAlignment="1">
      <alignment horizontal="right"/>
    </xf>
    <xf numFmtId="4" fontId="22" fillId="0" borderId="0" xfId="32" applyNumberFormat="1" applyFont="1" applyFill="1" applyBorder="1" applyAlignment="1">
      <alignment horizontal="right" vertical="center"/>
    </xf>
    <xf numFmtId="0" fontId="3" fillId="0" borderId="6" xfId="0"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0" fontId="9" fillId="0" borderId="0" xfId="0" applyFont="1" applyBorder="1" applyAlignment="1">
      <alignment horizontal="left"/>
    </xf>
    <xf numFmtId="0" fontId="23" fillId="2" borderId="6" xfId="0" applyFont="1" applyFill="1" applyBorder="1" applyAlignment="1">
      <alignment horizontal="center" vertical="center" wrapText="1"/>
    </xf>
    <xf numFmtId="17" fontId="3" fillId="0" borderId="6" xfId="26" applyNumberFormat="1" applyFont="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3" fontId="3" fillId="0" borderId="6" xfId="10" applyNumberFormat="1" applyFont="1" applyFill="1" applyBorder="1" applyAlignment="1">
      <alignment horizontal="center" vertical="center" wrapText="1"/>
    </xf>
    <xf numFmtId="44" fontId="15" fillId="0" borderId="0" xfId="0" applyNumberFormat="1" applyFont="1"/>
    <xf numFmtId="0" fontId="3" fillId="0" borderId="6" xfId="0" applyFont="1" applyFill="1" applyBorder="1" applyAlignment="1">
      <alignment horizontal="center" vertical="center"/>
    </xf>
    <xf numFmtId="0" fontId="25" fillId="3" borderId="6" xfId="0" applyFont="1" applyFill="1" applyBorder="1" applyAlignment="1">
      <alignment horizontal="left" vertical="center" wrapText="1"/>
    </xf>
    <xf numFmtId="3" fontId="3" fillId="3" borderId="6" xfId="1" applyNumberFormat="1" applyFont="1" applyFill="1" applyBorder="1" applyAlignment="1">
      <alignment horizontal="right" vertical="center" wrapText="1"/>
    </xf>
    <xf numFmtId="0" fontId="3" fillId="0" borderId="6" xfId="0"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3" fontId="3" fillId="0" borderId="8" xfId="18" applyNumberFormat="1" applyFont="1" applyFill="1" applyBorder="1" applyAlignment="1">
      <alignment horizontal="center" vertical="center" wrapText="1"/>
    </xf>
    <xf numFmtId="0" fontId="3" fillId="0" borderId="8" xfId="30" applyFont="1" applyFill="1" applyBorder="1" applyAlignment="1">
      <alignment horizontal="center" vertical="center"/>
    </xf>
    <xf numFmtId="0" fontId="3" fillId="3" borderId="8" xfId="18" applyFont="1" applyFill="1" applyBorder="1" applyAlignment="1">
      <alignment horizontal="center" vertical="center"/>
    </xf>
    <xf numFmtId="0" fontId="37" fillId="0" borderId="8" xfId="0" applyFont="1" applyBorder="1" applyAlignment="1">
      <alignment horizontal="center" vertical="center" wrapText="1"/>
    </xf>
    <xf numFmtId="3" fontId="3" fillId="0" borderId="8" xfId="0" applyNumberFormat="1" applyFont="1" applyFill="1" applyBorder="1" applyAlignment="1">
      <alignment horizontal="center" vertical="center" wrapText="1"/>
    </xf>
    <xf numFmtId="17" fontId="3" fillId="3" borderId="8" xfId="0" applyNumberFormat="1" applyFont="1" applyFill="1" applyBorder="1" applyAlignment="1">
      <alignment horizontal="center" vertical="center"/>
    </xf>
    <xf numFmtId="17" fontId="3" fillId="0" borderId="8" xfId="18" applyNumberFormat="1" applyFont="1" applyFill="1" applyBorder="1" applyAlignment="1">
      <alignment vertical="center"/>
    </xf>
    <xf numFmtId="164" fontId="30" fillId="0" borderId="8" xfId="1" applyNumberFormat="1" applyFont="1" applyBorder="1" applyAlignment="1">
      <alignment horizontal="right" vertical="center" wrapText="1"/>
    </xf>
    <xf numFmtId="164" fontId="34" fillId="0" borderId="8" xfId="1" applyNumberFormat="1" applyFont="1" applyBorder="1" applyAlignment="1">
      <alignment horizontal="right" vertical="center" wrapText="1"/>
    </xf>
    <xf numFmtId="4" fontId="3" fillId="0" borderId="0" xfId="23" applyNumberFormat="1" applyFont="1" applyBorder="1" applyAlignment="1">
      <alignment horizontal="center"/>
    </xf>
    <xf numFmtId="44" fontId="3" fillId="0" borderId="0" xfId="0" applyNumberFormat="1" applyFont="1" applyBorder="1" applyAlignment="1">
      <alignment horizontal="center"/>
    </xf>
    <xf numFmtId="42" fontId="22" fillId="0" borderId="12" xfId="1" applyNumberFormat="1" applyFont="1" applyFill="1" applyBorder="1" applyAlignment="1">
      <alignment vertical="center" wrapText="1"/>
    </xf>
    <xf numFmtId="0" fontId="3" fillId="0" borderId="6" xfId="0" applyFont="1" applyBorder="1" applyAlignment="1">
      <alignment horizontal="center" vertical="center"/>
    </xf>
    <xf numFmtId="3" fontId="26" fillId="3" borderId="8" xfId="0" applyNumberFormat="1" applyFont="1" applyFill="1" applyBorder="1" applyAlignment="1">
      <alignment horizontal="righ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0" fontId="22" fillId="3" borderId="1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3" fontId="3" fillId="0" borderId="6" xfId="10" applyNumberFormat="1" applyFont="1" applyFill="1" applyBorder="1" applyAlignment="1">
      <alignment horizontal="center" vertical="center" wrapText="1"/>
    </xf>
    <xf numFmtId="17" fontId="3" fillId="0" borderId="6" xfId="26" applyNumberFormat="1" applyFont="1" applyBorder="1" applyAlignment="1">
      <alignment horizontal="center" vertical="center"/>
    </xf>
    <xf numFmtId="0" fontId="3" fillId="0" borderId="6" xfId="0" applyFont="1" applyBorder="1" applyAlignment="1">
      <alignment horizontal="center" vertical="center"/>
    </xf>
    <xf numFmtId="17" fontId="3" fillId="0" borderId="6" xfId="26" applyNumberFormat="1" applyFont="1" applyBorder="1" applyAlignment="1">
      <alignment horizontal="center" vertical="center"/>
    </xf>
    <xf numFmtId="0" fontId="3" fillId="0" borderId="6" xfId="0" applyFont="1" applyFill="1" applyBorder="1" applyAlignment="1">
      <alignment horizontal="center" vertical="center" wrapText="1"/>
    </xf>
    <xf numFmtId="0" fontId="30" fillId="3" borderId="6" xfId="23" applyFont="1" applyFill="1" applyBorder="1" applyAlignment="1">
      <alignment horizontal="left" vertical="center" wrapText="1"/>
    </xf>
    <xf numFmtId="3" fontId="26" fillId="3" borderId="6" xfId="1" applyNumberFormat="1" applyFont="1" applyFill="1" applyBorder="1" applyAlignment="1">
      <alignment horizontal="right" vertical="center" wrapText="1"/>
    </xf>
    <xf numFmtId="0" fontId="3" fillId="0" borderId="6" xfId="26" applyFont="1" applyFill="1" applyBorder="1" applyAlignment="1">
      <alignment horizontal="center" vertical="center" wrapText="1"/>
    </xf>
    <xf numFmtId="0" fontId="3" fillId="0" borderId="6" xfId="26" applyFont="1" applyBorder="1" applyAlignment="1">
      <alignment horizontal="center" vertical="center"/>
    </xf>
    <xf numFmtId="3" fontId="3" fillId="0" borderId="6" xfId="1" applyNumberFormat="1" applyFont="1" applyFill="1" applyBorder="1" applyAlignment="1">
      <alignment horizontal="right" vertical="center" wrapText="1"/>
    </xf>
    <xf numFmtId="4" fontId="3" fillId="0" borderId="0" xfId="23" applyNumberFormat="1" applyFont="1" applyFill="1" applyBorder="1" applyAlignment="1">
      <alignment wrapText="1"/>
    </xf>
    <xf numFmtId="3" fontId="3" fillId="0" borderId="23" xfId="1" applyNumberFormat="1" applyFont="1" applyFill="1" applyBorder="1" applyAlignment="1">
      <alignment horizontal="right" vertical="center" wrapText="1"/>
    </xf>
    <xf numFmtId="0" fontId="3" fillId="3" borderId="6" xfId="18" applyFont="1" applyFill="1" applyBorder="1" applyAlignment="1">
      <alignment horizontal="center" vertical="center" wrapText="1"/>
    </xf>
    <xf numFmtId="4" fontId="15" fillId="0" borderId="0" xfId="0" applyNumberFormat="1" applyFont="1"/>
    <xf numFmtId="0" fontId="34" fillId="0" borderId="0" xfId="23" applyFont="1" applyFill="1" applyBorder="1" applyAlignment="1">
      <alignment wrapText="1"/>
    </xf>
    <xf numFmtId="4" fontId="34" fillId="0" borderId="0" xfId="23" applyNumberFormat="1" applyFont="1" applyFill="1" applyBorder="1" applyAlignment="1">
      <alignment wrapText="1"/>
    </xf>
    <xf numFmtId="0" fontId="34" fillId="0" borderId="0" xfId="23" applyFont="1" applyBorder="1"/>
    <xf numFmtId="4" fontId="3" fillId="0" borderId="0" xfId="23" applyNumberFormat="1" applyFont="1" applyBorder="1"/>
    <xf numFmtId="17" fontId="3" fillId="0" borderId="6" xfId="26" applyNumberFormat="1" applyFont="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3" fontId="3" fillId="0" borderId="6" xfId="10" applyNumberFormat="1" applyFont="1" applyFill="1" applyBorder="1" applyAlignment="1">
      <alignment horizontal="center" vertical="center" wrapText="1"/>
    </xf>
    <xf numFmtId="0" fontId="26" fillId="3" borderId="6" xfId="23" applyFont="1" applyFill="1" applyBorder="1" applyAlignment="1">
      <alignment vertical="center" wrapText="1"/>
    </xf>
    <xf numFmtId="3" fontId="26" fillId="3" borderId="6" xfId="1" applyNumberFormat="1" applyFont="1" applyFill="1" applyBorder="1" applyAlignment="1">
      <alignment horizontal="right" vertical="center" wrapText="1"/>
    </xf>
    <xf numFmtId="0" fontId="3" fillId="0" borderId="6" xfId="26" applyFont="1" applyFill="1" applyBorder="1" applyAlignment="1">
      <alignment horizontal="center" vertical="center" wrapText="1"/>
    </xf>
    <xf numFmtId="0" fontId="3" fillId="0" borderId="0" xfId="0" applyFont="1" applyBorder="1" applyAlignment="1">
      <alignment horizontal="right"/>
    </xf>
    <xf numFmtId="0" fontId="30" fillId="3" borderId="22" xfId="23" applyFont="1" applyFill="1" applyBorder="1" applyAlignment="1">
      <alignment vertical="center" wrapText="1"/>
    </xf>
    <xf numFmtId="0" fontId="26" fillId="3" borderId="6" xfId="23" applyFont="1" applyFill="1" applyBorder="1" applyAlignment="1">
      <alignment horizontal="left" vertical="center" wrapText="1"/>
    </xf>
    <xf numFmtId="3" fontId="28" fillId="0" borderId="16" xfId="26" applyNumberFormat="1" applyFont="1" applyFill="1" applyBorder="1" applyAlignment="1">
      <alignment horizontal="center" vertical="center" wrapText="1"/>
    </xf>
    <xf numFmtId="0" fontId="31" fillId="0" borderId="19" xfId="29" applyFont="1" applyFill="1" applyBorder="1" applyAlignment="1">
      <alignment horizontal="center" vertical="center" wrapText="1"/>
    </xf>
    <xf numFmtId="42" fontId="22" fillId="0" borderId="2" xfId="1" applyNumberFormat="1" applyFont="1" applyFill="1" applyBorder="1" applyAlignment="1">
      <alignment vertical="center" wrapText="1"/>
    </xf>
    <xf numFmtId="42" fontId="22" fillId="0" borderId="3" xfId="1" applyNumberFormat="1" applyFont="1" applyFill="1" applyBorder="1" applyAlignment="1">
      <alignment vertical="center" wrapText="1"/>
    </xf>
    <xf numFmtId="3" fontId="3" fillId="0" borderId="27" xfId="1" applyNumberFormat="1" applyFont="1" applyFill="1" applyBorder="1" applyAlignment="1">
      <alignment vertical="center" wrapText="1"/>
    </xf>
    <xf numFmtId="3" fontId="28" fillId="0" borderId="0" xfId="23" applyNumberFormat="1" applyFont="1" applyBorder="1" applyAlignment="1">
      <alignment horizontal="center"/>
    </xf>
    <xf numFmtId="3" fontId="3" fillId="0" borderId="6" xfId="10" applyNumberFormat="1" applyFont="1" applyFill="1" applyBorder="1" applyAlignment="1">
      <alignment horizontal="center" vertical="center" wrapText="1"/>
    </xf>
    <xf numFmtId="3" fontId="3" fillId="0" borderId="6" xfId="1" applyNumberFormat="1" applyFont="1" applyFill="1" applyBorder="1" applyAlignment="1">
      <alignment horizontal="right" vertical="center" wrapText="1"/>
    </xf>
    <xf numFmtId="3" fontId="26" fillId="3" borderId="6" xfId="1" applyNumberFormat="1" applyFont="1" applyFill="1" applyBorder="1" applyAlignment="1">
      <alignment horizontal="right" vertical="center" wrapText="1"/>
    </xf>
    <xf numFmtId="3" fontId="3" fillId="3" borderId="6" xfId="10" applyNumberFormat="1" applyFont="1" applyFill="1" applyBorder="1" applyAlignment="1">
      <alignment horizontal="center" vertical="center" wrapText="1"/>
    </xf>
    <xf numFmtId="164" fontId="22" fillId="0" borderId="22" xfId="1" applyNumberFormat="1" applyFont="1" applyFill="1" applyBorder="1" applyAlignment="1">
      <alignment vertical="center" wrapText="1"/>
    </xf>
    <xf numFmtId="0" fontId="3" fillId="0" borderId="6" xfId="0" applyFont="1" applyFill="1" applyBorder="1" applyAlignment="1">
      <alignment horizontal="center" vertical="center" wrapText="1"/>
    </xf>
    <xf numFmtId="0" fontId="3" fillId="0" borderId="6" xfId="26"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164" fontId="26" fillId="3" borderId="6" xfId="35" applyNumberFormat="1" applyFont="1" applyFill="1" applyBorder="1" applyAlignment="1">
      <alignment horizontal="right" vertical="center" wrapText="1"/>
    </xf>
    <xf numFmtId="164" fontId="3" fillId="0" borderId="6" xfId="35" applyNumberFormat="1" applyFont="1" applyFill="1" applyBorder="1" applyAlignment="1">
      <alignment horizontal="right" vertical="center" wrapText="1"/>
    </xf>
    <xf numFmtId="164" fontId="26" fillId="3" borderId="8" xfId="35" applyNumberFormat="1" applyFont="1" applyFill="1" applyBorder="1" applyAlignment="1">
      <alignment horizontal="right" vertical="center" wrapText="1"/>
    </xf>
    <xf numFmtId="164" fontId="3" fillId="0" borderId="8" xfId="35" applyNumberFormat="1" applyFont="1" applyFill="1" applyBorder="1" applyAlignment="1">
      <alignment horizontal="right" vertical="center" wrapText="1"/>
    </xf>
    <xf numFmtId="164" fontId="22" fillId="0" borderId="12" xfId="35" applyNumberFormat="1" applyFont="1" applyFill="1" applyBorder="1" applyAlignment="1">
      <alignment vertical="center" wrapText="1"/>
    </xf>
    <xf numFmtId="164" fontId="22" fillId="0" borderId="13" xfId="35" applyNumberFormat="1" applyFont="1" applyFill="1" applyBorder="1" applyAlignment="1">
      <alignment vertical="center" wrapText="1"/>
    </xf>
    <xf numFmtId="164" fontId="26" fillId="3" borderId="22" xfId="35" applyNumberFormat="1" applyFont="1" applyFill="1" applyBorder="1" applyAlignment="1">
      <alignment horizontal="right" vertical="center" wrapText="1"/>
    </xf>
    <xf numFmtId="164" fontId="3" fillId="0" borderId="22" xfId="35" applyNumberFormat="1" applyFont="1" applyFill="1" applyBorder="1" applyAlignment="1">
      <alignment horizontal="right" vertical="center" wrapText="1"/>
    </xf>
    <xf numFmtId="164" fontId="22" fillId="4" borderId="22" xfId="35" applyNumberFormat="1" applyFont="1" applyFill="1" applyBorder="1" applyAlignment="1">
      <alignment vertical="center" wrapText="1"/>
    </xf>
    <xf numFmtId="164" fontId="22" fillId="4" borderId="28" xfId="35" applyNumberFormat="1" applyFont="1" applyFill="1" applyBorder="1" applyAlignment="1">
      <alignment vertical="center" wrapText="1"/>
    </xf>
    <xf numFmtId="17" fontId="3" fillId="0" borderId="6" xfId="26" applyNumberFormat="1" applyFont="1" applyBorder="1" applyAlignment="1">
      <alignment horizontal="center" vertical="center"/>
    </xf>
    <xf numFmtId="164" fontId="26" fillId="3" borderId="8" xfId="35" applyNumberFormat="1" applyFont="1" applyFill="1" applyBorder="1" applyAlignment="1">
      <alignment horizontal="right" vertical="center" wrapText="1"/>
    </xf>
    <xf numFmtId="164" fontId="26" fillId="3" borderId="5" xfId="35" applyNumberFormat="1" applyFont="1" applyFill="1" applyBorder="1" applyAlignment="1">
      <alignment horizontal="right" vertical="center" wrapText="1"/>
    </xf>
    <xf numFmtId="164" fontId="3" fillId="0" borderId="8" xfId="35" applyNumberFormat="1" applyFont="1" applyFill="1" applyBorder="1" applyAlignment="1">
      <alignment horizontal="right" vertical="center" wrapText="1"/>
    </xf>
    <xf numFmtId="164" fontId="3" fillId="0" borderId="5" xfId="35" applyNumberFormat="1" applyFont="1" applyFill="1" applyBorder="1" applyAlignment="1">
      <alignment horizontal="right" vertical="center" wrapText="1"/>
    </xf>
    <xf numFmtId="164" fontId="3" fillId="0" borderId="6" xfId="35" applyNumberFormat="1" applyFont="1" applyFill="1" applyBorder="1" applyAlignment="1">
      <alignment horizontal="right" vertical="center" wrapText="1"/>
    </xf>
    <xf numFmtId="164" fontId="26" fillId="3" borderId="6" xfId="35" applyNumberFormat="1" applyFont="1" applyFill="1" applyBorder="1" applyAlignment="1">
      <alignment horizontal="right" vertical="center" wrapText="1"/>
    </xf>
    <xf numFmtId="164" fontId="22" fillId="0" borderId="2" xfId="35" applyNumberFormat="1" applyFont="1" applyFill="1" applyBorder="1" applyAlignment="1">
      <alignment vertical="center" wrapText="1"/>
    </xf>
    <xf numFmtId="164" fontId="22" fillId="0" borderId="3" xfId="35" applyNumberFormat="1" applyFont="1" applyFill="1" applyBorder="1" applyAlignment="1">
      <alignment vertical="center" wrapText="1"/>
    </xf>
    <xf numFmtId="164" fontId="3" fillId="3" borderId="6" xfId="35" applyNumberFormat="1" applyFont="1" applyFill="1" applyBorder="1" applyAlignment="1">
      <alignment horizontal="right" vertical="center" wrapText="1"/>
    </xf>
    <xf numFmtId="164" fontId="3" fillId="3" borderId="27" xfId="35" applyNumberFormat="1" applyFont="1" applyFill="1" applyBorder="1" applyAlignment="1">
      <alignment horizontal="right" vertical="center" wrapText="1"/>
    </xf>
    <xf numFmtId="17" fontId="3" fillId="0" borderId="6" xfId="26" applyNumberFormat="1" applyFont="1" applyBorder="1" applyAlignment="1">
      <alignment horizontal="center" vertical="center"/>
    </xf>
    <xf numFmtId="164" fontId="3" fillId="0" borderId="0" xfId="0" applyNumberFormat="1" applyFont="1" applyBorder="1"/>
    <xf numFmtId="43" fontId="3" fillId="3" borderId="0" xfId="0" applyNumberFormat="1" applyFont="1" applyFill="1" applyBorder="1" applyAlignment="1">
      <alignment horizontal="center"/>
    </xf>
    <xf numFmtId="164" fontId="26" fillId="3" borderId="6" xfId="35" applyNumberFormat="1" applyFont="1" applyFill="1" applyBorder="1" applyAlignment="1">
      <alignment horizontal="right" vertical="center" wrapText="1"/>
    </xf>
    <xf numFmtId="0" fontId="30" fillId="3" borderId="8" xfId="23" applyFont="1" applyFill="1" applyBorder="1" applyAlignment="1">
      <alignment vertical="center" wrapText="1"/>
    </xf>
    <xf numFmtId="43" fontId="3" fillId="0" borderId="6" xfId="35" applyFont="1" applyFill="1" applyBorder="1" applyAlignment="1">
      <alignment horizontal="right" vertical="center" wrapText="1"/>
    </xf>
    <xf numFmtId="43" fontId="3" fillId="0" borderId="8" xfId="35" applyFont="1" applyFill="1" applyBorder="1" applyAlignment="1">
      <alignment horizontal="right" vertical="center" wrapText="1"/>
    </xf>
    <xf numFmtId="43" fontId="26" fillId="3" borderId="6" xfId="35" applyFont="1" applyFill="1" applyBorder="1" applyAlignment="1">
      <alignment horizontal="right" vertical="center" wrapText="1"/>
    </xf>
    <xf numFmtId="43" fontId="26" fillId="3" borderId="8" xfId="35" applyFont="1" applyFill="1" applyBorder="1" applyAlignment="1">
      <alignment horizontal="right" vertical="center" wrapText="1"/>
    </xf>
    <xf numFmtId="0" fontId="30" fillId="3" borderId="6" xfId="23" applyFont="1" applyFill="1" applyBorder="1" applyAlignment="1">
      <alignment horizontal="left" vertical="center" wrapText="1"/>
    </xf>
    <xf numFmtId="0" fontId="3" fillId="0" borderId="6" xfId="0"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3" fontId="3" fillId="0" borderId="9" xfId="18" applyNumberFormat="1" applyFont="1" applyFill="1" applyBorder="1" applyAlignment="1">
      <alignment horizontal="center" vertical="center" wrapText="1"/>
    </xf>
    <xf numFmtId="17" fontId="3" fillId="0" borderId="26" xfId="18" applyNumberFormat="1" applyFont="1" applyFill="1" applyBorder="1" applyAlignment="1">
      <alignment vertical="center"/>
    </xf>
    <xf numFmtId="0" fontId="27" fillId="0" borderId="29" xfId="23" applyFont="1" applyFill="1" applyBorder="1" applyAlignment="1">
      <alignment horizontal="center" vertical="center"/>
    </xf>
    <xf numFmtId="167" fontId="22" fillId="4" borderId="30" xfId="1" applyNumberFormat="1" applyFont="1" applyFill="1" applyBorder="1" applyAlignment="1">
      <alignment vertical="center" wrapText="1"/>
    </xf>
    <xf numFmtId="3" fontId="28" fillId="0" borderId="0" xfId="10" applyNumberFormat="1" applyFont="1" applyFill="1" applyBorder="1" applyAlignment="1">
      <alignment horizontal="center" vertical="center" wrapText="1"/>
    </xf>
    <xf numFmtId="0" fontId="23" fillId="2" borderId="9" xfId="0" applyFont="1" applyFill="1" applyBorder="1" applyAlignment="1">
      <alignment horizontal="center" vertical="center" wrapText="1"/>
    </xf>
    <xf numFmtId="4" fontId="22" fillId="0" borderId="0" xfId="32" applyNumberFormat="1" applyFont="1" applyFill="1" applyBorder="1" applyAlignment="1">
      <alignment horizontal="right" vertical="center"/>
    </xf>
    <xf numFmtId="164" fontId="35" fillId="0" borderId="0" xfId="0" applyNumberFormat="1" applyFont="1" applyFill="1"/>
    <xf numFmtId="0" fontId="23" fillId="3" borderId="24" xfId="0" applyFont="1" applyFill="1" applyBorder="1" applyAlignment="1">
      <alignment vertical="center" wrapText="1"/>
    </xf>
    <xf numFmtId="0" fontId="23" fillId="3" borderId="26" xfId="0" applyFont="1" applyFill="1" applyBorder="1" applyAlignment="1">
      <alignment vertical="center" wrapText="1"/>
    </xf>
    <xf numFmtId="0" fontId="3" fillId="3" borderId="6" xfId="37" applyFont="1" applyFill="1" applyBorder="1" applyAlignment="1">
      <alignment horizontal="center" vertical="center" wrapText="1"/>
    </xf>
    <xf numFmtId="0" fontId="26" fillId="3" borderId="6" xfId="37" applyFont="1" applyFill="1" applyBorder="1" applyAlignment="1">
      <alignment horizontal="left" vertical="center" wrapText="1"/>
    </xf>
    <xf numFmtId="3" fontId="26" fillId="3" borderId="6" xfId="38" applyNumberFormat="1" applyFont="1" applyFill="1" applyBorder="1" applyAlignment="1">
      <alignment horizontal="right" vertical="center" wrapText="1"/>
    </xf>
    <xf numFmtId="3" fontId="3" fillId="3" borderId="6" xfId="38" applyNumberFormat="1" applyFont="1" applyFill="1" applyBorder="1" applyAlignment="1">
      <alignment horizontal="right" vertical="center" wrapText="1"/>
    </xf>
    <xf numFmtId="3" fontId="3" fillId="0" borderId="6" xfId="37" applyNumberFormat="1" applyFont="1" applyBorder="1" applyAlignment="1">
      <alignment horizontal="center" vertical="center"/>
    </xf>
    <xf numFmtId="17" fontId="3" fillId="0" borderId="6" xfId="37" applyNumberFormat="1" applyFont="1" applyBorder="1" applyAlignment="1">
      <alignment horizontal="center" vertical="center"/>
    </xf>
    <xf numFmtId="0" fontId="3" fillId="0" borderId="0" xfId="37" applyFont="1" applyBorder="1"/>
    <xf numFmtId="0" fontId="3" fillId="3" borderId="0" xfId="0" applyFont="1" applyFill="1" applyBorder="1" applyAlignment="1">
      <alignment horizontal="center" vertical="center"/>
    </xf>
    <xf numFmtId="3" fontId="22" fillId="4" borderId="12" xfId="38" applyNumberFormat="1" applyFont="1" applyFill="1" applyBorder="1" applyAlignment="1">
      <alignment vertical="center" wrapText="1"/>
    </xf>
    <xf numFmtId="3" fontId="22" fillId="4" borderId="13" xfId="38" applyNumberFormat="1" applyFont="1" applyFill="1" applyBorder="1" applyAlignment="1">
      <alignment vertical="center" wrapText="1"/>
    </xf>
    <xf numFmtId="169" fontId="38" fillId="0" borderId="0" xfId="39" applyNumberFormat="1" applyFont="1" applyFill="1" applyBorder="1" applyAlignment="1">
      <alignment horizontal="center" vertical="center"/>
    </xf>
    <xf numFmtId="0" fontId="3" fillId="0" borderId="0" xfId="37" applyFont="1" applyBorder="1" applyAlignment="1">
      <alignment horizontal="center"/>
    </xf>
    <xf numFmtId="0" fontId="3" fillId="0" borderId="6" xfId="37" applyFont="1" applyFill="1" applyBorder="1" applyAlignment="1">
      <alignment horizontal="center" vertical="center"/>
    </xf>
    <xf numFmtId="0" fontId="3" fillId="0" borderId="6" xfId="37" applyFont="1" applyBorder="1" applyAlignment="1">
      <alignment horizontal="center" vertical="center" wrapText="1"/>
    </xf>
    <xf numFmtId="0" fontId="1" fillId="0" borderId="0" xfId="37"/>
    <xf numFmtId="0" fontId="27" fillId="3" borderId="0" xfId="37" applyFont="1" applyFill="1" applyBorder="1" applyAlignment="1">
      <alignment horizontal="center" vertical="center"/>
    </xf>
    <xf numFmtId="167" fontId="27" fillId="4" borderId="0" xfId="38" applyNumberFormat="1" applyFont="1" applyFill="1" applyBorder="1" applyAlignment="1">
      <alignment vertical="center" wrapText="1"/>
    </xf>
    <xf numFmtId="167" fontId="22" fillId="4" borderId="0" xfId="38" applyNumberFormat="1" applyFont="1" applyFill="1" applyBorder="1" applyAlignment="1">
      <alignment vertical="center" wrapText="1"/>
    </xf>
    <xf numFmtId="3" fontId="3" fillId="0" borderId="6" xfId="37" applyNumberFormat="1" applyFont="1" applyBorder="1" applyAlignment="1">
      <alignment horizontal="right" vertical="center"/>
    </xf>
    <xf numFmtId="3" fontId="26" fillId="3" borderId="8" xfId="38" applyNumberFormat="1" applyFont="1" applyFill="1" applyBorder="1" applyAlignment="1">
      <alignment horizontal="right" vertical="center" wrapText="1"/>
    </xf>
    <xf numFmtId="3" fontId="3" fillId="3" borderId="8" xfId="38" applyNumberFormat="1" applyFont="1" applyFill="1" applyBorder="1" applyAlignment="1">
      <alignment horizontal="right" vertical="center" wrapText="1"/>
    </xf>
    <xf numFmtId="0" fontId="3" fillId="0" borderId="0" xfId="37" applyFont="1" applyFill="1" applyBorder="1" applyAlignment="1">
      <alignment horizontal="center" vertical="center"/>
    </xf>
    <xf numFmtId="0" fontId="3" fillId="0" borderId="0" xfId="37" applyFont="1" applyBorder="1" applyAlignment="1">
      <alignment horizontal="center" vertical="center" wrapText="1"/>
    </xf>
    <xf numFmtId="0" fontId="3" fillId="0" borderId="14" xfId="37" applyFont="1" applyBorder="1" applyAlignment="1">
      <alignment horizontal="center" vertical="center" wrapText="1"/>
    </xf>
    <xf numFmtId="17" fontId="3" fillId="0" borderId="0" xfId="37" applyNumberFormat="1" applyFont="1" applyBorder="1" applyAlignment="1">
      <alignment horizontal="center" vertical="center"/>
    </xf>
    <xf numFmtId="0" fontId="22" fillId="0" borderId="0" xfId="37" applyFont="1" applyFill="1" applyBorder="1" applyAlignment="1">
      <alignment vertical="center"/>
    </xf>
    <xf numFmtId="0" fontId="22" fillId="0" borderId="14" xfId="37" applyFont="1" applyFill="1" applyBorder="1" applyAlignment="1">
      <alignment vertical="center"/>
    </xf>
    <xf numFmtId="4" fontId="26" fillId="0" borderId="0" xfId="0" applyNumberFormat="1" applyFont="1" applyBorder="1" applyAlignment="1">
      <alignment horizontal="center"/>
    </xf>
    <xf numFmtId="4" fontId="3" fillId="0" borderId="0" xfId="0" applyNumberFormat="1" applyFont="1" applyBorder="1" applyAlignment="1">
      <alignment horizontal="center"/>
    </xf>
    <xf numFmtId="0" fontId="1" fillId="0" borderId="0" xfId="0" applyFont="1"/>
    <xf numFmtId="0" fontId="3" fillId="0" borderId="0" xfId="0" applyFont="1" applyFill="1" applyBorder="1" applyAlignment="1">
      <alignment horizontal="center"/>
    </xf>
    <xf numFmtId="0" fontId="23" fillId="2"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xf>
    <xf numFmtId="0" fontId="26" fillId="0" borderId="6" xfId="37" applyFont="1" applyFill="1" applyBorder="1" applyAlignment="1">
      <alignment horizontal="left" vertical="center" wrapText="1"/>
    </xf>
    <xf numFmtId="3" fontId="3" fillId="0" borderId="0" xfId="37" applyNumberFormat="1" applyFont="1" applyBorder="1" applyAlignment="1">
      <alignment horizontal="right" vertical="center"/>
    </xf>
    <xf numFmtId="3" fontId="3" fillId="0" borderId="8" xfId="37" applyNumberFormat="1" applyFont="1" applyBorder="1" applyAlignment="1">
      <alignment horizontal="right" vertical="center"/>
    </xf>
    <xf numFmtId="17" fontId="3" fillId="0" borderId="8" xfId="0" applyNumberFormat="1" applyFont="1" applyBorder="1" applyAlignment="1">
      <alignment horizontal="center" vertical="center"/>
    </xf>
    <xf numFmtId="0" fontId="26" fillId="0" borderId="8" xfId="37" applyFont="1" applyFill="1" applyBorder="1" applyAlignment="1">
      <alignment horizontal="left" vertical="center" wrapText="1"/>
    </xf>
    <xf numFmtId="0" fontId="22" fillId="0" borderId="19" xfId="0" applyFont="1" applyBorder="1" applyAlignment="1">
      <alignment horizontal="center" vertical="center" wrapText="1"/>
    </xf>
    <xf numFmtId="167" fontId="22" fillId="4" borderId="2" xfId="38" applyNumberFormat="1" applyFont="1" applyFill="1" applyBorder="1" applyAlignment="1">
      <alignment vertical="center" wrapText="1"/>
    </xf>
    <xf numFmtId="167" fontId="22" fillId="4" borderId="3" xfId="38" applyNumberFormat="1" applyFont="1" applyFill="1" applyBorder="1" applyAlignment="1">
      <alignment vertical="center" wrapText="1"/>
    </xf>
    <xf numFmtId="0" fontId="22" fillId="0" borderId="21" xfId="0" applyFont="1" applyBorder="1" applyAlignment="1">
      <alignment horizontal="center" vertical="center" wrapText="1"/>
    </xf>
    <xf numFmtId="167" fontId="22" fillId="4" borderId="22" xfId="38" applyNumberFormat="1" applyFont="1" applyFill="1" applyBorder="1" applyAlignment="1">
      <alignment vertical="center" wrapText="1"/>
    </xf>
    <xf numFmtId="167" fontId="22" fillId="4" borderId="28" xfId="38" applyNumberFormat="1" applyFont="1" applyFill="1" applyBorder="1" applyAlignment="1">
      <alignment vertical="center" wrapText="1"/>
    </xf>
    <xf numFmtId="0" fontId="30" fillId="0" borderId="6" xfId="0" applyFont="1" applyBorder="1" applyAlignment="1">
      <alignment horizontal="left" vertical="center" wrapText="1"/>
    </xf>
    <xf numFmtId="3" fontId="26" fillId="0" borderId="6" xfId="0" applyNumberFormat="1" applyFont="1" applyBorder="1" applyAlignment="1">
      <alignment horizontal="right" vertical="center" wrapText="1"/>
    </xf>
    <xf numFmtId="3" fontId="3" fillId="0" borderId="6" xfId="0" applyNumberFormat="1" applyFont="1" applyBorder="1" applyAlignment="1">
      <alignment horizontal="right" vertical="center" wrapText="1"/>
    </xf>
    <xf numFmtId="3" fontId="3" fillId="4" borderId="6" xfId="38" applyNumberFormat="1" applyFont="1" applyFill="1" applyBorder="1" applyAlignment="1">
      <alignment horizontal="right" vertical="center" wrapText="1"/>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xf>
    <xf numFmtId="0" fontId="30" fillId="3"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0" fontId="26" fillId="0" borderId="22" xfId="0" applyFont="1" applyBorder="1" applyAlignment="1">
      <alignment horizontal="left" vertical="center" wrapText="1"/>
    </xf>
    <xf numFmtId="3" fontId="26" fillId="0" borderId="22" xfId="0" applyNumberFormat="1" applyFont="1" applyFill="1" applyBorder="1" applyAlignment="1">
      <alignment horizontal="right" vertical="center" wrapText="1"/>
    </xf>
    <xf numFmtId="3" fontId="3" fillId="0" borderId="22" xfId="0" applyNumberFormat="1" applyFont="1" applyFill="1" applyBorder="1" applyAlignment="1">
      <alignment horizontal="right" vertical="center" wrapText="1"/>
    </xf>
    <xf numFmtId="3" fontId="3" fillId="0" borderId="22" xfId="0" applyNumberFormat="1" applyFont="1" applyBorder="1" applyAlignment="1">
      <alignment horizontal="right" vertical="center"/>
    </xf>
    <xf numFmtId="3" fontId="12" fillId="0" borderId="6" xfId="0" applyNumberFormat="1" applyFont="1" applyFill="1" applyBorder="1" applyAlignment="1">
      <alignment horizontal="center" vertical="center" wrapText="1"/>
    </xf>
    <xf numFmtId="0" fontId="25" fillId="3" borderId="8" xfId="0" applyFont="1" applyFill="1" applyBorder="1" applyAlignment="1">
      <alignment horizontal="left" vertical="center" wrapText="1"/>
    </xf>
    <xf numFmtId="17" fontId="3" fillId="0" borderId="6" xfId="26" applyNumberFormat="1" applyFont="1" applyBorder="1" applyAlignment="1">
      <alignment horizontal="center" vertical="center"/>
    </xf>
    <xf numFmtId="3" fontId="3" fillId="5" borderId="6" xfId="1" applyNumberFormat="1" applyFont="1" applyFill="1" applyBorder="1" applyAlignment="1">
      <alignment horizontal="right" vertical="center" wrapText="1"/>
    </xf>
    <xf numFmtId="3" fontId="3" fillId="3" borderId="6" xfId="23"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xf>
    <xf numFmtId="3" fontId="3" fillId="0" borderId="0" xfId="0" applyNumberFormat="1" applyFont="1" applyBorder="1" applyAlignment="1">
      <alignment horizontal="center"/>
    </xf>
    <xf numFmtId="167" fontId="39" fillId="0" borderId="0" xfId="0" applyNumberFormat="1" applyFont="1" applyBorder="1" applyAlignment="1">
      <alignment horizontal="center"/>
    </xf>
    <xf numFmtId="0" fontId="26" fillId="6" borderId="8" xfId="0" applyFont="1" applyFill="1" applyBorder="1" applyAlignment="1">
      <alignment horizontal="left" vertical="center" wrapText="1"/>
    </xf>
    <xf numFmtId="0" fontId="26" fillId="6" borderId="6" xfId="0" applyFont="1" applyFill="1" applyBorder="1" applyAlignment="1">
      <alignment horizontal="left" vertical="center" wrapText="1"/>
    </xf>
    <xf numFmtId="3" fontId="15" fillId="0" borderId="0" xfId="0" applyNumberFormat="1" applyFont="1"/>
    <xf numFmtId="3" fontId="26" fillId="3" borderId="6" xfId="0" applyNumberFormat="1" applyFont="1" applyFill="1" applyBorder="1" applyAlignment="1">
      <alignment horizontal="righ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9" fontId="27" fillId="0" borderId="10" xfId="34"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5" xfId="0" applyFont="1" applyFill="1" applyBorder="1" applyAlignment="1">
      <alignment horizontal="center" vertical="center"/>
    </xf>
    <xf numFmtId="0" fontId="30" fillId="3" borderId="8" xfId="23" applyFont="1" applyFill="1" applyBorder="1" applyAlignment="1">
      <alignment horizontal="left" vertical="center" wrapText="1"/>
    </xf>
    <xf numFmtId="0" fontId="30" fillId="3" borderId="23" xfId="23" applyFont="1" applyFill="1" applyBorder="1" applyAlignment="1">
      <alignment horizontal="left" vertical="center" wrapText="1"/>
    </xf>
    <xf numFmtId="0" fontId="30" fillId="3" borderId="5" xfId="23" applyFont="1" applyFill="1" applyBorder="1" applyAlignment="1">
      <alignment horizontal="left" vertical="center" wrapText="1"/>
    </xf>
    <xf numFmtId="43" fontId="26" fillId="3" borderId="8" xfId="35" applyFont="1" applyFill="1" applyBorder="1" applyAlignment="1">
      <alignment horizontal="right" vertical="center" wrapText="1"/>
    </xf>
    <xf numFmtId="43" fontId="26" fillId="3" borderId="23" xfId="35" applyFont="1" applyFill="1" applyBorder="1" applyAlignment="1">
      <alignment horizontal="right" vertical="center" wrapText="1"/>
    </xf>
    <xf numFmtId="43" fontId="26" fillId="3" borderId="5" xfId="35" applyFont="1" applyFill="1" applyBorder="1" applyAlignment="1">
      <alignment horizontal="right" vertical="center" wrapText="1"/>
    </xf>
    <xf numFmtId="43" fontId="3" fillId="0" borderId="8" xfId="35" applyFont="1" applyFill="1" applyBorder="1" applyAlignment="1">
      <alignment horizontal="right" vertical="center" wrapText="1"/>
    </xf>
    <xf numFmtId="43" fontId="3" fillId="0" borderId="23" xfId="35" applyFont="1" applyFill="1" applyBorder="1" applyAlignment="1">
      <alignment horizontal="right" vertical="center" wrapText="1"/>
    </xf>
    <xf numFmtId="43" fontId="3" fillId="0" borderId="5" xfId="35" applyFont="1" applyFill="1" applyBorder="1" applyAlignment="1">
      <alignment horizontal="right" vertical="center" wrapText="1"/>
    </xf>
    <xf numFmtId="3" fontId="3" fillId="0" borderId="8" xfId="10" applyNumberFormat="1" applyFont="1" applyFill="1" applyBorder="1" applyAlignment="1">
      <alignment horizontal="center" vertical="center" wrapText="1"/>
    </xf>
    <xf numFmtId="3" fontId="3" fillId="0" borderId="23" xfId="10" applyNumberFormat="1" applyFont="1" applyFill="1" applyBorder="1" applyAlignment="1">
      <alignment horizontal="center" vertical="center" wrapText="1"/>
    </xf>
    <xf numFmtId="3" fontId="3" fillId="0" borderId="5" xfId="10" applyNumberFormat="1" applyFont="1" applyFill="1" applyBorder="1" applyAlignment="1">
      <alignment horizontal="center" vertical="center" wrapText="1"/>
    </xf>
    <xf numFmtId="17" fontId="3" fillId="0" borderId="8" xfId="26" applyNumberFormat="1" applyFont="1" applyBorder="1" applyAlignment="1">
      <alignment horizontal="center" vertical="center"/>
    </xf>
    <xf numFmtId="17" fontId="3" fillId="0" borderId="23" xfId="26" applyNumberFormat="1" applyFont="1" applyBorder="1" applyAlignment="1">
      <alignment horizontal="center" vertical="center"/>
    </xf>
    <xf numFmtId="17" fontId="3" fillId="0" borderId="5" xfId="26" applyNumberFormat="1" applyFont="1" applyBorder="1" applyAlignment="1">
      <alignment horizontal="center" vertical="center"/>
    </xf>
    <xf numFmtId="0" fontId="23" fillId="2"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23" applyFont="1" applyFill="1" applyBorder="1" applyAlignment="1">
      <alignment horizontal="center" vertical="center" wrapText="1"/>
    </xf>
    <xf numFmtId="0" fontId="23" fillId="2" borderId="8" xfId="23" applyFont="1" applyFill="1" applyBorder="1" applyAlignment="1">
      <alignment horizontal="center" vertical="center"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9" fillId="0" borderId="0" xfId="0" applyFont="1" applyFill="1" applyBorder="1" applyAlignment="1">
      <alignment horizontal="left" vertical="center" wrapText="1"/>
    </xf>
    <xf numFmtId="4" fontId="22" fillId="0" borderId="10" xfId="32" applyNumberFormat="1" applyFont="1" applyFill="1" applyBorder="1" applyAlignment="1">
      <alignment horizontal="right" vertical="center"/>
    </xf>
    <xf numFmtId="0" fontId="3" fillId="0" borderId="6" xfId="26"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26" applyFont="1" applyBorder="1" applyAlignment="1">
      <alignment horizontal="center" vertical="center"/>
    </xf>
    <xf numFmtId="0" fontId="3" fillId="0" borderId="6" xfId="0" applyFont="1" applyBorder="1" applyAlignment="1">
      <alignment horizontal="center" vertical="center"/>
    </xf>
    <xf numFmtId="3" fontId="26" fillId="3" borderId="6" xfId="1" applyNumberFormat="1" applyFont="1" applyFill="1" applyBorder="1" applyAlignment="1">
      <alignment horizontal="right" vertical="center" wrapText="1"/>
    </xf>
    <xf numFmtId="0" fontId="30" fillId="3" borderId="6" xfId="23" applyFont="1" applyFill="1" applyBorder="1" applyAlignment="1">
      <alignment horizontal="left" vertical="center" wrapText="1"/>
    </xf>
    <xf numFmtId="0" fontId="3" fillId="0" borderId="0" xfId="26" applyFont="1" applyFill="1" applyBorder="1" applyAlignment="1">
      <alignment horizontal="center" vertical="center" wrapText="1"/>
    </xf>
    <xf numFmtId="0" fontId="3" fillId="0" borderId="14" xfId="26" applyFont="1" applyFill="1" applyBorder="1" applyAlignment="1">
      <alignment horizontal="center" vertical="center" wrapText="1"/>
    </xf>
    <xf numFmtId="0" fontId="22" fillId="0" borderId="10" xfId="26" applyFont="1" applyFill="1" applyBorder="1" applyAlignment="1">
      <alignment horizontal="left" vertical="center" wrapText="1"/>
    </xf>
    <xf numFmtId="3" fontId="3" fillId="0" borderId="6" xfId="1" applyNumberFormat="1" applyFont="1" applyFill="1" applyBorder="1" applyAlignment="1">
      <alignment horizontal="right" vertical="center" wrapText="1"/>
    </xf>
    <xf numFmtId="17" fontId="3" fillId="0" borderId="6" xfId="26" applyNumberFormat="1" applyFont="1" applyBorder="1" applyAlignment="1">
      <alignment horizontal="center" vertical="center"/>
    </xf>
    <xf numFmtId="0" fontId="27" fillId="3" borderId="24" xfId="23" applyFont="1" applyFill="1" applyBorder="1" applyAlignment="1">
      <alignment horizontal="left" vertical="center" wrapText="1"/>
    </xf>
    <xf numFmtId="0" fontId="26" fillId="0" borderId="6" xfId="26" applyFont="1" applyFill="1" applyBorder="1" applyAlignment="1">
      <alignment horizontal="left" vertical="center" wrapText="1"/>
    </xf>
    <xf numFmtId="0" fontId="2" fillId="0" borderId="10" xfId="23" applyFont="1" applyFill="1" applyBorder="1" applyAlignment="1">
      <alignment horizontal="center" vertical="center" wrapText="1"/>
    </xf>
    <xf numFmtId="0" fontId="23" fillId="2" borderId="23" xfId="23" applyFont="1" applyFill="1" applyBorder="1" applyAlignment="1">
      <alignment horizontal="center" vertical="center" wrapText="1"/>
    </xf>
    <xf numFmtId="0" fontId="9" fillId="0" borderId="0" xfId="23" applyFont="1" applyFill="1" applyBorder="1" applyAlignment="1">
      <alignment horizontal="left" vertical="center"/>
    </xf>
    <xf numFmtId="0" fontId="9" fillId="0" borderId="0" xfId="23" applyFont="1" applyFill="1" applyBorder="1" applyAlignment="1">
      <alignment horizontal="left" vertical="center" wrapText="1"/>
    </xf>
    <xf numFmtId="0" fontId="15" fillId="0" borderId="16" xfId="0" applyFont="1" applyBorder="1" applyAlignment="1">
      <alignment horizontal="right" vertical="center"/>
    </xf>
    <xf numFmtId="0" fontId="9" fillId="0" borderId="0" xfId="0" applyFont="1" applyBorder="1" applyAlignment="1">
      <alignment horizontal="left"/>
    </xf>
    <xf numFmtId="0" fontId="23" fillId="2" borderId="8" xfId="0" applyFont="1" applyFill="1" applyBorder="1" applyAlignment="1">
      <alignment horizontal="center" vertical="center"/>
    </xf>
    <xf numFmtId="0" fontId="23" fillId="2" borderId="5" xfId="0" applyFont="1" applyFill="1" applyBorder="1" applyAlignment="1">
      <alignment horizontal="center" vertical="center"/>
    </xf>
    <xf numFmtId="3" fontId="3" fillId="0" borderId="6" xfId="18" applyNumberFormat="1" applyFont="1" applyFill="1" applyBorder="1" applyAlignment="1">
      <alignment horizontal="center" vertical="center" wrapText="1"/>
    </xf>
    <xf numFmtId="0" fontId="25" fillId="0" borderId="6" xfId="0" applyFont="1" applyFill="1" applyBorder="1" applyAlignment="1">
      <alignment horizontal="left" vertical="center" wrapText="1"/>
    </xf>
    <xf numFmtId="17" fontId="3" fillId="0" borderId="6" xfId="18" applyNumberFormat="1" applyFont="1" applyFill="1" applyBorder="1" applyAlignment="1">
      <alignment horizontal="center" vertical="center"/>
    </xf>
    <xf numFmtId="164" fontId="30" fillId="0" borderId="8" xfId="1" applyNumberFormat="1" applyFont="1" applyBorder="1" applyAlignment="1">
      <alignment horizontal="right" vertical="center" wrapText="1"/>
    </xf>
    <xf numFmtId="164" fontId="30" fillId="0" borderId="23" xfId="1" applyNumberFormat="1" applyFont="1" applyBorder="1" applyAlignment="1">
      <alignment horizontal="right" vertical="center" wrapText="1"/>
    </xf>
    <xf numFmtId="164" fontId="34" fillId="0" borderId="8" xfId="1" applyNumberFormat="1" applyFont="1" applyBorder="1" applyAlignment="1">
      <alignment horizontal="right" vertical="center" wrapText="1"/>
    </xf>
    <xf numFmtId="164" fontId="34" fillId="0" borderId="23" xfId="1" applyNumberFormat="1" applyFont="1" applyBorder="1" applyAlignment="1">
      <alignment horizontal="right" vertical="center" wrapText="1"/>
    </xf>
    <xf numFmtId="17" fontId="3" fillId="0" borderId="6" xfId="0" applyNumberFormat="1" applyFont="1" applyFill="1" applyBorder="1" applyAlignment="1">
      <alignment horizontal="center" vertical="center"/>
    </xf>
    <xf numFmtId="3" fontId="3" fillId="0" borderId="8"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5" xfId="0" applyNumberFormat="1" applyFont="1" applyBorder="1" applyAlignment="1">
      <alignment horizontal="center" vertical="center"/>
    </xf>
    <xf numFmtId="17" fontId="3" fillId="0" borderId="8" xfId="18" applyNumberFormat="1" applyFont="1" applyFill="1" applyBorder="1" applyAlignment="1">
      <alignment horizontal="center" vertical="center"/>
    </xf>
    <xf numFmtId="17" fontId="3" fillId="0" borderId="23" xfId="18" applyNumberFormat="1" applyFont="1" applyFill="1" applyBorder="1" applyAlignment="1">
      <alignment horizontal="center" vertical="center"/>
    </xf>
    <xf numFmtId="17" fontId="3" fillId="0" borderId="5" xfId="18" applyNumberFormat="1" applyFont="1" applyFill="1" applyBorder="1" applyAlignment="1">
      <alignment horizontal="center" vertical="center"/>
    </xf>
    <xf numFmtId="17" fontId="3" fillId="0" borderId="8" xfId="0" applyNumberFormat="1" applyFont="1" applyFill="1" applyBorder="1" applyAlignment="1">
      <alignment horizontal="center" vertical="center"/>
    </xf>
    <xf numFmtId="17" fontId="3" fillId="0" borderId="23" xfId="0" applyNumberFormat="1" applyFont="1" applyFill="1" applyBorder="1" applyAlignment="1">
      <alignment horizontal="center" vertical="center"/>
    </xf>
    <xf numFmtId="17" fontId="3" fillId="0" borderId="5" xfId="0" applyNumberFormat="1" applyFont="1" applyFill="1" applyBorder="1" applyAlignment="1">
      <alignment horizontal="center" vertical="center"/>
    </xf>
    <xf numFmtId="0" fontId="15" fillId="0" borderId="16" xfId="0" applyFont="1" applyFill="1" applyBorder="1" applyAlignment="1">
      <alignment horizontal="right" vertical="center"/>
    </xf>
    <xf numFmtId="0" fontId="3" fillId="0" borderId="8" xfId="18" applyFont="1" applyFill="1" applyBorder="1" applyAlignment="1">
      <alignment horizontal="center" vertical="center"/>
    </xf>
    <xf numFmtId="0" fontId="3" fillId="0" borderId="23" xfId="18" applyFont="1" applyFill="1" applyBorder="1" applyAlignment="1">
      <alignment horizontal="center" vertical="center"/>
    </xf>
    <xf numFmtId="0" fontId="3" fillId="0" borderId="5" xfId="18" applyFont="1" applyFill="1" applyBorder="1" applyAlignment="1">
      <alignment horizontal="center" vertical="center"/>
    </xf>
    <xf numFmtId="0" fontId="15" fillId="0" borderId="0" xfId="0" applyFont="1" applyBorder="1" applyAlignment="1">
      <alignment horizontal="left" vertical="center" wrapText="1"/>
    </xf>
    <xf numFmtId="0" fontId="22" fillId="0" borderId="10" xfId="36" applyFont="1" applyFill="1" applyBorder="1" applyAlignment="1">
      <alignment horizontal="left" vertical="center" wrapText="1"/>
    </xf>
    <xf numFmtId="0" fontId="22" fillId="0" borderId="0" xfId="0" applyFont="1" applyFill="1" applyBorder="1" applyAlignment="1">
      <alignment horizontal="left" vertical="center" wrapText="1"/>
    </xf>
    <xf numFmtId="0" fontId="29" fillId="0" borderId="0" xfId="0" applyFont="1" applyFill="1" applyBorder="1" applyAlignment="1">
      <alignment horizontal="left" vertical="center" wrapText="1"/>
    </xf>
  </cellXfs>
  <cellStyles count="40">
    <cellStyle name="Euro" xfId="2"/>
    <cellStyle name="Euro 2" xfId="3"/>
    <cellStyle name="Euro 2 2" xfId="4"/>
    <cellStyle name="Millares" xfId="35" builtinId="3"/>
    <cellStyle name="Millares 2" xfId="5"/>
    <cellStyle name="Millares 2 2" xfId="6"/>
    <cellStyle name="Millares 2 2 2" xfId="7"/>
    <cellStyle name="Millares 3" xfId="8"/>
    <cellStyle name="Millares 4 2" xfId="9"/>
    <cellStyle name="Millares 4 2 2" xfId="39"/>
    <cellStyle name="Moneda" xfId="1" builtinId="4"/>
    <cellStyle name="Moneda 2" xfId="10"/>
    <cellStyle name="Moneda 2 2" xfId="11"/>
    <cellStyle name="Moneda 2 3" xfId="12"/>
    <cellStyle name="Moneda 2 3 2" xfId="13"/>
    <cellStyle name="Moneda 3" xfId="14"/>
    <cellStyle name="Moneda 3 2" xfId="15"/>
    <cellStyle name="Moneda 4" xfId="16"/>
    <cellStyle name="Moneda 4 2" xfId="17"/>
    <cellStyle name="Moneda 5" xfId="38"/>
    <cellStyle name="Normal" xfId="0" builtinId="0"/>
    <cellStyle name="Normal 2" xfId="18"/>
    <cellStyle name="Normal 3" xfId="19"/>
    <cellStyle name="Normal 3 2" xfId="20"/>
    <cellStyle name="Normal 3 2 2" xfId="21"/>
    <cellStyle name="Normal 3 2 3" xfId="22"/>
    <cellStyle name="Normal 3 2_POA J.G MAYO 2012" xfId="23"/>
    <cellStyle name="Normal 3 3" xfId="24"/>
    <cellStyle name="Normal 3 3 2" xfId="25"/>
    <cellStyle name="Normal 4" xfId="26"/>
    <cellStyle name="Normal 4 2" xfId="27"/>
    <cellStyle name="Normal 4 3" xfId="37"/>
    <cellStyle name="Normal 5" xfId="28"/>
    <cellStyle name="Normal 5 2" xfId="29"/>
    <cellStyle name="Normal 6" xfId="30"/>
    <cellStyle name="Normal 6 2" xfId="36"/>
    <cellStyle name="Normal 7" xfId="31"/>
    <cellStyle name="Normal_OBRAS_1" xfId="32"/>
    <cellStyle name="Normal_OBRAS_1 2" xfId="33"/>
    <cellStyle name="Porcentual 2" xfId="34"/>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180976</xdr:colOff>
      <xdr:row>2</xdr:row>
      <xdr:rowOff>180975</xdr:rowOff>
    </xdr:from>
    <xdr:to>
      <xdr:col>0</xdr:col>
      <xdr:colOff>1609726</xdr:colOff>
      <xdr:row>4</xdr:row>
      <xdr:rowOff>352425</xdr:rowOff>
    </xdr:to>
    <xdr:pic>
      <xdr:nvPicPr>
        <xdr:cNvPr id="2" name="Imagen 2" descr="Descripción: CEA Logo.png"/>
        <xdr:cNvPicPr>
          <a:picLocks noChangeAspect="1" noChangeArrowheads="1"/>
        </xdr:cNvPicPr>
      </xdr:nvPicPr>
      <xdr:blipFill>
        <a:blip xmlns:r="http://schemas.openxmlformats.org/officeDocument/2006/relationships" r:embed="rId1"/>
        <a:srcRect/>
        <a:stretch>
          <a:fillRect/>
        </a:stretch>
      </xdr:blipFill>
      <xdr:spPr bwMode="auto">
        <a:xfrm>
          <a:off x="180976" y="447675"/>
          <a:ext cx="1428750" cy="742950"/>
        </a:xfrm>
        <a:prstGeom prst="rect">
          <a:avLst/>
        </a:prstGeom>
        <a:noFill/>
        <a:ln w="9525">
          <a:noFill/>
          <a:miter lim="800000"/>
          <a:headEnd/>
          <a:tailEnd/>
        </a:ln>
      </xdr:spPr>
    </xdr:pic>
    <xdr:clientData/>
  </xdr:twoCellAnchor>
  <xdr:twoCellAnchor editAs="oneCell">
    <xdr:from>
      <xdr:col>5</xdr:col>
      <xdr:colOff>0</xdr:colOff>
      <xdr:row>3</xdr:row>
      <xdr:rowOff>28576</xdr:rowOff>
    </xdr:from>
    <xdr:to>
      <xdr:col>5</xdr:col>
      <xdr:colOff>1543050</xdr:colOff>
      <xdr:row>5</xdr:row>
      <xdr:rowOff>0</xdr:rowOff>
    </xdr:to>
    <xdr:pic>
      <xdr:nvPicPr>
        <xdr:cNvPr id="3" name="2 Imagen" descr="logo Jalisco.png"/>
        <xdr:cNvPicPr/>
      </xdr:nvPicPr>
      <xdr:blipFill>
        <a:blip xmlns:r="http://schemas.openxmlformats.org/officeDocument/2006/relationships" r:embed="rId2"/>
        <a:stretch>
          <a:fillRect/>
        </a:stretch>
      </xdr:blipFill>
      <xdr:spPr>
        <a:xfrm>
          <a:off x="9715500" y="485776"/>
          <a:ext cx="1543050" cy="733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190500</xdr:colOff>
      <xdr:row>5</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0" y="19050"/>
          <a:ext cx="2200275" cy="87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3</xdr:col>
      <xdr:colOff>219075</xdr:colOff>
      <xdr:row>4</xdr:row>
      <xdr:rowOff>152401</xdr:rowOff>
    </xdr:to>
    <xdr:pic>
      <xdr:nvPicPr>
        <xdr:cNvPr id="2" name="1 Imagen"/>
        <xdr:cNvPicPr/>
      </xdr:nvPicPr>
      <xdr:blipFill>
        <a:blip xmlns:r="http://schemas.openxmlformats.org/officeDocument/2006/relationships" r:embed="rId1" cstate="print"/>
        <a:srcRect/>
        <a:stretch>
          <a:fillRect/>
        </a:stretch>
      </xdr:blipFill>
      <xdr:spPr bwMode="auto">
        <a:xfrm>
          <a:off x="1" y="19051"/>
          <a:ext cx="2228849" cy="8572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0</xdr:row>
      <xdr:rowOff>28575</xdr:rowOff>
    </xdr:from>
    <xdr:to>
      <xdr:col>4</xdr:col>
      <xdr:colOff>0</xdr:colOff>
      <xdr:row>11</xdr:row>
      <xdr:rowOff>0</xdr:rowOff>
    </xdr:to>
    <xdr:pic>
      <xdr:nvPicPr>
        <xdr:cNvPr id="2" name="Picture 1" descr="g_escudo"/>
        <xdr:cNvPicPr>
          <a:picLocks noChangeAspect="1" noChangeArrowheads="1"/>
        </xdr:cNvPicPr>
      </xdr:nvPicPr>
      <xdr:blipFill>
        <a:blip xmlns:r="http://schemas.openxmlformats.org/officeDocument/2006/relationships" r:embed="rId1"/>
        <a:srcRect/>
        <a:stretch>
          <a:fillRect/>
        </a:stretch>
      </xdr:blipFill>
      <xdr:spPr bwMode="auto">
        <a:xfrm>
          <a:off x="2990850" y="28575"/>
          <a:ext cx="0" cy="2076450"/>
        </a:xfrm>
        <a:prstGeom prst="rect">
          <a:avLst/>
        </a:prstGeom>
        <a:noFill/>
        <a:ln w="9525">
          <a:noFill/>
          <a:miter lim="800000"/>
          <a:headEnd/>
          <a:tailEnd/>
        </a:ln>
      </xdr:spPr>
    </xdr:pic>
    <xdr:clientData/>
  </xdr:twoCellAnchor>
  <xdr:twoCellAnchor editAs="oneCell">
    <xdr:from>
      <xdr:col>5</xdr:col>
      <xdr:colOff>361950</xdr:colOff>
      <xdr:row>13</xdr:row>
      <xdr:rowOff>0</xdr:rowOff>
    </xdr:from>
    <xdr:to>
      <xdr:col>5</xdr:col>
      <xdr:colOff>438150</xdr:colOff>
      <xdr:row>13</xdr:row>
      <xdr:rowOff>200025</xdr:rowOff>
    </xdr:to>
    <xdr:sp macro="" textlink="">
      <xdr:nvSpPr>
        <xdr:cNvPr id="3" name="Text Box 3"/>
        <xdr:cNvSpPr txBox="1">
          <a:spLocks noChangeArrowheads="1"/>
        </xdr:cNvSpPr>
      </xdr:nvSpPr>
      <xdr:spPr bwMode="auto">
        <a:xfrm>
          <a:off x="4267200" y="3705225"/>
          <a:ext cx="76200" cy="200025"/>
        </a:xfrm>
        <a:prstGeom prst="rect">
          <a:avLst/>
        </a:prstGeom>
        <a:noFill/>
        <a:ln w="9525">
          <a:noFill/>
          <a:miter lim="800000"/>
          <a:headEnd/>
          <a:tailEnd/>
        </a:ln>
      </xdr:spPr>
    </xdr:sp>
    <xdr:clientData/>
  </xdr:twoCellAnchor>
  <xdr:twoCellAnchor editAs="oneCell">
    <xdr:from>
      <xdr:col>0</xdr:col>
      <xdr:colOff>0</xdr:colOff>
      <xdr:row>0</xdr:row>
      <xdr:rowOff>38101</xdr:rowOff>
    </xdr:from>
    <xdr:to>
      <xdr:col>3</xdr:col>
      <xdr:colOff>257175</xdr:colOff>
      <xdr:row>4</xdr:row>
      <xdr:rowOff>133350</xdr:rowOff>
    </xdr:to>
    <xdr:pic>
      <xdr:nvPicPr>
        <xdr:cNvPr id="4" name="4 Imagen"/>
        <xdr:cNvPicPr/>
      </xdr:nvPicPr>
      <xdr:blipFill>
        <a:blip xmlns:r="http://schemas.openxmlformats.org/officeDocument/2006/relationships" r:embed="rId2" cstate="print"/>
        <a:srcRect/>
        <a:stretch>
          <a:fillRect/>
        </a:stretch>
      </xdr:blipFill>
      <xdr:spPr bwMode="auto">
        <a:xfrm>
          <a:off x="0" y="38101"/>
          <a:ext cx="2333625" cy="790574"/>
        </a:xfrm>
        <a:prstGeom prst="rect">
          <a:avLst/>
        </a:prstGeom>
        <a:noFill/>
      </xdr:spPr>
    </xdr:pic>
    <xdr:clientData/>
  </xdr:twoCellAnchor>
  <xdr:twoCellAnchor editAs="oneCell">
    <xdr:from>
      <xdr:col>5</xdr:col>
      <xdr:colOff>361950</xdr:colOff>
      <xdr:row>14</xdr:row>
      <xdr:rowOff>0</xdr:rowOff>
    </xdr:from>
    <xdr:to>
      <xdr:col>5</xdr:col>
      <xdr:colOff>438150</xdr:colOff>
      <xdr:row>14</xdr:row>
      <xdr:rowOff>200025</xdr:rowOff>
    </xdr:to>
    <xdr:sp macro="" textlink="">
      <xdr:nvSpPr>
        <xdr:cNvPr id="5" name="Text Box 3"/>
        <xdr:cNvSpPr txBox="1">
          <a:spLocks noChangeArrowheads="1"/>
        </xdr:cNvSpPr>
      </xdr:nvSpPr>
      <xdr:spPr bwMode="auto">
        <a:xfrm>
          <a:off x="4267200" y="3990975"/>
          <a:ext cx="76200" cy="200025"/>
        </a:xfrm>
        <a:prstGeom prst="rect">
          <a:avLst/>
        </a:prstGeom>
        <a:noFill/>
        <a:ln w="9525">
          <a:noFill/>
          <a:miter lim="800000"/>
          <a:headEnd/>
          <a:tailEnd/>
        </a:ln>
      </xdr:spPr>
    </xdr:sp>
    <xdr:clientData/>
  </xdr:twoCellAnchor>
  <xdr:twoCellAnchor editAs="oneCell">
    <xdr:from>
      <xdr:col>5</xdr:col>
      <xdr:colOff>361950</xdr:colOff>
      <xdr:row>15</xdr:row>
      <xdr:rowOff>0</xdr:rowOff>
    </xdr:from>
    <xdr:to>
      <xdr:col>5</xdr:col>
      <xdr:colOff>438150</xdr:colOff>
      <xdr:row>15</xdr:row>
      <xdr:rowOff>200025</xdr:rowOff>
    </xdr:to>
    <xdr:sp macro="" textlink="">
      <xdr:nvSpPr>
        <xdr:cNvPr id="6" name="Text Box 3"/>
        <xdr:cNvSpPr txBox="1">
          <a:spLocks noChangeArrowheads="1"/>
        </xdr:cNvSpPr>
      </xdr:nvSpPr>
      <xdr:spPr bwMode="auto">
        <a:xfrm>
          <a:off x="4267200" y="4324350"/>
          <a:ext cx="76200" cy="200025"/>
        </a:xfrm>
        <a:prstGeom prst="rect">
          <a:avLst/>
        </a:prstGeom>
        <a:noFill/>
        <a:ln w="9525">
          <a:noFill/>
          <a:miter lim="800000"/>
          <a:headEnd/>
          <a:tailEnd/>
        </a:ln>
      </xdr:spPr>
    </xdr:sp>
    <xdr:clientData/>
  </xdr:twoCellAnchor>
  <xdr:twoCellAnchor editAs="oneCell">
    <xdr:from>
      <xdr:col>5</xdr:col>
      <xdr:colOff>361950</xdr:colOff>
      <xdr:row>16</xdr:row>
      <xdr:rowOff>0</xdr:rowOff>
    </xdr:from>
    <xdr:to>
      <xdr:col>5</xdr:col>
      <xdr:colOff>438150</xdr:colOff>
      <xdr:row>16</xdr:row>
      <xdr:rowOff>200025</xdr:rowOff>
    </xdr:to>
    <xdr:sp macro="" textlink="">
      <xdr:nvSpPr>
        <xdr:cNvPr id="7" name="Text Box 3"/>
        <xdr:cNvSpPr txBox="1">
          <a:spLocks noChangeArrowheads="1"/>
        </xdr:cNvSpPr>
      </xdr:nvSpPr>
      <xdr:spPr bwMode="auto">
        <a:xfrm>
          <a:off x="4267200" y="4657725"/>
          <a:ext cx="76200" cy="200025"/>
        </a:xfrm>
        <a:prstGeom prst="rect">
          <a:avLst/>
        </a:prstGeom>
        <a:noFill/>
        <a:ln w="9525">
          <a:noFill/>
          <a:miter lim="800000"/>
          <a:headEnd/>
          <a:tailEnd/>
        </a:ln>
      </xdr:spPr>
    </xdr:sp>
    <xdr:clientData/>
  </xdr:twoCellAnchor>
  <xdr:twoCellAnchor editAs="oneCell">
    <xdr:from>
      <xdr:col>5</xdr:col>
      <xdr:colOff>361950</xdr:colOff>
      <xdr:row>16</xdr:row>
      <xdr:rowOff>0</xdr:rowOff>
    </xdr:from>
    <xdr:to>
      <xdr:col>5</xdr:col>
      <xdr:colOff>438150</xdr:colOff>
      <xdr:row>16</xdr:row>
      <xdr:rowOff>200025</xdr:rowOff>
    </xdr:to>
    <xdr:sp macro="" textlink="">
      <xdr:nvSpPr>
        <xdr:cNvPr id="8" name="Text Box 3"/>
        <xdr:cNvSpPr txBox="1">
          <a:spLocks noChangeArrowheads="1"/>
        </xdr:cNvSpPr>
      </xdr:nvSpPr>
      <xdr:spPr bwMode="auto">
        <a:xfrm>
          <a:off x="4267200" y="4657725"/>
          <a:ext cx="76200" cy="200025"/>
        </a:xfrm>
        <a:prstGeom prst="rect">
          <a:avLst/>
        </a:prstGeom>
        <a:noFill/>
        <a:ln w="9525">
          <a:noFill/>
          <a:miter lim="800000"/>
          <a:headEnd/>
          <a:tailEnd/>
        </a:ln>
      </xdr:spPr>
    </xdr:sp>
    <xdr:clientData/>
  </xdr:twoCellAnchor>
  <xdr:twoCellAnchor editAs="oneCell">
    <xdr:from>
      <xdr:col>5</xdr:col>
      <xdr:colOff>361950</xdr:colOff>
      <xdr:row>16</xdr:row>
      <xdr:rowOff>0</xdr:rowOff>
    </xdr:from>
    <xdr:to>
      <xdr:col>5</xdr:col>
      <xdr:colOff>438150</xdr:colOff>
      <xdr:row>16</xdr:row>
      <xdr:rowOff>200025</xdr:rowOff>
    </xdr:to>
    <xdr:sp macro="" textlink="">
      <xdr:nvSpPr>
        <xdr:cNvPr id="9" name="Text Box 3"/>
        <xdr:cNvSpPr txBox="1">
          <a:spLocks noChangeArrowheads="1"/>
        </xdr:cNvSpPr>
      </xdr:nvSpPr>
      <xdr:spPr bwMode="auto">
        <a:xfrm>
          <a:off x="4267200" y="4657725"/>
          <a:ext cx="76200" cy="200025"/>
        </a:xfrm>
        <a:prstGeom prst="rect">
          <a:avLst/>
        </a:prstGeom>
        <a:noFill/>
        <a:ln w="9525">
          <a:noFill/>
          <a:miter lim="800000"/>
          <a:headEnd/>
          <a:tailEnd/>
        </a:ln>
      </xdr:spPr>
    </xdr:sp>
    <xdr:clientData/>
  </xdr:twoCellAnchor>
  <xdr:twoCellAnchor editAs="oneCell">
    <xdr:from>
      <xdr:col>5</xdr:col>
      <xdr:colOff>361950</xdr:colOff>
      <xdr:row>16</xdr:row>
      <xdr:rowOff>0</xdr:rowOff>
    </xdr:from>
    <xdr:to>
      <xdr:col>5</xdr:col>
      <xdr:colOff>438150</xdr:colOff>
      <xdr:row>16</xdr:row>
      <xdr:rowOff>200025</xdr:rowOff>
    </xdr:to>
    <xdr:sp macro="" textlink="">
      <xdr:nvSpPr>
        <xdr:cNvPr id="10" name="Text Box 3"/>
        <xdr:cNvSpPr txBox="1">
          <a:spLocks noChangeArrowheads="1"/>
        </xdr:cNvSpPr>
      </xdr:nvSpPr>
      <xdr:spPr bwMode="auto">
        <a:xfrm>
          <a:off x="4267200" y="4657725"/>
          <a:ext cx="76200" cy="200025"/>
        </a:xfrm>
        <a:prstGeom prst="rect">
          <a:avLst/>
        </a:prstGeom>
        <a:noFill/>
        <a:ln w="9525">
          <a:noFill/>
          <a:miter lim="800000"/>
          <a:headEnd/>
          <a:tailEnd/>
        </a:ln>
      </xdr:spPr>
    </xdr:sp>
    <xdr:clientData/>
  </xdr:twoCellAnchor>
  <xdr:twoCellAnchor editAs="oneCell">
    <xdr:from>
      <xdr:col>5</xdr:col>
      <xdr:colOff>361950</xdr:colOff>
      <xdr:row>16</xdr:row>
      <xdr:rowOff>0</xdr:rowOff>
    </xdr:from>
    <xdr:to>
      <xdr:col>5</xdr:col>
      <xdr:colOff>438150</xdr:colOff>
      <xdr:row>16</xdr:row>
      <xdr:rowOff>200025</xdr:rowOff>
    </xdr:to>
    <xdr:sp macro="" textlink="">
      <xdr:nvSpPr>
        <xdr:cNvPr id="11" name="Text Box 3"/>
        <xdr:cNvSpPr txBox="1">
          <a:spLocks noChangeArrowheads="1"/>
        </xdr:cNvSpPr>
      </xdr:nvSpPr>
      <xdr:spPr bwMode="auto">
        <a:xfrm>
          <a:off x="4267200" y="4657725"/>
          <a:ext cx="76200" cy="200025"/>
        </a:xfrm>
        <a:prstGeom prst="rect">
          <a:avLst/>
        </a:prstGeom>
        <a:noFill/>
        <a:ln w="9525">
          <a:noFill/>
          <a:miter lim="800000"/>
          <a:headEnd/>
          <a:tailEnd/>
        </a:ln>
      </xdr:spPr>
    </xdr:sp>
    <xdr:clientData/>
  </xdr:twoCellAnchor>
  <xdr:twoCellAnchor editAs="oneCell">
    <xdr:from>
      <xdr:col>5</xdr:col>
      <xdr:colOff>361950</xdr:colOff>
      <xdr:row>16</xdr:row>
      <xdr:rowOff>0</xdr:rowOff>
    </xdr:from>
    <xdr:to>
      <xdr:col>5</xdr:col>
      <xdr:colOff>438150</xdr:colOff>
      <xdr:row>16</xdr:row>
      <xdr:rowOff>200025</xdr:rowOff>
    </xdr:to>
    <xdr:sp macro="" textlink="">
      <xdr:nvSpPr>
        <xdr:cNvPr id="12" name="Text Box 3"/>
        <xdr:cNvSpPr txBox="1">
          <a:spLocks noChangeArrowheads="1"/>
        </xdr:cNvSpPr>
      </xdr:nvSpPr>
      <xdr:spPr bwMode="auto">
        <a:xfrm>
          <a:off x="4267200" y="4657725"/>
          <a:ext cx="76200" cy="200025"/>
        </a:xfrm>
        <a:prstGeom prst="rect">
          <a:avLst/>
        </a:prstGeom>
        <a:noFill/>
        <a:ln w="9525">
          <a:noFill/>
          <a:miter lim="800000"/>
          <a:headEnd/>
          <a:tailEnd/>
        </a:ln>
      </xdr:spPr>
    </xdr:sp>
    <xdr:clientData/>
  </xdr:twoCellAnchor>
  <xdr:twoCellAnchor editAs="oneCell">
    <xdr:from>
      <xdr:col>5</xdr:col>
      <xdr:colOff>361950</xdr:colOff>
      <xdr:row>17</xdr:row>
      <xdr:rowOff>0</xdr:rowOff>
    </xdr:from>
    <xdr:to>
      <xdr:col>5</xdr:col>
      <xdr:colOff>438150</xdr:colOff>
      <xdr:row>17</xdr:row>
      <xdr:rowOff>200025</xdr:rowOff>
    </xdr:to>
    <xdr:sp macro="" textlink="">
      <xdr:nvSpPr>
        <xdr:cNvPr id="13" name="Text Box 3"/>
        <xdr:cNvSpPr txBox="1">
          <a:spLocks noChangeArrowheads="1"/>
        </xdr:cNvSpPr>
      </xdr:nvSpPr>
      <xdr:spPr bwMode="auto">
        <a:xfrm>
          <a:off x="4267200" y="4981575"/>
          <a:ext cx="76200" cy="200025"/>
        </a:xfrm>
        <a:prstGeom prst="rect">
          <a:avLst/>
        </a:prstGeom>
        <a:noFill/>
        <a:ln w="9525">
          <a:noFill/>
          <a:miter lim="800000"/>
          <a:headEnd/>
          <a:tailEnd/>
        </a:ln>
      </xdr:spPr>
    </xdr:sp>
    <xdr:clientData/>
  </xdr:twoCellAnchor>
  <xdr:twoCellAnchor editAs="oneCell">
    <xdr:from>
      <xdr:col>5</xdr:col>
      <xdr:colOff>361950</xdr:colOff>
      <xdr:row>19</xdr:row>
      <xdr:rowOff>0</xdr:rowOff>
    </xdr:from>
    <xdr:to>
      <xdr:col>5</xdr:col>
      <xdr:colOff>438150</xdr:colOff>
      <xdr:row>19</xdr:row>
      <xdr:rowOff>200025</xdr:rowOff>
    </xdr:to>
    <xdr:sp macro="" textlink="">
      <xdr:nvSpPr>
        <xdr:cNvPr id="14" name="Text Box 3"/>
        <xdr:cNvSpPr txBox="1">
          <a:spLocks noChangeArrowheads="1"/>
        </xdr:cNvSpPr>
      </xdr:nvSpPr>
      <xdr:spPr bwMode="auto">
        <a:xfrm>
          <a:off x="4267200" y="7915275"/>
          <a:ext cx="76200" cy="200025"/>
        </a:xfrm>
        <a:prstGeom prst="rect">
          <a:avLst/>
        </a:prstGeom>
        <a:noFill/>
        <a:ln w="9525">
          <a:noFill/>
          <a:miter lim="800000"/>
          <a:headEnd/>
          <a:tailEnd/>
        </a:ln>
      </xdr:spPr>
    </xdr:sp>
    <xdr:clientData/>
  </xdr:twoCellAnchor>
  <xdr:twoCellAnchor editAs="oneCell">
    <xdr:from>
      <xdr:col>5</xdr:col>
      <xdr:colOff>361950</xdr:colOff>
      <xdr:row>17</xdr:row>
      <xdr:rowOff>0</xdr:rowOff>
    </xdr:from>
    <xdr:to>
      <xdr:col>5</xdr:col>
      <xdr:colOff>438150</xdr:colOff>
      <xdr:row>17</xdr:row>
      <xdr:rowOff>200025</xdr:rowOff>
    </xdr:to>
    <xdr:sp macro="" textlink="">
      <xdr:nvSpPr>
        <xdr:cNvPr id="15" name="Text Box 3"/>
        <xdr:cNvSpPr txBox="1">
          <a:spLocks noChangeArrowheads="1"/>
        </xdr:cNvSpPr>
      </xdr:nvSpPr>
      <xdr:spPr bwMode="auto">
        <a:xfrm>
          <a:off x="4267200" y="4981575"/>
          <a:ext cx="76200" cy="200025"/>
        </a:xfrm>
        <a:prstGeom prst="rect">
          <a:avLst/>
        </a:prstGeom>
        <a:noFill/>
        <a:ln w="9525">
          <a:noFill/>
          <a:miter lim="800000"/>
          <a:headEnd/>
          <a:tailEnd/>
        </a:ln>
      </xdr:spPr>
    </xdr:sp>
    <xdr:clientData/>
  </xdr:twoCellAnchor>
  <xdr:oneCellAnchor>
    <xdr:from>
      <xdr:col>5</xdr:col>
      <xdr:colOff>361950</xdr:colOff>
      <xdr:row>18</xdr:row>
      <xdr:rowOff>0</xdr:rowOff>
    </xdr:from>
    <xdr:ext cx="76200" cy="200025"/>
    <xdr:sp macro="" textlink="">
      <xdr:nvSpPr>
        <xdr:cNvPr id="16" name="Text Box 3"/>
        <xdr:cNvSpPr txBox="1">
          <a:spLocks noChangeArrowheads="1"/>
        </xdr:cNvSpPr>
      </xdr:nvSpPr>
      <xdr:spPr bwMode="auto">
        <a:xfrm>
          <a:off x="4267200" y="5591175"/>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17" name="Text Box 3"/>
        <xdr:cNvSpPr txBox="1">
          <a:spLocks noChangeArrowheads="1"/>
        </xdr:cNvSpPr>
      </xdr:nvSpPr>
      <xdr:spPr bwMode="auto">
        <a:xfrm>
          <a:off x="4267200" y="5838825"/>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18" name="Text Box 3"/>
        <xdr:cNvSpPr txBox="1">
          <a:spLocks noChangeArrowheads="1"/>
        </xdr:cNvSpPr>
      </xdr:nvSpPr>
      <xdr:spPr bwMode="auto">
        <a:xfrm>
          <a:off x="4267200" y="6057900"/>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19" name="Text Box 3"/>
        <xdr:cNvSpPr txBox="1">
          <a:spLocks noChangeArrowheads="1"/>
        </xdr:cNvSpPr>
      </xdr:nvSpPr>
      <xdr:spPr bwMode="auto">
        <a:xfrm>
          <a:off x="4267200" y="6324600"/>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20" name="Text Box 3"/>
        <xdr:cNvSpPr txBox="1">
          <a:spLocks noChangeArrowheads="1"/>
        </xdr:cNvSpPr>
      </xdr:nvSpPr>
      <xdr:spPr bwMode="auto">
        <a:xfrm>
          <a:off x="4267200" y="6324600"/>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21" name="Text Box 3"/>
        <xdr:cNvSpPr txBox="1">
          <a:spLocks noChangeArrowheads="1"/>
        </xdr:cNvSpPr>
      </xdr:nvSpPr>
      <xdr:spPr bwMode="auto">
        <a:xfrm>
          <a:off x="4267200" y="6324600"/>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22" name="Text Box 3"/>
        <xdr:cNvSpPr txBox="1">
          <a:spLocks noChangeArrowheads="1"/>
        </xdr:cNvSpPr>
      </xdr:nvSpPr>
      <xdr:spPr bwMode="auto">
        <a:xfrm>
          <a:off x="4267200" y="6324600"/>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23" name="Text Box 3"/>
        <xdr:cNvSpPr txBox="1">
          <a:spLocks noChangeArrowheads="1"/>
        </xdr:cNvSpPr>
      </xdr:nvSpPr>
      <xdr:spPr bwMode="auto">
        <a:xfrm>
          <a:off x="4267200" y="6324600"/>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24" name="Text Box 3"/>
        <xdr:cNvSpPr txBox="1">
          <a:spLocks noChangeArrowheads="1"/>
        </xdr:cNvSpPr>
      </xdr:nvSpPr>
      <xdr:spPr bwMode="auto">
        <a:xfrm>
          <a:off x="4267200" y="6324600"/>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25" name="Text Box 3"/>
        <xdr:cNvSpPr txBox="1">
          <a:spLocks noChangeArrowheads="1"/>
        </xdr:cNvSpPr>
      </xdr:nvSpPr>
      <xdr:spPr bwMode="auto">
        <a:xfrm>
          <a:off x="4267200" y="6915150"/>
          <a:ext cx="76200" cy="200025"/>
        </a:xfrm>
        <a:prstGeom prst="rect">
          <a:avLst/>
        </a:prstGeom>
        <a:noFill/>
        <a:ln w="9525">
          <a:noFill/>
          <a:miter lim="800000"/>
          <a:headEnd/>
          <a:tailEnd/>
        </a:ln>
      </xdr:spPr>
    </xdr:sp>
    <xdr:clientData/>
  </xdr:oneCellAnchor>
  <xdr:oneCellAnchor>
    <xdr:from>
      <xdr:col>5</xdr:col>
      <xdr:colOff>361950</xdr:colOff>
      <xdr:row>18</xdr:row>
      <xdr:rowOff>0</xdr:rowOff>
    </xdr:from>
    <xdr:ext cx="76200" cy="200025"/>
    <xdr:sp macro="" textlink="">
      <xdr:nvSpPr>
        <xdr:cNvPr id="26" name="Text Box 3"/>
        <xdr:cNvSpPr txBox="1">
          <a:spLocks noChangeArrowheads="1"/>
        </xdr:cNvSpPr>
      </xdr:nvSpPr>
      <xdr:spPr bwMode="auto">
        <a:xfrm>
          <a:off x="4267200" y="6915150"/>
          <a:ext cx="76200" cy="20002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28575</xdr:rowOff>
    </xdr:from>
    <xdr:to>
      <xdr:col>4</xdr:col>
      <xdr:colOff>0</xdr:colOff>
      <xdr:row>11</xdr:row>
      <xdr:rowOff>0</xdr:rowOff>
    </xdr:to>
    <xdr:pic>
      <xdr:nvPicPr>
        <xdr:cNvPr id="2" name="Picture 1" descr="g_escudo"/>
        <xdr:cNvPicPr>
          <a:picLocks noChangeAspect="1" noChangeArrowheads="1"/>
        </xdr:cNvPicPr>
      </xdr:nvPicPr>
      <xdr:blipFill>
        <a:blip xmlns:r="http://schemas.openxmlformats.org/officeDocument/2006/relationships" r:embed="rId1"/>
        <a:srcRect/>
        <a:stretch>
          <a:fillRect/>
        </a:stretch>
      </xdr:blipFill>
      <xdr:spPr bwMode="auto">
        <a:xfrm>
          <a:off x="2990850" y="28575"/>
          <a:ext cx="0" cy="2076450"/>
        </a:xfrm>
        <a:prstGeom prst="rect">
          <a:avLst/>
        </a:prstGeom>
        <a:noFill/>
        <a:ln w="9525">
          <a:noFill/>
          <a:miter lim="800000"/>
          <a:headEnd/>
          <a:tailEnd/>
        </a:ln>
      </xdr:spPr>
    </xdr:pic>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3"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0</xdr:col>
      <xdr:colOff>0</xdr:colOff>
      <xdr:row>0</xdr:row>
      <xdr:rowOff>38101</xdr:rowOff>
    </xdr:from>
    <xdr:to>
      <xdr:col>3</xdr:col>
      <xdr:colOff>257175</xdr:colOff>
      <xdr:row>4</xdr:row>
      <xdr:rowOff>133350</xdr:rowOff>
    </xdr:to>
    <xdr:pic>
      <xdr:nvPicPr>
        <xdr:cNvPr id="4" name="4 Imagen"/>
        <xdr:cNvPicPr/>
      </xdr:nvPicPr>
      <xdr:blipFill>
        <a:blip xmlns:r="http://schemas.openxmlformats.org/officeDocument/2006/relationships" r:embed="rId2" cstate="print"/>
        <a:srcRect/>
        <a:stretch>
          <a:fillRect/>
        </a:stretch>
      </xdr:blipFill>
      <xdr:spPr bwMode="auto">
        <a:xfrm>
          <a:off x="0" y="38101"/>
          <a:ext cx="2333625" cy="790574"/>
        </a:xfrm>
        <a:prstGeom prst="rect">
          <a:avLst/>
        </a:prstGeom>
        <a:noFill/>
      </xdr:spPr>
    </xdr:pic>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5"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6"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7"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8"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9"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10"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11"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12"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13"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14"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twoCellAnchor editAs="oneCell">
    <xdr:from>
      <xdr:col>5</xdr:col>
      <xdr:colOff>361950</xdr:colOff>
      <xdr:row>31</xdr:row>
      <xdr:rowOff>0</xdr:rowOff>
    </xdr:from>
    <xdr:to>
      <xdr:col>5</xdr:col>
      <xdr:colOff>438150</xdr:colOff>
      <xdr:row>31</xdr:row>
      <xdr:rowOff>200025</xdr:rowOff>
    </xdr:to>
    <xdr:sp macro="" textlink="">
      <xdr:nvSpPr>
        <xdr:cNvPr id="15"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twoCellAnchor>
  <xdr:oneCellAnchor>
    <xdr:from>
      <xdr:col>5</xdr:col>
      <xdr:colOff>361950</xdr:colOff>
      <xdr:row>31</xdr:row>
      <xdr:rowOff>0</xdr:rowOff>
    </xdr:from>
    <xdr:ext cx="76200" cy="200025"/>
    <xdr:sp macro="" textlink="">
      <xdr:nvSpPr>
        <xdr:cNvPr id="16"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17"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18"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19"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20"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21"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22"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23"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24"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25"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5</xdr:col>
      <xdr:colOff>361950</xdr:colOff>
      <xdr:row>31</xdr:row>
      <xdr:rowOff>0</xdr:rowOff>
    </xdr:from>
    <xdr:ext cx="76200" cy="200025"/>
    <xdr:sp macro="" textlink="">
      <xdr:nvSpPr>
        <xdr:cNvPr id="26" name="Text Box 3"/>
        <xdr:cNvSpPr txBox="1">
          <a:spLocks noChangeArrowheads="1"/>
        </xdr:cNvSpPr>
      </xdr:nvSpPr>
      <xdr:spPr bwMode="auto">
        <a:xfrm>
          <a:off x="4267200" y="7867650"/>
          <a:ext cx="76200" cy="200025"/>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3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3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5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5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5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5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5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6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6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6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6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6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6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6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6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6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6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7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7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7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7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7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7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08579"/>
    <xdr:sp macro="" textlink="">
      <xdr:nvSpPr>
        <xdr:cNvPr id="78" name="Text Box 3"/>
        <xdr:cNvSpPr txBox="1">
          <a:spLocks noChangeArrowheads="1"/>
        </xdr:cNvSpPr>
      </xdr:nvSpPr>
      <xdr:spPr bwMode="auto">
        <a:xfrm>
          <a:off x="3228975" y="1819275"/>
          <a:ext cx="76200" cy="150857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7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8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8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8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8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8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8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8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8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8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8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9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9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9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9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9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9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9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9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9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9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0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0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0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0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0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0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0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0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0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0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1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1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1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5</xdr:col>
      <xdr:colOff>180975</xdr:colOff>
      <xdr:row>10</xdr:row>
      <xdr:rowOff>142875</xdr:rowOff>
    </xdr:from>
    <xdr:ext cx="76200" cy="1526799"/>
    <xdr:sp macro="" textlink="">
      <xdr:nvSpPr>
        <xdr:cNvPr id="124" name="Text Box 3"/>
        <xdr:cNvSpPr txBox="1">
          <a:spLocks noChangeArrowheads="1"/>
        </xdr:cNvSpPr>
      </xdr:nvSpPr>
      <xdr:spPr bwMode="auto">
        <a:xfrm>
          <a:off x="4086225" y="1962150"/>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4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5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8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8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8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8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8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5</xdr:col>
      <xdr:colOff>771525</xdr:colOff>
      <xdr:row>10</xdr:row>
      <xdr:rowOff>0</xdr:rowOff>
    </xdr:from>
    <xdr:ext cx="76200" cy="1164849"/>
    <xdr:sp macro="" textlink="">
      <xdr:nvSpPr>
        <xdr:cNvPr id="185" name="Text Box 3"/>
        <xdr:cNvSpPr txBox="1">
          <a:spLocks noChangeArrowheads="1"/>
        </xdr:cNvSpPr>
      </xdr:nvSpPr>
      <xdr:spPr bwMode="auto">
        <a:xfrm>
          <a:off x="4676775" y="1819275"/>
          <a:ext cx="76200" cy="116484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8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8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3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3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3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3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3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3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238"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3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4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4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4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4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4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4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4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6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6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6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6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6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6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6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7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7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7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7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7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7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7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7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8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8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8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8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8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8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371475</xdr:colOff>
      <xdr:row>10</xdr:row>
      <xdr:rowOff>0</xdr:rowOff>
    </xdr:from>
    <xdr:ext cx="76200" cy="1253369"/>
    <xdr:sp macro="" textlink="">
      <xdr:nvSpPr>
        <xdr:cNvPr id="345" name="Text Box 3"/>
        <xdr:cNvSpPr txBox="1">
          <a:spLocks noChangeArrowheads="1"/>
        </xdr:cNvSpPr>
      </xdr:nvSpPr>
      <xdr:spPr bwMode="auto">
        <a:xfrm>
          <a:off x="4276725" y="1819275"/>
          <a:ext cx="76200" cy="1253369"/>
        </a:xfrm>
        <a:prstGeom prst="rect">
          <a:avLst/>
        </a:prstGeom>
        <a:noFill/>
        <a:ln w="9525">
          <a:noFill/>
          <a:miter lim="800000"/>
          <a:headEnd/>
          <a:tailEnd/>
        </a:ln>
      </xdr:spPr>
    </xdr:sp>
    <xdr:clientData/>
  </xdr:oneCellAnchor>
  <xdr:oneCellAnchor>
    <xdr:from>
      <xdr:col>5</xdr:col>
      <xdr:colOff>333375</xdr:colOff>
      <xdr:row>10</xdr:row>
      <xdr:rowOff>0</xdr:rowOff>
    </xdr:from>
    <xdr:ext cx="76200" cy="1253369"/>
    <xdr:sp macro="" textlink="">
      <xdr:nvSpPr>
        <xdr:cNvPr id="346" name="Text Box 3"/>
        <xdr:cNvSpPr txBox="1">
          <a:spLocks noChangeArrowheads="1"/>
        </xdr:cNvSpPr>
      </xdr:nvSpPr>
      <xdr:spPr bwMode="auto">
        <a:xfrm>
          <a:off x="4238625"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4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4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4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5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6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7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9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0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1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41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1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1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1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1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1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1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1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1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2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2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2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2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2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2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2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2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2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2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3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3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3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3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3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3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3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3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3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3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4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4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4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4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4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4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4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4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4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4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5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5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5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5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5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5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5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5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5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5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6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6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6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08579"/>
    <xdr:sp macro="" textlink="">
      <xdr:nvSpPr>
        <xdr:cNvPr id="463" name="Text Box 3"/>
        <xdr:cNvSpPr txBox="1">
          <a:spLocks noChangeArrowheads="1"/>
        </xdr:cNvSpPr>
      </xdr:nvSpPr>
      <xdr:spPr bwMode="auto">
        <a:xfrm>
          <a:off x="3228975" y="1819275"/>
          <a:ext cx="76200" cy="150857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6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6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6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6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6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6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7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7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7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7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7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7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7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7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7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7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8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8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8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8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8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8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8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8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8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8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9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9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9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9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9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9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9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49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49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49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0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0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50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50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0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0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50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0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50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0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1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2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3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4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5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56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5</xdr:col>
      <xdr:colOff>314325</xdr:colOff>
      <xdr:row>10</xdr:row>
      <xdr:rowOff>0</xdr:rowOff>
    </xdr:from>
    <xdr:ext cx="76200" cy="1526799"/>
    <xdr:sp macro="" textlink="">
      <xdr:nvSpPr>
        <xdr:cNvPr id="570" name="Text Box 3"/>
        <xdr:cNvSpPr txBox="1">
          <a:spLocks noChangeArrowheads="1"/>
        </xdr:cNvSpPr>
      </xdr:nvSpPr>
      <xdr:spPr bwMode="auto">
        <a:xfrm>
          <a:off x="4219575" y="1819275"/>
          <a:ext cx="76200" cy="1526799"/>
        </a:xfrm>
        <a:prstGeom prst="rect">
          <a:avLst/>
        </a:prstGeom>
        <a:noFill/>
        <a:ln w="9525">
          <a:noFill/>
          <a:miter lim="800000"/>
          <a:headEnd/>
          <a:tailEnd/>
        </a:ln>
      </xdr:spPr>
    </xdr:sp>
    <xdr:clientData/>
  </xdr:oneCellAnchor>
  <xdr:oneCellAnchor>
    <xdr:from>
      <xdr:col>5</xdr:col>
      <xdr:colOff>771525</xdr:colOff>
      <xdr:row>10</xdr:row>
      <xdr:rowOff>0</xdr:rowOff>
    </xdr:from>
    <xdr:ext cx="76200" cy="1164849"/>
    <xdr:sp macro="" textlink="">
      <xdr:nvSpPr>
        <xdr:cNvPr id="571" name="Text Box 3"/>
        <xdr:cNvSpPr txBox="1">
          <a:spLocks noChangeArrowheads="1"/>
        </xdr:cNvSpPr>
      </xdr:nvSpPr>
      <xdr:spPr bwMode="auto">
        <a:xfrm>
          <a:off x="4676775" y="1819275"/>
          <a:ext cx="76200" cy="116484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7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7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8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58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58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58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8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58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58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59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59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59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59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9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59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59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59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59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0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0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0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0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0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0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0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0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0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0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1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1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1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1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1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1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1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1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1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1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2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2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2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2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624"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2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2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2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2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2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3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3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3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3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3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3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3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3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3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3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4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4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4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4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4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4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4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4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4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5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5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5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5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5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5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5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5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5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5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6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6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6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6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66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6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6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6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6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66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7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8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69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0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1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2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73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3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4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5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6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6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6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76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6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6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6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6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79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0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0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0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0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0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0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0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0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0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0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1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1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1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1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1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1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1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1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1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1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2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2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2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2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2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2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2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2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2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2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3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3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3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3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3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3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3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3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3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3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4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4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4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4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4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4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4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848"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4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5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5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5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5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5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5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5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5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5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5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6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6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6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6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6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6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6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6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6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7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7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7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7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7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7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7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7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8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8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8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8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8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8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8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88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8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9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8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9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89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8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8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89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89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89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89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0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1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2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3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4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5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5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5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5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95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5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5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5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5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9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9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99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99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0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0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0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0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0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0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0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0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0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0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1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1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1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1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1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1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1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1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1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1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2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2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2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2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2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2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2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2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2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2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3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3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3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3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3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3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3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3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1038"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3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4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4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4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4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4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4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4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4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4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4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5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5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5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5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5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5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5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5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5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6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6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6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6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6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6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6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6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6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7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7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7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7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7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7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07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7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8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0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8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08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8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8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8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8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8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8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09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0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1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2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3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4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4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4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4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14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4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4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4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4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5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7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7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7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1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7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7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8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8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8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8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8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8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8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8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8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18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9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9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9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19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9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9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19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19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9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19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0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0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0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0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0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0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0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0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0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0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1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1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1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1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1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1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1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1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1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1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2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2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2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2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2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2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2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2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2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08579"/>
    <xdr:sp macro="" textlink="">
      <xdr:nvSpPr>
        <xdr:cNvPr id="1229" name="Text Box 3"/>
        <xdr:cNvSpPr txBox="1">
          <a:spLocks noChangeArrowheads="1"/>
        </xdr:cNvSpPr>
      </xdr:nvSpPr>
      <xdr:spPr bwMode="auto">
        <a:xfrm>
          <a:off x="3228975" y="1819275"/>
          <a:ext cx="76200" cy="150857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3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3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3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3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3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3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3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3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3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3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4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4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4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4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4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4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4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4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4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4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5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5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5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5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5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5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5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5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5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5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6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6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6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6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6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6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6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6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6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26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7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7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27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7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27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7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7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7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7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7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8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29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0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1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2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3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3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3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3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3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33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5</xdr:col>
      <xdr:colOff>771525</xdr:colOff>
      <xdr:row>10</xdr:row>
      <xdr:rowOff>0</xdr:rowOff>
    </xdr:from>
    <xdr:ext cx="76200" cy="1164849"/>
    <xdr:sp macro="" textlink="">
      <xdr:nvSpPr>
        <xdr:cNvPr id="1336" name="Text Box 3"/>
        <xdr:cNvSpPr txBox="1">
          <a:spLocks noChangeArrowheads="1"/>
        </xdr:cNvSpPr>
      </xdr:nvSpPr>
      <xdr:spPr bwMode="auto">
        <a:xfrm>
          <a:off x="4676775" y="1819275"/>
          <a:ext cx="76200" cy="116484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3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3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3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4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4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4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4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4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4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4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4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4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5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5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5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5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5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5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5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5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5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5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6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6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6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6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6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6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6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6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6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6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7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7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7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7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7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7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7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7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7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8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8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8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8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8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8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8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8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1389"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9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9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9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9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9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3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39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9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39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40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40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0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0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40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40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0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0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40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40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1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1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41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41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1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1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41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41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1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1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42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42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2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2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42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42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2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2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42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42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3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3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43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3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43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3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3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3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3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3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4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5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6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7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8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9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9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9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9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4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371475</xdr:colOff>
      <xdr:row>10</xdr:row>
      <xdr:rowOff>0</xdr:rowOff>
    </xdr:from>
    <xdr:ext cx="76200" cy="1253369"/>
    <xdr:sp macro="" textlink="">
      <xdr:nvSpPr>
        <xdr:cNvPr id="1496" name="Text Box 3"/>
        <xdr:cNvSpPr txBox="1">
          <a:spLocks noChangeArrowheads="1"/>
        </xdr:cNvSpPr>
      </xdr:nvSpPr>
      <xdr:spPr bwMode="auto">
        <a:xfrm>
          <a:off x="4276725" y="1819275"/>
          <a:ext cx="76200" cy="1253369"/>
        </a:xfrm>
        <a:prstGeom prst="rect">
          <a:avLst/>
        </a:prstGeom>
        <a:noFill/>
        <a:ln w="9525">
          <a:noFill/>
          <a:miter lim="800000"/>
          <a:headEnd/>
          <a:tailEnd/>
        </a:ln>
      </xdr:spPr>
    </xdr:sp>
    <xdr:clientData/>
  </xdr:oneCellAnchor>
  <xdr:oneCellAnchor>
    <xdr:from>
      <xdr:col>5</xdr:col>
      <xdr:colOff>333375</xdr:colOff>
      <xdr:row>10</xdr:row>
      <xdr:rowOff>0</xdr:rowOff>
    </xdr:from>
    <xdr:ext cx="76200" cy="1253369"/>
    <xdr:sp macro="" textlink="">
      <xdr:nvSpPr>
        <xdr:cNvPr id="1497" name="Text Box 3"/>
        <xdr:cNvSpPr txBox="1">
          <a:spLocks noChangeArrowheads="1"/>
        </xdr:cNvSpPr>
      </xdr:nvSpPr>
      <xdr:spPr bwMode="auto">
        <a:xfrm>
          <a:off x="4238625"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49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49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0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1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2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3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4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5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6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6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56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6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6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6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6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6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6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6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7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7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7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7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57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7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7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7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57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7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8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8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58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8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8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8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58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8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8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8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59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9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9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9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59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9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9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59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59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59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0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0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0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0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0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0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0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0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0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0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1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1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1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1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08579"/>
    <xdr:sp macro="" textlink="">
      <xdr:nvSpPr>
        <xdr:cNvPr id="1614" name="Text Box 3"/>
        <xdr:cNvSpPr txBox="1">
          <a:spLocks noChangeArrowheads="1"/>
        </xdr:cNvSpPr>
      </xdr:nvSpPr>
      <xdr:spPr bwMode="auto">
        <a:xfrm>
          <a:off x="3228975" y="1819275"/>
          <a:ext cx="76200" cy="150857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1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1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1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1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1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2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2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2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2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2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2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2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2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2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2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3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3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3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3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3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3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3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3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3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3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4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4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4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4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4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4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4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4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4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4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5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5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5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5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165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5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5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65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5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165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6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7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8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69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0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1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172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5</xdr:col>
      <xdr:colOff>314325</xdr:colOff>
      <xdr:row>10</xdr:row>
      <xdr:rowOff>0</xdr:rowOff>
    </xdr:from>
    <xdr:ext cx="76200" cy="1526799"/>
    <xdr:sp macro="" textlink="">
      <xdr:nvSpPr>
        <xdr:cNvPr id="1721" name="Text Box 3"/>
        <xdr:cNvSpPr txBox="1">
          <a:spLocks noChangeArrowheads="1"/>
        </xdr:cNvSpPr>
      </xdr:nvSpPr>
      <xdr:spPr bwMode="auto">
        <a:xfrm>
          <a:off x="4219575" y="1819275"/>
          <a:ext cx="76200" cy="1526799"/>
        </a:xfrm>
        <a:prstGeom prst="rect">
          <a:avLst/>
        </a:prstGeom>
        <a:noFill/>
        <a:ln w="9525">
          <a:noFill/>
          <a:miter lim="800000"/>
          <a:headEnd/>
          <a:tailEnd/>
        </a:ln>
      </xdr:spPr>
    </xdr:sp>
    <xdr:clientData/>
  </xdr:oneCellAnchor>
  <xdr:oneCellAnchor>
    <xdr:from>
      <xdr:col>5</xdr:col>
      <xdr:colOff>771525</xdr:colOff>
      <xdr:row>10</xdr:row>
      <xdr:rowOff>0</xdr:rowOff>
    </xdr:from>
    <xdr:ext cx="76200" cy="1164849"/>
    <xdr:sp macro="" textlink="">
      <xdr:nvSpPr>
        <xdr:cNvPr id="1722" name="Text Box 3"/>
        <xdr:cNvSpPr txBox="1">
          <a:spLocks noChangeArrowheads="1"/>
        </xdr:cNvSpPr>
      </xdr:nvSpPr>
      <xdr:spPr bwMode="auto">
        <a:xfrm>
          <a:off x="4676775" y="1819275"/>
          <a:ext cx="76200" cy="116484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2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2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2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2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2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2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2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3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3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3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3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3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3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3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3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3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3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4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4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4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4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4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4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4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4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4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4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5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5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5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5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5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5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5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5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5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5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6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6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6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6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6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6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6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6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6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6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7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7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7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7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1775"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7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7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7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7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8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8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8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8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8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8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8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8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8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9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9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9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9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9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79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79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79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0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0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80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80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0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0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80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80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0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0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81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81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1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1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81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81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1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1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81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1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82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2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2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2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2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2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2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2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2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2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3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4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5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6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7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8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188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8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8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8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8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8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8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8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8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89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0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1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1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1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1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191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1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1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1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1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1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2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3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4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5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5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6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6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6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6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6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6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6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6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6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6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7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7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7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7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7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7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7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7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7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8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8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8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8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8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8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8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8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8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9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9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9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199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9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199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199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1999"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0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0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0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0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0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0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0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0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0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0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1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1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1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1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1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1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1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1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1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1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2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2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2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2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2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2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2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2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2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2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3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3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3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3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3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3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3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3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3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03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4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4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04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4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04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4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4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4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4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4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5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6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7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8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09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10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10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10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10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10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10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0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0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0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0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1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2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3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4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4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4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4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4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4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4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4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4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5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5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5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5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5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5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5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5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5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5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6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6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6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6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6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6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6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6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6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6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7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7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7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7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7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7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7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7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7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8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8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8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8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8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8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8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8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2189"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9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9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9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9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9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1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19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9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19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0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0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0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0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0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0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0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0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0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0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1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1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1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13"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1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1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1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17"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1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1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2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21"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2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2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2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25"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2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2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2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229"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3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3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3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3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23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3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3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3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3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3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4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5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6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7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8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9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9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9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9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2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9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29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0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1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2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2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2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2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2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2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2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2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32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2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3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4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4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4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4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4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4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4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4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4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4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5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5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5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5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5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5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5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5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5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5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6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6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6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6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6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6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6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6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6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6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7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7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7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7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7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7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7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7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7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7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08579"/>
    <xdr:sp macro="" textlink="">
      <xdr:nvSpPr>
        <xdr:cNvPr id="2380" name="Text Box 3"/>
        <xdr:cNvSpPr txBox="1">
          <a:spLocks noChangeArrowheads="1"/>
        </xdr:cNvSpPr>
      </xdr:nvSpPr>
      <xdr:spPr bwMode="auto">
        <a:xfrm>
          <a:off x="3228975" y="1819275"/>
          <a:ext cx="76200" cy="150857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8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8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8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8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8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8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8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8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8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9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9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9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9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9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9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39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9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39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39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40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0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0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40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404"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0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0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40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408"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0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1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41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412"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1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1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41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416"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1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1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41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420"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2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2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42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2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42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2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2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2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2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3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4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5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6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7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8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8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8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8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8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8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48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5</xdr:col>
      <xdr:colOff>771525</xdr:colOff>
      <xdr:row>10</xdr:row>
      <xdr:rowOff>0</xdr:rowOff>
    </xdr:from>
    <xdr:ext cx="76200" cy="1164849"/>
    <xdr:sp macro="" textlink="">
      <xdr:nvSpPr>
        <xdr:cNvPr id="2487" name="Text Box 3"/>
        <xdr:cNvSpPr txBox="1">
          <a:spLocks noChangeArrowheads="1"/>
        </xdr:cNvSpPr>
      </xdr:nvSpPr>
      <xdr:spPr bwMode="auto">
        <a:xfrm>
          <a:off x="4676775" y="1819275"/>
          <a:ext cx="76200" cy="116484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49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0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0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0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0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0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0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0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0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0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0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1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1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1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1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1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1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1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1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1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1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2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2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2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2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2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2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2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2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2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2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3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3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3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3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3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3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3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3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3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3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2540"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4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4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4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4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4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4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4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4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5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5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5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5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5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5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5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5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5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5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6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6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6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6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6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6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6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6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6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7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7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7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7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7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7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7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7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58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8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8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5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8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58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8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8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8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8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59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0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1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2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3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4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4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4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4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4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4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64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371475</xdr:colOff>
      <xdr:row>10</xdr:row>
      <xdr:rowOff>0</xdr:rowOff>
    </xdr:from>
    <xdr:ext cx="76200" cy="1253369"/>
    <xdr:sp macro="" textlink="">
      <xdr:nvSpPr>
        <xdr:cNvPr id="2647" name="Text Box 3"/>
        <xdr:cNvSpPr txBox="1">
          <a:spLocks noChangeArrowheads="1"/>
        </xdr:cNvSpPr>
      </xdr:nvSpPr>
      <xdr:spPr bwMode="auto">
        <a:xfrm>
          <a:off x="4276725" y="1819275"/>
          <a:ext cx="76200" cy="1253369"/>
        </a:xfrm>
        <a:prstGeom prst="rect">
          <a:avLst/>
        </a:prstGeom>
        <a:noFill/>
        <a:ln w="9525">
          <a:noFill/>
          <a:miter lim="800000"/>
          <a:headEnd/>
          <a:tailEnd/>
        </a:ln>
      </xdr:spPr>
    </xdr:sp>
    <xdr:clientData/>
  </xdr:oneCellAnchor>
  <xdr:oneCellAnchor>
    <xdr:from>
      <xdr:col>5</xdr:col>
      <xdr:colOff>333375</xdr:colOff>
      <xdr:row>10</xdr:row>
      <xdr:rowOff>0</xdr:rowOff>
    </xdr:from>
    <xdr:ext cx="76200" cy="1253369"/>
    <xdr:sp macro="" textlink="">
      <xdr:nvSpPr>
        <xdr:cNvPr id="2648" name="Text Box 3"/>
        <xdr:cNvSpPr txBox="1">
          <a:spLocks noChangeArrowheads="1"/>
        </xdr:cNvSpPr>
      </xdr:nvSpPr>
      <xdr:spPr bwMode="auto">
        <a:xfrm>
          <a:off x="4238625"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4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5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6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7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68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8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8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8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8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69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0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1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1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1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71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1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1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1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1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1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1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2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2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2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2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2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2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2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2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2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2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3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3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3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3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3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3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3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3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3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3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4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4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4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4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4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4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4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4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4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4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5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5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5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5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5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5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5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5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5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5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6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6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6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6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6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08579"/>
    <xdr:sp macro="" textlink="">
      <xdr:nvSpPr>
        <xdr:cNvPr id="2765" name="Text Box 3"/>
        <xdr:cNvSpPr txBox="1">
          <a:spLocks noChangeArrowheads="1"/>
        </xdr:cNvSpPr>
      </xdr:nvSpPr>
      <xdr:spPr bwMode="auto">
        <a:xfrm>
          <a:off x="3228975" y="1819275"/>
          <a:ext cx="76200" cy="150857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6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6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6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6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7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7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7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7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7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7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7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7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7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7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8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8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8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8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8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8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8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8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8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89"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9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91"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9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93"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94"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95"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79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797"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98"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79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80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801"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802"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803"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80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499054"/>
    <xdr:sp macro="" textlink="">
      <xdr:nvSpPr>
        <xdr:cNvPr id="2805" name="Text Box 3"/>
        <xdr:cNvSpPr txBox="1">
          <a:spLocks noChangeArrowheads="1"/>
        </xdr:cNvSpPr>
      </xdr:nvSpPr>
      <xdr:spPr bwMode="auto">
        <a:xfrm>
          <a:off x="3228975" y="1819275"/>
          <a:ext cx="76200" cy="1499054"/>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806"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807"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280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809"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238125</xdr:colOff>
      <xdr:row>10</xdr:row>
      <xdr:rowOff>0</xdr:rowOff>
    </xdr:from>
    <xdr:ext cx="76200" cy="1527629"/>
    <xdr:sp macro="" textlink="">
      <xdr:nvSpPr>
        <xdr:cNvPr id="2810" name="Text Box 3"/>
        <xdr:cNvSpPr txBox="1">
          <a:spLocks noChangeArrowheads="1"/>
        </xdr:cNvSpPr>
      </xdr:nvSpPr>
      <xdr:spPr bwMode="auto">
        <a:xfrm>
          <a:off x="3228975" y="1819275"/>
          <a:ext cx="76200" cy="152762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1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1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1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1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1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1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1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1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1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2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3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4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5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2"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3"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4"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5"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6"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7"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8"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69"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70"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526799"/>
    <xdr:sp macro="" textlink="">
      <xdr:nvSpPr>
        <xdr:cNvPr id="2871" name="Text Box 3"/>
        <xdr:cNvSpPr txBox="1">
          <a:spLocks noChangeArrowheads="1"/>
        </xdr:cNvSpPr>
      </xdr:nvSpPr>
      <xdr:spPr bwMode="auto">
        <a:xfrm>
          <a:off x="3352800" y="1819275"/>
          <a:ext cx="76200" cy="1526799"/>
        </a:xfrm>
        <a:prstGeom prst="rect">
          <a:avLst/>
        </a:prstGeom>
        <a:noFill/>
        <a:ln w="9525">
          <a:noFill/>
          <a:miter lim="800000"/>
          <a:headEnd/>
          <a:tailEnd/>
        </a:ln>
      </xdr:spPr>
    </xdr:sp>
    <xdr:clientData/>
  </xdr:oneCellAnchor>
  <xdr:oneCellAnchor>
    <xdr:from>
      <xdr:col>5</xdr:col>
      <xdr:colOff>314325</xdr:colOff>
      <xdr:row>10</xdr:row>
      <xdr:rowOff>0</xdr:rowOff>
    </xdr:from>
    <xdr:ext cx="76200" cy="1526799"/>
    <xdr:sp macro="" textlink="">
      <xdr:nvSpPr>
        <xdr:cNvPr id="2872" name="Text Box 3"/>
        <xdr:cNvSpPr txBox="1">
          <a:spLocks noChangeArrowheads="1"/>
        </xdr:cNvSpPr>
      </xdr:nvSpPr>
      <xdr:spPr bwMode="auto">
        <a:xfrm>
          <a:off x="4219575" y="1819275"/>
          <a:ext cx="76200" cy="1526799"/>
        </a:xfrm>
        <a:prstGeom prst="rect">
          <a:avLst/>
        </a:prstGeom>
        <a:noFill/>
        <a:ln w="9525">
          <a:noFill/>
          <a:miter lim="800000"/>
          <a:headEnd/>
          <a:tailEnd/>
        </a:ln>
      </xdr:spPr>
    </xdr:sp>
    <xdr:clientData/>
  </xdr:oneCellAnchor>
  <xdr:oneCellAnchor>
    <xdr:from>
      <xdr:col>5</xdr:col>
      <xdr:colOff>771525</xdr:colOff>
      <xdr:row>10</xdr:row>
      <xdr:rowOff>0</xdr:rowOff>
    </xdr:from>
    <xdr:ext cx="76200" cy="1164849"/>
    <xdr:sp macro="" textlink="">
      <xdr:nvSpPr>
        <xdr:cNvPr id="2873" name="Text Box 3"/>
        <xdr:cNvSpPr txBox="1">
          <a:spLocks noChangeArrowheads="1"/>
        </xdr:cNvSpPr>
      </xdr:nvSpPr>
      <xdr:spPr bwMode="auto">
        <a:xfrm>
          <a:off x="4676775" y="1819275"/>
          <a:ext cx="76200" cy="116484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7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8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8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8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88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8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8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89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9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9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89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9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9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8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89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89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0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0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0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0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0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0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0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0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0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0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1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1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1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1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1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1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1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1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1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1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2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2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2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2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2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2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2926"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2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2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2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3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3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3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3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3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3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3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3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3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3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4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4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4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4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4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4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4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4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4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4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5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5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5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5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5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5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5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5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5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6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6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6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6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6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6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296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6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6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29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7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297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7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7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7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7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7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7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7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7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8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299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0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1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2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3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3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03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3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3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3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3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3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3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3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4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6"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7"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8"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59"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60"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61"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62"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63"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64"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4</xdr:col>
      <xdr:colOff>361950</xdr:colOff>
      <xdr:row>10</xdr:row>
      <xdr:rowOff>0</xdr:rowOff>
    </xdr:from>
    <xdr:ext cx="76200" cy="1253369"/>
    <xdr:sp macro="" textlink="">
      <xdr:nvSpPr>
        <xdr:cNvPr id="3065" name="Text Box 3"/>
        <xdr:cNvSpPr txBox="1">
          <a:spLocks noChangeArrowheads="1"/>
        </xdr:cNvSpPr>
      </xdr:nvSpPr>
      <xdr:spPr bwMode="auto">
        <a:xfrm>
          <a:off x="33528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6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6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09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0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1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1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1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1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1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1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1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1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1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1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2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2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2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2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2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2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2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2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2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2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3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3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3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3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3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3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3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3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3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3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4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4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4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4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4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4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4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4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4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4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3150"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5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5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5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5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5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5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5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5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6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6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6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6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6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6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6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6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6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7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7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7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7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7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7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7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7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8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8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8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8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8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8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8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8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19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9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9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1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9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19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9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9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9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19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0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1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2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3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4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5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5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5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5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5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5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25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5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5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8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29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0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0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0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0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0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0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0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0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0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0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1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1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1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1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1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1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1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1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1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1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2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2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2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2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2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2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2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2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2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2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3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3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3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3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3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3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3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3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3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3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08579"/>
    <xdr:sp macro="" textlink="">
      <xdr:nvSpPr>
        <xdr:cNvPr id="3340" name="Text Box 3"/>
        <xdr:cNvSpPr txBox="1">
          <a:spLocks noChangeArrowheads="1"/>
        </xdr:cNvSpPr>
      </xdr:nvSpPr>
      <xdr:spPr bwMode="auto">
        <a:xfrm>
          <a:off x="4143375" y="1819275"/>
          <a:ext cx="76200" cy="150857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4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4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4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4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4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4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4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4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5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5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5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5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5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5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5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5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5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5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6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6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6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6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64"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6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66"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68"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69"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70"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7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72"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73"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7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76"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77"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78"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499054"/>
    <xdr:sp macro="" textlink="">
      <xdr:nvSpPr>
        <xdr:cNvPr id="3380" name="Text Box 3"/>
        <xdr:cNvSpPr txBox="1">
          <a:spLocks noChangeArrowheads="1"/>
        </xdr:cNvSpPr>
      </xdr:nvSpPr>
      <xdr:spPr bwMode="auto">
        <a:xfrm>
          <a:off x="4143375" y="1819275"/>
          <a:ext cx="76200" cy="1499054"/>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81"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82"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38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84"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238125</xdr:colOff>
      <xdr:row>10</xdr:row>
      <xdr:rowOff>0</xdr:rowOff>
    </xdr:from>
    <xdr:ext cx="76200" cy="1527629"/>
    <xdr:sp macro="" textlink="">
      <xdr:nvSpPr>
        <xdr:cNvPr id="3385" name="Text Box 3"/>
        <xdr:cNvSpPr txBox="1">
          <a:spLocks noChangeArrowheads="1"/>
        </xdr:cNvSpPr>
      </xdr:nvSpPr>
      <xdr:spPr bwMode="auto">
        <a:xfrm>
          <a:off x="4143375" y="1819275"/>
          <a:ext cx="76200" cy="152762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8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8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8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8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39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0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1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2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7"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8"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39"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40"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41"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42"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43"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44"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45"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526799"/>
    <xdr:sp macro="" textlink="">
      <xdr:nvSpPr>
        <xdr:cNvPr id="3446" name="Text Box 3"/>
        <xdr:cNvSpPr txBox="1">
          <a:spLocks noChangeArrowheads="1"/>
        </xdr:cNvSpPr>
      </xdr:nvSpPr>
      <xdr:spPr bwMode="auto">
        <a:xfrm>
          <a:off x="4267200" y="1819275"/>
          <a:ext cx="76200" cy="152679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4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4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4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5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6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0"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1"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2"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3"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4"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5"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6"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7"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8"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5</xdr:col>
      <xdr:colOff>361950</xdr:colOff>
      <xdr:row>10</xdr:row>
      <xdr:rowOff>0</xdr:rowOff>
    </xdr:from>
    <xdr:ext cx="76200" cy="1253369"/>
    <xdr:sp macro="" textlink="">
      <xdr:nvSpPr>
        <xdr:cNvPr id="3479" name="Text Box 3"/>
        <xdr:cNvSpPr txBox="1">
          <a:spLocks noChangeArrowheads="1"/>
        </xdr:cNvSpPr>
      </xdr:nvSpPr>
      <xdr:spPr bwMode="auto">
        <a:xfrm>
          <a:off x="4267200" y="181927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8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490"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49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49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9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494"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49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49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49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498"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49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0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0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02"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0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0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0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06"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0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0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0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10"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1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1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1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14"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1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1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1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18"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1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2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2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22"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2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2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2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26"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2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2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2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08579"/>
    <xdr:sp macro="" textlink="">
      <xdr:nvSpPr>
        <xdr:cNvPr id="3530" name="Text Box 3"/>
        <xdr:cNvSpPr txBox="1">
          <a:spLocks noChangeArrowheads="1"/>
        </xdr:cNvSpPr>
      </xdr:nvSpPr>
      <xdr:spPr bwMode="auto">
        <a:xfrm>
          <a:off x="3228975" y="2105025"/>
          <a:ext cx="76200" cy="150857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3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3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3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34"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3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3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3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38"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3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4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4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42"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4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4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4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46"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4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4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4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50"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5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5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5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54"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5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5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5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58"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5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6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6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62"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6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6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6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66"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6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6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6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570"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7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7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57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7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57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7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7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7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7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8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59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0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1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2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3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3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3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3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3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63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3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3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3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3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4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5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6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7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7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7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7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7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7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7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7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7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679"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8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8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8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683"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8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8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8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687"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8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8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9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691"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9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9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9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695"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9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69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69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699"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0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0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0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03"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0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0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0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07"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0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0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1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11"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1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1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1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15"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1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1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1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08579"/>
    <xdr:sp macro="" textlink="">
      <xdr:nvSpPr>
        <xdr:cNvPr id="3719" name="Text Box 3"/>
        <xdr:cNvSpPr txBox="1">
          <a:spLocks noChangeArrowheads="1"/>
        </xdr:cNvSpPr>
      </xdr:nvSpPr>
      <xdr:spPr bwMode="auto">
        <a:xfrm>
          <a:off x="3228975" y="2105025"/>
          <a:ext cx="76200" cy="150857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2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2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2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23"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2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2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2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27"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2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2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3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31"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3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3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3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35"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3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3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3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39"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4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4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4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43"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4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4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4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47"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4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4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5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51"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5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5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5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55"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5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5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5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499054"/>
    <xdr:sp macro="" textlink="">
      <xdr:nvSpPr>
        <xdr:cNvPr id="3759"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6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6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76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6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11</xdr:row>
      <xdr:rowOff>0</xdr:rowOff>
    </xdr:from>
    <xdr:ext cx="76200" cy="1527629"/>
    <xdr:sp macro="" textlink="">
      <xdr:nvSpPr>
        <xdr:cNvPr id="376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6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6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6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6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6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7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8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79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0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1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2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2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2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2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2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526799"/>
    <xdr:sp macro="" textlink="">
      <xdr:nvSpPr>
        <xdr:cNvPr id="382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2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2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2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2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3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4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5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5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5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5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5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5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5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11</xdr:row>
      <xdr:rowOff>0</xdr:rowOff>
    </xdr:from>
    <xdr:ext cx="76200" cy="1253369"/>
    <xdr:sp macro="" textlink="">
      <xdr:nvSpPr>
        <xdr:cNvPr id="385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5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5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6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6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6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6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6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6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6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6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868"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6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7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7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872"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7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7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7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876"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7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7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7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880"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8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8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8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884"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8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8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8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888"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8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9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9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892"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9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9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9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896"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9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89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89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00"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0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0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0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04"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0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0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0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08579"/>
    <xdr:sp macro="" textlink="">
      <xdr:nvSpPr>
        <xdr:cNvPr id="3908" name="Text Box 3"/>
        <xdr:cNvSpPr txBox="1">
          <a:spLocks noChangeArrowheads="1"/>
        </xdr:cNvSpPr>
      </xdr:nvSpPr>
      <xdr:spPr bwMode="auto">
        <a:xfrm>
          <a:off x="4143375" y="2105025"/>
          <a:ext cx="76200" cy="150857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0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1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1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12"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1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1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1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16"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1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1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1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20"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2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2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2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24"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2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2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2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28"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2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3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3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32"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3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3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3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36"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3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3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3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40"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4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4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4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44"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4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4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4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3948"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4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5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395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5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395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5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5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5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5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5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5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6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7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8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399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0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1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1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1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01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1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1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1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1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1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1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2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3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4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5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5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5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5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5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5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5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57"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5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5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6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61"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6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6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6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65"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6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6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6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69"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7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7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7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73"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7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7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7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77"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7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7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8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81"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8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8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8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85"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8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8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8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89"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9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9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9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093"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9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9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09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08579"/>
    <xdr:sp macro="" textlink="">
      <xdr:nvSpPr>
        <xdr:cNvPr id="4097" name="Text Box 3"/>
        <xdr:cNvSpPr txBox="1">
          <a:spLocks noChangeArrowheads="1"/>
        </xdr:cNvSpPr>
      </xdr:nvSpPr>
      <xdr:spPr bwMode="auto">
        <a:xfrm>
          <a:off x="4143375" y="2105025"/>
          <a:ext cx="76200" cy="150857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9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09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0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01"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0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0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0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05"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0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0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0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09"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1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1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1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13"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1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1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1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17"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1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1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2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21"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2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2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2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25"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2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2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2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29"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3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3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3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33"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3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3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3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499054"/>
    <xdr:sp macro="" textlink="">
      <xdr:nvSpPr>
        <xdr:cNvPr id="4137"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3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3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14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4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11</xdr:row>
      <xdr:rowOff>0</xdr:rowOff>
    </xdr:from>
    <xdr:ext cx="76200" cy="1527629"/>
    <xdr:sp macro="" textlink="">
      <xdr:nvSpPr>
        <xdr:cNvPr id="414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4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4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4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4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4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4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4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5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6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7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8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19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20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20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20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526799"/>
    <xdr:sp macro="" textlink="">
      <xdr:nvSpPr>
        <xdr:cNvPr id="420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0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0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0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0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0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0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1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2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3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3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3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3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3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11</xdr:row>
      <xdr:rowOff>0</xdr:rowOff>
    </xdr:from>
    <xdr:ext cx="76200" cy="1253369"/>
    <xdr:sp macro="" textlink="">
      <xdr:nvSpPr>
        <xdr:cNvPr id="423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3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3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3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3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4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4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4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4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4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4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46"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4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48"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4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50"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51"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52"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5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54"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55"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56"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5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58"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59"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6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6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62"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63"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64"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6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66"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6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68"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6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70"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71"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72"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7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74"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75"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76"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7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78"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79"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8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8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82"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83"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84"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8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08579"/>
    <xdr:sp macro="" textlink="">
      <xdr:nvSpPr>
        <xdr:cNvPr id="4286" name="Text Box 3"/>
        <xdr:cNvSpPr txBox="1">
          <a:spLocks noChangeArrowheads="1"/>
        </xdr:cNvSpPr>
      </xdr:nvSpPr>
      <xdr:spPr bwMode="auto">
        <a:xfrm>
          <a:off x="3228975" y="6143625"/>
          <a:ext cx="76200" cy="150857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8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88"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8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90"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91"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92"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9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94"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95"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96"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29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298"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299"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0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0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302"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03"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04"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0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306"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0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08"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0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310"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11"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12"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1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314"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15"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16"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1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318"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19"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2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2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322"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23"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24"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2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326"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2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28"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2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3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331"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3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3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3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3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3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3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3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3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4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5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6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7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8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9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39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9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9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9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9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9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9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9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39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0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1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2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3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3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3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3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3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35"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36"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3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3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39"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4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41"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4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43"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44"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45"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4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47"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48"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49"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5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51"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52"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53"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5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55"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56"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5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5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59"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6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61"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6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63"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64"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65"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6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67"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68"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69"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7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71"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72"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73"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7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08579"/>
    <xdr:sp macro="" textlink="">
      <xdr:nvSpPr>
        <xdr:cNvPr id="4475" name="Text Box 3"/>
        <xdr:cNvSpPr txBox="1">
          <a:spLocks noChangeArrowheads="1"/>
        </xdr:cNvSpPr>
      </xdr:nvSpPr>
      <xdr:spPr bwMode="auto">
        <a:xfrm>
          <a:off x="3228975" y="6143625"/>
          <a:ext cx="76200" cy="150857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76"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7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7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79"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8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81"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8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83"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84"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85"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8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87"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88"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89"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9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91"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92"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93"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9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95"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96"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49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49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499"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0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01"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0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503"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04"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05"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0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507"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08"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09"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1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511"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12"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13"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1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4515" name="Text Box 3"/>
        <xdr:cNvSpPr txBox="1">
          <a:spLocks noChangeArrowheads="1"/>
        </xdr:cNvSpPr>
      </xdr:nvSpPr>
      <xdr:spPr bwMode="auto">
        <a:xfrm>
          <a:off x="3228975" y="6143625"/>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16"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17"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1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19"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4520" name="Text Box 3"/>
        <xdr:cNvSpPr txBox="1">
          <a:spLocks noChangeArrowheads="1"/>
        </xdr:cNvSpPr>
      </xdr:nvSpPr>
      <xdr:spPr bwMode="auto">
        <a:xfrm>
          <a:off x="3228975" y="6143625"/>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2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2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2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2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2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2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2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2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2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3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4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5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6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2"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3"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4"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5"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6"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7"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8"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79"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80"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4581" name="Text Box 3"/>
        <xdr:cNvSpPr txBox="1">
          <a:spLocks noChangeArrowheads="1"/>
        </xdr:cNvSpPr>
      </xdr:nvSpPr>
      <xdr:spPr bwMode="auto">
        <a:xfrm>
          <a:off x="3352800" y="6143625"/>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8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8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8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8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8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8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8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8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59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4"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5"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6"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7"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8"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09"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10"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11"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12"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4613" name="Text Box 3"/>
        <xdr:cNvSpPr txBox="1">
          <a:spLocks noChangeArrowheads="1"/>
        </xdr:cNvSpPr>
      </xdr:nvSpPr>
      <xdr:spPr bwMode="auto">
        <a:xfrm>
          <a:off x="33528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1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1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1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1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1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1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2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2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2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2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24"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2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26"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2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28"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29"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30"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3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32"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33"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34"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3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36"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37"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3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3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40"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41"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42"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4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44"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4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46"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4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48"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49"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50"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5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52"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53"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54"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5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56"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57"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5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5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60"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61"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62"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6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08579"/>
    <xdr:sp macro="" textlink="">
      <xdr:nvSpPr>
        <xdr:cNvPr id="4664" name="Text Box 3"/>
        <xdr:cNvSpPr txBox="1">
          <a:spLocks noChangeArrowheads="1"/>
        </xdr:cNvSpPr>
      </xdr:nvSpPr>
      <xdr:spPr bwMode="auto">
        <a:xfrm>
          <a:off x="4143375" y="6143625"/>
          <a:ext cx="76200" cy="150857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6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66"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6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68"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69"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70"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7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72"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73"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74"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7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76"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77"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7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7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80"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81"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82"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8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84"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8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86"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8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88"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89"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90"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9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92"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93"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94"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9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696"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97"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69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69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700"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701"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702"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0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704"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70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706"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0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70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709"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1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2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3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4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5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76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7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8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79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0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1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1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1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13"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14"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1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1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17"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1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19"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2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21"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22"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23"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2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25"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26"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27"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2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29"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30"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31"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3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33"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34"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3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3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37"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3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39"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4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41"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42"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43"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4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45"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46"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47"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4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49"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50"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51"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5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08579"/>
    <xdr:sp macro="" textlink="">
      <xdr:nvSpPr>
        <xdr:cNvPr id="4853" name="Text Box 3"/>
        <xdr:cNvSpPr txBox="1">
          <a:spLocks noChangeArrowheads="1"/>
        </xdr:cNvSpPr>
      </xdr:nvSpPr>
      <xdr:spPr bwMode="auto">
        <a:xfrm>
          <a:off x="4143375" y="6143625"/>
          <a:ext cx="76200" cy="150857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54"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5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5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57"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5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59"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6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61"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62"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63"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6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65"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66"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67"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6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69"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70"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71"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7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73"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74"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7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7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77"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7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79"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8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81"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82"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83"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8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85"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86"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87"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8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89"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90"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91"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9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4893" name="Text Box 3"/>
        <xdr:cNvSpPr txBox="1">
          <a:spLocks noChangeArrowheads="1"/>
        </xdr:cNvSpPr>
      </xdr:nvSpPr>
      <xdr:spPr bwMode="auto">
        <a:xfrm>
          <a:off x="4143375" y="6143625"/>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94"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95"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89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97"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4898" name="Text Box 3"/>
        <xdr:cNvSpPr txBox="1">
          <a:spLocks noChangeArrowheads="1"/>
        </xdr:cNvSpPr>
      </xdr:nvSpPr>
      <xdr:spPr bwMode="auto">
        <a:xfrm>
          <a:off x="4143375" y="6143625"/>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89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0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1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2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3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4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0"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1"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2"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3"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4"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5"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6"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7"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8"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4959" name="Text Box 3"/>
        <xdr:cNvSpPr txBox="1">
          <a:spLocks noChangeArrowheads="1"/>
        </xdr:cNvSpPr>
      </xdr:nvSpPr>
      <xdr:spPr bwMode="auto">
        <a:xfrm>
          <a:off x="4267200" y="6143625"/>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6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7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2"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3"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4"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5"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6"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7"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8"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89"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90"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4991" name="Text Box 3"/>
        <xdr:cNvSpPr txBox="1">
          <a:spLocks noChangeArrowheads="1"/>
        </xdr:cNvSpPr>
      </xdr:nvSpPr>
      <xdr:spPr bwMode="auto">
        <a:xfrm>
          <a:off x="4267200" y="61436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499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499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499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499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499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499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499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499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0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0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02"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0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04"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0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06"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07"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08"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0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10"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11"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12"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1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14"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15"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1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1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18"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19"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20"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2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22"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2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24"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2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26"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27"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28"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2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30"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31"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32"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3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34"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35"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3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3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38"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39"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40"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4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08579"/>
    <xdr:sp macro="" textlink="">
      <xdr:nvSpPr>
        <xdr:cNvPr id="5042" name="Text Box 3"/>
        <xdr:cNvSpPr txBox="1">
          <a:spLocks noChangeArrowheads="1"/>
        </xdr:cNvSpPr>
      </xdr:nvSpPr>
      <xdr:spPr bwMode="auto">
        <a:xfrm>
          <a:off x="3228975" y="4419600"/>
          <a:ext cx="76200" cy="150857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4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44"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4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46"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47"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48"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4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50"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51"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52"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5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54"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55"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5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5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58"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59"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60"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6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62"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6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64"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6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66"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67"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68"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6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70"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71"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72"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7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74"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75"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7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7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78"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79"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80"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8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082"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8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84"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08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8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087"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8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8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09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0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1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2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3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4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4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4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4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4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4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4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14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4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4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5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6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7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8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9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191"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192"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19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9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195"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19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197"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19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199"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00"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01"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0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03"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04"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05"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0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07"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08"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09"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1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11"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12"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1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1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15"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1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17"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1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19"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20"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21"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2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23"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24"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25"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2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27"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28"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29"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3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08579"/>
    <xdr:sp macro="" textlink="">
      <xdr:nvSpPr>
        <xdr:cNvPr id="5231" name="Text Box 3"/>
        <xdr:cNvSpPr txBox="1">
          <a:spLocks noChangeArrowheads="1"/>
        </xdr:cNvSpPr>
      </xdr:nvSpPr>
      <xdr:spPr bwMode="auto">
        <a:xfrm>
          <a:off x="3228975" y="4419600"/>
          <a:ext cx="76200" cy="150857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32"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3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3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35"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3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37"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3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39"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40"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41"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4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43"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44"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45"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4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47"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48"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49"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5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51"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52"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5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5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55"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5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57"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5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59"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60"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61"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6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63"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64"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65"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6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67"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68"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69"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7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271" name="Text Box 3"/>
        <xdr:cNvSpPr txBox="1">
          <a:spLocks noChangeArrowheads="1"/>
        </xdr:cNvSpPr>
      </xdr:nvSpPr>
      <xdr:spPr bwMode="auto">
        <a:xfrm>
          <a:off x="3228975" y="4419600"/>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72"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73"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27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75"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276" name="Text Box 3"/>
        <xdr:cNvSpPr txBox="1">
          <a:spLocks noChangeArrowheads="1"/>
        </xdr:cNvSpPr>
      </xdr:nvSpPr>
      <xdr:spPr bwMode="auto">
        <a:xfrm>
          <a:off x="3228975" y="4419600"/>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7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7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7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8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29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0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1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8"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29"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30"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31"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32"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33"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34"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35"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36"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337" name="Text Box 3"/>
        <xdr:cNvSpPr txBox="1">
          <a:spLocks noChangeArrowheads="1"/>
        </xdr:cNvSpPr>
      </xdr:nvSpPr>
      <xdr:spPr bwMode="auto">
        <a:xfrm>
          <a:off x="3352800" y="4419600"/>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3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3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4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5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0"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1"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2"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3"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4"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5"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6"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7"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8"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369" name="Text Box 3"/>
        <xdr:cNvSpPr txBox="1">
          <a:spLocks noChangeArrowheads="1"/>
        </xdr:cNvSpPr>
      </xdr:nvSpPr>
      <xdr:spPr bwMode="auto">
        <a:xfrm>
          <a:off x="33528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7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380"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8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82"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8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384"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85"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86"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8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388"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89"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90"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9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392"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93"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9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9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396"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97"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398"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39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00"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0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02"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0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04"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05"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06"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0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08"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09"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10"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1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12"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13"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1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1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16"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17"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18"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1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08579"/>
    <xdr:sp macro="" textlink="">
      <xdr:nvSpPr>
        <xdr:cNvPr id="5420" name="Text Box 3"/>
        <xdr:cNvSpPr txBox="1">
          <a:spLocks noChangeArrowheads="1"/>
        </xdr:cNvSpPr>
      </xdr:nvSpPr>
      <xdr:spPr bwMode="auto">
        <a:xfrm>
          <a:off x="4143375" y="4419600"/>
          <a:ext cx="76200" cy="150857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2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22"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2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24"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25"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26"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2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28"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29"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30"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3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32"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33"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3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3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36"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37"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38"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3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40"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4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42"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4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44"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45"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46"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4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48"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49"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50"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5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52"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53"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5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5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56"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57"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58"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5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460"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6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62"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46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6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465"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6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6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6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6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7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8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49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0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1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2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2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2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2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2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52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2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2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2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2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3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4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5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6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6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6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6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6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6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6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6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6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569"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70"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7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7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573"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7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75"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7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577"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78"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79"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8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581"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82"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83"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8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585"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86"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87"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8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589"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90"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9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9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593"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9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95"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59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597"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98"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599"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0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01"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02"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03"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0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05"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06"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07"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0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08579"/>
    <xdr:sp macro="" textlink="">
      <xdr:nvSpPr>
        <xdr:cNvPr id="5609" name="Text Box 3"/>
        <xdr:cNvSpPr txBox="1">
          <a:spLocks noChangeArrowheads="1"/>
        </xdr:cNvSpPr>
      </xdr:nvSpPr>
      <xdr:spPr bwMode="auto">
        <a:xfrm>
          <a:off x="4143375" y="4419600"/>
          <a:ext cx="76200" cy="150857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10"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1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1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13"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1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15"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1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17"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18"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19"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2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21"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22"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23"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2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25"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26"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27"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2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29"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30"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3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3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33"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3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35"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3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37"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38"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39"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4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41"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42"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43"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4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45"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46"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47"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4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5649" name="Text Box 3"/>
        <xdr:cNvSpPr txBox="1">
          <a:spLocks noChangeArrowheads="1"/>
        </xdr:cNvSpPr>
      </xdr:nvSpPr>
      <xdr:spPr bwMode="auto">
        <a:xfrm>
          <a:off x="4143375" y="4419600"/>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50"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51"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65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53"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5654" name="Text Box 3"/>
        <xdr:cNvSpPr txBox="1">
          <a:spLocks noChangeArrowheads="1"/>
        </xdr:cNvSpPr>
      </xdr:nvSpPr>
      <xdr:spPr bwMode="auto">
        <a:xfrm>
          <a:off x="4143375" y="4419600"/>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5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5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5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5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5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6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7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8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69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6"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7"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8"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09"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10"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11"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12"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13"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14"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5715" name="Text Box 3"/>
        <xdr:cNvSpPr txBox="1">
          <a:spLocks noChangeArrowheads="1"/>
        </xdr:cNvSpPr>
      </xdr:nvSpPr>
      <xdr:spPr bwMode="auto">
        <a:xfrm>
          <a:off x="4267200" y="4419600"/>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1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1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1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1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2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8"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39"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40"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41"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42"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43"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44"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45"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46"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5747" name="Text Box 3"/>
        <xdr:cNvSpPr txBox="1">
          <a:spLocks noChangeArrowheads="1"/>
        </xdr:cNvSpPr>
      </xdr:nvSpPr>
      <xdr:spPr bwMode="auto">
        <a:xfrm>
          <a:off x="4267200" y="4419600"/>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4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4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5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5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5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5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5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5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5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5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58"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5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6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6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62"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6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6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6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66"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6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6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6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70"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7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7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7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74"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7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7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7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78"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7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8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8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82"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8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8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8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86"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8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8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8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90"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9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9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9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794"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9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9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79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08579"/>
    <xdr:sp macro="" textlink="">
      <xdr:nvSpPr>
        <xdr:cNvPr id="5798" name="Text Box 3"/>
        <xdr:cNvSpPr txBox="1">
          <a:spLocks noChangeArrowheads="1"/>
        </xdr:cNvSpPr>
      </xdr:nvSpPr>
      <xdr:spPr bwMode="auto">
        <a:xfrm>
          <a:off x="3228975" y="2105025"/>
          <a:ext cx="76200" cy="150857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79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0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0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02"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0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0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0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06"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0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0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0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10"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1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1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1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14"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1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1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1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18"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1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2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2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22"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2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2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2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26"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2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2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2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30"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3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3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3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34"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3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3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3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838"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3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4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84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4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84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4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4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4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4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4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4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5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6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7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8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89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90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90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90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590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0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0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0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0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0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0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1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2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3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4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4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4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4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4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4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4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47"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4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4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5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51"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5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5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5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55"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5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5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5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59"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6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6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6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63"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6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6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6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67"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6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6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7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71"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7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7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7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75"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7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7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7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79"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8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8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8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83"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8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8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8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08579"/>
    <xdr:sp macro="" textlink="">
      <xdr:nvSpPr>
        <xdr:cNvPr id="5987" name="Text Box 3"/>
        <xdr:cNvSpPr txBox="1">
          <a:spLocks noChangeArrowheads="1"/>
        </xdr:cNvSpPr>
      </xdr:nvSpPr>
      <xdr:spPr bwMode="auto">
        <a:xfrm>
          <a:off x="3228975" y="2105025"/>
          <a:ext cx="76200" cy="150857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8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8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9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91"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9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9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9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95"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9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599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599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5999"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0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0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0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6003"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0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0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0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6007"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0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0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1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6011"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1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13"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1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6015"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16"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17"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1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6019"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20"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2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2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6023"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24"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25"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2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499054"/>
    <xdr:sp macro="" textlink="">
      <xdr:nvSpPr>
        <xdr:cNvPr id="6027" name="Text Box 3"/>
        <xdr:cNvSpPr txBox="1">
          <a:spLocks noChangeArrowheads="1"/>
        </xdr:cNvSpPr>
      </xdr:nvSpPr>
      <xdr:spPr bwMode="auto">
        <a:xfrm>
          <a:off x="3228975" y="2105025"/>
          <a:ext cx="76200" cy="1499054"/>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28"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29"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3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31"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238125</xdr:colOff>
      <xdr:row>12</xdr:row>
      <xdr:rowOff>0</xdr:rowOff>
    </xdr:from>
    <xdr:ext cx="76200" cy="1527629"/>
    <xdr:sp macro="" textlink="">
      <xdr:nvSpPr>
        <xdr:cNvPr id="6032" name="Text Box 3"/>
        <xdr:cNvSpPr txBox="1">
          <a:spLocks noChangeArrowheads="1"/>
        </xdr:cNvSpPr>
      </xdr:nvSpPr>
      <xdr:spPr bwMode="auto">
        <a:xfrm>
          <a:off x="3228975" y="2105025"/>
          <a:ext cx="76200" cy="152762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3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3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3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3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3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3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3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4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5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6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7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4"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5"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6"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7"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8"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89"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90"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91"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92"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526799"/>
    <xdr:sp macro="" textlink="">
      <xdr:nvSpPr>
        <xdr:cNvPr id="6093" name="Text Box 3"/>
        <xdr:cNvSpPr txBox="1">
          <a:spLocks noChangeArrowheads="1"/>
        </xdr:cNvSpPr>
      </xdr:nvSpPr>
      <xdr:spPr bwMode="auto">
        <a:xfrm>
          <a:off x="3352800" y="2105025"/>
          <a:ext cx="76200" cy="152679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9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9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9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9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9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09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0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6"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7"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8"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19"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20"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21"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22"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23"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24"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4</xdr:col>
      <xdr:colOff>361950</xdr:colOff>
      <xdr:row>12</xdr:row>
      <xdr:rowOff>0</xdr:rowOff>
    </xdr:from>
    <xdr:ext cx="76200" cy="1253369"/>
    <xdr:sp macro="" textlink="">
      <xdr:nvSpPr>
        <xdr:cNvPr id="6125" name="Text Box 3"/>
        <xdr:cNvSpPr txBox="1">
          <a:spLocks noChangeArrowheads="1"/>
        </xdr:cNvSpPr>
      </xdr:nvSpPr>
      <xdr:spPr bwMode="auto">
        <a:xfrm>
          <a:off x="33528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2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2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2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2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3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3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3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3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3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3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36"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3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3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3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40"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4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4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4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44"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4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4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4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48"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4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5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5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52"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5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5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5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56"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5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5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5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60"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6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6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6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64"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6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6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6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68"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6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7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7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72"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7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7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7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08579"/>
    <xdr:sp macro="" textlink="">
      <xdr:nvSpPr>
        <xdr:cNvPr id="6176" name="Text Box 3"/>
        <xdr:cNvSpPr txBox="1">
          <a:spLocks noChangeArrowheads="1"/>
        </xdr:cNvSpPr>
      </xdr:nvSpPr>
      <xdr:spPr bwMode="auto">
        <a:xfrm>
          <a:off x="4143375" y="2105025"/>
          <a:ext cx="76200" cy="150857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7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7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7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80"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8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8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8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84"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8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8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8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88"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8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9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9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92"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9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9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9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196"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9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19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19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200"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0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0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0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204"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0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0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0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208"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0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1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1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212"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1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1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1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216"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1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1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1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2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22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2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2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2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2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2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2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2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2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3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4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5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6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7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8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28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8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8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8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8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8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8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8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8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29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0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1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2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2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2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2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2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25"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2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2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2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29"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3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3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3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33"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3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3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3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37"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3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3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4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41"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4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4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4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45"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4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4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4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49"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5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5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5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53"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5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5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5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57"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5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5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6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61"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6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6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6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08579"/>
    <xdr:sp macro="" textlink="">
      <xdr:nvSpPr>
        <xdr:cNvPr id="6365" name="Text Box 3"/>
        <xdr:cNvSpPr txBox="1">
          <a:spLocks noChangeArrowheads="1"/>
        </xdr:cNvSpPr>
      </xdr:nvSpPr>
      <xdr:spPr bwMode="auto">
        <a:xfrm>
          <a:off x="4143375" y="2105025"/>
          <a:ext cx="76200" cy="150857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6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6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6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69"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7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7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7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73"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7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7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7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77"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7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7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8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81"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8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8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8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85"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8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8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8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89"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9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91"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9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93"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94"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95"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39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397"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98"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39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0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401"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402"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403"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0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499054"/>
    <xdr:sp macro="" textlink="">
      <xdr:nvSpPr>
        <xdr:cNvPr id="6405" name="Text Box 3"/>
        <xdr:cNvSpPr txBox="1">
          <a:spLocks noChangeArrowheads="1"/>
        </xdr:cNvSpPr>
      </xdr:nvSpPr>
      <xdr:spPr bwMode="auto">
        <a:xfrm>
          <a:off x="4143375" y="2105025"/>
          <a:ext cx="76200" cy="1499054"/>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406"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407"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0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409"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238125</xdr:colOff>
      <xdr:row>12</xdr:row>
      <xdr:rowOff>0</xdr:rowOff>
    </xdr:from>
    <xdr:ext cx="76200" cy="1527629"/>
    <xdr:sp macro="" textlink="">
      <xdr:nvSpPr>
        <xdr:cNvPr id="6410" name="Text Box 3"/>
        <xdr:cNvSpPr txBox="1">
          <a:spLocks noChangeArrowheads="1"/>
        </xdr:cNvSpPr>
      </xdr:nvSpPr>
      <xdr:spPr bwMode="auto">
        <a:xfrm>
          <a:off x="4143375" y="2105025"/>
          <a:ext cx="76200" cy="152762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1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1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1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1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1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1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1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1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1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2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3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4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5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2"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3"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4"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5"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6"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7"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8"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69"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70"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526799"/>
    <xdr:sp macro="" textlink="">
      <xdr:nvSpPr>
        <xdr:cNvPr id="6471" name="Text Box 3"/>
        <xdr:cNvSpPr txBox="1">
          <a:spLocks noChangeArrowheads="1"/>
        </xdr:cNvSpPr>
      </xdr:nvSpPr>
      <xdr:spPr bwMode="auto">
        <a:xfrm>
          <a:off x="4267200" y="2105025"/>
          <a:ext cx="76200" cy="152679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7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7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7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7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7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7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7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7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8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4"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5"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6"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7"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8"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499"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500"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501"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502"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5</xdr:col>
      <xdr:colOff>361950</xdr:colOff>
      <xdr:row>12</xdr:row>
      <xdr:rowOff>0</xdr:rowOff>
    </xdr:from>
    <xdr:ext cx="76200" cy="1253369"/>
    <xdr:sp macro="" textlink="">
      <xdr:nvSpPr>
        <xdr:cNvPr id="6503" name="Text Box 3"/>
        <xdr:cNvSpPr txBox="1">
          <a:spLocks noChangeArrowheads="1"/>
        </xdr:cNvSpPr>
      </xdr:nvSpPr>
      <xdr:spPr bwMode="auto">
        <a:xfrm>
          <a:off x="4267200" y="2105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0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0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0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0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0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0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1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1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1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1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1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1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1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1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1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1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2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2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2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2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2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2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2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2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2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2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3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3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3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3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3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3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3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3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3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3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4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4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4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4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4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4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4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4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4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4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5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5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5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5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08579"/>
    <xdr:sp macro="" textlink="">
      <xdr:nvSpPr>
        <xdr:cNvPr id="6554" name="Text Box 3"/>
        <xdr:cNvSpPr txBox="1">
          <a:spLocks noChangeArrowheads="1"/>
        </xdr:cNvSpPr>
      </xdr:nvSpPr>
      <xdr:spPr bwMode="auto">
        <a:xfrm>
          <a:off x="3228975" y="3248025"/>
          <a:ext cx="76200" cy="150857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5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5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5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5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5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6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6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6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6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6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6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6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6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6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6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7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7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7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7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7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7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7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7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7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7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8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8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8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8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8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8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8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8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8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8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9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9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9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9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59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9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9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59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9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59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0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1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2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3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4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65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6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7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8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69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0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0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0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0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0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0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0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0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0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0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1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1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1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1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1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1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1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1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1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1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2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2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2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2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2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2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2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2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2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2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3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3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3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3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3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3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3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3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3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3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4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4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4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08579"/>
    <xdr:sp macro="" textlink="">
      <xdr:nvSpPr>
        <xdr:cNvPr id="6743" name="Text Box 3"/>
        <xdr:cNvSpPr txBox="1">
          <a:spLocks noChangeArrowheads="1"/>
        </xdr:cNvSpPr>
      </xdr:nvSpPr>
      <xdr:spPr bwMode="auto">
        <a:xfrm>
          <a:off x="3228975" y="3248025"/>
          <a:ext cx="76200" cy="150857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4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4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4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4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4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4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5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5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5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5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5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5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5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5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5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5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6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6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6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6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6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6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6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6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6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6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7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7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7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7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7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7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7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7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7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7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8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8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8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678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8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8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78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8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678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8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79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0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1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2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3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684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5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6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7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8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688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8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8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8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8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8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8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8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8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9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9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89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89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89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9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89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89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89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89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0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0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0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0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0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0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0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0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0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0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1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1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1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1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1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1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1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1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1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1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2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2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2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2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2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2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2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2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2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2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3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3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08579"/>
    <xdr:sp macro="" textlink="">
      <xdr:nvSpPr>
        <xdr:cNvPr id="6932" name="Text Box 3"/>
        <xdr:cNvSpPr txBox="1">
          <a:spLocks noChangeArrowheads="1"/>
        </xdr:cNvSpPr>
      </xdr:nvSpPr>
      <xdr:spPr bwMode="auto">
        <a:xfrm>
          <a:off x="4143375" y="3248025"/>
          <a:ext cx="76200" cy="150857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3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3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3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3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3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3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3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4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4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4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4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4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4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4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4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4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4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5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5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5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5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5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5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5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5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5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5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6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6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6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6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6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6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6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6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6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6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7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7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697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7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7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697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7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697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7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7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8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699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0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1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2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3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3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3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3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3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3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3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03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3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3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4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5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6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7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8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08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8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8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8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08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8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8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8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08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9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9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9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09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9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9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09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09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9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09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0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0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0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0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0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0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0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0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0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0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1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1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1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1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1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1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1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1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1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1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2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08579"/>
    <xdr:sp macro="" textlink="">
      <xdr:nvSpPr>
        <xdr:cNvPr id="7121" name="Text Box 3"/>
        <xdr:cNvSpPr txBox="1">
          <a:spLocks noChangeArrowheads="1"/>
        </xdr:cNvSpPr>
      </xdr:nvSpPr>
      <xdr:spPr bwMode="auto">
        <a:xfrm>
          <a:off x="4143375" y="3248025"/>
          <a:ext cx="76200" cy="150857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2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2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2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2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2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2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2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2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3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3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3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3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3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3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3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3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3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3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4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4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4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4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4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4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4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4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4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4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5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5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5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5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5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5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5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5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5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5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6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716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6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6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16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6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716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6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6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6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7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8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19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0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1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2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2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2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2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2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2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2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722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2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2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3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4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725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27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7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27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7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27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7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28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8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28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8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29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9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29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9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2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29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29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0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0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0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0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08579"/>
    <xdr:sp macro="" textlink="">
      <xdr:nvSpPr>
        <xdr:cNvPr id="7310"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1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1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1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1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1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2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2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2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2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3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3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3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3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3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3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4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4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4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4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35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5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3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5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35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5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7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8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39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0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1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1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1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1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1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41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1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1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3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5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5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5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5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5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6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6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6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6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6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7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7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7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7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7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8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8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8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8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8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9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9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49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49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4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08579"/>
    <xdr:sp macro="" textlink="">
      <xdr:nvSpPr>
        <xdr:cNvPr id="7499"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0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0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0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0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0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1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1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1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1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1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2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2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2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2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2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3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3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3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3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753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4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5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4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75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4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4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4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4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4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7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8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59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60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60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60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60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60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76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0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0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1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3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3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3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3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76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3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4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4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4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4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4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4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5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5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5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5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6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6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6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6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6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6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7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7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7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7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8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8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8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8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08579"/>
    <xdr:sp macro="" textlink="">
      <xdr:nvSpPr>
        <xdr:cNvPr id="7688"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8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9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9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69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9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6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6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70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0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70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0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70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0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71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1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71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1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72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2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72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2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72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2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3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73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3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6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7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8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9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9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9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79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9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9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9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7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0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2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3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3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3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3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3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4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4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4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4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4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5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5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5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5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5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6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6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6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6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6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7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7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7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08579"/>
    <xdr:sp macro="" textlink="">
      <xdr:nvSpPr>
        <xdr:cNvPr id="7877"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7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8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8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8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8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8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9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9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9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8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89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89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90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0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90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0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90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1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91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1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791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1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2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79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2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2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2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2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2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2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2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6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7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8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8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8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79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8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8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8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79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0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1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1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1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80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1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1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1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1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2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2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2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2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2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2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2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2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2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2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3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3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3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3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3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3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3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3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3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3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4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4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4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4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4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4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4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5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5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5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5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5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5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5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5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6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6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6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6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6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08579"/>
    <xdr:sp macro="" textlink="">
      <xdr:nvSpPr>
        <xdr:cNvPr id="8066"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6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6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6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7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7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7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7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7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7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7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7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8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8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8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8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8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8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8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9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9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9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9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9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9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9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09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09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09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10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0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10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10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10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0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10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10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10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0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11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11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1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1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1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1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1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1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1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1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2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3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4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5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6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7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17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7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7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7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7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7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7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19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0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1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1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1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1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1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1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1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1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1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1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2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2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2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2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2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2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2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2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2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2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3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3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3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3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3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3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3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3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3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3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4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4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4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4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4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4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4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5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5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5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5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5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08579"/>
    <xdr:sp macro="" textlink="">
      <xdr:nvSpPr>
        <xdr:cNvPr id="8255"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5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5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5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5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6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6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6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6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6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6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6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6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7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7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7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7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7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7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7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7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7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8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8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8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8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8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8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8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8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8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8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9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9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9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9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499054"/>
    <xdr:sp macro="" textlink="">
      <xdr:nvSpPr>
        <xdr:cNvPr id="829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9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9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29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29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15</xdr:row>
      <xdr:rowOff>0</xdr:rowOff>
    </xdr:from>
    <xdr:ext cx="76200" cy="1527629"/>
    <xdr:sp macro="" textlink="">
      <xdr:nvSpPr>
        <xdr:cNvPr id="830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0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0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0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0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0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0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0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0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0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1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2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3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4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5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6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526799"/>
    <xdr:sp macro="" textlink="">
      <xdr:nvSpPr>
        <xdr:cNvPr id="836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6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6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6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6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6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7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9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9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15</xdr:row>
      <xdr:rowOff>0</xdr:rowOff>
    </xdr:from>
    <xdr:ext cx="76200" cy="1253369"/>
    <xdr:sp macro="" textlink="">
      <xdr:nvSpPr>
        <xdr:cNvPr id="839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39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39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39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39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39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39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0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0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0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0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0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0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0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0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0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0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1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1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1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1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1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1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1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1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1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2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2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2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2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2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2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2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2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3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3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3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3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3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3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3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3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4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4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4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08579"/>
    <xdr:sp macro="" textlink="">
      <xdr:nvSpPr>
        <xdr:cNvPr id="8444"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4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4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4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4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4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5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5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5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5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5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5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5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6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6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6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6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6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6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6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6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7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7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7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7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7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7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7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7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7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7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8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8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8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8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48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8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8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48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8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48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49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0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1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2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3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54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6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7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8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9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9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9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59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59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59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59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59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59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59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0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0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0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0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0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0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0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0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0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0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1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1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1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1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1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1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1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1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1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2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2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2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2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2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2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2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2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3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3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3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08579"/>
    <xdr:sp macro="" textlink="">
      <xdr:nvSpPr>
        <xdr:cNvPr id="8633"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3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3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3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3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3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3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4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4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4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4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4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4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4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5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5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5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5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5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5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5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5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5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5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6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6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6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6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6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6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6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6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6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7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7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7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499054"/>
    <xdr:sp macro="" textlink="">
      <xdr:nvSpPr>
        <xdr:cNvPr id="867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7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7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67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7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15</xdr:row>
      <xdr:rowOff>0</xdr:rowOff>
    </xdr:from>
    <xdr:ext cx="76200" cy="1527629"/>
    <xdr:sp macro="" textlink="">
      <xdr:nvSpPr>
        <xdr:cNvPr id="867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7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8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69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0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1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2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526799"/>
    <xdr:sp macro="" textlink="">
      <xdr:nvSpPr>
        <xdr:cNvPr id="873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4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6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7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15</xdr:row>
      <xdr:rowOff>0</xdr:rowOff>
    </xdr:from>
    <xdr:ext cx="76200" cy="1253369"/>
    <xdr:sp macro="" textlink="">
      <xdr:nvSpPr>
        <xdr:cNvPr id="877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7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7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7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7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8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78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78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7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78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78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7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79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79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7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79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79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7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7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79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79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0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0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0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0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1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1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1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1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1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1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08579"/>
    <xdr:sp macro="" textlink="">
      <xdr:nvSpPr>
        <xdr:cNvPr id="8822"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2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2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2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3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3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3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3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3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3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4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4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4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4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5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5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5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5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5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5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86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6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8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6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86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6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7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8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89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0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1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2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2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2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2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2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2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2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892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2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3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5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97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7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97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7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97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8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98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8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98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8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99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9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99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899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89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899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0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0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0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0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0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08579"/>
    <xdr:sp macro="" textlink="">
      <xdr:nvSpPr>
        <xdr:cNvPr id="9011"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1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1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1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1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2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2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2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2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2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3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3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3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3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3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4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4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4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4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4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905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5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0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5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90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7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8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09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0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1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1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1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1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1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1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1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911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1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3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91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6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6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6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6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6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6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7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7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7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7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8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8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8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8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8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8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9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9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19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9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1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1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08579"/>
    <xdr:sp macro="" textlink="">
      <xdr:nvSpPr>
        <xdr:cNvPr id="9200"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0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0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0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0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0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1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1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1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1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2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2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2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2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2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2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3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3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3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3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24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4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2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4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24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4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6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7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8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29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30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30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30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30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30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30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0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0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2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4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4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4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4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4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5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5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5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5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5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6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6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6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6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6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7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7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7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7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7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8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8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8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8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08579"/>
    <xdr:sp macro="" textlink="">
      <xdr:nvSpPr>
        <xdr:cNvPr id="9389"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9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9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9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3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39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39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40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0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40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0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40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1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41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1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41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1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42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2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42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2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942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3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3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94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6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7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8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9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9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9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9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9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949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9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9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4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0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2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2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2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2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95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2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2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3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3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3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3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3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3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3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3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3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3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4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4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4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4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4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4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4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5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5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5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5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5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5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5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5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6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6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6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6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6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6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6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6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6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7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7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7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7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7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7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08579"/>
    <xdr:sp macro="" textlink="">
      <xdr:nvSpPr>
        <xdr:cNvPr id="9578"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7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8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8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8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8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8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8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8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9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9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9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9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9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9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9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59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59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59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0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0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60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0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0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0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60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0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0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0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61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1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1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1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61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1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1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1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61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1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2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2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2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62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2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2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2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2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2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2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3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4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5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6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7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8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8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8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68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8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8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8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8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69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0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1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2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2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2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2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2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2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2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2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2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2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3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3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3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3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3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3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3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3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3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3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4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4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4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4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4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4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4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5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5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5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5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5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5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5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5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5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5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6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6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6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6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6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08579"/>
    <xdr:sp macro="" textlink="">
      <xdr:nvSpPr>
        <xdr:cNvPr id="9767"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6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6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7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7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7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7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7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7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7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7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7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8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8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8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8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8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8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8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8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8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8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9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9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9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9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9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9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79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79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79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80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80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0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80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80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80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0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499054"/>
    <xdr:sp macro="" textlink="">
      <xdr:nvSpPr>
        <xdr:cNvPr id="980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80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80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1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81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16</xdr:row>
      <xdr:rowOff>0</xdr:rowOff>
    </xdr:from>
    <xdr:ext cx="76200" cy="1527629"/>
    <xdr:sp macro="" textlink="">
      <xdr:nvSpPr>
        <xdr:cNvPr id="981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1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1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1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1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1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1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1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2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3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4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5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6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7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7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7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526799"/>
    <xdr:sp macro="" textlink="">
      <xdr:nvSpPr>
        <xdr:cNvPr id="987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7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7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7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7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7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89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90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90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90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90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90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16</xdr:row>
      <xdr:rowOff>0</xdr:rowOff>
    </xdr:from>
    <xdr:ext cx="76200" cy="1253369"/>
    <xdr:sp macro="" textlink="">
      <xdr:nvSpPr>
        <xdr:cNvPr id="990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0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0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0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0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1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1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1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1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1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1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1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1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1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2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2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2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2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2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2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2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2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3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3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3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3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3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3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3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3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4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4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4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4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4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4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4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4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4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5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5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5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5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08579"/>
    <xdr:sp macro="" textlink="">
      <xdr:nvSpPr>
        <xdr:cNvPr id="9956"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5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5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6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6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6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6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6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6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6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6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7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7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7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7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7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7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7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7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7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7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8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8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8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8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8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8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8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8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8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8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9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9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9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9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9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9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999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9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999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999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00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00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0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0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0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0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0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0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0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0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1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2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3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4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5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6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06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6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6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6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6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6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7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8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09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0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0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0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0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0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0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0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0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0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0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1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1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1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1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1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1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1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1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1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2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2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2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2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2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2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2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2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3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3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3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3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3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3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3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3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3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3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4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4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4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08579"/>
    <xdr:sp macro="" textlink="">
      <xdr:nvSpPr>
        <xdr:cNvPr id="10145"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4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4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4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5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5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5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5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5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5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5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5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5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5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6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6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6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6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6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6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6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6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6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7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7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7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7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7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7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7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7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7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7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8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8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8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8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8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499054"/>
    <xdr:sp macro="" textlink="">
      <xdr:nvSpPr>
        <xdr:cNvPr id="1018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8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8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18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8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16</xdr:row>
      <xdr:rowOff>0</xdr:rowOff>
    </xdr:from>
    <xdr:ext cx="76200" cy="1527629"/>
    <xdr:sp macro="" textlink="">
      <xdr:nvSpPr>
        <xdr:cNvPr id="1019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19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19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19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19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19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19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19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19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19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0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1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2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3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4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5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526799"/>
    <xdr:sp macro="" textlink="">
      <xdr:nvSpPr>
        <xdr:cNvPr id="1025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5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5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5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5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5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5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6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7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8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8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8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16</xdr:row>
      <xdr:rowOff>0</xdr:rowOff>
    </xdr:from>
    <xdr:ext cx="76200" cy="1253369"/>
    <xdr:sp macro="" textlink="">
      <xdr:nvSpPr>
        <xdr:cNvPr id="1028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8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8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8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9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9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29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29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2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2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29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29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0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0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0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0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1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1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1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1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1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1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2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2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2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2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3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3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08579"/>
    <xdr:sp macro="" textlink="">
      <xdr:nvSpPr>
        <xdr:cNvPr id="10334"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3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3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3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4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4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4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4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5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5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5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5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5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5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6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6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6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6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7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7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37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7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3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7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37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8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39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0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1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2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43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5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7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8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48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4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48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48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4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48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49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4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49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49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4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49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4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49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0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0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0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0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0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1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1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1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1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1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2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08579"/>
    <xdr:sp macro="" textlink="">
      <xdr:nvSpPr>
        <xdr:cNvPr id="10523"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2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2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2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3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3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3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3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3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4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4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4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4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4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5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5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5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5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5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6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056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6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5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6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05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7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8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59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0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1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062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3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5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6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06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6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6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6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6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7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67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7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67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7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68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8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68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8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68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8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69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9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69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9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6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6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0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0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0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0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0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0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08579"/>
    <xdr:sp macro="" textlink="">
      <xdr:nvSpPr>
        <xdr:cNvPr id="10712"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1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1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1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2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2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2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2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2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2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3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3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3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3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4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4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4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4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4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4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75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5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7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5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75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6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7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8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79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0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1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1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1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1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1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1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1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81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1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2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4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6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6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6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6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6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7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7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7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7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7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8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8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8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8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8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9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9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9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8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89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89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08579"/>
    <xdr:sp macro="" textlink="">
      <xdr:nvSpPr>
        <xdr:cNvPr id="10901"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0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0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0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0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1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1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1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1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1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2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2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2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2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2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3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3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3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3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3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094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4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09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4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09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6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7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8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099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100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100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100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100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100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100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100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100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0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2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10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5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5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5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5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5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5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6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6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6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6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7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7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7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7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7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7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8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8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8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8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08579"/>
    <xdr:sp macro="" textlink="">
      <xdr:nvSpPr>
        <xdr:cNvPr id="11090"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9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9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9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0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09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09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10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0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10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0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11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1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11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1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11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1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12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2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12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2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13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3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3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13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3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3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3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3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4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7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8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9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9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9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1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9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19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1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3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3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3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3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3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4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4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4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4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4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5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5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5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5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5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6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6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6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6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6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7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7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7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7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08579"/>
    <xdr:sp macro="" textlink="">
      <xdr:nvSpPr>
        <xdr:cNvPr id="11279"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8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8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8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8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8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9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9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9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29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2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29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0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30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0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30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0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31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1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31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1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131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2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2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13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2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2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2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2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2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3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4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7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13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8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8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39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1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1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1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1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14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1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2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2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2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2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2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2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3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3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3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3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4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4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4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4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4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4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5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5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5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5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6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6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6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6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08579"/>
    <xdr:sp macro="" textlink="">
      <xdr:nvSpPr>
        <xdr:cNvPr id="11468"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6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7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7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7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7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8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8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8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8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8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8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9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9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49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9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4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4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50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50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5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50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50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5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50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50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5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51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51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1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1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1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1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1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1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2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6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7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5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7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7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7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8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5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0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1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1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1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1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1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2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2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2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2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2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3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3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3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3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3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4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4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4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4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4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5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5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5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08579"/>
    <xdr:sp macro="" textlink="">
      <xdr:nvSpPr>
        <xdr:cNvPr id="11657"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5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6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6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6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6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6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7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7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7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7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7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8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8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8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8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8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9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9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9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6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169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69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70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17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0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0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0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0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0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0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0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1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2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17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6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6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6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8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9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9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9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17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79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79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79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79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0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0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0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0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0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0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0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0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0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0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1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1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1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1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1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1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1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1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1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1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2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2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2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2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2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2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2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2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2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2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3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3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3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3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3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3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3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3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3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3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4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4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4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4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08579"/>
    <xdr:sp macro="" textlink="">
      <xdr:nvSpPr>
        <xdr:cNvPr id="11846"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4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4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5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5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5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5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5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5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5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5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6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6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6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6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6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6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6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6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6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7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7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7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7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7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7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7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7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8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8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8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8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88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8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8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8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9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89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89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89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89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89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89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89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89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89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0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1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2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3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4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5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195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5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5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5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5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5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5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6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7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9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9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9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9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99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99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199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199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199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0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0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0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0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0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0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0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0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0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0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1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1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1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1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1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1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1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1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1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1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2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2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2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2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2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2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2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2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2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2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3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3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3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3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3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08579"/>
    <xdr:sp macro="" textlink="">
      <xdr:nvSpPr>
        <xdr:cNvPr id="12035"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3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3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3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3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4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4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4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4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4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4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4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5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5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5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5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5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5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5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5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5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5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6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6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6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6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6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6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6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6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7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7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7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7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499054"/>
    <xdr:sp macro="" textlink="">
      <xdr:nvSpPr>
        <xdr:cNvPr id="1207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7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7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07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7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17</xdr:row>
      <xdr:rowOff>0</xdr:rowOff>
    </xdr:from>
    <xdr:ext cx="76200" cy="1527629"/>
    <xdr:sp macro="" textlink="">
      <xdr:nvSpPr>
        <xdr:cNvPr id="1208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8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8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8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8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8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8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8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8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8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09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0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1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2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3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4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526799"/>
    <xdr:sp macro="" textlink="">
      <xdr:nvSpPr>
        <xdr:cNvPr id="1214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4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4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4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4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4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4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4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4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5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6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7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7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17</xdr:row>
      <xdr:rowOff>0</xdr:rowOff>
    </xdr:from>
    <xdr:ext cx="76200" cy="1253369"/>
    <xdr:sp macro="" textlink="">
      <xdr:nvSpPr>
        <xdr:cNvPr id="121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7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7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7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7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7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7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8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8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8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8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18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18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18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8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18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18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19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9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19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19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19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9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19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19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19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19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0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0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0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0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0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0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0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0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0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0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1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1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1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1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1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1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1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1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1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2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2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2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08579"/>
    <xdr:sp macro="" textlink="">
      <xdr:nvSpPr>
        <xdr:cNvPr id="12224"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2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2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2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2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3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3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3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3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3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3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3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3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4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4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4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4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4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4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4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4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4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5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5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5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5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5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5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5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6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6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6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26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6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6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2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6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26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7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8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29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0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1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32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3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4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6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7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7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7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37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7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7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7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37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7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7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8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38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8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8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8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38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8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8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8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38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9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9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9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39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9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9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39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39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9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39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0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0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0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0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0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0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0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0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0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0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1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1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1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08579"/>
    <xdr:sp macro="" textlink="">
      <xdr:nvSpPr>
        <xdr:cNvPr id="12413"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1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1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1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1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1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2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2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2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2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2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2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2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2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3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3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3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3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3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3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3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3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3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3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4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4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4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4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4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4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4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5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5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5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499054"/>
    <xdr:sp macro="" textlink="">
      <xdr:nvSpPr>
        <xdr:cNvPr id="1245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5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5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45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5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17</xdr:row>
      <xdr:rowOff>0</xdr:rowOff>
    </xdr:from>
    <xdr:ext cx="76200" cy="1527629"/>
    <xdr:sp macro="" textlink="">
      <xdr:nvSpPr>
        <xdr:cNvPr id="1245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5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6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7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8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49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0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526799"/>
    <xdr:sp macro="" textlink="">
      <xdr:nvSpPr>
        <xdr:cNvPr id="1251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2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3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4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5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17</xdr:row>
      <xdr:rowOff>0</xdr:rowOff>
    </xdr:from>
    <xdr:ext cx="76200" cy="1253369"/>
    <xdr:sp macro="" textlink="">
      <xdr:nvSpPr>
        <xdr:cNvPr id="125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5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5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5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5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6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6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6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6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6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7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7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7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7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7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7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8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8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8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8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9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9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9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9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5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59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59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08579"/>
    <xdr:sp macro="" textlink="">
      <xdr:nvSpPr>
        <xdr:cNvPr id="12602"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0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0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0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1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1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1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1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1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1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2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2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2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2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3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3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3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3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3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3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64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4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6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4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64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4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4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7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8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69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70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70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70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70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70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7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70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70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0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1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3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5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5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5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5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5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6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6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6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6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6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7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7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7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7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7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8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8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8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8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8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08579"/>
    <xdr:sp macro="" textlink="">
      <xdr:nvSpPr>
        <xdr:cNvPr id="12791"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9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9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79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7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79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0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80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0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80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0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81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1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81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1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81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2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82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2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82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2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283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3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3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28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3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3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3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4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7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8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9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9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9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9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289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89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1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29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4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4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4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4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4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4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5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5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5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5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6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6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6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6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6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6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7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7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7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7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08579"/>
    <xdr:sp macro="" textlink="">
      <xdr:nvSpPr>
        <xdr:cNvPr id="12980"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8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8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8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8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8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9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9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299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9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29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29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00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0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00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0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00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0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01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1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01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1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02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2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2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02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2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2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2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2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6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7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8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8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8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8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08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8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8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0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0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2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2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2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2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2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3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3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3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3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3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4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4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4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4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4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5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5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5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5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5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6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6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6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6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08579"/>
    <xdr:sp macro="" textlink="">
      <xdr:nvSpPr>
        <xdr:cNvPr id="13169"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7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7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7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7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7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8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8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8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8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8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9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9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9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1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19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19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20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2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20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20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2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20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320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2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21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21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32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1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1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1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1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1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2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5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6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7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7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327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7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7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8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2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3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30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30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3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3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30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30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33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0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1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1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1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1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1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1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2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2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2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2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3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3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3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3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3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3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4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4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4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4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5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5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5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5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08579"/>
    <xdr:sp macro="" textlink="">
      <xdr:nvSpPr>
        <xdr:cNvPr id="13358"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5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6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6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6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6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7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7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7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7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7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7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8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8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8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8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9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9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9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9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3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39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39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4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40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40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0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0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0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0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0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1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2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3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4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4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6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6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6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7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49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0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0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0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0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0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1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1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1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1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1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1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2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2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2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2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2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3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3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3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3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3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4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4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4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08579"/>
    <xdr:sp macro="" textlink="">
      <xdr:nvSpPr>
        <xdr:cNvPr id="13547"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4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5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5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5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5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5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6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6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6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6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6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7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7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7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7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7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8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8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8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358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8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5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9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35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59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59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59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59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59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59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59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0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1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2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3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4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5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5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5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365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5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5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5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7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8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8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8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36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8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8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9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9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9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69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69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6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6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0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0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0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0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0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0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1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1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1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1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2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2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2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2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2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2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3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3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08579"/>
    <xdr:sp macro="" textlink="">
      <xdr:nvSpPr>
        <xdr:cNvPr id="13736"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3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4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4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4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4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4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4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5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5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5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5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6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6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6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6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6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6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7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7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77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7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7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8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78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8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8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8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8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8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8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8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79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0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1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2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8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4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4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4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4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6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8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8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88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8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88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88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8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89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89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89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89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8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89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8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89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0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0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0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0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0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1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1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1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1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1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2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2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08579"/>
    <xdr:sp macro="" textlink="">
      <xdr:nvSpPr>
        <xdr:cNvPr id="13925"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2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2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3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3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3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3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3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4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4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4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4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4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5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5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5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5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5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6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6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396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6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39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6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39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7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7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7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7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7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7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7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7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7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8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399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0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1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2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3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403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3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3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3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3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4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6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6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40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6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6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6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6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7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7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07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7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7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07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7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8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08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8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8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08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8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8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09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9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9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9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09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9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9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09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09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09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0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0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0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0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0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0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0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0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0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0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1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1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1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1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08579"/>
    <xdr:sp macro="" textlink="">
      <xdr:nvSpPr>
        <xdr:cNvPr id="14114"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1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1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1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1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1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2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2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2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2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2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2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2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2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2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2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3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3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3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3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3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3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3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3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3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3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4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4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4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4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4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4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4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5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5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5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15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5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5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1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5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15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6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7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8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19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0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21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2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3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4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5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6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6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6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6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6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6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6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6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7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7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7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7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7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7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7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7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7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8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8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8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8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8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8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8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8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8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8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9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9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9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9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9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9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29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29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29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0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0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0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08579"/>
    <xdr:sp macro="" textlink="">
      <xdr:nvSpPr>
        <xdr:cNvPr id="14303"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0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0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0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0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0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0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1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1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1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1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1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1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1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1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1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1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2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2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2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2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2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2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2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2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2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2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3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3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3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3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3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3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3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3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3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3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4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4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499054"/>
    <xdr:sp macro="" textlink="">
      <xdr:nvSpPr>
        <xdr:cNvPr id="1434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4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34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4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18</xdr:row>
      <xdr:rowOff>0</xdr:rowOff>
    </xdr:from>
    <xdr:ext cx="76200" cy="1527629"/>
    <xdr:sp macro="" textlink="">
      <xdr:nvSpPr>
        <xdr:cNvPr id="143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4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5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6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7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8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39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526799"/>
    <xdr:sp macro="" textlink="">
      <xdr:nvSpPr>
        <xdr:cNvPr id="1440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1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2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3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4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18</xdr:row>
      <xdr:rowOff>0</xdr:rowOff>
    </xdr:from>
    <xdr:ext cx="76200" cy="1253369"/>
    <xdr:sp macro="" textlink="">
      <xdr:nvSpPr>
        <xdr:cNvPr id="1444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4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4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4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4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4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5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5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5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5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5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5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5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6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6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6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6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6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6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6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6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7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7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7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7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7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7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7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7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7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7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8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8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8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8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8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8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8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8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8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8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9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9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08579"/>
    <xdr:sp macro="" textlink="">
      <xdr:nvSpPr>
        <xdr:cNvPr id="14492"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9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9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9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49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9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49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49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50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0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0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0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50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0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0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0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50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0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1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1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51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1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1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1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51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1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1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52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2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2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52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2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2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52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2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3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53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3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3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3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53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3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3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4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5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6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7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8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9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9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9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9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9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9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9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59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9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59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0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1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2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3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4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4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4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4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4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4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4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5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5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5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5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5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5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5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5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5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5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6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6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6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6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6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6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6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6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6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7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7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7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7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7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7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7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7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7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7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8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08579"/>
    <xdr:sp macro="" textlink="">
      <xdr:nvSpPr>
        <xdr:cNvPr id="14681"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8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8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8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8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8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8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8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8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9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9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9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9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9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9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69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69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9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69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0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70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0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0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0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70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0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0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0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70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1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1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1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71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1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1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1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71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1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2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499054"/>
    <xdr:sp macro="" textlink="">
      <xdr:nvSpPr>
        <xdr:cNvPr id="1472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2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2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2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18</xdr:row>
      <xdr:rowOff>0</xdr:rowOff>
    </xdr:from>
    <xdr:ext cx="76200" cy="1527629"/>
    <xdr:sp macro="" textlink="">
      <xdr:nvSpPr>
        <xdr:cNvPr id="147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2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2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2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3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4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5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6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7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8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8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8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8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8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8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8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526799"/>
    <xdr:sp macro="" textlink="">
      <xdr:nvSpPr>
        <xdr:cNvPr id="1478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8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8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79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0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18</xdr:row>
      <xdr:rowOff>0</xdr:rowOff>
    </xdr:from>
    <xdr:ext cx="76200" cy="1253369"/>
    <xdr:sp macro="" textlink="">
      <xdr:nvSpPr>
        <xdr:cNvPr id="1481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2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3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3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3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3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3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3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3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3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4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4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4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4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4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4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4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5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5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5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5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5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5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5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5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6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6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6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6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6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6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08579"/>
    <xdr:sp macro="" textlink="">
      <xdr:nvSpPr>
        <xdr:cNvPr id="14870"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7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7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7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7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7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8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8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8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8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9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9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94"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9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8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898"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89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9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902"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90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9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906"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90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90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4910"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91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91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91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491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1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1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1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1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2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3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4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6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7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7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7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7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7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497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7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7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499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0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1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1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1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1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1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1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1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1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1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1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2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2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2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2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2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2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2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2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2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2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3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3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3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3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3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3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3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3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3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3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4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4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4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4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4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4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4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4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4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4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5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5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5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5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5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5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5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5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5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08579"/>
    <xdr:sp macro="" textlink="">
      <xdr:nvSpPr>
        <xdr:cNvPr id="15059" name="Text Box 3"/>
        <xdr:cNvSpPr txBox="1">
          <a:spLocks noChangeArrowheads="1"/>
        </xdr:cNvSpPr>
      </xdr:nvSpPr>
      <xdr:spPr bwMode="auto">
        <a:xfrm>
          <a:off x="3228975" y="5076825"/>
          <a:ext cx="76200" cy="150857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6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6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6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6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6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6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6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6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6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7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7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7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7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7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7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7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8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8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83"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8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85"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87"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88"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89"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91"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92"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9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95"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96"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097"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09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499054"/>
    <xdr:sp macro="" textlink="">
      <xdr:nvSpPr>
        <xdr:cNvPr id="15099" name="Text Box 3"/>
        <xdr:cNvSpPr txBox="1">
          <a:spLocks noChangeArrowheads="1"/>
        </xdr:cNvSpPr>
      </xdr:nvSpPr>
      <xdr:spPr bwMode="auto">
        <a:xfrm>
          <a:off x="3228975" y="5076825"/>
          <a:ext cx="76200" cy="1499054"/>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100"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101"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0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103"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238125</xdr:colOff>
      <xdr:row>19</xdr:row>
      <xdr:rowOff>0</xdr:rowOff>
    </xdr:from>
    <xdr:ext cx="76200" cy="1527629"/>
    <xdr:sp macro="" textlink="">
      <xdr:nvSpPr>
        <xdr:cNvPr id="15104" name="Text Box 3"/>
        <xdr:cNvSpPr txBox="1">
          <a:spLocks noChangeArrowheads="1"/>
        </xdr:cNvSpPr>
      </xdr:nvSpPr>
      <xdr:spPr bwMode="auto">
        <a:xfrm>
          <a:off x="3228975" y="5076825"/>
          <a:ext cx="76200" cy="152762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0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0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0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0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0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1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2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3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4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6"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7"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8"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59"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60"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61"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62"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63"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64"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526799"/>
    <xdr:sp macro="" textlink="">
      <xdr:nvSpPr>
        <xdr:cNvPr id="15165" name="Text Box 3"/>
        <xdr:cNvSpPr txBox="1">
          <a:spLocks noChangeArrowheads="1"/>
        </xdr:cNvSpPr>
      </xdr:nvSpPr>
      <xdr:spPr bwMode="auto">
        <a:xfrm>
          <a:off x="3352800" y="5076825"/>
          <a:ext cx="76200" cy="152679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6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6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6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6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7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8"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89"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90"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91"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92"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93"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94"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95"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96"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4</xdr:col>
      <xdr:colOff>361950</xdr:colOff>
      <xdr:row>19</xdr:row>
      <xdr:rowOff>0</xdr:rowOff>
    </xdr:from>
    <xdr:ext cx="76200" cy="1253369"/>
    <xdr:sp macro="" textlink="">
      <xdr:nvSpPr>
        <xdr:cNvPr id="15197" name="Text Box 3"/>
        <xdr:cNvSpPr txBox="1">
          <a:spLocks noChangeArrowheads="1"/>
        </xdr:cNvSpPr>
      </xdr:nvSpPr>
      <xdr:spPr bwMode="auto">
        <a:xfrm>
          <a:off x="33528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19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19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0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0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0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0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0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0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0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0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1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1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1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1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1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1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1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2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2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2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2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2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2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2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2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3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3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3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3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3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3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3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4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4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4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4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4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08579"/>
    <xdr:sp macro="" textlink="">
      <xdr:nvSpPr>
        <xdr:cNvPr id="15248"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4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5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5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5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5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6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6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6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6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6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6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72"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7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76"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7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80"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8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84"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8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8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288"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8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9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2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9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29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29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29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29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29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29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29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0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1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2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4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5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5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5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35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5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5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5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6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7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8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9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9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9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9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9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9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39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39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39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39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0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0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0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0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0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0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0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0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0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0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1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1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1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1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1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1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1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1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1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1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2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2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2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2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2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2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2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2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2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2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3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3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3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3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3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3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3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08579"/>
    <xdr:sp macro="" textlink="">
      <xdr:nvSpPr>
        <xdr:cNvPr id="15437" name="Text Box 3"/>
        <xdr:cNvSpPr txBox="1">
          <a:spLocks noChangeArrowheads="1"/>
        </xdr:cNvSpPr>
      </xdr:nvSpPr>
      <xdr:spPr bwMode="auto">
        <a:xfrm>
          <a:off x="4143375" y="5076825"/>
          <a:ext cx="76200" cy="150857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3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3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4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4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4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4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4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4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4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4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5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5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5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5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5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5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5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5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61"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6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63"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65"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66"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67"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69"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70"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7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73"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74"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75"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7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499054"/>
    <xdr:sp macro="" textlink="">
      <xdr:nvSpPr>
        <xdr:cNvPr id="15477" name="Text Box 3"/>
        <xdr:cNvSpPr txBox="1">
          <a:spLocks noChangeArrowheads="1"/>
        </xdr:cNvSpPr>
      </xdr:nvSpPr>
      <xdr:spPr bwMode="auto">
        <a:xfrm>
          <a:off x="4143375" y="5076825"/>
          <a:ext cx="76200" cy="1499054"/>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78"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79"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48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81"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238125</xdr:colOff>
      <xdr:row>19</xdr:row>
      <xdr:rowOff>0</xdr:rowOff>
    </xdr:from>
    <xdr:ext cx="76200" cy="1527629"/>
    <xdr:sp macro="" textlink="">
      <xdr:nvSpPr>
        <xdr:cNvPr id="15482" name="Text Box 3"/>
        <xdr:cNvSpPr txBox="1">
          <a:spLocks noChangeArrowheads="1"/>
        </xdr:cNvSpPr>
      </xdr:nvSpPr>
      <xdr:spPr bwMode="auto">
        <a:xfrm>
          <a:off x="4143375" y="5076825"/>
          <a:ext cx="76200" cy="152762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8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8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8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8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8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8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8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49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0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1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2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4"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5"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6"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7"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8"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39"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40"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41"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42"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526799"/>
    <xdr:sp macro="" textlink="">
      <xdr:nvSpPr>
        <xdr:cNvPr id="15543" name="Text Box 3"/>
        <xdr:cNvSpPr txBox="1">
          <a:spLocks noChangeArrowheads="1"/>
        </xdr:cNvSpPr>
      </xdr:nvSpPr>
      <xdr:spPr bwMode="auto">
        <a:xfrm>
          <a:off x="4267200" y="5076825"/>
          <a:ext cx="76200" cy="152679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4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4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4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4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4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4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5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6"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7"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8"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69"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70"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71"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72"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73"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74"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5</xdr:col>
      <xdr:colOff>361950</xdr:colOff>
      <xdr:row>19</xdr:row>
      <xdr:rowOff>0</xdr:rowOff>
    </xdr:from>
    <xdr:ext cx="76200" cy="1253369"/>
    <xdr:sp macro="" textlink="">
      <xdr:nvSpPr>
        <xdr:cNvPr id="15575" name="Text Box 3"/>
        <xdr:cNvSpPr txBox="1">
          <a:spLocks noChangeArrowheads="1"/>
        </xdr:cNvSpPr>
      </xdr:nvSpPr>
      <xdr:spPr bwMode="auto">
        <a:xfrm>
          <a:off x="4267200" y="50768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7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7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7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7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8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8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8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8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8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8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58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58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58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8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59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59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59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9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59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59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59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59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59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59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0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0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0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0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0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0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0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0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0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0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1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1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1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1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1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1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1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1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1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1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2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2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2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2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2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2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08579"/>
    <xdr:sp macro="" textlink="">
      <xdr:nvSpPr>
        <xdr:cNvPr id="15626" name="Text Box 3"/>
        <xdr:cNvSpPr txBox="1">
          <a:spLocks noChangeArrowheads="1"/>
        </xdr:cNvSpPr>
      </xdr:nvSpPr>
      <xdr:spPr bwMode="auto">
        <a:xfrm>
          <a:off x="3228975" y="3248025"/>
          <a:ext cx="76200" cy="150857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2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2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2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3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3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3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3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3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3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3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3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3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3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4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4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4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4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4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4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4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4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4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4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5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5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5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5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5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5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5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5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5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5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6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6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6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6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6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6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66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6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6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66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7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67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7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7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7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7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7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7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7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7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8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69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0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1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2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3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73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3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3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3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3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3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3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3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3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4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5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6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7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7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7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7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7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77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7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7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7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77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8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8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8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78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8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8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8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78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8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8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9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79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9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9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9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79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9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79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79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79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0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0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0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0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0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0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0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0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0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0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1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1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1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1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1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08579"/>
    <xdr:sp macro="" textlink="">
      <xdr:nvSpPr>
        <xdr:cNvPr id="15815" name="Text Box 3"/>
        <xdr:cNvSpPr txBox="1">
          <a:spLocks noChangeArrowheads="1"/>
        </xdr:cNvSpPr>
      </xdr:nvSpPr>
      <xdr:spPr bwMode="auto">
        <a:xfrm>
          <a:off x="3228975" y="3248025"/>
          <a:ext cx="76200" cy="150857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1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1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1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1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2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2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2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2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2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2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2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2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2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2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3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3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3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3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3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3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3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3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3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3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4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4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4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4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4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4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4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4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4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4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5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5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5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5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5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585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5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5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85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5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586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6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6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6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6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6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6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6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6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6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7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8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89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0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1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2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592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2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2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2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2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2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2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2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2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3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4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5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5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5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595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5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5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5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5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5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5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6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6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6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6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596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6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6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6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596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6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7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7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597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7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7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7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597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7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7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7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598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8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8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8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598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8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8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8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598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8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9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9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599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9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9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9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599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9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599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599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0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0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0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0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08579"/>
    <xdr:sp macro="" textlink="">
      <xdr:nvSpPr>
        <xdr:cNvPr id="16004" name="Text Box 3"/>
        <xdr:cNvSpPr txBox="1">
          <a:spLocks noChangeArrowheads="1"/>
        </xdr:cNvSpPr>
      </xdr:nvSpPr>
      <xdr:spPr bwMode="auto">
        <a:xfrm>
          <a:off x="4143375" y="3248025"/>
          <a:ext cx="76200" cy="150857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0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0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0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0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0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1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1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1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1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1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1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1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1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1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1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2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2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2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2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2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2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2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2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2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2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3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3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3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3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3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3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3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3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3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3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4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4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4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4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04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4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4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04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4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04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5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6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7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8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09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10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1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2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3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4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5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5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5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5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5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5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5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5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5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5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6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6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6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6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6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6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6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6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6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6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7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7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7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7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7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7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7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7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7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7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8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8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8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8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8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8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8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8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8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8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9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9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9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08579"/>
    <xdr:sp macro="" textlink="">
      <xdr:nvSpPr>
        <xdr:cNvPr id="16193" name="Text Box 3"/>
        <xdr:cNvSpPr txBox="1">
          <a:spLocks noChangeArrowheads="1"/>
        </xdr:cNvSpPr>
      </xdr:nvSpPr>
      <xdr:spPr bwMode="auto">
        <a:xfrm>
          <a:off x="4143375" y="3248025"/>
          <a:ext cx="76200" cy="150857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9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9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19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19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9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19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0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20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0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0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0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20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0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0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0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20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1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1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1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21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1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1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1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21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1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1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2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22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2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2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2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22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2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2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2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22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3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3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3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23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3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3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23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3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23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3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4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5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6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7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8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29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0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1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2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3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33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3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3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3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3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3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3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3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3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4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4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4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4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4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4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4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4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4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4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5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5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5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5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5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5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5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5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5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5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6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6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6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6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6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6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6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6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6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6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7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7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7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7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7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7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7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7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7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7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8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8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08579"/>
    <xdr:sp macro="" textlink="">
      <xdr:nvSpPr>
        <xdr:cNvPr id="16382" name="Text Box 3"/>
        <xdr:cNvSpPr txBox="1">
          <a:spLocks noChangeArrowheads="1"/>
        </xdr:cNvSpPr>
      </xdr:nvSpPr>
      <xdr:spPr bwMode="auto">
        <a:xfrm>
          <a:off x="3228975" y="3248025"/>
          <a:ext cx="76200" cy="150857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8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8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8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8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8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8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8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9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9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9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9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9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9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9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39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39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39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0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0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40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0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0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0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406"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0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0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0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410"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1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1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1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414"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1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1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1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418"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1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2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2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422"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2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2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2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2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42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2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2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3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4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5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6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7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8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8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8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8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8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8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8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48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8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8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49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0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1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2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3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3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3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3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3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3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3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3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3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3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4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4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4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4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4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4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4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4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4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4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5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5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5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5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5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5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5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5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5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5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6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6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6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6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6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6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6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6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6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6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7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08579"/>
    <xdr:sp macro="" textlink="">
      <xdr:nvSpPr>
        <xdr:cNvPr id="16571" name="Text Box 3"/>
        <xdr:cNvSpPr txBox="1">
          <a:spLocks noChangeArrowheads="1"/>
        </xdr:cNvSpPr>
      </xdr:nvSpPr>
      <xdr:spPr bwMode="auto">
        <a:xfrm>
          <a:off x="3228975" y="3248025"/>
          <a:ext cx="76200" cy="150857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7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7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7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7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7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7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7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7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8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8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8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8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8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8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8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8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8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8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9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9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9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9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9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95"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9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597"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59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599"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00"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01"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0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603"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04"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0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0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607"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08"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09"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1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499054"/>
    <xdr:sp macro="" textlink="">
      <xdr:nvSpPr>
        <xdr:cNvPr id="16611" name="Text Box 3"/>
        <xdr:cNvSpPr txBox="1">
          <a:spLocks noChangeArrowheads="1"/>
        </xdr:cNvSpPr>
      </xdr:nvSpPr>
      <xdr:spPr bwMode="auto">
        <a:xfrm>
          <a:off x="3228975" y="3248025"/>
          <a:ext cx="76200" cy="1499054"/>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12"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13"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1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15"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238125</xdr:colOff>
      <xdr:row>13</xdr:row>
      <xdr:rowOff>0</xdr:rowOff>
    </xdr:from>
    <xdr:ext cx="76200" cy="1527629"/>
    <xdr:sp macro="" textlink="">
      <xdr:nvSpPr>
        <xdr:cNvPr id="16616" name="Text Box 3"/>
        <xdr:cNvSpPr txBox="1">
          <a:spLocks noChangeArrowheads="1"/>
        </xdr:cNvSpPr>
      </xdr:nvSpPr>
      <xdr:spPr bwMode="auto">
        <a:xfrm>
          <a:off x="3228975" y="3248025"/>
          <a:ext cx="76200" cy="152762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1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1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1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2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3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4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5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8"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69"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70"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71"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72"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73"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74"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75"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76"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526799"/>
    <xdr:sp macro="" textlink="">
      <xdr:nvSpPr>
        <xdr:cNvPr id="16677" name="Text Box 3"/>
        <xdr:cNvSpPr txBox="1">
          <a:spLocks noChangeArrowheads="1"/>
        </xdr:cNvSpPr>
      </xdr:nvSpPr>
      <xdr:spPr bwMode="auto">
        <a:xfrm>
          <a:off x="3352800" y="3248025"/>
          <a:ext cx="76200" cy="152679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7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7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8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69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0"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1"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2"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3"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4"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5"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6"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7"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8"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4</xdr:col>
      <xdr:colOff>361950</xdr:colOff>
      <xdr:row>13</xdr:row>
      <xdr:rowOff>0</xdr:rowOff>
    </xdr:from>
    <xdr:ext cx="76200" cy="1253369"/>
    <xdr:sp macro="" textlink="">
      <xdr:nvSpPr>
        <xdr:cNvPr id="16709" name="Text Box 3"/>
        <xdr:cNvSpPr txBox="1">
          <a:spLocks noChangeArrowheads="1"/>
        </xdr:cNvSpPr>
      </xdr:nvSpPr>
      <xdr:spPr bwMode="auto">
        <a:xfrm>
          <a:off x="33528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1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2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2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2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2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2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2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2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2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2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2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3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3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3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3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3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3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3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3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3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3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4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4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4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4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4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4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4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4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4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4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5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5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5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5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5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5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5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5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5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5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08579"/>
    <xdr:sp macro="" textlink="">
      <xdr:nvSpPr>
        <xdr:cNvPr id="16760" name="Text Box 3"/>
        <xdr:cNvSpPr txBox="1">
          <a:spLocks noChangeArrowheads="1"/>
        </xdr:cNvSpPr>
      </xdr:nvSpPr>
      <xdr:spPr bwMode="auto">
        <a:xfrm>
          <a:off x="4143375" y="3248025"/>
          <a:ext cx="76200" cy="150857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6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6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6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6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6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6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6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6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6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7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7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7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7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7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7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7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7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7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7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8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8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8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8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84"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8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8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8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88"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8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9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9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92"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9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9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9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796"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9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79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79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800"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80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80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0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80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80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0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0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0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0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1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2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3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4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5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6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6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6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6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6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86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6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6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6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6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7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8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89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0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0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0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0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0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0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0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0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0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0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1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1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1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1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1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1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1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1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1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1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2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2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2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2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2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2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2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2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2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2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3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3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3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3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3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3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3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3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3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3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4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4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4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4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4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4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4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4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4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08579"/>
    <xdr:sp macro="" textlink="">
      <xdr:nvSpPr>
        <xdr:cNvPr id="16949" name="Text Box 3"/>
        <xdr:cNvSpPr txBox="1">
          <a:spLocks noChangeArrowheads="1"/>
        </xdr:cNvSpPr>
      </xdr:nvSpPr>
      <xdr:spPr bwMode="auto">
        <a:xfrm>
          <a:off x="4143375" y="3248025"/>
          <a:ext cx="76200" cy="150857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5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5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5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5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5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5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5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5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5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5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6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6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6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6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6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6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6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6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6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6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7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7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7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73"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7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75"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7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77"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78"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79"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8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81"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82"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8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8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85"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86"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87"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8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499054"/>
    <xdr:sp macro="" textlink="">
      <xdr:nvSpPr>
        <xdr:cNvPr id="16989" name="Text Box 3"/>
        <xdr:cNvSpPr txBox="1">
          <a:spLocks noChangeArrowheads="1"/>
        </xdr:cNvSpPr>
      </xdr:nvSpPr>
      <xdr:spPr bwMode="auto">
        <a:xfrm>
          <a:off x="4143375" y="3248025"/>
          <a:ext cx="76200" cy="1499054"/>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90"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91"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699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93"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238125</xdr:colOff>
      <xdr:row>13</xdr:row>
      <xdr:rowOff>0</xdr:rowOff>
    </xdr:from>
    <xdr:ext cx="76200" cy="1527629"/>
    <xdr:sp macro="" textlink="">
      <xdr:nvSpPr>
        <xdr:cNvPr id="16994" name="Text Box 3"/>
        <xdr:cNvSpPr txBox="1">
          <a:spLocks noChangeArrowheads="1"/>
        </xdr:cNvSpPr>
      </xdr:nvSpPr>
      <xdr:spPr bwMode="auto">
        <a:xfrm>
          <a:off x="4143375" y="3248025"/>
          <a:ext cx="76200" cy="152762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99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99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99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99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699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0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1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2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3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6"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7"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8"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49"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50"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51"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52"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53"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54"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526799"/>
    <xdr:sp macro="" textlink="">
      <xdr:nvSpPr>
        <xdr:cNvPr id="17055" name="Text Box 3"/>
        <xdr:cNvSpPr txBox="1">
          <a:spLocks noChangeArrowheads="1"/>
        </xdr:cNvSpPr>
      </xdr:nvSpPr>
      <xdr:spPr bwMode="auto">
        <a:xfrm>
          <a:off x="4267200" y="3248025"/>
          <a:ext cx="76200" cy="152679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5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5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5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5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6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8"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79"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80"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81"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82"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83"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84"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85"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86"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5</xdr:col>
      <xdr:colOff>361950</xdr:colOff>
      <xdr:row>13</xdr:row>
      <xdr:rowOff>0</xdr:rowOff>
    </xdr:from>
    <xdr:ext cx="76200" cy="1253369"/>
    <xdr:sp macro="" textlink="">
      <xdr:nvSpPr>
        <xdr:cNvPr id="17087" name="Text Box 3"/>
        <xdr:cNvSpPr txBox="1">
          <a:spLocks noChangeArrowheads="1"/>
        </xdr:cNvSpPr>
      </xdr:nvSpPr>
      <xdr:spPr bwMode="auto">
        <a:xfrm>
          <a:off x="4267200" y="3248025"/>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8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8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9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9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9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9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9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9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09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09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09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0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0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0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0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0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0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0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0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0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0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1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1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1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1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1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1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1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1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1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1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2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2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2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2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2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2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2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2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2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2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3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3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3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3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3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3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3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3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08579"/>
    <xdr:sp macro="" textlink="">
      <xdr:nvSpPr>
        <xdr:cNvPr id="17138"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3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4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4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4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4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4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4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4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5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5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5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5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5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5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5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5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6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6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62"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6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6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66"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6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6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6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70"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7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7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74"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7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7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178"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7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8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1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8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18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8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8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8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8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8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8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19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0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1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2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3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4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4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4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24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4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4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4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4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4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4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5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6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7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8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8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8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8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8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8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8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28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28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28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9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29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29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29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9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29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29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29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29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29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0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0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0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0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0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0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0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0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0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0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1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1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1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1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1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1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1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1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1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1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2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2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2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2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2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2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2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08579"/>
    <xdr:sp macro="" textlink="">
      <xdr:nvSpPr>
        <xdr:cNvPr id="17327" name="Text Box 3"/>
        <xdr:cNvSpPr txBox="1">
          <a:spLocks noChangeArrowheads="1"/>
        </xdr:cNvSpPr>
      </xdr:nvSpPr>
      <xdr:spPr bwMode="auto">
        <a:xfrm>
          <a:off x="3228975" y="4114800"/>
          <a:ext cx="76200" cy="150857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2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2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3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3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3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3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3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3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3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3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3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3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4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4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4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4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4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4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4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4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4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4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5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51"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5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53"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5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55"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56"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57"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5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59"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60"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6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63"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64"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65"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6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499054"/>
    <xdr:sp macro="" textlink="">
      <xdr:nvSpPr>
        <xdr:cNvPr id="17367" name="Text Box 3"/>
        <xdr:cNvSpPr txBox="1">
          <a:spLocks noChangeArrowheads="1"/>
        </xdr:cNvSpPr>
      </xdr:nvSpPr>
      <xdr:spPr bwMode="auto">
        <a:xfrm>
          <a:off x="3228975" y="4114800"/>
          <a:ext cx="76200" cy="1499054"/>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68"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69"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37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71"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238125</xdr:colOff>
      <xdr:row>14</xdr:row>
      <xdr:rowOff>0</xdr:rowOff>
    </xdr:from>
    <xdr:ext cx="76200" cy="1527629"/>
    <xdr:sp macro="" textlink="">
      <xdr:nvSpPr>
        <xdr:cNvPr id="17372" name="Text Box 3"/>
        <xdr:cNvSpPr txBox="1">
          <a:spLocks noChangeArrowheads="1"/>
        </xdr:cNvSpPr>
      </xdr:nvSpPr>
      <xdr:spPr bwMode="auto">
        <a:xfrm>
          <a:off x="3228975" y="4114800"/>
          <a:ext cx="76200" cy="152762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7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7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7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7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7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7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7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8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39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0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1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4"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5"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6"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7"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8"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29"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30"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31"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32"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526799"/>
    <xdr:sp macro="" textlink="">
      <xdr:nvSpPr>
        <xdr:cNvPr id="17433" name="Text Box 3"/>
        <xdr:cNvSpPr txBox="1">
          <a:spLocks noChangeArrowheads="1"/>
        </xdr:cNvSpPr>
      </xdr:nvSpPr>
      <xdr:spPr bwMode="auto">
        <a:xfrm>
          <a:off x="3352800" y="4114800"/>
          <a:ext cx="76200" cy="152679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3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3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3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3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3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3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4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6"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7"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8"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59"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60"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61"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62"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63"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64"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4</xdr:col>
      <xdr:colOff>361950</xdr:colOff>
      <xdr:row>14</xdr:row>
      <xdr:rowOff>0</xdr:rowOff>
    </xdr:from>
    <xdr:ext cx="76200" cy="1253369"/>
    <xdr:sp macro="" textlink="">
      <xdr:nvSpPr>
        <xdr:cNvPr id="17465" name="Text Box 3"/>
        <xdr:cNvSpPr txBox="1">
          <a:spLocks noChangeArrowheads="1"/>
        </xdr:cNvSpPr>
      </xdr:nvSpPr>
      <xdr:spPr bwMode="auto">
        <a:xfrm>
          <a:off x="33528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6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6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6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7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7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7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7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7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7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47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7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7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7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48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8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8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8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48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8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8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8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48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8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9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9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49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9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9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9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49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9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49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49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0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0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0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0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0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0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0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0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0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0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1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1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1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1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1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1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08579"/>
    <xdr:sp macro="" textlink="">
      <xdr:nvSpPr>
        <xdr:cNvPr id="17516"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1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1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2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2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2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2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2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2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2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2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3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3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3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3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3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3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3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3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40"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4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4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44"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4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4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4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48"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4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5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52"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5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5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556"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5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5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5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6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56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6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6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6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6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6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6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6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6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7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8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59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0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1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2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62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2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2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2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2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2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2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2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2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3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4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5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6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6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6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6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6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66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6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6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6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66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7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7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7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67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7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7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7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67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7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7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8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68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8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8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8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68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8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8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8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68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9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9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9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69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9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9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69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69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9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69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0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0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0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0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0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08579"/>
    <xdr:sp macro="" textlink="">
      <xdr:nvSpPr>
        <xdr:cNvPr id="17705" name="Text Box 3"/>
        <xdr:cNvSpPr txBox="1">
          <a:spLocks noChangeArrowheads="1"/>
        </xdr:cNvSpPr>
      </xdr:nvSpPr>
      <xdr:spPr bwMode="auto">
        <a:xfrm>
          <a:off x="4143375" y="4114800"/>
          <a:ext cx="76200" cy="150857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0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0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0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0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1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1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1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1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1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1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1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1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1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1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2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2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2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2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2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2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2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2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2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29"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3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31"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3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33"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34"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35"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3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37"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38"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3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41"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42"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43"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4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499054"/>
    <xdr:sp macro="" textlink="">
      <xdr:nvSpPr>
        <xdr:cNvPr id="17745" name="Text Box 3"/>
        <xdr:cNvSpPr txBox="1">
          <a:spLocks noChangeArrowheads="1"/>
        </xdr:cNvSpPr>
      </xdr:nvSpPr>
      <xdr:spPr bwMode="auto">
        <a:xfrm>
          <a:off x="4143375" y="4114800"/>
          <a:ext cx="76200" cy="1499054"/>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46"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47"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74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49"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238125</xdr:colOff>
      <xdr:row>14</xdr:row>
      <xdr:rowOff>0</xdr:rowOff>
    </xdr:from>
    <xdr:ext cx="76200" cy="1527629"/>
    <xdr:sp macro="" textlink="">
      <xdr:nvSpPr>
        <xdr:cNvPr id="17750" name="Text Box 3"/>
        <xdr:cNvSpPr txBox="1">
          <a:spLocks noChangeArrowheads="1"/>
        </xdr:cNvSpPr>
      </xdr:nvSpPr>
      <xdr:spPr bwMode="auto">
        <a:xfrm>
          <a:off x="4143375" y="4114800"/>
          <a:ext cx="76200" cy="152762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5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5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5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5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5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5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5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5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5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6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7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8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79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2"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3"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4"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5"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6"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7"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8"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09"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10"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526799"/>
    <xdr:sp macro="" textlink="">
      <xdr:nvSpPr>
        <xdr:cNvPr id="17811" name="Text Box 3"/>
        <xdr:cNvSpPr txBox="1">
          <a:spLocks noChangeArrowheads="1"/>
        </xdr:cNvSpPr>
      </xdr:nvSpPr>
      <xdr:spPr bwMode="auto">
        <a:xfrm>
          <a:off x="4267200" y="4114800"/>
          <a:ext cx="76200" cy="152679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1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1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1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1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1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1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1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1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2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4"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5"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6"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7"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8"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39"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40"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41"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42"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oneCellAnchor>
    <xdr:from>
      <xdr:col>5</xdr:col>
      <xdr:colOff>361950</xdr:colOff>
      <xdr:row>14</xdr:row>
      <xdr:rowOff>0</xdr:rowOff>
    </xdr:from>
    <xdr:ext cx="76200" cy="1253369"/>
    <xdr:sp macro="" textlink="">
      <xdr:nvSpPr>
        <xdr:cNvPr id="17843" name="Text Box 3"/>
        <xdr:cNvSpPr txBox="1">
          <a:spLocks noChangeArrowheads="1"/>
        </xdr:cNvSpPr>
      </xdr:nvSpPr>
      <xdr:spPr bwMode="auto">
        <a:xfrm>
          <a:off x="4267200" y="4114800"/>
          <a:ext cx="76200" cy="1253369"/>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28575</xdr:rowOff>
    </xdr:from>
    <xdr:to>
      <xdr:col>4</xdr:col>
      <xdr:colOff>0</xdr:colOff>
      <xdr:row>11</xdr:row>
      <xdr:rowOff>0</xdr:rowOff>
    </xdr:to>
    <xdr:pic>
      <xdr:nvPicPr>
        <xdr:cNvPr id="2" name="Picture 1" descr="g_escudo"/>
        <xdr:cNvPicPr>
          <a:picLocks noChangeAspect="1" noChangeArrowheads="1"/>
        </xdr:cNvPicPr>
      </xdr:nvPicPr>
      <xdr:blipFill>
        <a:blip xmlns:r="http://schemas.openxmlformats.org/officeDocument/2006/relationships" r:embed="rId1"/>
        <a:srcRect/>
        <a:stretch>
          <a:fillRect/>
        </a:stretch>
      </xdr:blipFill>
      <xdr:spPr bwMode="auto">
        <a:xfrm>
          <a:off x="2990850" y="28575"/>
          <a:ext cx="0" cy="2381250"/>
        </a:xfrm>
        <a:prstGeom prst="rect">
          <a:avLst/>
        </a:prstGeom>
        <a:noFill/>
        <a:ln w="9525">
          <a:noFill/>
          <a:miter lim="800000"/>
          <a:headEnd/>
          <a:tailEnd/>
        </a:ln>
      </xdr:spPr>
    </xdr:pic>
    <xdr:clientData/>
  </xdr:twoCellAnchor>
  <xdr:twoCellAnchor editAs="oneCell">
    <xdr:from>
      <xdr:col>5</xdr:col>
      <xdr:colOff>361950</xdr:colOff>
      <xdr:row>13</xdr:row>
      <xdr:rowOff>0</xdr:rowOff>
    </xdr:from>
    <xdr:to>
      <xdr:col>5</xdr:col>
      <xdr:colOff>438150</xdr:colOff>
      <xdr:row>13</xdr:row>
      <xdr:rowOff>200025</xdr:rowOff>
    </xdr:to>
    <xdr:sp macro="" textlink="">
      <xdr:nvSpPr>
        <xdr:cNvPr id="3" name="Text Box 3"/>
        <xdr:cNvSpPr txBox="1">
          <a:spLocks noChangeArrowheads="1"/>
        </xdr:cNvSpPr>
      </xdr:nvSpPr>
      <xdr:spPr bwMode="auto">
        <a:xfrm>
          <a:off x="4267200" y="3333750"/>
          <a:ext cx="76200" cy="200025"/>
        </a:xfrm>
        <a:prstGeom prst="rect">
          <a:avLst/>
        </a:prstGeom>
        <a:noFill/>
        <a:ln w="9525">
          <a:noFill/>
          <a:miter lim="800000"/>
          <a:headEnd/>
          <a:tailEnd/>
        </a:ln>
      </xdr:spPr>
    </xdr:sp>
    <xdr:clientData/>
  </xdr:twoCellAnchor>
  <xdr:twoCellAnchor editAs="oneCell">
    <xdr:from>
      <xdr:col>0</xdr:col>
      <xdr:colOff>0</xdr:colOff>
      <xdr:row>0</xdr:row>
      <xdr:rowOff>28576</xdr:rowOff>
    </xdr:from>
    <xdr:to>
      <xdr:col>3</xdr:col>
      <xdr:colOff>285750</xdr:colOff>
      <xdr:row>4</xdr:row>
      <xdr:rowOff>142875</xdr:rowOff>
    </xdr:to>
    <xdr:pic>
      <xdr:nvPicPr>
        <xdr:cNvPr id="4" name="3 Imagen"/>
        <xdr:cNvPicPr/>
      </xdr:nvPicPr>
      <xdr:blipFill>
        <a:blip xmlns:r="http://schemas.openxmlformats.org/officeDocument/2006/relationships" r:embed="rId2" cstate="print"/>
        <a:srcRect/>
        <a:stretch>
          <a:fillRect/>
        </a:stretch>
      </xdr:blipFill>
      <xdr:spPr bwMode="auto">
        <a:xfrm>
          <a:off x="0" y="28576"/>
          <a:ext cx="2362200" cy="809624"/>
        </a:xfrm>
        <a:prstGeom prst="rect">
          <a:avLst/>
        </a:prstGeom>
        <a:noFill/>
      </xdr:spPr>
    </xdr:pic>
    <xdr:clientData/>
  </xdr:twoCellAnchor>
  <xdr:twoCellAnchor editAs="oneCell">
    <xdr:from>
      <xdr:col>5</xdr:col>
      <xdr:colOff>361950</xdr:colOff>
      <xdr:row>14</xdr:row>
      <xdr:rowOff>0</xdr:rowOff>
    </xdr:from>
    <xdr:to>
      <xdr:col>5</xdr:col>
      <xdr:colOff>438150</xdr:colOff>
      <xdr:row>14</xdr:row>
      <xdr:rowOff>200025</xdr:rowOff>
    </xdr:to>
    <xdr:sp macro="" textlink="">
      <xdr:nvSpPr>
        <xdr:cNvPr id="5" name="Text Box 3"/>
        <xdr:cNvSpPr txBox="1">
          <a:spLocks noChangeArrowheads="1"/>
        </xdr:cNvSpPr>
      </xdr:nvSpPr>
      <xdr:spPr bwMode="auto">
        <a:xfrm>
          <a:off x="4267200" y="3762375"/>
          <a:ext cx="76200" cy="200025"/>
        </a:xfrm>
        <a:prstGeom prst="rect">
          <a:avLst/>
        </a:prstGeom>
        <a:noFill/>
        <a:ln w="9525">
          <a:noFill/>
          <a:miter lim="800000"/>
          <a:headEnd/>
          <a:tailEnd/>
        </a:ln>
      </xdr:spPr>
    </xdr:sp>
    <xdr:clientData/>
  </xdr:twoCellAnchor>
  <xdr:twoCellAnchor editAs="oneCell">
    <xdr:from>
      <xdr:col>5</xdr:col>
      <xdr:colOff>361950</xdr:colOff>
      <xdr:row>15</xdr:row>
      <xdr:rowOff>0</xdr:rowOff>
    </xdr:from>
    <xdr:to>
      <xdr:col>5</xdr:col>
      <xdr:colOff>438150</xdr:colOff>
      <xdr:row>15</xdr:row>
      <xdr:rowOff>200025</xdr:rowOff>
    </xdr:to>
    <xdr:sp macro="" textlink="">
      <xdr:nvSpPr>
        <xdr:cNvPr id="6" name="Text Box 3"/>
        <xdr:cNvSpPr txBox="1">
          <a:spLocks noChangeArrowheads="1"/>
        </xdr:cNvSpPr>
      </xdr:nvSpPr>
      <xdr:spPr bwMode="auto">
        <a:xfrm>
          <a:off x="4267200" y="4124325"/>
          <a:ext cx="76200" cy="200025"/>
        </a:xfrm>
        <a:prstGeom prst="rect">
          <a:avLst/>
        </a:prstGeom>
        <a:noFill/>
        <a:ln w="9525">
          <a:noFill/>
          <a:miter lim="800000"/>
          <a:headEnd/>
          <a:tailEnd/>
        </a:ln>
      </xdr:spPr>
    </xdr:sp>
    <xdr:clientData/>
  </xdr:twoCellAnchor>
  <xdr:twoCellAnchor editAs="oneCell">
    <xdr:from>
      <xdr:col>5</xdr:col>
      <xdr:colOff>361950</xdr:colOff>
      <xdr:row>15</xdr:row>
      <xdr:rowOff>0</xdr:rowOff>
    </xdr:from>
    <xdr:to>
      <xdr:col>5</xdr:col>
      <xdr:colOff>438150</xdr:colOff>
      <xdr:row>15</xdr:row>
      <xdr:rowOff>200025</xdr:rowOff>
    </xdr:to>
    <xdr:sp macro="" textlink="">
      <xdr:nvSpPr>
        <xdr:cNvPr id="7" name="Text Box 3"/>
        <xdr:cNvSpPr txBox="1">
          <a:spLocks noChangeArrowheads="1"/>
        </xdr:cNvSpPr>
      </xdr:nvSpPr>
      <xdr:spPr bwMode="auto">
        <a:xfrm>
          <a:off x="4267200" y="4124325"/>
          <a:ext cx="76200" cy="200025"/>
        </a:xfrm>
        <a:prstGeom prst="rect">
          <a:avLst/>
        </a:prstGeom>
        <a:noFill/>
        <a:ln w="9525">
          <a:noFill/>
          <a:miter lim="800000"/>
          <a:headEnd/>
          <a:tailEnd/>
        </a:ln>
      </xdr:spPr>
    </xdr:sp>
    <xdr:clientData/>
  </xdr:twoCellAnchor>
  <xdr:twoCellAnchor editAs="oneCell">
    <xdr:from>
      <xdr:col>5</xdr:col>
      <xdr:colOff>361950</xdr:colOff>
      <xdr:row>16</xdr:row>
      <xdr:rowOff>0</xdr:rowOff>
    </xdr:from>
    <xdr:to>
      <xdr:col>5</xdr:col>
      <xdr:colOff>438150</xdr:colOff>
      <xdr:row>16</xdr:row>
      <xdr:rowOff>200025</xdr:rowOff>
    </xdr:to>
    <xdr:sp macro="" textlink="">
      <xdr:nvSpPr>
        <xdr:cNvPr id="8" name="Text Box 3"/>
        <xdr:cNvSpPr txBox="1">
          <a:spLocks noChangeArrowheads="1"/>
        </xdr:cNvSpPr>
      </xdr:nvSpPr>
      <xdr:spPr bwMode="auto">
        <a:xfrm>
          <a:off x="4267200" y="4600575"/>
          <a:ext cx="76200" cy="200025"/>
        </a:xfrm>
        <a:prstGeom prst="rect">
          <a:avLst/>
        </a:prstGeom>
        <a:noFill/>
        <a:ln w="9525">
          <a:noFill/>
          <a:miter lim="800000"/>
          <a:headEnd/>
          <a:tailEnd/>
        </a:ln>
      </xdr:spPr>
    </xdr:sp>
    <xdr:clientData/>
  </xdr:twoCellAnchor>
  <xdr:twoCellAnchor editAs="oneCell">
    <xdr:from>
      <xdr:col>5</xdr:col>
      <xdr:colOff>361950</xdr:colOff>
      <xdr:row>17</xdr:row>
      <xdr:rowOff>0</xdr:rowOff>
    </xdr:from>
    <xdr:to>
      <xdr:col>5</xdr:col>
      <xdr:colOff>438150</xdr:colOff>
      <xdr:row>17</xdr:row>
      <xdr:rowOff>200025</xdr:rowOff>
    </xdr:to>
    <xdr:sp macro="" textlink="">
      <xdr:nvSpPr>
        <xdr:cNvPr id="9" name="Text Box 3"/>
        <xdr:cNvSpPr txBox="1">
          <a:spLocks noChangeArrowheads="1"/>
        </xdr:cNvSpPr>
      </xdr:nvSpPr>
      <xdr:spPr bwMode="auto">
        <a:xfrm>
          <a:off x="4267200" y="4991100"/>
          <a:ext cx="76200" cy="200025"/>
        </a:xfrm>
        <a:prstGeom prst="rect">
          <a:avLst/>
        </a:prstGeom>
        <a:noFill/>
        <a:ln w="9525">
          <a:noFill/>
          <a:miter lim="800000"/>
          <a:headEnd/>
          <a:tailEnd/>
        </a:ln>
      </xdr:spPr>
    </xdr:sp>
    <xdr:clientData/>
  </xdr:twoCellAnchor>
  <xdr:twoCellAnchor editAs="oneCell">
    <xdr:from>
      <xdr:col>5</xdr:col>
      <xdr:colOff>361950</xdr:colOff>
      <xdr:row>17</xdr:row>
      <xdr:rowOff>0</xdr:rowOff>
    </xdr:from>
    <xdr:to>
      <xdr:col>5</xdr:col>
      <xdr:colOff>438150</xdr:colOff>
      <xdr:row>17</xdr:row>
      <xdr:rowOff>200025</xdr:rowOff>
    </xdr:to>
    <xdr:sp macro="" textlink="">
      <xdr:nvSpPr>
        <xdr:cNvPr id="10" name="Text Box 3"/>
        <xdr:cNvSpPr txBox="1">
          <a:spLocks noChangeArrowheads="1"/>
        </xdr:cNvSpPr>
      </xdr:nvSpPr>
      <xdr:spPr bwMode="auto">
        <a:xfrm>
          <a:off x="4267200" y="4991100"/>
          <a:ext cx="76200" cy="200025"/>
        </a:xfrm>
        <a:prstGeom prst="rect">
          <a:avLst/>
        </a:prstGeom>
        <a:noFill/>
        <a:ln w="9525">
          <a:noFill/>
          <a:miter lim="800000"/>
          <a:headEnd/>
          <a:tailEnd/>
        </a:ln>
      </xdr:spPr>
    </xdr:sp>
    <xdr:clientData/>
  </xdr:twoCellAnchor>
  <xdr:twoCellAnchor editAs="oneCell">
    <xdr:from>
      <xdr:col>5</xdr:col>
      <xdr:colOff>361950</xdr:colOff>
      <xdr:row>17</xdr:row>
      <xdr:rowOff>0</xdr:rowOff>
    </xdr:from>
    <xdr:to>
      <xdr:col>5</xdr:col>
      <xdr:colOff>438150</xdr:colOff>
      <xdr:row>17</xdr:row>
      <xdr:rowOff>200025</xdr:rowOff>
    </xdr:to>
    <xdr:sp macro="" textlink="">
      <xdr:nvSpPr>
        <xdr:cNvPr id="11" name="Text Box 3"/>
        <xdr:cNvSpPr txBox="1">
          <a:spLocks noChangeArrowheads="1"/>
        </xdr:cNvSpPr>
      </xdr:nvSpPr>
      <xdr:spPr bwMode="auto">
        <a:xfrm>
          <a:off x="4267200" y="4991100"/>
          <a:ext cx="76200" cy="200025"/>
        </a:xfrm>
        <a:prstGeom prst="rect">
          <a:avLst/>
        </a:prstGeom>
        <a:noFill/>
        <a:ln w="9525">
          <a:noFill/>
          <a:miter lim="800000"/>
          <a:headEnd/>
          <a:tailEnd/>
        </a:ln>
      </xdr:spPr>
    </xdr:sp>
    <xdr:clientData/>
  </xdr:twoCellAnchor>
  <xdr:twoCellAnchor editAs="oneCell">
    <xdr:from>
      <xdr:col>5</xdr:col>
      <xdr:colOff>361950</xdr:colOff>
      <xdr:row>17</xdr:row>
      <xdr:rowOff>0</xdr:rowOff>
    </xdr:from>
    <xdr:to>
      <xdr:col>5</xdr:col>
      <xdr:colOff>438150</xdr:colOff>
      <xdr:row>17</xdr:row>
      <xdr:rowOff>200025</xdr:rowOff>
    </xdr:to>
    <xdr:sp macro="" textlink="">
      <xdr:nvSpPr>
        <xdr:cNvPr id="12" name="Text Box 3"/>
        <xdr:cNvSpPr txBox="1">
          <a:spLocks noChangeArrowheads="1"/>
        </xdr:cNvSpPr>
      </xdr:nvSpPr>
      <xdr:spPr bwMode="auto">
        <a:xfrm>
          <a:off x="4267200" y="4991100"/>
          <a:ext cx="76200" cy="200025"/>
        </a:xfrm>
        <a:prstGeom prst="rect">
          <a:avLst/>
        </a:prstGeom>
        <a:noFill/>
        <a:ln w="9525">
          <a:noFill/>
          <a:miter lim="800000"/>
          <a:headEnd/>
          <a:tailEnd/>
        </a:ln>
      </xdr:spPr>
    </xdr:sp>
    <xdr:clientData/>
  </xdr:twoCellAnchor>
  <xdr:twoCellAnchor editAs="oneCell">
    <xdr:from>
      <xdr:col>5</xdr:col>
      <xdr:colOff>361950</xdr:colOff>
      <xdr:row>18</xdr:row>
      <xdr:rowOff>0</xdr:rowOff>
    </xdr:from>
    <xdr:to>
      <xdr:col>5</xdr:col>
      <xdr:colOff>438150</xdr:colOff>
      <xdr:row>18</xdr:row>
      <xdr:rowOff>200025</xdr:rowOff>
    </xdr:to>
    <xdr:sp macro="" textlink="">
      <xdr:nvSpPr>
        <xdr:cNvPr id="13" name="Text Box 3"/>
        <xdr:cNvSpPr txBox="1">
          <a:spLocks noChangeArrowheads="1"/>
        </xdr:cNvSpPr>
      </xdr:nvSpPr>
      <xdr:spPr bwMode="auto">
        <a:xfrm>
          <a:off x="4267200" y="5467350"/>
          <a:ext cx="76200" cy="200025"/>
        </a:xfrm>
        <a:prstGeom prst="rect">
          <a:avLst/>
        </a:prstGeom>
        <a:noFill/>
        <a:ln w="9525">
          <a:noFill/>
          <a:miter lim="800000"/>
          <a:headEnd/>
          <a:tailEnd/>
        </a:ln>
      </xdr:spPr>
    </xdr:sp>
    <xdr:clientData/>
  </xdr:twoCellAnchor>
  <xdr:twoCellAnchor editAs="oneCell">
    <xdr:from>
      <xdr:col>5</xdr:col>
      <xdr:colOff>361950</xdr:colOff>
      <xdr:row>20</xdr:row>
      <xdr:rowOff>0</xdr:rowOff>
    </xdr:from>
    <xdr:to>
      <xdr:col>5</xdr:col>
      <xdr:colOff>438150</xdr:colOff>
      <xdr:row>20</xdr:row>
      <xdr:rowOff>200025</xdr:rowOff>
    </xdr:to>
    <xdr:sp macro="" textlink="">
      <xdr:nvSpPr>
        <xdr:cNvPr id="14" name="Text Box 3"/>
        <xdr:cNvSpPr txBox="1">
          <a:spLocks noChangeArrowheads="1"/>
        </xdr:cNvSpPr>
      </xdr:nvSpPr>
      <xdr:spPr bwMode="auto">
        <a:xfrm>
          <a:off x="4267200" y="6400800"/>
          <a:ext cx="76200" cy="200025"/>
        </a:xfrm>
        <a:prstGeom prst="rect">
          <a:avLst/>
        </a:prstGeom>
        <a:noFill/>
        <a:ln w="9525">
          <a:noFill/>
          <a:miter lim="800000"/>
          <a:headEnd/>
          <a:tailEnd/>
        </a:ln>
      </xdr:spPr>
    </xdr:sp>
    <xdr:clientData/>
  </xdr:twoCellAnchor>
  <xdr:twoCellAnchor editAs="oneCell">
    <xdr:from>
      <xdr:col>5</xdr:col>
      <xdr:colOff>361950</xdr:colOff>
      <xdr:row>19</xdr:row>
      <xdr:rowOff>0</xdr:rowOff>
    </xdr:from>
    <xdr:to>
      <xdr:col>5</xdr:col>
      <xdr:colOff>438150</xdr:colOff>
      <xdr:row>19</xdr:row>
      <xdr:rowOff>200025</xdr:rowOff>
    </xdr:to>
    <xdr:sp macro="" textlink="">
      <xdr:nvSpPr>
        <xdr:cNvPr id="15" name="Text Box 3"/>
        <xdr:cNvSpPr txBox="1">
          <a:spLocks noChangeArrowheads="1"/>
        </xdr:cNvSpPr>
      </xdr:nvSpPr>
      <xdr:spPr bwMode="auto">
        <a:xfrm>
          <a:off x="4267200" y="5924550"/>
          <a:ext cx="76200" cy="20002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47625</xdr:rowOff>
    </xdr:from>
    <xdr:to>
      <xdr:col>3</xdr:col>
      <xdr:colOff>247651</xdr:colOff>
      <xdr:row>5</xdr:row>
      <xdr:rowOff>0</xdr:rowOff>
    </xdr:to>
    <xdr:pic>
      <xdr:nvPicPr>
        <xdr:cNvPr id="2" name="2 Imagen"/>
        <xdr:cNvPicPr/>
      </xdr:nvPicPr>
      <xdr:blipFill>
        <a:blip xmlns:r="http://schemas.openxmlformats.org/officeDocument/2006/relationships" r:embed="rId1" cstate="print"/>
        <a:srcRect/>
        <a:stretch>
          <a:fillRect/>
        </a:stretch>
      </xdr:blipFill>
      <xdr:spPr bwMode="auto">
        <a:xfrm>
          <a:off x="1" y="47625"/>
          <a:ext cx="2324100" cy="7905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314324</xdr:colOff>
      <xdr:row>1</xdr:row>
      <xdr:rowOff>0</xdr:rowOff>
    </xdr:from>
    <xdr:to>
      <xdr:col>3</xdr:col>
      <xdr:colOff>904875</xdr:colOff>
      <xdr:row>5</xdr:row>
      <xdr:rowOff>38100</xdr:rowOff>
    </xdr:to>
    <xdr:pic>
      <xdr:nvPicPr>
        <xdr:cNvPr id="2" name="1 Imagen"/>
        <xdr:cNvPicPr/>
      </xdr:nvPicPr>
      <xdr:blipFill>
        <a:blip xmlns:r="http://schemas.openxmlformats.org/officeDocument/2006/relationships" r:embed="rId1" cstate="print"/>
        <a:srcRect/>
        <a:stretch>
          <a:fillRect/>
        </a:stretch>
      </xdr:blipFill>
      <xdr:spPr bwMode="auto">
        <a:xfrm>
          <a:off x="314324" y="190500"/>
          <a:ext cx="2600326" cy="733425"/>
        </a:xfrm>
        <a:prstGeom prst="rect">
          <a:avLst/>
        </a:prstGeom>
        <a:noFill/>
      </xdr:spPr>
    </xdr:pic>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2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3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4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5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6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7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8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9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0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1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5"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6"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7"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8"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29"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30"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31"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32"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33"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371475</xdr:colOff>
      <xdr:row>11</xdr:row>
      <xdr:rowOff>0</xdr:rowOff>
    </xdr:from>
    <xdr:to>
      <xdr:col>6</xdr:col>
      <xdr:colOff>438150</xdr:colOff>
      <xdr:row>12</xdr:row>
      <xdr:rowOff>90768</xdr:rowOff>
    </xdr:to>
    <xdr:sp macro="" textlink="">
      <xdr:nvSpPr>
        <xdr:cNvPr id="134" name="Text Box 3"/>
        <xdr:cNvSpPr txBox="1">
          <a:spLocks noChangeArrowheads="1"/>
        </xdr:cNvSpPr>
      </xdr:nvSpPr>
      <xdr:spPr bwMode="auto">
        <a:xfrm>
          <a:off x="5124450" y="2181225"/>
          <a:ext cx="66675" cy="28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laneaci&#243;n%20Estrat&#233;gica\Programaci&#243;n%20y%20Presupuesto\Gerencia\GERENCIA%20DE%20PROGRAMACI&#211;N%20Y%20PRESUPUESTO\2015\JG%20Octubre%202015\PROPUESTA%20PO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PROTAR INFRAESTRUCTURA"/>
      <sheetName val="APAZU  "/>
      <sheetName val="PROSSAPYS"/>
      <sheetName val="AGUA LIMPIA "/>
      <sheetName val="CULTURA DEL AGUA  "/>
      <sheetName val="Abastecimiento ZCG 2"/>
      <sheetName val="Saneamiento ZCG 23 oct "/>
      <sheetName val="Hoja1"/>
    </sheetNames>
    <sheetDataSet>
      <sheetData sheetId="0" refreshError="1"/>
      <sheetData sheetId="1" refreshError="1"/>
      <sheetData sheetId="2" refreshError="1"/>
      <sheetData sheetId="3" refreshError="1"/>
      <sheetData sheetId="4" refreshError="1">
        <row r="23">
          <cell r="A23">
            <v>10</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3:H33"/>
  <sheetViews>
    <sheetView topLeftCell="A7" workbookViewId="0">
      <selection activeCell="A7" sqref="A7:H7"/>
    </sheetView>
  </sheetViews>
  <sheetFormatPr baseColWidth="10" defaultRowHeight="10.5" x14ac:dyDescent="0.2"/>
  <cols>
    <col min="1" max="1" width="52.7109375" style="2" customWidth="1"/>
    <col min="2" max="2" width="15.7109375" style="2" customWidth="1"/>
    <col min="3" max="4" width="25.7109375" style="2" customWidth="1"/>
    <col min="5" max="5" width="25.7109375" style="22" customWidth="1"/>
    <col min="6" max="6" width="25.7109375" style="2" customWidth="1"/>
    <col min="7" max="8" width="11.42578125" style="2" hidden="1" customWidth="1"/>
    <col min="9" max="16384" width="11.42578125" style="2"/>
  </cols>
  <sheetData>
    <row r="3" spans="1:8" ht="15" x14ac:dyDescent="0.2">
      <c r="A3" s="1"/>
      <c r="B3" s="1"/>
      <c r="C3" s="1"/>
      <c r="D3" s="1"/>
      <c r="E3" s="1"/>
    </row>
    <row r="4" spans="1:8" ht="30" x14ac:dyDescent="0.2">
      <c r="A4" s="427" t="s">
        <v>0</v>
      </c>
      <c r="B4" s="427"/>
      <c r="C4" s="427"/>
      <c r="D4" s="427"/>
      <c r="E4" s="427"/>
      <c r="F4" s="427"/>
      <c r="G4" s="427"/>
      <c r="H4" s="427"/>
    </row>
    <row r="5" spans="1:8" ht="30" x14ac:dyDescent="0.2">
      <c r="A5" s="3"/>
      <c r="B5" s="3"/>
      <c r="C5" s="3"/>
      <c r="D5" s="3"/>
      <c r="E5" s="3"/>
      <c r="F5" s="3"/>
    </row>
    <row r="6" spans="1:8" ht="22.5" x14ac:dyDescent="0.2">
      <c r="A6" s="428" t="s">
        <v>1</v>
      </c>
      <c r="B6" s="428"/>
      <c r="C6" s="428"/>
      <c r="D6" s="428"/>
      <c r="E6" s="428"/>
      <c r="F6" s="428"/>
      <c r="G6" s="428"/>
      <c r="H6" s="428"/>
    </row>
    <row r="7" spans="1:8" ht="25.5" x14ac:dyDescent="0.2">
      <c r="A7" s="429" t="s">
        <v>286</v>
      </c>
      <c r="B7" s="429"/>
      <c r="C7" s="429"/>
      <c r="D7" s="429"/>
      <c r="E7" s="429"/>
      <c r="F7" s="429"/>
      <c r="G7" s="429"/>
      <c r="H7" s="429"/>
    </row>
    <row r="8" spans="1:8" ht="26.25" thickBot="1" x14ac:dyDescent="0.25">
      <c r="A8" s="430"/>
      <c r="B8" s="430"/>
      <c r="C8" s="430"/>
      <c r="D8" s="430"/>
      <c r="E8" s="430"/>
      <c r="F8" s="430"/>
      <c r="G8" s="430"/>
      <c r="H8" s="430"/>
    </row>
    <row r="9" spans="1:8" ht="51" customHeight="1" x14ac:dyDescent="0.2">
      <c r="A9" s="4" t="s">
        <v>2</v>
      </c>
      <c r="B9" s="5" t="s">
        <v>3</v>
      </c>
      <c r="C9" s="5" t="s">
        <v>4</v>
      </c>
      <c r="D9" s="5" t="s">
        <v>5</v>
      </c>
      <c r="E9" s="5" t="s">
        <v>6</v>
      </c>
      <c r="F9" s="6" t="s">
        <v>7</v>
      </c>
      <c r="G9" s="7"/>
      <c r="H9" s="7"/>
    </row>
    <row r="10" spans="1:8" s="10" customFormat="1" ht="39.950000000000003" customHeight="1" x14ac:dyDescent="0.2">
      <c r="A10" s="11" t="s">
        <v>8</v>
      </c>
      <c r="B10" s="12">
        <f>'APAZU  '!A54</f>
        <v>32</v>
      </c>
      <c r="C10" s="8">
        <f>D10+E10</f>
        <v>88586796.519999996</v>
      </c>
      <c r="D10" s="8">
        <f>'APAZU  '!I59</f>
        <v>51734505.030000001</v>
      </c>
      <c r="E10" s="8">
        <f>'APAZU  '!J59</f>
        <v>36852291.489999995</v>
      </c>
      <c r="F10" s="9">
        <f>'APAZU  '!K56</f>
        <v>230051</v>
      </c>
      <c r="G10" s="13"/>
    </row>
    <row r="11" spans="1:8" s="10" customFormat="1" ht="39.950000000000003" customHeight="1" x14ac:dyDescent="0.2">
      <c r="A11" s="14" t="s">
        <v>9</v>
      </c>
      <c r="B11" s="12">
        <f>PROSSAPYS!A51</f>
        <v>26</v>
      </c>
      <c r="C11" s="8">
        <f>PROSSAPYS!H57</f>
        <v>57699177.399999991</v>
      </c>
      <c r="D11" s="8">
        <f>PROSSAPYS!I57</f>
        <v>39424620.955499999</v>
      </c>
      <c r="E11" s="8">
        <f>PROSSAPYS!J57</f>
        <v>18274556.444499999</v>
      </c>
      <c r="F11" s="9">
        <f>PROSSAPYS!K53</f>
        <v>15914</v>
      </c>
      <c r="G11" s="13"/>
    </row>
    <row r="12" spans="1:8" s="10" customFormat="1" ht="39.950000000000003" customHeight="1" x14ac:dyDescent="0.2">
      <c r="A12" s="14" t="s">
        <v>130</v>
      </c>
      <c r="B12" s="185">
        <f>'PROME '!A19</f>
        <v>3</v>
      </c>
      <c r="C12" s="8">
        <f>'PROME '!H20</f>
        <v>11177188.57</v>
      </c>
      <c r="D12" s="8">
        <f>'PROME '!I20</f>
        <v>5396029</v>
      </c>
      <c r="E12" s="8">
        <f>'PROME '!J20</f>
        <v>5781159.5700000003</v>
      </c>
      <c r="F12" s="9">
        <f>'PROME '!K20</f>
        <v>27188</v>
      </c>
      <c r="G12" s="13"/>
    </row>
    <row r="13" spans="1:8" s="10" customFormat="1" ht="39.950000000000003" customHeight="1" x14ac:dyDescent="0.2">
      <c r="A13" s="14" t="s">
        <v>67</v>
      </c>
      <c r="B13" s="185">
        <v>20</v>
      </c>
      <c r="C13" s="8">
        <f>'ESTUDIOS Y PROYECTOS '!H32</f>
        <v>52680000</v>
      </c>
      <c r="D13" s="8">
        <v>0</v>
      </c>
      <c r="E13" s="8">
        <f>'ESTUDIOS Y PROYECTOS '!J32</f>
        <v>52680000</v>
      </c>
      <c r="F13" s="414"/>
      <c r="G13" s="13"/>
    </row>
    <row r="14" spans="1:8" s="10" customFormat="1" ht="39.950000000000003" customHeight="1" x14ac:dyDescent="0.2">
      <c r="A14" s="11" t="s">
        <v>196</v>
      </c>
      <c r="B14" s="15">
        <f>'[1]AGUA LIMPIA '!A23</f>
        <v>10</v>
      </c>
      <c r="C14" s="8">
        <f>'AGUA LIMPIA '!H22</f>
        <v>2695156.4499999997</v>
      </c>
      <c r="D14" s="8">
        <f>'AGUA LIMPIA '!I22</f>
        <v>1304025.98</v>
      </c>
      <c r="E14" s="8">
        <f>'AGUA LIMPIA '!J22</f>
        <v>1391130.01</v>
      </c>
      <c r="F14" s="9">
        <v>3048819</v>
      </c>
      <c r="G14" s="13"/>
    </row>
    <row r="15" spans="1:8" s="10" customFormat="1" ht="39.950000000000003" customHeight="1" x14ac:dyDescent="0.2">
      <c r="A15" s="14" t="s">
        <v>197</v>
      </c>
      <c r="B15" s="12">
        <f>'CULTURA DEL AGUA  '!A20</f>
        <v>7</v>
      </c>
      <c r="C15" s="8">
        <f>'CULTURA DEL AGUA  '!H21</f>
        <v>2600141.08</v>
      </c>
      <c r="D15" s="8">
        <f>'CULTURA DEL AGUA  '!I21</f>
        <v>1300000</v>
      </c>
      <c r="E15" s="8">
        <f>'CULTURA DEL AGUA  '!J21</f>
        <v>1300141.08</v>
      </c>
      <c r="F15" s="9">
        <f>'CULTURA DEL AGUA  '!K21</f>
        <v>63567</v>
      </c>
      <c r="G15" s="13"/>
    </row>
    <row r="16" spans="1:8" s="10" customFormat="1" ht="39.950000000000003" customHeight="1" x14ac:dyDescent="0.2">
      <c r="A16" s="11" t="s">
        <v>198</v>
      </c>
      <c r="B16" s="16">
        <f>'Abastecimiento ZCG   (2)'!A27</f>
        <v>13</v>
      </c>
      <c r="C16" s="8">
        <f>'Abastecimiento ZCG   (2)'!H29</f>
        <v>55116600.259999998</v>
      </c>
      <c r="D16" s="8">
        <f>'Abastecimiento ZCG   (2)'!I29</f>
        <v>10000000</v>
      </c>
      <c r="E16" s="17">
        <f>'Abastecimiento ZCG   (2)'!J29</f>
        <v>45116600.259999998</v>
      </c>
      <c r="F16" s="9" t="s">
        <v>140</v>
      </c>
      <c r="G16" s="13"/>
    </row>
    <row r="17" spans="1:6" ht="30" customHeight="1" x14ac:dyDescent="0.2">
      <c r="A17" s="18" t="s">
        <v>10</v>
      </c>
      <c r="B17" s="19">
        <f>SUM(B10:B16)</f>
        <v>111</v>
      </c>
      <c r="C17" s="19">
        <f>SUM(C10:C16)</f>
        <v>270555060.27999997</v>
      </c>
      <c r="D17" s="19">
        <f>SUM(D10:D16)</f>
        <v>109159180.96550001</v>
      </c>
      <c r="E17" s="19">
        <f>SUM(E10:E16)</f>
        <v>161395878.8545</v>
      </c>
      <c r="F17" s="19"/>
    </row>
    <row r="19" spans="1:6" ht="12.75" x14ac:dyDescent="0.2">
      <c r="A19" s="20"/>
      <c r="B19" s="21"/>
    </row>
    <row r="20" spans="1:6" ht="14.25" x14ac:dyDescent="0.2">
      <c r="B20" s="23"/>
      <c r="C20" s="23"/>
      <c r="D20" s="23"/>
    </row>
    <row r="21" spans="1:6" ht="14.25" x14ac:dyDescent="0.2">
      <c r="B21" s="24"/>
      <c r="C21" s="24"/>
      <c r="D21" s="23"/>
    </row>
    <row r="22" spans="1:6" ht="14.25" x14ac:dyDescent="0.2">
      <c r="B22" s="23"/>
      <c r="C22" s="23"/>
      <c r="D22" s="23"/>
    </row>
    <row r="23" spans="1:6" ht="14.25" x14ac:dyDescent="0.2">
      <c r="B23" s="23"/>
      <c r="C23" s="23"/>
      <c r="D23" s="23"/>
    </row>
    <row r="24" spans="1:6" ht="14.25" x14ac:dyDescent="0.2">
      <c r="B24" s="23"/>
      <c r="C24" s="25"/>
      <c r="D24" s="23"/>
    </row>
    <row r="25" spans="1:6" ht="14.25" x14ac:dyDescent="0.2">
      <c r="B25" s="23"/>
      <c r="C25" s="23"/>
      <c r="D25" s="23"/>
    </row>
    <row r="26" spans="1:6" ht="14.25" x14ac:dyDescent="0.2">
      <c r="B26" s="26"/>
      <c r="C26" s="26"/>
      <c r="D26" s="23"/>
    </row>
    <row r="27" spans="1:6" ht="14.25" x14ac:dyDescent="0.2">
      <c r="B27" s="23"/>
      <c r="C27" s="23"/>
      <c r="D27" s="23"/>
    </row>
    <row r="28" spans="1:6" ht="14.25" x14ac:dyDescent="0.2">
      <c r="B28" s="23"/>
      <c r="C28" s="23"/>
      <c r="D28" s="23"/>
    </row>
    <row r="29" spans="1:6" ht="14.25" x14ac:dyDescent="0.2">
      <c r="B29" s="23"/>
      <c r="C29" s="23"/>
      <c r="D29" s="23"/>
    </row>
    <row r="30" spans="1:6" ht="14.25" x14ac:dyDescent="0.2">
      <c r="B30" s="23"/>
      <c r="C30" s="23"/>
      <c r="D30" s="23"/>
    </row>
    <row r="31" spans="1:6" ht="14.25" x14ac:dyDescent="0.2">
      <c r="B31" s="23"/>
      <c r="C31" s="23"/>
      <c r="D31" s="23"/>
    </row>
    <row r="32" spans="1:6" ht="14.25" x14ac:dyDescent="0.2">
      <c r="B32" s="23"/>
      <c r="C32" s="23"/>
      <c r="D32" s="23"/>
    </row>
    <row r="33" spans="3:3" ht="15" x14ac:dyDescent="0.2">
      <c r="C33" s="27"/>
    </row>
  </sheetData>
  <mergeCells count="4">
    <mergeCell ref="A4:H4"/>
    <mergeCell ref="A6:H6"/>
    <mergeCell ref="A7:H7"/>
    <mergeCell ref="A8:H8"/>
  </mergeCells>
  <printOptions horizontalCentered="1"/>
  <pageMargins left="0.59055118110236227" right="0.59055118110236227" top="0.59055118110236227" bottom="0.59055118110236227" header="0.31496062992125984" footer="0.31496062992125984"/>
  <pageSetup scale="70" orientation="landscape" r:id="rId1"/>
  <headerFooter>
    <oddFooter>&amp;LJUNTA DE GOBIERNO&amp;R12 DE MAYO DE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N75"/>
  <sheetViews>
    <sheetView topLeftCell="A55" workbookViewId="0">
      <selection activeCell="J60" sqref="J60"/>
    </sheetView>
  </sheetViews>
  <sheetFormatPr baseColWidth="10" defaultRowHeight="10.5" x14ac:dyDescent="0.15"/>
  <cols>
    <col min="1" max="1" width="4.7109375" style="61" customWidth="1"/>
    <col min="2" max="2" width="13.7109375" style="81" customWidth="1"/>
    <col min="3" max="3" width="11.7109375" style="61" customWidth="1"/>
    <col min="4" max="6" width="13.7109375" style="61" customWidth="1"/>
    <col min="7" max="7" width="31.7109375" style="61" customWidth="1"/>
    <col min="8" max="10" width="15.7109375" style="88" customWidth="1"/>
    <col min="11" max="11" width="13.7109375" style="88" customWidth="1"/>
    <col min="12" max="13" width="7.7109375" style="88" customWidth="1"/>
    <col min="14" max="14" width="2" style="61" customWidth="1"/>
    <col min="15" max="16384" width="11.42578125" style="61"/>
  </cols>
  <sheetData>
    <row r="1" spans="1:14" s="34" customFormat="1" ht="15" customHeight="1" x14ac:dyDescent="0.15">
      <c r="A1" s="468"/>
      <c r="B1" s="468"/>
      <c r="C1" s="468"/>
      <c r="D1" s="468"/>
      <c r="E1" s="468"/>
      <c r="F1" s="468"/>
      <c r="G1" s="468"/>
      <c r="H1" s="468"/>
      <c r="I1" s="468"/>
      <c r="J1" s="468"/>
      <c r="K1" s="468"/>
      <c r="L1" s="468"/>
      <c r="M1" s="468"/>
    </row>
    <row r="2" spans="1:14" s="28" customFormat="1" ht="15" x14ac:dyDescent="0.2">
      <c r="A2" s="34"/>
      <c r="B2" s="46"/>
      <c r="C2" s="34"/>
      <c r="D2" s="34"/>
      <c r="E2" s="21"/>
      <c r="F2" s="21"/>
      <c r="G2" s="21"/>
      <c r="H2" s="46"/>
      <c r="I2" s="46"/>
      <c r="J2" s="469"/>
      <c r="K2" s="469"/>
      <c r="L2" s="469"/>
      <c r="M2" s="469"/>
      <c r="N2" s="34"/>
    </row>
    <row r="3" spans="1:14" s="28" customFormat="1" ht="15" x14ac:dyDescent="0.15">
      <c r="A3" s="34"/>
      <c r="B3" s="46"/>
      <c r="C3" s="34"/>
      <c r="D3" s="51"/>
      <c r="E3" s="51"/>
      <c r="F3" s="51"/>
      <c r="G3" s="51"/>
      <c r="H3" s="52"/>
      <c r="I3" s="52"/>
      <c r="J3" s="471" t="s">
        <v>11</v>
      </c>
      <c r="K3" s="471"/>
      <c r="L3" s="471"/>
      <c r="M3" s="471"/>
      <c r="N3" s="34"/>
    </row>
    <row r="4" spans="1:14" s="28" customFormat="1" ht="12.75" x14ac:dyDescent="0.15">
      <c r="A4" s="34"/>
      <c r="B4" s="46"/>
      <c r="C4" s="34"/>
      <c r="D4" s="34"/>
      <c r="E4" s="34"/>
      <c r="F4" s="21"/>
      <c r="G4" s="21"/>
      <c r="H4" s="53"/>
      <c r="I4" s="53"/>
      <c r="J4" s="53"/>
      <c r="K4" s="193"/>
      <c r="L4" s="193"/>
      <c r="M4" s="55" t="s">
        <v>12</v>
      </c>
      <c r="N4" s="34"/>
    </row>
    <row r="5" spans="1:14" s="28" customFormat="1" ht="12.75" x14ac:dyDescent="0.15">
      <c r="A5" s="34"/>
      <c r="B5" s="46"/>
      <c r="C5" s="34"/>
      <c r="D5" s="34"/>
      <c r="E5" s="34"/>
      <c r="F5" s="21"/>
      <c r="G5" s="21"/>
      <c r="H5" s="46"/>
      <c r="I5" s="46"/>
      <c r="J5" s="54"/>
      <c r="K5" s="30"/>
      <c r="L5" s="55"/>
      <c r="M5" s="55"/>
      <c r="N5" s="34"/>
    </row>
    <row r="6" spans="1:14" s="28" customFormat="1" ht="12.75" x14ac:dyDescent="0.15">
      <c r="A6" s="34"/>
      <c r="B6" s="46"/>
      <c r="C6" s="34"/>
      <c r="D6" s="34"/>
      <c r="E6" s="34"/>
      <c r="F6" s="21"/>
      <c r="G6" s="21"/>
      <c r="H6" s="46"/>
      <c r="I6" s="46"/>
      <c r="J6" s="54"/>
      <c r="K6" s="30"/>
      <c r="L6" s="55"/>
      <c r="M6" s="55"/>
      <c r="N6" s="34"/>
    </row>
    <row r="7" spans="1:14" s="28" customFormat="1" ht="14.25" x14ac:dyDescent="0.15">
      <c r="A7" s="56" t="s">
        <v>13</v>
      </c>
      <c r="B7" s="56"/>
      <c r="C7" s="56"/>
      <c r="D7" s="56"/>
      <c r="E7" s="33"/>
      <c r="F7" s="34"/>
      <c r="G7" s="34"/>
      <c r="H7" s="53"/>
      <c r="I7" s="53"/>
      <c r="J7" s="471" t="s">
        <v>14</v>
      </c>
      <c r="K7" s="471"/>
      <c r="L7" s="471"/>
      <c r="M7" s="471"/>
      <c r="N7" s="34"/>
    </row>
    <row r="8" spans="1:14" s="28" customFormat="1" ht="14.25" x14ac:dyDescent="0.2">
      <c r="A8" s="470" t="s">
        <v>34</v>
      </c>
      <c r="B8" s="470"/>
      <c r="C8" s="470"/>
      <c r="D8" s="470"/>
      <c r="E8" s="470"/>
      <c r="F8" s="470"/>
      <c r="G8" s="470"/>
      <c r="H8" s="57"/>
      <c r="I8" s="57"/>
      <c r="J8" s="57"/>
      <c r="K8" s="58"/>
      <c r="L8" s="58"/>
      <c r="M8" s="55" t="s">
        <v>15</v>
      </c>
      <c r="N8" s="34"/>
    </row>
    <row r="9" spans="1:14" ht="15" x14ac:dyDescent="0.15">
      <c r="A9" s="463"/>
      <c r="B9" s="463"/>
      <c r="C9" s="463"/>
      <c r="D9" s="463"/>
      <c r="E9" s="463"/>
      <c r="F9" s="463"/>
      <c r="G9" s="463"/>
      <c r="H9" s="59"/>
      <c r="I9" s="59"/>
      <c r="J9" s="38"/>
      <c r="K9" s="38"/>
      <c r="L9" s="38"/>
      <c r="M9" s="60"/>
    </row>
    <row r="10" spans="1:14" s="62" customFormat="1" ht="23.1" customHeight="1" x14ac:dyDescent="0.15">
      <c r="A10" s="464" t="s">
        <v>16</v>
      </c>
      <c r="B10" s="39" t="s">
        <v>17</v>
      </c>
      <c r="C10" s="462" t="s">
        <v>18</v>
      </c>
      <c r="D10" s="462" t="s">
        <v>19</v>
      </c>
      <c r="E10" s="462" t="s">
        <v>20</v>
      </c>
      <c r="F10" s="462" t="s">
        <v>21</v>
      </c>
      <c r="G10" s="462" t="s">
        <v>22</v>
      </c>
      <c r="H10" s="464" t="s">
        <v>35</v>
      </c>
      <c r="I10" s="462" t="s">
        <v>36</v>
      </c>
      <c r="J10" s="462" t="s">
        <v>37</v>
      </c>
      <c r="K10" s="466" t="s">
        <v>25</v>
      </c>
      <c r="L10" s="462" t="s">
        <v>26</v>
      </c>
      <c r="M10" s="462"/>
    </row>
    <row r="11" spans="1:14" s="62" customFormat="1" ht="23.1" customHeight="1" x14ac:dyDescent="0.15">
      <c r="A11" s="465"/>
      <c r="B11" s="40" t="s">
        <v>27</v>
      </c>
      <c r="C11" s="462"/>
      <c r="D11" s="462"/>
      <c r="E11" s="462"/>
      <c r="F11" s="462"/>
      <c r="G11" s="462"/>
      <c r="H11" s="465"/>
      <c r="I11" s="462"/>
      <c r="J11" s="462"/>
      <c r="K11" s="467"/>
      <c r="L11" s="40" t="s">
        <v>28</v>
      </c>
      <c r="M11" s="40" t="s">
        <v>29</v>
      </c>
    </row>
    <row r="12" spans="1:14" s="62" customFormat="1" ht="15.75" customHeight="1" x14ac:dyDescent="0.15">
      <c r="A12" s="432" t="s">
        <v>38</v>
      </c>
      <c r="B12" s="432"/>
      <c r="C12" s="432"/>
      <c r="D12" s="432"/>
      <c r="E12" s="48"/>
      <c r="F12" s="48"/>
      <c r="G12" s="63"/>
      <c r="H12" s="64"/>
      <c r="I12" s="64"/>
      <c r="J12" s="64"/>
      <c r="K12" s="65"/>
      <c r="L12" s="66"/>
      <c r="M12" s="66"/>
    </row>
    <row r="13" spans="1:14" s="62" customFormat="1" ht="36" customHeight="1" x14ac:dyDescent="0.15">
      <c r="A13" s="67">
        <v>1</v>
      </c>
      <c r="B13" s="42" t="s">
        <v>30</v>
      </c>
      <c r="C13" s="67" t="s">
        <v>31</v>
      </c>
      <c r="D13" s="199" t="s">
        <v>199</v>
      </c>
      <c r="E13" s="68" t="s">
        <v>39</v>
      </c>
      <c r="F13" s="68" t="s">
        <v>39</v>
      </c>
      <c r="G13" s="69" t="s">
        <v>175</v>
      </c>
      <c r="H13" s="340">
        <v>15492963.390000001</v>
      </c>
      <c r="I13" s="338">
        <v>9363057.1300000008</v>
      </c>
      <c r="J13" s="338">
        <v>6129906.2599999998</v>
      </c>
      <c r="K13" s="70">
        <v>6838</v>
      </c>
      <c r="L13" s="71">
        <v>42095</v>
      </c>
      <c r="M13" s="71">
        <v>42369</v>
      </c>
    </row>
    <row r="14" spans="1:14" s="62" customFormat="1" ht="36" customHeight="1" x14ac:dyDescent="0.15">
      <c r="A14" s="67">
        <v>2</v>
      </c>
      <c r="B14" s="42" t="s">
        <v>30</v>
      </c>
      <c r="C14" s="41" t="s">
        <v>31</v>
      </c>
      <c r="D14" s="260" t="s">
        <v>199</v>
      </c>
      <c r="E14" s="72" t="s">
        <v>40</v>
      </c>
      <c r="F14" s="72" t="s">
        <v>40</v>
      </c>
      <c r="G14" s="69" t="s">
        <v>41</v>
      </c>
      <c r="H14" s="340">
        <v>3621812.52</v>
      </c>
      <c r="I14" s="338">
        <v>1448725.01</v>
      </c>
      <c r="J14" s="338">
        <v>2173087.5099999998</v>
      </c>
      <c r="K14" s="70">
        <v>6198</v>
      </c>
      <c r="L14" s="186">
        <v>42095</v>
      </c>
      <c r="M14" s="416">
        <v>42369</v>
      </c>
    </row>
    <row r="15" spans="1:14" s="62" customFormat="1" ht="45" customHeight="1" x14ac:dyDescent="0.15">
      <c r="A15" s="67">
        <v>3</v>
      </c>
      <c r="B15" s="42" t="s">
        <v>30</v>
      </c>
      <c r="C15" s="41" t="s">
        <v>31</v>
      </c>
      <c r="D15" s="260" t="s">
        <v>199</v>
      </c>
      <c r="E15" s="72" t="s">
        <v>42</v>
      </c>
      <c r="F15" s="72" t="s">
        <v>42</v>
      </c>
      <c r="G15" s="69" t="s">
        <v>176</v>
      </c>
      <c r="H15" s="340">
        <v>2190794.0299999998</v>
      </c>
      <c r="I15" s="338">
        <v>1533556</v>
      </c>
      <c r="J15" s="338">
        <v>657238.03</v>
      </c>
      <c r="K15" s="70">
        <v>5052</v>
      </c>
      <c r="L15" s="186">
        <v>42095</v>
      </c>
      <c r="M15" s="416">
        <v>42369</v>
      </c>
    </row>
    <row r="16" spans="1:14" s="62" customFormat="1" ht="44.25" customHeight="1" x14ac:dyDescent="0.15">
      <c r="A16" s="67">
        <v>4</v>
      </c>
      <c r="B16" s="42" t="s">
        <v>30</v>
      </c>
      <c r="C16" s="41" t="s">
        <v>31</v>
      </c>
      <c r="D16" s="260" t="s">
        <v>199</v>
      </c>
      <c r="E16" s="72" t="s">
        <v>43</v>
      </c>
      <c r="F16" s="72" t="s">
        <v>43</v>
      </c>
      <c r="G16" s="69" t="s">
        <v>252</v>
      </c>
      <c r="H16" s="340">
        <v>2087184.2</v>
      </c>
      <c r="I16" s="338">
        <v>1043592.1</v>
      </c>
      <c r="J16" s="338">
        <v>1043592.1</v>
      </c>
      <c r="K16" s="70">
        <v>4500</v>
      </c>
      <c r="L16" s="186">
        <v>42095</v>
      </c>
      <c r="M16" s="416">
        <v>42369</v>
      </c>
    </row>
    <row r="17" spans="1:13" s="62" customFormat="1" ht="63.75" customHeight="1" x14ac:dyDescent="0.15">
      <c r="A17" s="67">
        <v>5</v>
      </c>
      <c r="B17" s="42" t="s">
        <v>30</v>
      </c>
      <c r="C17" s="41" t="s">
        <v>31</v>
      </c>
      <c r="D17" s="260" t="s">
        <v>199</v>
      </c>
      <c r="E17" s="72" t="s">
        <v>145</v>
      </c>
      <c r="F17" s="68" t="s">
        <v>44</v>
      </c>
      <c r="G17" s="69" t="s">
        <v>177</v>
      </c>
      <c r="H17" s="340">
        <v>9150402.3200000003</v>
      </c>
      <c r="I17" s="338">
        <v>6405281.6200000001</v>
      </c>
      <c r="J17" s="338">
        <v>2745120.7</v>
      </c>
      <c r="K17" s="70">
        <v>6400</v>
      </c>
      <c r="L17" s="186">
        <v>42095</v>
      </c>
      <c r="M17" s="416">
        <v>42369</v>
      </c>
    </row>
    <row r="18" spans="1:13" s="62" customFormat="1" ht="36" customHeight="1" x14ac:dyDescent="0.15">
      <c r="A18" s="67">
        <v>6</v>
      </c>
      <c r="B18" s="42" t="s">
        <v>30</v>
      </c>
      <c r="C18" s="41" t="s">
        <v>31</v>
      </c>
      <c r="D18" s="260" t="s">
        <v>199</v>
      </c>
      <c r="E18" s="68" t="s">
        <v>45</v>
      </c>
      <c r="F18" s="68" t="s">
        <v>46</v>
      </c>
      <c r="G18" s="69" t="s">
        <v>228</v>
      </c>
      <c r="H18" s="340">
        <v>2578510.04</v>
      </c>
      <c r="I18" s="338">
        <v>1804957.03</v>
      </c>
      <c r="J18" s="338">
        <v>773553.01</v>
      </c>
      <c r="K18" s="307">
        <v>11180</v>
      </c>
      <c r="L18" s="186">
        <v>42095</v>
      </c>
      <c r="M18" s="416">
        <v>42369</v>
      </c>
    </row>
    <row r="19" spans="1:13" s="62" customFormat="1" ht="86.25" customHeight="1" x14ac:dyDescent="0.15">
      <c r="A19" s="67">
        <v>7</v>
      </c>
      <c r="B19" s="42" t="s">
        <v>30</v>
      </c>
      <c r="C19" s="41" t="s">
        <v>31</v>
      </c>
      <c r="D19" s="260" t="s">
        <v>199</v>
      </c>
      <c r="E19" s="68" t="s">
        <v>47</v>
      </c>
      <c r="F19" s="68" t="s">
        <v>194</v>
      </c>
      <c r="G19" s="69" t="s">
        <v>48</v>
      </c>
      <c r="H19" s="340">
        <v>437023.87</v>
      </c>
      <c r="I19" s="338">
        <v>305916.71000000002</v>
      </c>
      <c r="J19" s="338">
        <v>131107.16</v>
      </c>
      <c r="K19" s="304">
        <v>5199</v>
      </c>
      <c r="L19" s="186">
        <v>42095</v>
      </c>
      <c r="M19" s="416">
        <v>42369</v>
      </c>
    </row>
    <row r="20" spans="1:13" s="62" customFormat="1" ht="48.75" customHeight="1" x14ac:dyDescent="0.15">
      <c r="A20" s="67">
        <v>8</v>
      </c>
      <c r="B20" s="42" t="s">
        <v>30</v>
      </c>
      <c r="C20" s="41" t="s">
        <v>31</v>
      </c>
      <c r="D20" s="260" t="s">
        <v>199</v>
      </c>
      <c r="E20" s="68" t="s">
        <v>49</v>
      </c>
      <c r="F20" s="68" t="s">
        <v>49</v>
      </c>
      <c r="G20" s="69" t="s">
        <v>253</v>
      </c>
      <c r="H20" s="340">
        <v>2643779.39</v>
      </c>
      <c r="I20" s="338">
        <v>1850645.57</v>
      </c>
      <c r="J20" s="338">
        <v>793133.82</v>
      </c>
      <c r="K20" s="70">
        <v>650</v>
      </c>
      <c r="L20" s="186">
        <v>42095</v>
      </c>
      <c r="M20" s="416">
        <v>42369</v>
      </c>
    </row>
    <row r="21" spans="1:13" s="62" customFormat="1" ht="72.75" customHeight="1" x14ac:dyDescent="0.15">
      <c r="A21" s="67">
        <v>9</v>
      </c>
      <c r="B21" s="42" t="s">
        <v>30</v>
      </c>
      <c r="C21" s="41" t="s">
        <v>31</v>
      </c>
      <c r="D21" s="260" t="s">
        <v>199</v>
      </c>
      <c r="E21" s="68" t="s">
        <v>50</v>
      </c>
      <c r="F21" s="68" t="s">
        <v>50</v>
      </c>
      <c r="G21" s="69" t="s">
        <v>178</v>
      </c>
      <c r="H21" s="340">
        <v>78420.13</v>
      </c>
      <c r="I21" s="338">
        <v>54894.09</v>
      </c>
      <c r="J21" s="338">
        <v>23526.04</v>
      </c>
      <c r="K21" s="70">
        <v>800</v>
      </c>
      <c r="L21" s="186">
        <v>42095</v>
      </c>
      <c r="M21" s="416">
        <v>42369</v>
      </c>
    </row>
    <row r="22" spans="1:13" s="62" customFormat="1" ht="83.25" customHeight="1" x14ac:dyDescent="0.15">
      <c r="A22" s="67">
        <v>10</v>
      </c>
      <c r="B22" s="42" t="s">
        <v>30</v>
      </c>
      <c r="C22" s="41" t="s">
        <v>31</v>
      </c>
      <c r="D22" s="260" t="s">
        <v>199</v>
      </c>
      <c r="E22" s="72" t="s">
        <v>51</v>
      </c>
      <c r="F22" s="68" t="s">
        <v>51</v>
      </c>
      <c r="G22" s="69" t="s">
        <v>179</v>
      </c>
      <c r="H22" s="340">
        <v>619290.92000000004</v>
      </c>
      <c r="I22" s="338">
        <v>371574.55</v>
      </c>
      <c r="J22" s="338">
        <v>247716.37</v>
      </c>
      <c r="K22" s="70">
        <v>2770</v>
      </c>
      <c r="L22" s="186">
        <v>42095</v>
      </c>
      <c r="M22" s="416">
        <v>42369</v>
      </c>
    </row>
    <row r="23" spans="1:13" s="62" customFormat="1" ht="67.5" customHeight="1" x14ac:dyDescent="0.15">
      <c r="A23" s="67">
        <v>11</v>
      </c>
      <c r="B23" s="42" t="s">
        <v>30</v>
      </c>
      <c r="C23" s="41" t="s">
        <v>31</v>
      </c>
      <c r="D23" s="260" t="s">
        <v>199</v>
      </c>
      <c r="E23" s="68" t="s">
        <v>45</v>
      </c>
      <c r="F23" s="68" t="s">
        <v>46</v>
      </c>
      <c r="G23" s="69" t="s">
        <v>180</v>
      </c>
      <c r="H23" s="340">
        <v>361236.1</v>
      </c>
      <c r="I23" s="338">
        <v>252865.27</v>
      </c>
      <c r="J23" s="338">
        <v>108370.83</v>
      </c>
      <c r="K23" s="70">
        <v>11180</v>
      </c>
      <c r="L23" s="186">
        <v>42095</v>
      </c>
      <c r="M23" s="416">
        <v>42369</v>
      </c>
    </row>
    <row r="24" spans="1:13" s="62" customFormat="1" ht="60" customHeight="1" x14ac:dyDescent="0.15">
      <c r="A24" s="67">
        <v>12</v>
      </c>
      <c r="B24" s="42" t="s">
        <v>30</v>
      </c>
      <c r="C24" s="41" t="s">
        <v>31</v>
      </c>
      <c r="D24" s="260" t="s">
        <v>199</v>
      </c>
      <c r="E24" s="72" t="s">
        <v>52</v>
      </c>
      <c r="F24" s="72" t="s">
        <v>52</v>
      </c>
      <c r="G24" s="69" t="s">
        <v>181</v>
      </c>
      <c r="H24" s="340">
        <v>123165.86</v>
      </c>
      <c r="I24" s="338">
        <v>86216.1</v>
      </c>
      <c r="J24" s="338">
        <v>36949.760000000002</v>
      </c>
      <c r="K24" s="70">
        <v>180</v>
      </c>
      <c r="L24" s="186">
        <v>42095</v>
      </c>
      <c r="M24" s="416">
        <v>42369</v>
      </c>
    </row>
    <row r="25" spans="1:13" s="62" customFormat="1" ht="49.5" customHeight="1" x14ac:dyDescent="0.15">
      <c r="A25" s="67">
        <v>13</v>
      </c>
      <c r="B25" s="42" t="s">
        <v>30</v>
      </c>
      <c r="C25" s="41" t="s">
        <v>31</v>
      </c>
      <c r="D25" s="260" t="s">
        <v>199</v>
      </c>
      <c r="E25" s="68" t="s">
        <v>53</v>
      </c>
      <c r="F25" s="68" t="s">
        <v>53</v>
      </c>
      <c r="G25" s="69" t="s">
        <v>271</v>
      </c>
      <c r="H25" s="340">
        <v>1470307.4</v>
      </c>
      <c r="I25" s="338">
        <v>882184.44</v>
      </c>
      <c r="J25" s="338">
        <v>588122.96</v>
      </c>
      <c r="K25" s="70">
        <v>8473</v>
      </c>
      <c r="L25" s="186">
        <v>42095</v>
      </c>
      <c r="M25" s="416">
        <v>42369</v>
      </c>
    </row>
    <row r="26" spans="1:13" s="62" customFormat="1" ht="69" customHeight="1" x14ac:dyDescent="0.15">
      <c r="A26" s="67">
        <v>14</v>
      </c>
      <c r="B26" s="42" t="s">
        <v>30</v>
      </c>
      <c r="C26" s="41" t="s">
        <v>31</v>
      </c>
      <c r="D26" s="260" t="s">
        <v>199</v>
      </c>
      <c r="E26" s="72" t="s">
        <v>54</v>
      </c>
      <c r="F26" s="72" t="s">
        <v>54</v>
      </c>
      <c r="G26" s="69" t="s">
        <v>182</v>
      </c>
      <c r="H26" s="340">
        <v>654127.27</v>
      </c>
      <c r="I26" s="338">
        <v>457889.09</v>
      </c>
      <c r="J26" s="338">
        <v>196238.18</v>
      </c>
      <c r="K26" s="70">
        <v>2280</v>
      </c>
      <c r="L26" s="186">
        <v>42095</v>
      </c>
      <c r="M26" s="416">
        <v>42369</v>
      </c>
    </row>
    <row r="27" spans="1:13" s="62" customFormat="1" ht="90" customHeight="1" x14ac:dyDescent="0.15">
      <c r="A27" s="67">
        <v>15</v>
      </c>
      <c r="B27" s="42" t="s">
        <v>30</v>
      </c>
      <c r="C27" s="41" t="s">
        <v>31</v>
      </c>
      <c r="D27" s="260" t="s">
        <v>199</v>
      </c>
      <c r="E27" s="72" t="s">
        <v>54</v>
      </c>
      <c r="F27" s="72" t="s">
        <v>54</v>
      </c>
      <c r="G27" s="69" t="s">
        <v>183</v>
      </c>
      <c r="H27" s="340">
        <v>57180.65</v>
      </c>
      <c r="I27" s="338">
        <v>40026.449999999997</v>
      </c>
      <c r="J27" s="338">
        <v>17154.2</v>
      </c>
      <c r="K27" s="70">
        <v>2420</v>
      </c>
      <c r="L27" s="186">
        <v>42095</v>
      </c>
      <c r="M27" s="416">
        <v>42369</v>
      </c>
    </row>
    <row r="28" spans="1:13" s="62" customFormat="1" ht="84" customHeight="1" x14ac:dyDescent="0.15">
      <c r="A28" s="67">
        <v>16</v>
      </c>
      <c r="B28" s="42" t="s">
        <v>30</v>
      </c>
      <c r="C28" s="41" t="s">
        <v>31</v>
      </c>
      <c r="D28" s="260" t="s">
        <v>199</v>
      </c>
      <c r="E28" s="72" t="s">
        <v>54</v>
      </c>
      <c r="F28" s="72" t="s">
        <v>54</v>
      </c>
      <c r="G28" s="69" t="s">
        <v>269</v>
      </c>
      <c r="H28" s="340">
        <v>696902.46</v>
      </c>
      <c r="I28" s="338">
        <v>487831.72</v>
      </c>
      <c r="J28" s="338">
        <v>209070.74</v>
      </c>
      <c r="K28" s="70">
        <v>2600</v>
      </c>
      <c r="L28" s="186">
        <v>42095</v>
      </c>
      <c r="M28" s="416">
        <v>42369</v>
      </c>
    </row>
    <row r="29" spans="1:13" s="62" customFormat="1" ht="84" customHeight="1" x14ac:dyDescent="0.15">
      <c r="A29" s="289">
        <v>17</v>
      </c>
      <c r="B29" s="288" t="s">
        <v>30</v>
      </c>
      <c r="C29" s="290" t="s">
        <v>31</v>
      </c>
      <c r="D29" s="289" t="s">
        <v>199</v>
      </c>
      <c r="E29" s="68" t="s">
        <v>39</v>
      </c>
      <c r="F29" s="68" t="s">
        <v>39</v>
      </c>
      <c r="G29" s="292" t="s">
        <v>270</v>
      </c>
      <c r="H29" s="340">
        <v>4679196.3</v>
      </c>
      <c r="I29" s="338">
        <v>3275437.41</v>
      </c>
      <c r="J29" s="338">
        <v>1403758.89</v>
      </c>
      <c r="K29" s="291">
        <v>2872</v>
      </c>
      <c r="L29" s="287">
        <v>42095</v>
      </c>
      <c r="M29" s="416">
        <v>42369</v>
      </c>
    </row>
    <row r="30" spans="1:13" s="62" customFormat="1" ht="100.5" customHeight="1" x14ac:dyDescent="0.15">
      <c r="A30" s="67">
        <v>18</v>
      </c>
      <c r="B30" s="42" t="s">
        <v>30</v>
      </c>
      <c r="C30" s="41" t="s">
        <v>31</v>
      </c>
      <c r="D30" s="260" t="s">
        <v>199</v>
      </c>
      <c r="E30" s="68" t="s">
        <v>49</v>
      </c>
      <c r="F30" s="68" t="s">
        <v>49</v>
      </c>
      <c r="G30" s="69" t="s">
        <v>167</v>
      </c>
      <c r="H30" s="341">
        <v>1671971.41</v>
      </c>
      <c r="I30" s="339">
        <v>1170379.99</v>
      </c>
      <c r="J30" s="339">
        <v>501591.42</v>
      </c>
      <c r="K30" s="70">
        <v>10320</v>
      </c>
      <c r="L30" s="186">
        <v>42095</v>
      </c>
      <c r="M30" s="416">
        <v>42369</v>
      </c>
    </row>
    <row r="31" spans="1:13" s="62" customFormat="1" ht="30.75" customHeight="1" x14ac:dyDescent="0.15">
      <c r="A31" s="438">
        <v>19</v>
      </c>
      <c r="B31" s="441" t="s">
        <v>30</v>
      </c>
      <c r="C31" s="444" t="s">
        <v>31</v>
      </c>
      <c r="D31" s="438" t="s">
        <v>199</v>
      </c>
      <c r="E31" s="68" t="s">
        <v>142</v>
      </c>
      <c r="F31" s="68" t="s">
        <v>142</v>
      </c>
      <c r="G31" s="447" t="s">
        <v>237</v>
      </c>
      <c r="H31" s="450">
        <v>992020.4</v>
      </c>
      <c r="I31" s="453">
        <v>496010.2</v>
      </c>
      <c r="J31" s="453">
        <v>496010.2</v>
      </c>
      <c r="K31" s="456"/>
      <c r="L31" s="459">
        <v>42095</v>
      </c>
      <c r="M31" s="459">
        <v>42369</v>
      </c>
    </row>
    <row r="32" spans="1:13" s="62" customFormat="1" ht="42" customHeight="1" x14ac:dyDescent="0.15">
      <c r="A32" s="439"/>
      <c r="B32" s="442"/>
      <c r="C32" s="445"/>
      <c r="D32" s="439"/>
      <c r="E32" s="68" t="s">
        <v>143</v>
      </c>
      <c r="F32" s="68" t="s">
        <v>143</v>
      </c>
      <c r="G32" s="448"/>
      <c r="H32" s="451"/>
      <c r="I32" s="454"/>
      <c r="J32" s="454"/>
      <c r="K32" s="457"/>
      <c r="L32" s="460"/>
      <c r="M32" s="460"/>
    </row>
    <row r="33" spans="1:13" s="62" customFormat="1" ht="55.5" customHeight="1" x14ac:dyDescent="0.15">
      <c r="A33" s="439"/>
      <c r="B33" s="442"/>
      <c r="C33" s="445"/>
      <c r="D33" s="439"/>
      <c r="E33" s="72" t="s">
        <v>144</v>
      </c>
      <c r="F33" s="72" t="s">
        <v>144</v>
      </c>
      <c r="G33" s="448"/>
      <c r="H33" s="451"/>
      <c r="I33" s="454"/>
      <c r="J33" s="454"/>
      <c r="K33" s="457"/>
      <c r="L33" s="460"/>
      <c r="M33" s="460"/>
    </row>
    <row r="34" spans="1:13" s="62" customFormat="1" ht="41.25" customHeight="1" x14ac:dyDescent="0.15">
      <c r="A34" s="439"/>
      <c r="B34" s="442"/>
      <c r="C34" s="445"/>
      <c r="D34" s="439"/>
      <c r="E34" s="68" t="s">
        <v>109</v>
      </c>
      <c r="F34" s="68" t="s">
        <v>109</v>
      </c>
      <c r="G34" s="448"/>
      <c r="H34" s="451"/>
      <c r="I34" s="454"/>
      <c r="J34" s="454"/>
      <c r="K34" s="457"/>
      <c r="L34" s="460"/>
      <c r="M34" s="460"/>
    </row>
    <row r="35" spans="1:13" s="62" customFormat="1" ht="45" customHeight="1" x14ac:dyDescent="0.15">
      <c r="A35" s="439"/>
      <c r="B35" s="442"/>
      <c r="C35" s="445"/>
      <c r="D35" s="439"/>
      <c r="E35" s="68" t="s">
        <v>145</v>
      </c>
      <c r="F35" s="68" t="s">
        <v>145</v>
      </c>
      <c r="G35" s="448"/>
      <c r="H35" s="451"/>
      <c r="I35" s="454"/>
      <c r="J35" s="454"/>
      <c r="K35" s="457"/>
      <c r="L35" s="460"/>
      <c r="M35" s="460"/>
    </row>
    <row r="36" spans="1:13" s="62" customFormat="1" ht="42.75" customHeight="1" x14ac:dyDescent="0.15">
      <c r="A36" s="439"/>
      <c r="B36" s="442"/>
      <c r="C36" s="445"/>
      <c r="D36" s="439"/>
      <c r="E36" s="68" t="s">
        <v>60</v>
      </c>
      <c r="F36" s="68" t="s">
        <v>60</v>
      </c>
      <c r="G36" s="448"/>
      <c r="H36" s="451"/>
      <c r="I36" s="454"/>
      <c r="J36" s="454"/>
      <c r="K36" s="457"/>
      <c r="L36" s="460"/>
      <c r="M36" s="460"/>
    </row>
    <row r="37" spans="1:13" s="62" customFormat="1" ht="39" customHeight="1" thickBot="1" x14ac:dyDescent="0.2">
      <c r="A37" s="440"/>
      <c r="B37" s="443"/>
      <c r="C37" s="446"/>
      <c r="D37" s="440"/>
      <c r="E37" s="68" t="s">
        <v>146</v>
      </c>
      <c r="F37" s="68" t="s">
        <v>146</v>
      </c>
      <c r="G37" s="449"/>
      <c r="H37" s="452"/>
      <c r="I37" s="455"/>
      <c r="J37" s="455"/>
      <c r="K37" s="458"/>
      <c r="L37" s="461"/>
      <c r="M37" s="461"/>
    </row>
    <row r="38" spans="1:13" s="62" customFormat="1" ht="12" thickBot="1" x14ac:dyDescent="0.2">
      <c r="A38" s="433"/>
      <c r="B38" s="433"/>
      <c r="C38" s="433"/>
      <c r="D38" s="433"/>
      <c r="E38" s="433"/>
      <c r="F38" s="434"/>
      <c r="G38" s="73" t="s">
        <v>55</v>
      </c>
      <c r="H38" s="316">
        <f>SUM(H13:H37)</f>
        <v>49606288.659999996</v>
      </c>
      <c r="I38" s="316">
        <f>SUM(I13:I37)</f>
        <v>31331040.48</v>
      </c>
      <c r="J38" s="317">
        <f>SUM(J13:J37)</f>
        <v>18275248.179999996</v>
      </c>
      <c r="K38" s="223">
        <f>SUM(K13:K37)</f>
        <v>89912</v>
      </c>
      <c r="L38" s="222"/>
      <c r="M38" s="222"/>
    </row>
    <row r="39" spans="1:13" s="62" customFormat="1" ht="13.5" customHeight="1" x14ac:dyDescent="0.15">
      <c r="A39" s="435" t="s">
        <v>56</v>
      </c>
      <c r="B39" s="435"/>
      <c r="C39" s="435"/>
      <c r="D39" s="435"/>
      <c r="E39" s="435"/>
      <c r="F39" s="435"/>
      <c r="G39" s="435"/>
      <c r="H39" s="435"/>
      <c r="I39" s="435"/>
      <c r="J39" s="435"/>
      <c r="K39" s="435"/>
      <c r="L39" s="435"/>
      <c r="M39" s="435"/>
    </row>
    <row r="40" spans="1:13" s="62" customFormat="1" ht="51" customHeight="1" x14ac:dyDescent="0.15">
      <c r="A40" s="67">
        <v>20</v>
      </c>
      <c r="B40" s="42" t="s">
        <v>30</v>
      </c>
      <c r="C40" s="41" t="s">
        <v>31</v>
      </c>
      <c r="D40" s="260" t="s">
        <v>199</v>
      </c>
      <c r="E40" s="68" t="s">
        <v>57</v>
      </c>
      <c r="F40" s="68" t="s">
        <v>57</v>
      </c>
      <c r="G40" s="69" t="s">
        <v>195</v>
      </c>
      <c r="H40" s="336">
        <v>3528101.28</v>
      </c>
      <c r="I40" s="313">
        <v>1764050.64</v>
      </c>
      <c r="J40" s="313">
        <v>1764050.64</v>
      </c>
      <c r="K40" s="70">
        <v>1200</v>
      </c>
      <c r="L40" s="186">
        <v>42095</v>
      </c>
      <c r="M40" s="416">
        <v>42369</v>
      </c>
    </row>
    <row r="41" spans="1:13" s="62" customFormat="1" ht="34.5" customHeight="1" x14ac:dyDescent="0.15">
      <c r="A41" s="67">
        <v>21</v>
      </c>
      <c r="B41" s="42" t="s">
        <v>30</v>
      </c>
      <c r="C41" s="41" t="s">
        <v>31</v>
      </c>
      <c r="D41" s="260" t="s">
        <v>199</v>
      </c>
      <c r="E41" s="68" t="s">
        <v>39</v>
      </c>
      <c r="F41" s="68" t="s">
        <v>39</v>
      </c>
      <c r="G41" s="292" t="s">
        <v>235</v>
      </c>
      <c r="H41" s="312">
        <v>1706224.27</v>
      </c>
      <c r="I41" s="313">
        <v>767800.92</v>
      </c>
      <c r="J41" s="313">
        <v>938423.35</v>
      </c>
      <c r="K41" s="70">
        <v>6838</v>
      </c>
      <c r="L41" s="186">
        <v>42095</v>
      </c>
      <c r="M41" s="416">
        <v>42369</v>
      </c>
    </row>
    <row r="42" spans="1:13" s="62" customFormat="1" ht="44.25" customHeight="1" x14ac:dyDescent="0.15">
      <c r="A42" s="67">
        <v>22</v>
      </c>
      <c r="B42" s="42" t="s">
        <v>30</v>
      </c>
      <c r="C42" s="41" t="s">
        <v>31</v>
      </c>
      <c r="D42" s="260" t="s">
        <v>199</v>
      </c>
      <c r="E42" s="72" t="s">
        <v>58</v>
      </c>
      <c r="F42" s="72" t="s">
        <v>58</v>
      </c>
      <c r="G42" s="69" t="s">
        <v>272</v>
      </c>
      <c r="H42" s="312">
        <v>6319398.2000000002</v>
      </c>
      <c r="I42" s="313">
        <v>3159699.1</v>
      </c>
      <c r="J42" s="313">
        <v>3159699.1</v>
      </c>
      <c r="K42" s="70">
        <v>47486</v>
      </c>
      <c r="L42" s="186">
        <v>42095</v>
      </c>
      <c r="M42" s="416">
        <v>42369</v>
      </c>
    </row>
    <row r="43" spans="1:13" s="62" customFormat="1" ht="80.25" customHeight="1" x14ac:dyDescent="0.15">
      <c r="A43" s="67">
        <v>23</v>
      </c>
      <c r="B43" s="42" t="s">
        <v>30</v>
      </c>
      <c r="C43" s="41" t="s">
        <v>31</v>
      </c>
      <c r="D43" s="260" t="s">
        <v>199</v>
      </c>
      <c r="E43" s="68" t="s">
        <v>59</v>
      </c>
      <c r="F43" s="68" t="s">
        <v>59</v>
      </c>
      <c r="G43" s="69" t="s">
        <v>184</v>
      </c>
      <c r="H43" s="312">
        <v>2990289.2</v>
      </c>
      <c r="I43" s="313">
        <v>1495144.6</v>
      </c>
      <c r="J43" s="313">
        <v>1495144.6</v>
      </c>
      <c r="K43" s="70">
        <v>33275</v>
      </c>
      <c r="L43" s="186">
        <v>42095</v>
      </c>
      <c r="M43" s="416">
        <v>42369</v>
      </c>
    </row>
    <row r="44" spans="1:13" s="62" customFormat="1" ht="53.25" customHeight="1" x14ac:dyDescent="0.15">
      <c r="A44" s="236">
        <v>24</v>
      </c>
      <c r="B44" s="235" t="s">
        <v>30</v>
      </c>
      <c r="C44" s="237" t="s">
        <v>31</v>
      </c>
      <c r="D44" s="260" t="s">
        <v>199</v>
      </c>
      <c r="E44" s="68" t="s">
        <v>59</v>
      </c>
      <c r="F44" s="68" t="s">
        <v>59</v>
      </c>
      <c r="G44" s="69" t="s">
        <v>185</v>
      </c>
      <c r="H44" s="312">
        <v>2870097.4</v>
      </c>
      <c r="I44" s="313">
        <v>1435048.7</v>
      </c>
      <c r="J44" s="313">
        <v>1435048.7</v>
      </c>
      <c r="K44" s="238">
        <v>33275</v>
      </c>
      <c r="L44" s="234">
        <v>42095</v>
      </c>
      <c r="M44" s="416">
        <v>42369</v>
      </c>
    </row>
    <row r="45" spans="1:13" s="62" customFormat="1" ht="36" customHeight="1" x14ac:dyDescent="0.15">
      <c r="A45" s="67">
        <v>25</v>
      </c>
      <c r="B45" s="42" t="s">
        <v>30</v>
      </c>
      <c r="C45" s="41" t="s">
        <v>31</v>
      </c>
      <c r="D45" s="260" t="s">
        <v>199</v>
      </c>
      <c r="E45" s="68" t="s">
        <v>60</v>
      </c>
      <c r="F45" s="68" t="s">
        <v>60</v>
      </c>
      <c r="G45" s="69" t="s">
        <v>186</v>
      </c>
      <c r="H45" s="312">
        <v>4449695.26</v>
      </c>
      <c r="I45" s="313">
        <v>2224847.63</v>
      </c>
      <c r="J45" s="313">
        <v>2224847.63</v>
      </c>
      <c r="K45" s="70">
        <v>5782</v>
      </c>
      <c r="L45" s="186">
        <v>42095</v>
      </c>
      <c r="M45" s="416">
        <v>42369</v>
      </c>
    </row>
    <row r="46" spans="1:13" s="62" customFormat="1" ht="51.75" customHeight="1" x14ac:dyDescent="0.15">
      <c r="A46" s="67">
        <v>26</v>
      </c>
      <c r="B46" s="42" t="s">
        <v>30</v>
      </c>
      <c r="C46" s="41" t="s">
        <v>31</v>
      </c>
      <c r="D46" s="260" t="s">
        <v>199</v>
      </c>
      <c r="E46" s="68" t="s">
        <v>60</v>
      </c>
      <c r="F46" s="68" t="s">
        <v>61</v>
      </c>
      <c r="G46" s="337" t="s">
        <v>273</v>
      </c>
      <c r="H46" s="314">
        <v>555669.93999999994</v>
      </c>
      <c r="I46" s="315">
        <v>277835</v>
      </c>
      <c r="J46" s="315">
        <v>277834.94</v>
      </c>
      <c r="K46" s="70">
        <v>300</v>
      </c>
      <c r="L46" s="186">
        <v>42095</v>
      </c>
      <c r="M46" s="416">
        <v>42369</v>
      </c>
    </row>
    <row r="47" spans="1:13" s="62" customFormat="1" ht="51.75" customHeight="1" thickBot="1" x14ac:dyDescent="0.2">
      <c r="A47" s="289">
        <v>27</v>
      </c>
      <c r="B47" s="288" t="s">
        <v>30</v>
      </c>
      <c r="C47" s="290" t="s">
        <v>31</v>
      </c>
      <c r="D47" s="289" t="s">
        <v>199</v>
      </c>
      <c r="E47" s="68" t="s">
        <v>64</v>
      </c>
      <c r="F47" s="72" t="s">
        <v>65</v>
      </c>
      <c r="G47" s="296" t="s">
        <v>187</v>
      </c>
      <c r="H47" s="318">
        <v>3839447.3</v>
      </c>
      <c r="I47" s="319">
        <v>1919723.65</v>
      </c>
      <c r="J47" s="319">
        <v>1919723.65</v>
      </c>
      <c r="K47" s="291">
        <v>368</v>
      </c>
      <c r="L47" s="287">
        <v>42095</v>
      </c>
      <c r="M47" s="416">
        <v>42369</v>
      </c>
    </row>
    <row r="48" spans="1:13" s="62" customFormat="1" ht="12.75" customHeight="1" thickBot="1" x14ac:dyDescent="0.2">
      <c r="A48" s="436"/>
      <c r="B48" s="436"/>
      <c r="C48" s="436"/>
      <c r="D48" s="436"/>
      <c r="E48" s="436"/>
      <c r="F48" s="437"/>
      <c r="G48" s="73" t="s">
        <v>62</v>
      </c>
      <c r="H48" s="316">
        <f>SUM(H40:H47)</f>
        <v>26258922.850000001</v>
      </c>
      <c r="I48" s="316">
        <f>SUM(I40:I47)</f>
        <v>13044150.24</v>
      </c>
      <c r="J48" s="316">
        <f>SUM(J40:J47)</f>
        <v>13214772.609999999</v>
      </c>
      <c r="K48" s="225">
        <f>SUM(K40:K47)</f>
        <v>128524</v>
      </c>
      <c r="L48" s="224"/>
      <c r="M48" s="224"/>
    </row>
    <row r="49" spans="1:13" s="62" customFormat="1" ht="11.25" x14ac:dyDescent="0.15">
      <c r="A49" s="431" t="s">
        <v>63</v>
      </c>
      <c r="B49" s="431"/>
      <c r="C49" s="431"/>
      <c r="D49" s="431"/>
      <c r="E49" s="431"/>
      <c r="F49" s="431"/>
      <c r="G49" s="431"/>
      <c r="H49" s="431"/>
      <c r="I49" s="431"/>
      <c r="J49" s="431"/>
      <c r="K49" s="431"/>
      <c r="L49" s="431"/>
      <c r="M49" s="431"/>
    </row>
    <row r="50" spans="1:13" s="62" customFormat="1" ht="37.5" customHeight="1" x14ac:dyDescent="0.15">
      <c r="A50" s="196">
        <v>28</v>
      </c>
      <c r="B50" s="195" t="s">
        <v>30</v>
      </c>
      <c r="C50" s="41" t="s">
        <v>31</v>
      </c>
      <c r="D50" s="260" t="s">
        <v>199</v>
      </c>
      <c r="E50" s="68" t="s">
        <v>64</v>
      </c>
      <c r="F50" s="72" t="s">
        <v>65</v>
      </c>
      <c r="G50" s="74" t="s">
        <v>166</v>
      </c>
      <c r="H50" s="324">
        <v>2057763.92</v>
      </c>
      <c r="I50" s="326">
        <v>1028881.96</v>
      </c>
      <c r="J50" s="326">
        <v>1028881.96</v>
      </c>
      <c r="K50" s="70">
        <v>368</v>
      </c>
      <c r="L50" s="194">
        <v>42095</v>
      </c>
      <c r="M50" s="416">
        <v>42369</v>
      </c>
    </row>
    <row r="51" spans="1:13" s="62" customFormat="1" ht="38.25" customHeight="1" x14ac:dyDescent="0.15">
      <c r="A51" s="67">
        <v>29</v>
      </c>
      <c r="B51" s="42" t="s">
        <v>30</v>
      </c>
      <c r="C51" s="41" t="s">
        <v>31</v>
      </c>
      <c r="D51" s="260" t="s">
        <v>199</v>
      </c>
      <c r="E51" s="68" t="s">
        <v>60</v>
      </c>
      <c r="F51" s="68" t="s">
        <v>61</v>
      </c>
      <c r="G51" s="69" t="s">
        <v>188</v>
      </c>
      <c r="H51" s="328">
        <v>268969.76</v>
      </c>
      <c r="I51" s="327">
        <v>134484.88</v>
      </c>
      <c r="J51" s="327">
        <v>134484.88</v>
      </c>
      <c r="K51" s="70">
        <v>300</v>
      </c>
      <c r="L51" s="186">
        <v>42095</v>
      </c>
      <c r="M51" s="416">
        <v>42369</v>
      </c>
    </row>
    <row r="52" spans="1:13" s="62" customFormat="1" ht="53.25" customHeight="1" x14ac:dyDescent="0.15">
      <c r="A52" s="67">
        <v>30</v>
      </c>
      <c r="B52" s="42" t="s">
        <v>30</v>
      </c>
      <c r="C52" s="41" t="s">
        <v>31</v>
      </c>
      <c r="D52" s="260" t="s">
        <v>199</v>
      </c>
      <c r="E52" s="72" t="s">
        <v>52</v>
      </c>
      <c r="F52" s="72" t="s">
        <v>52</v>
      </c>
      <c r="G52" s="69" t="s">
        <v>189</v>
      </c>
      <c r="H52" s="328">
        <v>641111.46</v>
      </c>
      <c r="I52" s="327">
        <v>384666.88</v>
      </c>
      <c r="J52" s="327">
        <v>256444.58</v>
      </c>
      <c r="K52" s="70">
        <v>180</v>
      </c>
      <c r="L52" s="186">
        <v>42095</v>
      </c>
      <c r="M52" s="416">
        <v>42369</v>
      </c>
    </row>
    <row r="53" spans="1:13" s="62" customFormat="1" ht="43.5" customHeight="1" x14ac:dyDescent="0.15">
      <c r="A53" s="67">
        <v>31</v>
      </c>
      <c r="B53" s="42" t="s">
        <v>30</v>
      </c>
      <c r="C53" s="41" t="s">
        <v>31</v>
      </c>
      <c r="D53" s="260" t="s">
        <v>199</v>
      </c>
      <c r="E53" s="72" t="s">
        <v>52</v>
      </c>
      <c r="F53" s="72" t="s">
        <v>52</v>
      </c>
      <c r="G53" s="337" t="s">
        <v>190</v>
      </c>
      <c r="H53" s="323">
        <v>5307309.46</v>
      </c>
      <c r="I53" s="325">
        <v>3715116.62</v>
      </c>
      <c r="J53" s="325">
        <v>1592192.84</v>
      </c>
      <c r="K53" s="70">
        <v>2675</v>
      </c>
      <c r="L53" s="186">
        <v>42095</v>
      </c>
      <c r="M53" s="416">
        <v>42369</v>
      </c>
    </row>
    <row r="54" spans="1:13" s="62" customFormat="1" ht="30.75" customHeight="1" thickBot="1" x14ac:dyDescent="0.2">
      <c r="A54" s="266">
        <v>32</v>
      </c>
      <c r="B54" s="267" t="s">
        <v>30</v>
      </c>
      <c r="C54" s="268" t="s">
        <v>31</v>
      </c>
      <c r="D54" s="266" t="s">
        <v>199</v>
      </c>
      <c r="E54" s="68" t="s">
        <v>109</v>
      </c>
      <c r="F54" s="68" t="s">
        <v>109</v>
      </c>
      <c r="G54" s="337" t="s">
        <v>213</v>
      </c>
      <c r="H54" s="323">
        <v>4083028.84</v>
      </c>
      <c r="I54" s="325">
        <v>2041514.42</v>
      </c>
      <c r="J54" s="325">
        <v>2041514.42</v>
      </c>
      <c r="K54" s="269">
        <v>8092</v>
      </c>
      <c r="L54" s="270">
        <v>42095</v>
      </c>
      <c r="M54" s="416">
        <v>42369</v>
      </c>
    </row>
    <row r="55" spans="1:13" s="62" customFormat="1" ht="13.5" customHeight="1" x14ac:dyDescent="0.15">
      <c r="A55" s="75"/>
      <c r="B55" s="76"/>
      <c r="C55" s="77"/>
      <c r="D55" s="75"/>
      <c r="E55" s="78"/>
      <c r="F55" s="79"/>
      <c r="G55" s="299" t="s">
        <v>66</v>
      </c>
      <c r="H55" s="329">
        <f>SUM(H50:H54)</f>
        <v>12358183.439999999</v>
      </c>
      <c r="I55" s="329">
        <f>SUM(I50:I54)</f>
        <v>7304664.7599999998</v>
      </c>
      <c r="J55" s="330">
        <f>SUM(J50:J54)</f>
        <v>5053518.68</v>
      </c>
      <c r="K55" s="226">
        <f>SUM(K50:K54)</f>
        <v>11615</v>
      </c>
      <c r="L55" s="80"/>
      <c r="M55" s="80"/>
    </row>
    <row r="56" spans="1:13" s="62" customFormat="1" ht="22.5" customHeight="1" x14ac:dyDescent="0.15">
      <c r="A56" s="81"/>
      <c r="B56" s="47"/>
      <c r="C56" s="46"/>
      <c r="D56" s="81"/>
      <c r="E56" s="82"/>
      <c r="F56" s="82"/>
      <c r="G56" s="85" t="s">
        <v>68</v>
      </c>
      <c r="H56" s="328">
        <v>209496</v>
      </c>
      <c r="I56" s="331">
        <v>0</v>
      </c>
      <c r="J56" s="332">
        <v>209496</v>
      </c>
      <c r="K56" s="349">
        <f>K55+K48+K38</f>
        <v>230051</v>
      </c>
      <c r="L56" s="84"/>
      <c r="M56" s="84"/>
    </row>
    <row r="57" spans="1:13" s="62" customFormat="1" ht="23.25" customHeight="1" x14ac:dyDescent="0.15">
      <c r="A57" s="81"/>
      <c r="B57" s="47"/>
      <c r="C57" s="46"/>
      <c r="D57" s="81"/>
      <c r="E57" s="82"/>
      <c r="F57" s="82"/>
      <c r="G57" s="85" t="s">
        <v>69</v>
      </c>
      <c r="H57" s="328">
        <v>82604.570000000007</v>
      </c>
      <c r="I57" s="331">
        <v>18999.05</v>
      </c>
      <c r="J57" s="332">
        <v>63605.52</v>
      </c>
      <c r="K57" s="83"/>
      <c r="L57" s="84"/>
      <c r="M57" s="84"/>
    </row>
    <row r="58" spans="1:13" s="62" customFormat="1" ht="21.75" customHeight="1" x14ac:dyDescent="0.15">
      <c r="A58" s="81"/>
      <c r="B58" s="47"/>
      <c r="C58" s="46"/>
      <c r="D58" s="81"/>
      <c r="E58" s="82"/>
      <c r="F58" s="82"/>
      <c r="G58" s="85" t="s">
        <v>161</v>
      </c>
      <c r="H58" s="328">
        <v>71301</v>
      </c>
      <c r="I58" s="331">
        <v>35650.5</v>
      </c>
      <c r="J58" s="332">
        <v>35650.5</v>
      </c>
      <c r="K58" s="83"/>
      <c r="L58" s="84"/>
      <c r="M58" s="84"/>
    </row>
    <row r="59" spans="1:13" ht="16.5" customHeight="1" thickBot="1" x14ac:dyDescent="0.2">
      <c r="G59" s="126" t="s">
        <v>70</v>
      </c>
      <c r="H59" s="320">
        <f>H58+H57+H56+H55+H48+H38</f>
        <v>88586796.519999996</v>
      </c>
      <c r="I59" s="320">
        <f>I58+I57+I56+I55+I48+I38</f>
        <v>51734505.030000001</v>
      </c>
      <c r="J59" s="321">
        <f>J58+J57+J56+J55+J48+J38</f>
        <v>36852291.489999995</v>
      </c>
      <c r="K59" s="87" t="e">
        <f>SUM(#REF!)</f>
        <v>#REF!</v>
      </c>
    </row>
    <row r="61" spans="1:13" x14ac:dyDescent="0.15">
      <c r="D61" s="89"/>
      <c r="G61" s="295"/>
      <c r="H61" s="197"/>
      <c r="I61" s="197"/>
      <c r="J61" s="197"/>
    </row>
    <row r="62" spans="1:13" x14ac:dyDescent="0.15">
      <c r="H62" s="198"/>
      <c r="I62" s="90"/>
      <c r="J62" s="258"/>
    </row>
    <row r="63" spans="1:13" x14ac:dyDescent="0.15">
      <c r="F63" s="334"/>
      <c r="G63" s="295"/>
      <c r="H63" s="198"/>
      <c r="I63" s="198"/>
      <c r="J63" s="335"/>
    </row>
    <row r="64" spans="1:13" x14ac:dyDescent="0.15">
      <c r="D64" s="89"/>
      <c r="H64" s="198"/>
      <c r="I64" s="198"/>
      <c r="J64" s="198"/>
    </row>
    <row r="65" spans="7:10" x14ac:dyDescent="0.15">
      <c r="H65" s="198"/>
      <c r="I65" s="198"/>
      <c r="J65" s="198"/>
    </row>
    <row r="66" spans="7:10" x14ac:dyDescent="0.15">
      <c r="G66" s="295"/>
      <c r="H66" s="197"/>
      <c r="I66" s="197"/>
      <c r="J66" s="197"/>
    </row>
    <row r="67" spans="7:10" x14ac:dyDescent="0.15">
      <c r="H67" s="197"/>
    </row>
    <row r="68" spans="7:10" x14ac:dyDescent="0.15">
      <c r="G68" s="295"/>
      <c r="H68" s="197">
        <f>H67-H66</f>
        <v>0</v>
      </c>
      <c r="I68" s="198"/>
      <c r="J68" s="198"/>
    </row>
    <row r="73" spans="7:10" x14ac:dyDescent="0.15">
      <c r="H73" s="258"/>
      <c r="I73" s="258"/>
      <c r="J73" s="258"/>
    </row>
    <row r="75" spans="7:10" x14ac:dyDescent="0.15">
      <c r="G75" s="89"/>
    </row>
  </sheetData>
  <mergeCells count="34">
    <mergeCell ref="A1:M1"/>
    <mergeCell ref="J2:M2"/>
    <mergeCell ref="A8:D8"/>
    <mergeCell ref="E8:G8"/>
    <mergeCell ref="J3:M3"/>
    <mergeCell ref="J7:M7"/>
    <mergeCell ref="L10:M10"/>
    <mergeCell ref="A9:G9"/>
    <mergeCell ref="A10:A11"/>
    <mergeCell ref="C10:C11"/>
    <mergeCell ref="D10:D11"/>
    <mergeCell ref="E10:E11"/>
    <mergeCell ref="F10:F11"/>
    <mergeCell ref="G10:G11"/>
    <mergeCell ref="H10:H11"/>
    <mergeCell ref="I10:I11"/>
    <mergeCell ref="J10:J11"/>
    <mergeCell ref="K10:K11"/>
    <mergeCell ref="A49:M49"/>
    <mergeCell ref="A12:D12"/>
    <mergeCell ref="A38:F38"/>
    <mergeCell ref="A39:M39"/>
    <mergeCell ref="A48:F48"/>
    <mergeCell ref="A31:A37"/>
    <mergeCell ref="B31:B37"/>
    <mergeCell ref="C31:C37"/>
    <mergeCell ref="D31:D37"/>
    <mergeCell ref="G31:G37"/>
    <mergeCell ref="H31:H37"/>
    <mergeCell ref="I31:I37"/>
    <mergeCell ref="J31:J37"/>
    <mergeCell ref="K31:K37"/>
    <mergeCell ref="L31:L37"/>
    <mergeCell ref="M31:M37"/>
  </mergeCells>
  <printOptions horizontalCentered="1"/>
  <pageMargins left="0.59055118110236227" right="0.59055118110236227" top="0.59055118110236227" bottom="0.59055118110236227" header="0" footer="0"/>
  <pageSetup scale="70" orientation="landscape" r:id="rId1"/>
  <headerFooter>
    <oddFooter xml:space="preserve">&amp;LJUNTA DE GOBIERNO&amp;CPágina &amp;P de &amp;N&amp;R12 DE MAYO DE 2016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66"/>
  <sheetViews>
    <sheetView topLeftCell="A52" workbookViewId="0">
      <selection activeCell="J57" sqref="J57"/>
    </sheetView>
  </sheetViews>
  <sheetFormatPr baseColWidth="10" defaultRowHeight="10.5" x14ac:dyDescent="0.15"/>
  <cols>
    <col min="1" max="1" width="4.7109375" style="107" customWidth="1"/>
    <col min="2" max="2" width="13.7109375" style="124" customWidth="1"/>
    <col min="3" max="3" width="11.7109375" style="107" customWidth="1"/>
    <col min="4" max="6" width="13.7109375" style="107" customWidth="1"/>
    <col min="7" max="7" width="31.7109375" style="107" customWidth="1"/>
    <col min="8" max="10" width="15.7109375" style="125" customWidth="1"/>
    <col min="11" max="11" width="13.7109375" style="125" customWidth="1"/>
    <col min="12" max="13" width="7.7109375" style="125" customWidth="1"/>
    <col min="14" max="14" width="2.28515625" style="107" customWidth="1"/>
    <col min="15" max="19" width="0" style="107" hidden="1" customWidth="1"/>
    <col min="20" max="16384" width="11.42578125" style="107"/>
  </cols>
  <sheetData>
    <row r="1" spans="1:13" s="96" customFormat="1" ht="15" x14ac:dyDescent="0.2">
      <c r="A1" s="91"/>
      <c r="B1" s="92"/>
      <c r="C1" s="91"/>
      <c r="D1" s="91"/>
      <c r="E1" s="93"/>
      <c r="F1" s="93"/>
      <c r="G1" s="93"/>
      <c r="H1" s="92"/>
      <c r="I1" s="92"/>
      <c r="J1" s="94"/>
      <c r="K1" s="94"/>
      <c r="L1" s="94"/>
      <c r="M1" s="95"/>
    </row>
    <row r="2" spans="1:13" s="96" customFormat="1" ht="15" x14ac:dyDescent="0.2">
      <c r="A2" s="91"/>
      <c r="B2" s="92"/>
      <c r="C2" s="91"/>
      <c r="D2" s="91"/>
      <c r="E2" s="93"/>
      <c r="F2" s="93"/>
      <c r="G2" s="93"/>
      <c r="H2" s="92"/>
      <c r="I2" s="92"/>
      <c r="J2" s="192"/>
      <c r="K2" s="192"/>
      <c r="L2" s="192"/>
      <c r="M2" s="192"/>
    </row>
    <row r="3" spans="1:13" s="96" customFormat="1" ht="15" x14ac:dyDescent="0.15">
      <c r="A3" s="91"/>
      <c r="B3" s="92"/>
      <c r="C3" s="91"/>
      <c r="D3" s="97"/>
      <c r="E3" s="97"/>
      <c r="F3" s="97"/>
      <c r="G3" s="97"/>
      <c r="H3" s="98"/>
      <c r="I3" s="98"/>
      <c r="J3" s="471" t="s">
        <v>11</v>
      </c>
      <c r="K3" s="471"/>
      <c r="L3" s="471"/>
      <c r="M3" s="471"/>
    </row>
    <row r="4" spans="1:13" s="96" customFormat="1" ht="12" customHeight="1" x14ac:dyDescent="0.15">
      <c r="A4" s="91"/>
      <c r="B4" s="92"/>
      <c r="C4" s="91"/>
      <c r="D4" s="91"/>
      <c r="E4" s="91"/>
      <c r="F4" s="93"/>
      <c r="G4" s="93"/>
      <c r="H4" s="94"/>
      <c r="I4" s="94"/>
      <c r="J4" s="94"/>
      <c r="K4" s="33"/>
      <c r="L4" s="33"/>
      <c r="M4" s="55" t="s">
        <v>12</v>
      </c>
    </row>
    <row r="5" spans="1:13" s="96" customFormat="1" ht="12.75" x14ac:dyDescent="0.15">
      <c r="A5" s="91"/>
      <c r="B5" s="92"/>
      <c r="C5" s="91"/>
      <c r="D5" s="91"/>
      <c r="E5" s="91"/>
      <c r="F5" s="93"/>
      <c r="G5" s="93"/>
      <c r="H5" s="92"/>
      <c r="I5" s="92"/>
      <c r="J5" s="99"/>
      <c r="K5" s="100"/>
      <c r="L5" s="101"/>
      <c r="M5" s="101"/>
    </row>
    <row r="6" spans="1:13" s="96" customFormat="1" ht="12.75" x14ac:dyDescent="0.15">
      <c r="A6" s="91"/>
      <c r="B6" s="92"/>
      <c r="C6" s="91"/>
      <c r="D6" s="91"/>
      <c r="E6" s="91"/>
      <c r="F6" s="93"/>
      <c r="G6" s="93"/>
      <c r="H6" s="92"/>
      <c r="I6" s="92"/>
      <c r="J6" s="99"/>
      <c r="K6" s="100"/>
      <c r="L6" s="101"/>
      <c r="M6" s="101"/>
    </row>
    <row r="7" spans="1:13" s="96" customFormat="1" ht="14.25" x14ac:dyDescent="0.15">
      <c r="A7" s="487" t="s">
        <v>13</v>
      </c>
      <c r="B7" s="487"/>
      <c r="C7" s="487"/>
      <c r="D7" s="487"/>
      <c r="E7" s="487"/>
      <c r="F7" s="487"/>
      <c r="G7" s="91"/>
      <c r="H7" s="94"/>
      <c r="I7" s="94"/>
      <c r="J7" s="471" t="s">
        <v>14</v>
      </c>
      <c r="K7" s="471"/>
      <c r="L7" s="471"/>
      <c r="M7" s="471"/>
    </row>
    <row r="8" spans="1:13" s="96" customFormat="1" ht="14.25" x14ac:dyDescent="0.2">
      <c r="A8" s="488" t="s">
        <v>137</v>
      </c>
      <c r="B8" s="488"/>
      <c r="C8" s="488"/>
      <c r="D8" s="488"/>
      <c r="E8" s="488"/>
      <c r="F8" s="488"/>
      <c r="G8" s="488"/>
      <c r="H8" s="102"/>
      <c r="I8" s="102"/>
      <c r="J8" s="102"/>
      <c r="K8" s="103"/>
      <c r="L8" s="103"/>
      <c r="M8" s="55" t="s">
        <v>15</v>
      </c>
    </row>
    <row r="9" spans="1:13" ht="15" x14ac:dyDescent="0.15">
      <c r="A9" s="485"/>
      <c r="B9" s="485"/>
      <c r="C9" s="485"/>
      <c r="D9" s="485"/>
      <c r="E9" s="485"/>
      <c r="F9" s="485"/>
      <c r="G9" s="485"/>
      <c r="H9" s="104"/>
      <c r="I9" s="104"/>
      <c r="J9" s="105"/>
      <c r="K9" s="105"/>
      <c r="L9" s="105"/>
      <c r="M9" s="106"/>
    </row>
    <row r="10" spans="1:13" s="108" customFormat="1" ht="20.25" customHeight="1" x14ac:dyDescent="0.15">
      <c r="A10" s="467" t="s">
        <v>16</v>
      </c>
      <c r="B10" s="39" t="s">
        <v>17</v>
      </c>
      <c r="C10" s="466" t="s">
        <v>18</v>
      </c>
      <c r="D10" s="466" t="s">
        <v>19</v>
      </c>
      <c r="E10" s="466" t="s">
        <v>20</v>
      </c>
      <c r="F10" s="466" t="s">
        <v>21</v>
      </c>
      <c r="G10" s="466" t="s">
        <v>22</v>
      </c>
      <c r="H10" s="467" t="s">
        <v>71</v>
      </c>
      <c r="I10" s="466" t="s">
        <v>36</v>
      </c>
      <c r="J10" s="466" t="s">
        <v>37</v>
      </c>
      <c r="K10" s="466" t="s">
        <v>25</v>
      </c>
      <c r="L10" s="466" t="s">
        <v>26</v>
      </c>
      <c r="M10" s="466"/>
    </row>
    <row r="11" spans="1:13" s="108" customFormat="1" ht="16.5" customHeight="1" x14ac:dyDescent="0.15">
      <c r="A11" s="486"/>
      <c r="B11" s="109" t="s">
        <v>27</v>
      </c>
      <c r="C11" s="467"/>
      <c r="D11" s="467"/>
      <c r="E11" s="467"/>
      <c r="F11" s="467"/>
      <c r="G11" s="467"/>
      <c r="H11" s="486"/>
      <c r="I11" s="467"/>
      <c r="J11" s="467"/>
      <c r="K11" s="467"/>
      <c r="L11" s="109" t="s">
        <v>28</v>
      </c>
      <c r="M11" s="109" t="s">
        <v>29</v>
      </c>
    </row>
    <row r="12" spans="1:13" s="108" customFormat="1" ht="14.25" customHeight="1" x14ac:dyDescent="0.15">
      <c r="A12" s="483" t="s">
        <v>38</v>
      </c>
      <c r="B12" s="483"/>
      <c r="C12" s="483"/>
      <c r="D12" s="483"/>
      <c r="E12" s="483"/>
      <c r="F12" s="483"/>
      <c r="G12" s="483"/>
      <c r="H12" s="483"/>
      <c r="I12" s="483"/>
      <c r="J12" s="483"/>
      <c r="K12" s="483"/>
      <c r="L12" s="483"/>
      <c r="M12" s="483"/>
    </row>
    <row r="13" spans="1:13" s="108" customFormat="1" ht="14.25" customHeight="1" x14ac:dyDescent="0.15">
      <c r="A13" s="472">
        <v>1</v>
      </c>
      <c r="B13" s="473" t="s">
        <v>30</v>
      </c>
      <c r="C13" s="474" t="s">
        <v>31</v>
      </c>
      <c r="D13" s="475" t="s">
        <v>200</v>
      </c>
      <c r="E13" s="472" t="s">
        <v>47</v>
      </c>
      <c r="F13" s="276" t="s">
        <v>85</v>
      </c>
      <c r="G13" s="477" t="s">
        <v>229</v>
      </c>
      <c r="H13" s="476">
        <v>312763.77</v>
      </c>
      <c r="I13" s="481">
        <f>H13*0.7</f>
        <v>218934.639</v>
      </c>
      <c r="J13" s="481">
        <f>H13*0.3</f>
        <v>93829.131000000008</v>
      </c>
      <c r="K13" s="114">
        <v>623</v>
      </c>
      <c r="L13" s="459">
        <v>41956</v>
      </c>
      <c r="M13" s="459">
        <v>42015</v>
      </c>
    </row>
    <row r="14" spans="1:13" s="108" customFormat="1" ht="14.25" customHeight="1" x14ac:dyDescent="0.15">
      <c r="A14" s="472"/>
      <c r="B14" s="473"/>
      <c r="C14" s="474"/>
      <c r="D14" s="475"/>
      <c r="E14" s="472"/>
      <c r="F14" s="276" t="s">
        <v>86</v>
      </c>
      <c r="G14" s="477"/>
      <c r="H14" s="476"/>
      <c r="I14" s="481"/>
      <c r="J14" s="481"/>
      <c r="K14" s="114">
        <v>444</v>
      </c>
      <c r="L14" s="460"/>
      <c r="M14" s="460"/>
    </row>
    <row r="15" spans="1:13" s="108" customFormat="1" ht="14.25" customHeight="1" x14ac:dyDescent="0.15">
      <c r="A15" s="472"/>
      <c r="B15" s="473"/>
      <c r="C15" s="474"/>
      <c r="D15" s="475"/>
      <c r="E15" s="472"/>
      <c r="F15" s="276" t="s">
        <v>87</v>
      </c>
      <c r="G15" s="477"/>
      <c r="H15" s="476"/>
      <c r="I15" s="481"/>
      <c r="J15" s="481"/>
      <c r="K15" s="114">
        <v>288</v>
      </c>
      <c r="L15" s="461"/>
      <c r="M15" s="461"/>
    </row>
    <row r="16" spans="1:13" s="108" customFormat="1" ht="51" customHeight="1" x14ac:dyDescent="0.15">
      <c r="A16" s="276">
        <v>2</v>
      </c>
      <c r="B16" s="273" t="s">
        <v>30</v>
      </c>
      <c r="C16" s="277" t="s">
        <v>31</v>
      </c>
      <c r="D16" s="271" t="s">
        <v>200</v>
      </c>
      <c r="E16" s="276" t="s">
        <v>214</v>
      </c>
      <c r="F16" s="276" t="s">
        <v>215</v>
      </c>
      <c r="G16" s="69" t="s">
        <v>230</v>
      </c>
      <c r="H16" s="275">
        <v>222484.5</v>
      </c>
      <c r="I16" s="278">
        <f>H16*0.36</f>
        <v>80094.42</v>
      </c>
      <c r="J16" s="278">
        <f>H16*0.64</f>
        <v>142390.08000000002</v>
      </c>
      <c r="K16" s="114">
        <v>700</v>
      </c>
      <c r="L16" s="333">
        <v>41946</v>
      </c>
      <c r="M16" s="333">
        <v>42006</v>
      </c>
    </row>
    <row r="17" spans="1:13" s="108" customFormat="1" ht="51" customHeight="1" x14ac:dyDescent="0.15">
      <c r="A17" s="276">
        <v>3</v>
      </c>
      <c r="B17" s="273" t="s">
        <v>30</v>
      </c>
      <c r="C17" s="277" t="s">
        <v>31</v>
      </c>
      <c r="D17" s="271" t="s">
        <v>200</v>
      </c>
      <c r="E17" s="276" t="s">
        <v>43</v>
      </c>
      <c r="F17" s="276" t="s">
        <v>216</v>
      </c>
      <c r="G17" s="69" t="s">
        <v>230</v>
      </c>
      <c r="H17" s="275">
        <v>96968.960000000006</v>
      </c>
      <c r="I17" s="278">
        <f>H17*0.7</f>
        <v>67878.271999999997</v>
      </c>
      <c r="J17" s="278">
        <f>H17*0.3</f>
        <v>29090.688000000002</v>
      </c>
      <c r="K17" s="418">
        <v>1000</v>
      </c>
      <c r="L17" s="333">
        <v>41953</v>
      </c>
      <c r="M17" s="333">
        <v>42094</v>
      </c>
    </row>
    <row r="18" spans="1:13" s="108" customFormat="1" ht="60.75" customHeight="1" x14ac:dyDescent="0.15">
      <c r="A18" s="276">
        <v>4</v>
      </c>
      <c r="B18" s="273" t="s">
        <v>30</v>
      </c>
      <c r="C18" s="277" t="s">
        <v>31</v>
      </c>
      <c r="D18" s="271" t="s">
        <v>200</v>
      </c>
      <c r="E18" s="276" t="s">
        <v>72</v>
      </c>
      <c r="F18" s="276" t="s">
        <v>72</v>
      </c>
      <c r="G18" s="69" t="s">
        <v>231</v>
      </c>
      <c r="H18" s="275">
        <v>527090.85</v>
      </c>
      <c r="I18" s="278">
        <f>H18*0.7</f>
        <v>368963.59499999997</v>
      </c>
      <c r="J18" s="278">
        <f>H18*0.3</f>
        <v>158127.25499999998</v>
      </c>
      <c r="K18" s="418">
        <v>600</v>
      </c>
      <c r="L18" s="333">
        <v>41964</v>
      </c>
      <c r="M18" s="333">
        <v>42094</v>
      </c>
    </row>
    <row r="19" spans="1:13" s="108" customFormat="1" ht="33" customHeight="1" x14ac:dyDescent="0.15">
      <c r="A19" s="472">
        <v>5</v>
      </c>
      <c r="B19" s="473" t="s">
        <v>30</v>
      </c>
      <c r="C19" s="474" t="s">
        <v>31</v>
      </c>
      <c r="D19" s="475" t="s">
        <v>200</v>
      </c>
      <c r="E19" s="472" t="s">
        <v>43</v>
      </c>
      <c r="F19" s="276" t="s">
        <v>217</v>
      </c>
      <c r="G19" s="477" t="s">
        <v>232</v>
      </c>
      <c r="H19" s="476">
        <v>110206.89</v>
      </c>
      <c r="I19" s="481">
        <f>H19*0.55</f>
        <v>60613.789500000006</v>
      </c>
      <c r="J19" s="481">
        <f>H19*0.45</f>
        <v>49593.1005</v>
      </c>
      <c r="K19" s="114">
        <v>962</v>
      </c>
      <c r="L19" s="459">
        <v>41977</v>
      </c>
      <c r="M19" s="459">
        <v>42063</v>
      </c>
    </row>
    <row r="20" spans="1:13" s="108" customFormat="1" ht="21.75" customHeight="1" x14ac:dyDescent="0.15">
      <c r="A20" s="472"/>
      <c r="B20" s="473"/>
      <c r="C20" s="474"/>
      <c r="D20" s="475"/>
      <c r="E20" s="472"/>
      <c r="F20" s="276" t="s">
        <v>218</v>
      </c>
      <c r="G20" s="477"/>
      <c r="H20" s="476"/>
      <c r="I20" s="481"/>
      <c r="J20" s="481"/>
      <c r="K20" s="114">
        <v>239</v>
      </c>
      <c r="L20" s="461"/>
      <c r="M20" s="461"/>
    </row>
    <row r="21" spans="1:13" s="108" customFormat="1" ht="49.5" customHeight="1" x14ac:dyDescent="0.15">
      <c r="A21" s="276">
        <v>6</v>
      </c>
      <c r="B21" s="273" t="s">
        <v>30</v>
      </c>
      <c r="C21" s="277" t="s">
        <v>31</v>
      </c>
      <c r="D21" s="271" t="s">
        <v>200</v>
      </c>
      <c r="E21" s="276" t="s">
        <v>94</v>
      </c>
      <c r="F21" s="276" t="s">
        <v>95</v>
      </c>
      <c r="G21" s="69" t="s">
        <v>233</v>
      </c>
      <c r="H21" s="275">
        <v>59614.95</v>
      </c>
      <c r="I21" s="278">
        <f>H21*0.5</f>
        <v>29807.474999999999</v>
      </c>
      <c r="J21" s="278">
        <f>H21*0.5</f>
        <v>29807.474999999999</v>
      </c>
      <c r="K21" s="114">
        <v>383</v>
      </c>
      <c r="L21" s="333">
        <v>41900</v>
      </c>
      <c r="M21" s="333">
        <v>42006</v>
      </c>
    </row>
    <row r="22" spans="1:13" s="108" customFormat="1" ht="60" customHeight="1" x14ac:dyDescent="0.15">
      <c r="A22" s="276">
        <v>7</v>
      </c>
      <c r="B22" s="273" t="s">
        <v>30</v>
      </c>
      <c r="C22" s="277" t="s">
        <v>31</v>
      </c>
      <c r="D22" s="271" t="s">
        <v>200</v>
      </c>
      <c r="E22" s="276" t="s">
        <v>72</v>
      </c>
      <c r="F22" s="276" t="s">
        <v>72</v>
      </c>
      <c r="G22" s="69" t="s">
        <v>234</v>
      </c>
      <c r="H22" s="275">
        <v>1059959.22</v>
      </c>
      <c r="I22" s="278">
        <f>H22*0.7</f>
        <v>741971.45399999991</v>
      </c>
      <c r="J22" s="278">
        <f>H22*0.3</f>
        <v>317987.766</v>
      </c>
      <c r="K22" s="114">
        <v>1016</v>
      </c>
      <c r="L22" s="272">
        <v>42129</v>
      </c>
      <c r="M22" s="272">
        <v>42249</v>
      </c>
    </row>
    <row r="23" spans="1:13" s="108" customFormat="1" ht="23.25" customHeight="1" x14ac:dyDescent="0.15">
      <c r="A23" s="472">
        <v>8</v>
      </c>
      <c r="B23" s="473" t="s">
        <v>30</v>
      </c>
      <c r="C23" s="474" t="s">
        <v>31</v>
      </c>
      <c r="D23" s="475" t="s">
        <v>200</v>
      </c>
      <c r="E23" s="472" t="s">
        <v>40</v>
      </c>
      <c r="F23" s="276" t="s">
        <v>73</v>
      </c>
      <c r="G23" s="484" t="s">
        <v>74</v>
      </c>
      <c r="H23" s="476">
        <v>4634693.09</v>
      </c>
      <c r="I23" s="481">
        <f>H23*0.7</f>
        <v>3244285.1629999997</v>
      </c>
      <c r="J23" s="481">
        <f>H23*0.3</f>
        <v>1390407.9269999999</v>
      </c>
      <c r="K23" s="276">
        <v>44</v>
      </c>
      <c r="L23" s="482">
        <v>42129</v>
      </c>
      <c r="M23" s="482">
        <v>42249</v>
      </c>
    </row>
    <row r="24" spans="1:13" s="108" customFormat="1" ht="22.5" customHeight="1" x14ac:dyDescent="0.15">
      <c r="A24" s="472"/>
      <c r="B24" s="473"/>
      <c r="C24" s="474"/>
      <c r="D24" s="475"/>
      <c r="E24" s="472"/>
      <c r="F24" s="276" t="s">
        <v>75</v>
      </c>
      <c r="G24" s="484"/>
      <c r="H24" s="476"/>
      <c r="I24" s="481"/>
      <c r="J24" s="481"/>
      <c r="K24" s="276">
        <v>98</v>
      </c>
      <c r="L24" s="482"/>
      <c r="M24" s="482"/>
    </row>
    <row r="25" spans="1:13" s="108" customFormat="1" ht="17.25" customHeight="1" x14ac:dyDescent="0.15">
      <c r="A25" s="472"/>
      <c r="B25" s="473"/>
      <c r="C25" s="474"/>
      <c r="D25" s="475"/>
      <c r="E25" s="472"/>
      <c r="F25" s="276" t="s">
        <v>76</v>
      </c>
      <c r="G25" s="484"/>
      <c r="H25" s="476"/>
      <c r="I25" s="481"/>
      <c r="J25" s="481"/>
      <c r="K25" s="276">
        <v>40</v>
      </c>
      <c r="L25" s="482"/>
      <c r="M25" s="482"/>
    </row>
    <row r="26" spans="1:13" s="108" customFormat="1" ht="15.75" customHeight="1" x14ac:dyDescent="0.15">
      <c r="A26" s="472"/>
      <c r="B26" s="473"/>
      <c r="C26" s="474"/>
      <c r="D26" s="475"/>
      <c r="E26" s="472"/>
      <c r="F26" s="276" t="s">
        <v>77</v>
      </c>
      <c r="G26" s="484"/>
      <c r="H26" s="476"/>
      <c r="I26" s="481"/>
      <c r="J26" s="481"/>
      <c r="K26" s="276">
        <v>80</v>
      </c>
      <c r="L26" s="482"/>
      <c r="M26" s="482"/>
    </row>
    <row r="27" spans="1:13" s="108" customFormat="1" ht="15.75" customHeight="1" x14ac:dyDescent="0.15">
      <c r="A27" s="472"/>
      <c r="B27" s="473"/>
      <c r="C27" s="474"/>
      <c r="D27" s="475"/>
      <c r="E27" s="472"/>
      <c r="F27" s="276" t="s">
        <v>78</v>
      </c>
      <c r="G27" s="484"/>
      <c r="H27" s="476"/>
      <c r="I27" s="481"/>
      <c r="J27" s="481"/>
      <c r="K27" s="276">
        <v>212</v>
      </c>
      <c r="L27" s="482"/>
      <c r="M27" s="482"/>
    </row>
    <row r="28" spans="1:13" s="108" customFormat="1" ht="57.75" customHeight="1" x14ac:dyDescent="0.15">
      <c r="A28" s="276">
        <v>9</v>
      </c>
      <c r="B28" s="273" t="s">
        <v>30</v>
      </c>
      <c r="C28" s="277" t="s">
        <v>31</v>
      </c>
      <c r="D28" s="271" t="s">
        <v>200</v>
      </c>
      <c r="E28" s="276" t="s">
        <v>79</v>
      </c>
      <c r="F28" s="276" t="s">
        <v>79</v>
      </c>
      <c r="G28" s="274" t="s">
        <v>80</v>
      </c>
      <c r="H28" s="275">
        <v>6864113.2699999996</v>
      </c>
      <c r="I28" s="278">
        <f>H28*0.7</f>
        <v>4804879.2889999989</v>
      </c>
      <c r="J28" s="278">
        <f>H28*0.3</f>
        <v>2059233.9809999997</v>
      </c>
      <c r="K28" s="217">
        <v>710</v>
      </c>
      <c r="L28" s="272">
        <v>42129</v>
      </c>
      <c r="M28" s="272">
        <v>42249</v>
      </c>
    </row>
    <row r="29" spans="1:13" s="108" customFormat="1" ht="31.5" customHeight="1" x14ac:dyDescent="0.15">
      <c r="A29" s="472">
        <v>10</v>
      </c>
      <c r="B29" s="473" t="s">
        <v>30</v>
      </c>
      <c r="C29" s="474" t="s">
        <v>31</v>
      </c>
      <c r="D29" s="475" t="s">
        <v>200</v>
      </c>
      <c r="E29" s="472" t="s">
        <v>81</v>
      </c>
      <c r="F29" s="276" t="s">
        <v>82</v>
      </c>
      <c r="G29" s="477" t="s">
        <v>83</v>
      </c>
      <c r="H29" s="476">
        <v>2769703.69</v>
      </c>
      <c r="I29" s="481">
        <f>H29*0.8</f>
        <v>2215762.952</v>
      </c>
      <c r="J29" s="481">
        <f>H29*0.2</f>
        <v>553940.73800000001</v>
      </c>
      <c r="K29" s="276">
        <v>683</v>
      </c>
      <c r="L29" s="459">
        <v>42131</v>
      </c>
      <c r="M29" s="459">
        <v>42251</v>
      </c>
    </row>
    <row r="30" spans="1:13" s="108" customFormat="1" ht="33.75" customHeight="1" x14ac:dyDescent="0.15">
      <c r="A30" s="472"/>
      <c r="B30" s="473"/>
      <c r="C30" s="474"/>
      <c r="D30" s="475"/>
      <c r="E30" s="472"/>
      <c r="F30" s="294" t="s">
        <v>212</v>
      </c>
      <c r="G30" s="477"/>
      <c r="H30" s="476"/>
      <c r="I30" s="481"/>
      <c r="J30" s="481"/>
      <c r="K30" s="276">
        <v>462</v>
      </c>
      <c r="L30" s="461"/>
      <c r="M30" s="461"/>
    </row>
    <row r="31" spans="1:13" s="108" customFormat="1" ht="51.75" customHeight="1" x14ac:dyDescent="0.15">
      <c r="A31" s="276">
        <v>11</v>
      </c>
      <c r="B31" s="273" t="s">
        <v>30</v>
      </c>
      <c r="C31" s="277" t="s">
        <v>31</v>
      </c>
      <c r="D31" s="271" t="s">
        <v>200</v>
      </c>
      <c r="E31" s="276" t="s">
        <v>106</v>
      </c>
      <c r="F31" s="276" t="s">
        <v>219</v>
      </c>
      <c r="G31" s="297" t="s">
        <v>254</v>
      </c>
      <c r="H31" s="293">
        <v>1976631.08</v>
      </c>
      <c r="I31" s="278">
        <f>H31*0.7</f>
        <v>1383641.7560000001</v>
      </c>
      <c r="J31" s="417">
        <f>H31*0.3</f>
        <v>592989.32400000002</v>
      </c>
      <c r="K31" s="276">
        <v>60</v>
      </c>
      <c r="L31" s="272">
        <v>42226</v>
      </c>
      <c r="M31" s="272">
        <v>42355</v>
      </c>
    </row>
    <row r="32" spans="1:13" s="108" customFormat="1" ht="66.75" customHeight="1" x14ac:dyDescent="0.15">
      <c r="A32" s="276">
        <v>12</v>
      </c>
      <c r="B32" s="273" t="s">
        <v>30</v>
      </c>
      <c r="C32" s="277" t="s">
        <v>31</v>
      </c>
      <c r="D32" s="271" t="s">
        <v>200</v>
      </c>
      <c r="E32" s="276" t="s">
        <v>220</v>
      </c>
      <c r="F32" s="276" t="s">
        <v>221</v>
      </c>
      <c r="G32" s="297" t="s">
        <v>274</v>
      </c>
      <c r="H32" s="293">
        <v>934948.31</v>
      </c>
      <c r="I32" s="278">
        <f>H32*0.5</f>
        <v>467474.15500000003</v>
      </c>
      <c r="J32" s="278">
        <f>H32*0.5</f>
        <v>467474.15500000003</v>
      </c>
      <c r="K32" s="276">
        <v>141</v>
      </c>
      <c r="L32" s="272">
        <v>42226</v>
      </c>
      <c r="M32" s="272">
        <v>42315</v>
      </c>
    </row>
    <row r="33" spans="1:21" s="108" customFormat="1" ht="48.75" customHeight="1" x14ac:dyDescent="0.15">
      <c r="A33" s="110">
        <v>13</v>
      </c>
      <c r="B33" s="42" t="s">
        <v>30</v>
      </c>
      <c r="C33" s="111" t="s">
        <v>31</v>
      </c>
      <c r="D33" s="215" t="s">
        <v>200</v>
      </c>
      <c r="E33" s="110" t="s">
        <v>84</v>
      </c>
      <c r="F33" s="110" t="s">
        <v>84</v>
      </c>
      <c r="G33" s="342" t="s">
        <v>278</v>
      </c>
      <c r="H33" s="112">
        <v>436806.01</v>
      </c>
      <c r="I33" s="113">
        <f>H33*0.7</f>
        <v>305764.20699999999</v>
      </c>
      <c r="J33" s="113">
        <f>H33*0.3</f>
        <v>131041.803</v>
      </c>
      <c r="K33" s="116">
        <v>300</v>
      </c>
      <c r="L33" s="187">
        <v>42131</v>
      </c>
      <c r="M33" s="187">
        <v>42251</v>
      </c>
    </row>
    <row r="34" spans="1:21" s="108" customFormat="1" ht="25.5" customHeight="1" x14ac:dyDescent="0.15">
      <c r="A34" s="472">
        <v>14</v>
      </c>
      <c r="B34" s="473" t="s">
        <v>30</v>
      </c>
      <c r="C34" s="474" t="s">
        <v>31</v>
      </c>
      <c r="D34" s="475" t="s">
        <v>200</v>
      </c>
      <c r="E34" s="472" t="s">
        <v>47</v>
      </c>
      <c r="F34" s="189" t="s">
        <v>85</v>
      </c>
      <c r="G34" s="477" t="s">
        <v>153</v>
      </c>
      <c r="H34" s="476">
        <v>1847447.31</v>
      </c>
      <c r="I34" s="481">
        <f>H34*0.8</f>
        <v>1477957.8480000002</v>
      </c>
      <c r="J34" s="481">
        <f>H34*0.2</f>
        <v>369489.46200000006</v>
      </c>
      <c r="K34" s="114">
        <v>623</v>
      </c>
      <c r="L34" s="482">
        <v>42131</v>
      </c>
      <c r="M34" s="482">
        <v>42251</v>
      </c>
    </row>
    <row r="35" spans="1:21" s="108" customFormat="1" ht="24" customHeight="1" x14ac:dyDescent="0.15">
      <c r="A35" s="472"/>
      <c r="B35" s="473"/>
      <c r="C35" s="474"/>
      <c r="D35" s="475"/>
      <c r="E35" s="472"/>
      <c r="F35" s="189" t="s">
        <v>86</v>
      </c>
      <c r="G35" s="477"/>
      <c r="H35" s="476"/>
      <c r="I35" s="481"/>
      <c r="J35" s="481"/>
      <c r="K35" s="114">
        <v>444</v>
      </c>
      <c r="L35" s="482"/>
      <c r="M35" s="482"/>
    </row>
    <row r="36" spans="1:21" s="108" customFormat="1" ht="25.5" customHeight="1" x14ac:dyDescent="0.15">
      <c r="A36" s="472"/>
      <c r="B36" s="473"/>
      <c r="C36" s="474"/>
      <c r="D36" s="475"/>
      <c r="E36" s="472"/>
      <c r="F36" s="189" t="s">
        <v>87</v>
      </c>
      <c r="G36" s="477"/>
      <c r="H36" s="476"/>
      <c r="I36" s="481"/>
      <c r="J36" s="481"/>
      <c r="K36" s="114">
        <v>288</v>
      </c>
      <c r="L36" s="482"/>
      <c r="M36" s="482"/>
    </row>
    <row r="37" spans="1:21" s="108" customFormat="1" ht="33.75" customHeight="1" x14ac:dyDescent="0.15">
      <c r="A37" s="276">
        <v>15</v>
      </c>
      <c r="B37" s="214" t="s">
        <v>30</v>
      </c>
      <c r="C37" s="111" t="s">
        <v>31</v>
      </c>
      <c r="D37" s="67" t="s">
        <v>200</v>
      </c>
      <c r="E37" s="110" t="s">
        <v>88</v>
      </c>
      <c r="F37" s="110" t="s">
        <v>89</v>
      </c>
      <c r="G37" s="115" t="s">
        <v>90</v>
      </c>
      <c r="H37" s="117">
        <v>2444014.83</v>
      </c>
      <c r="I37" s="118">
        <f>H37*0.8</f>
        <v>1955211.8640000001</v>
      </c>
      <c r="J37" s="118">
        <f>H37*0.2</f>
        <v>488802.96600000001</v>
      </c>
      <c r="K37" s="110">
        <v>253</v>
      </c>
      <c r="L37" s="119">
        <v>42131</v>
      </c>
      <c r="M37" s="119">
        <v>42369</v>
      </c>
    </row>
    <row r="38" spans="1:21" s="108" customFormat="1" ht="69.75" customHeight="1" x14ac:dyDescent="0.15">
      <c r="A38" s="276">
        <v>16</v>
      </c>
      <c r="B38" s="214" t="s">
        <v>30</v>
      </c>
      <c r="C38" s="111" t="s">
        <v>31</v>
      </c>
      <c r="D38" s="260" t="s">
        <v>200</v>
      </c>
      <c r="E38" s="110" t="s">
        <v>88</v>
      </c>
      <c r="F38" s="110" t="s">
        <v>91</v>
      </c>
      <c r="G38" s="342" t="s">
        <v>238</v>
      </c>
      <c r="H38" s="117">
        <v>2727495.58</v>
      </c>
      <c r="I38" s="118">
        <f>H38*0.8</f>
        <v>2181996.4640000002</v>
      </c>
      <c r="J38" s="118">
        <f>H38*0.2</f>
        <v>545499.11600000004</v>
      </c>
      <c r="K38" s="110">
        <v>172</v>
      </c>
      <c r="L38" s="119">
        <v>42131</v>
      </c>
      <c r="M38" s="119">
        <v>42251</v>
      </c>
    </row>
    <row r="39" spans="1:21" s="108" customFormat="1" ht="25.5" customHeight="1" x14ac:dyDescent="0.15">
      <c r="A39" s="472">
        <v>17</v>
      </c>
      <c r="B39" s="473" t="s">
        <v>30</v>
      </c>
      <c r="C39" s="474" t="s">
        <v>31</v>
      </c>
      <c r="D39" s="438" t="s">
        <v>200</v>
      </c>
      <c r="E39" s="472" t="s">
        <v>88</v>
      </c>
      <c r="F39" s="219" t="s">
        <v>92</v>
      </c>
      <c r="G39" s="477" t="s">
        <v>93</v>
      </c>
      <c r="H39" s="476">
        <v>2159786.04</v>
      </c>
      <c r="I39" s="481">
        <f>H39*0.8</f>
        <v>1727828.8320000002</v>
      </c>
      <c r="J39" s="481">
        <f>H39*0.2</f>
        <v>431957.20800000004</v>
      </c>
      <c r="K39" s="219">
        <v>383</v>
      </c>
      <c r="L39" s="482">
        <v>42131</v>
      </c>
      <c r="M39" s="482">
        <v>42251</v>
      </c>
    </row>
    <row r="40" spans="1:21" s="108" customFormat="1" ht="30" customHeight="1" x14ac:dyDescent="0.15">
      <c r="A40" s="472"/>
      <c r="B40" s="473"/>
      <c r="C40" s="474"/>
      <c r="D40" s="440"/>
      <c r="E40" s="472"/>
      <c r="F40" s="219" t="s">
        <v>162</v>
      </c>
      <c r="G40" s="477"/>
      <c r="H40" s="476"/>
      <c r="I40" s="481"/>
      <c r="J40" s="481"/>
      <c r="K40" s="219">
        <v>67</v>
      </c>
      <c r="L40" s="482"/>
      <c r="M40" s="482"/>
    </row>
    <row r="41" spans="1:21" s="108" customFormat="1" ht="45" customHeight="1" thickBot="1" x14ac:dyDescent="0.2">
      <c r="A41" s="219">
        <v>18</v>
      </c>
      <c r="B41" s="214" t="s">
        <v>30</v>
      </c>
      <c r="C41" s="218" t="s">
        <v>31</v>
      </c>
      <c r="D41" s="260" t="s">
        <v>200</v>
      </c>
      <c r="E41" s="219" t="s">
        <v>94</v>
      </c>
      <c r="F41" s="219" t="s">
        <v>95</v>
      </c>
      <c r="G41" s="216" t="s">
        <v>154</v>
      </c>
      <c r="H41" s="221">
        <v>773130.75</v>
      </c>
      <c r="I41" s="118">
        <f>H41*0.8</f>
        <v>618504.6</v>
      </c>
      <c r="J41" s="220">
        <f>H41*0.2</f>
        <v>154626.15</v>
      </c>
      <c r="K41" s="217">
        <v>360</v>
      </c>
      <c r="L41" s="213">
        <v>42135</v>
      </c>
      <c r="M41" s="213">
        <v>42255</v>
      </c>
    </row>
    <row r="42" spans="1:21" s="108" customFormat="1" ht="18.75" customHeight="1" thickBot="1" x14ac:dyDescent="0.2">
      <c r="A42" s="478"/>
      <c r="B42" s="478"/>
      <c r="C42" s="478"/>
      <c r="D42" s="478"/>
      <c r="E42" s="478"/>
      <c r="F42" s="479"/>
      <c r="G42" s="73" t="s">
        <v>55</v>
      </c>
      <c r="H42" s="259">
        <f>SUM(H13:H41)</f>
        <v>29957859.099999994</v>
      </c>
      <c r="I42" s="259">
        <f t="shared" ref="I42:J42" si="0">SUM(I13:I41)</f>
        <v>21951570.774500001</v>
      </c>
      <c r="J42" s="259">
        <f t="shared" si="0"/>
        <v>8006288.3255000012</v>
      </c>
      <c r="K42" s="120">
        <f>SUM(K13:K41)</f>
        <v>11675</v>
      </c>
      <c r="L42" s="84"/>
      <c r="M42" s="84"/>
      <c r="T42" s="279"/>
      <c r="U42" s="279"/>
    </row>
    <row r="43" spans="1:21" s="108" customFormat="1" ht="12" customHeight="1" x14ac:dyDescent="0.15">
      <c r="A43" s="480" t="s">
        <v>96</v>
      </c>
      <c r="B43" s="480"/>
      <c r="C43" s="480"/>
      <c r="D43" s="480"/>
      <c r="E43" s="480"/>
      <c r="F43" s="480"/>
      <c r="G43" s="480"/>
      <c r="H43" s="480"/>
      <c r="I43" s="480"/>
      <c r="J43" s="480"/>
      <c r="K43" s="480"/>
      <c r="L43" s="480"/>
      <c r="M43" s="480"/>
    </row>
    <row r="44" spans="1:21" s="108" customFormat="1" ht="52.5" customHeight="1" x14ac:dyDescent="0.15">
      <c r="A44" s="276">
        <v>19</v>
      </c>
      <c r="B44" s="273" t="s">
        <v>30</v>
      </c>
      <c r="C44" s="277" t="s">
        <v>31</v>
      </c>
      <c r="D44" s="271" t="s">
        <v>200</v>
      </c>
      <c r="E44" s="294" t="s">
        <v>143</v>
      </c>
      <c r="F44" s="294" t="s">
        <v>222</v>
      </c>
      <c r="G44" s="292" t="s">
        <v>225</v>
      </c>
      <c r="H44" s="306">
        <v>1531718.75</v>
      </c>
      <c r="I44" s="242">
        <f>H44*0.5</f>
        <v>765859.375</v>
      </c>
      <c r="J44" s="242">
        <f>H44*0.5</f>
        <v>765859.375</v>
      </c>
      <c r="K44" s="217">
        <v>371</v>
      </c>
      <c r="L44" s="322">
        <v>42226</v>
      </c>
      <c r="M44" s="322">
        <v>42315</v>
      </c>
    </row>
    <row r="45" spans="1:21" s="108" customFormat="1" ht="39.75" customHeight="1" x14ac:dyDescent="0.15">
      <c r="A45" s="276">
        <v>20</v>
      </c>
      <c r="B45" s="273" t="s">
        <v>30</v>
      </c>
      <c r="C45" s="277" t="s">
        <v>31</v>
      </c>
      <c r="D45" s="271" t="s">
        <v>200</v>
      </c>
      <c r="E45" s="294" t="s">
        <v>223</v>
      </c>
      <c r="F45" s="294" t="s">
        <v>224</v>
      </c>
      <c r="G45" s="292" t="s">
        <v>239</v>
      </c>
      <c r="H45" s="306">
        <v>7232812.0800000001</v>
      </c>
      <c r="I45" s="305">
        <f>H45*0.7</f>
        <v>5062968.4559999993</v>
      </c>
      <c r="J45" s="305">
        <f>H45*0.3</f>
        <v>2169843.6239999998</v>
      </c>
      <c r="K45" s="217">
        <v>697</v>
      </c>
      <c r="L45" s="322">
        <v>42226</v>
      </c>
      <c r="M45" s="322">
        <v>42315</v>
      </c>
    </row>
    <row r="46" spans="1:21" s="108" customFormat="1" ht="36.75" customHeight="1" x14ac:dyDescent="0.15">
      <c r="A46" s="219">
        <v>21</v>
      </c>
      <c r="B46" s="214" t="s">
        <v>30</v>
      </c>
      <c r="C46" s="218" t="s">
        <v>31</v>
      </c>
      <c r="D46" s="260" t="s">
        <v>200</v>
      </c>
      <c r="E46" s="219" t="s">
        <v>97</v>
      </c>
      <c r="F46" s="219" t="s">
        <v>97</v>
      </c>
      <c r="G46" s="69" t="s">
        <v>98</v>
      </c>
      <c r="H46" s="306">
        <v>872392.13</v>
      </c>
      <c r="I46" s="242">
        <f t="shared" ref="I46:I48" si="1">H46*0.7</f>
        <v>610674.49099999992</v>
      </c>
      <c r="J46" s="305">
        <f t="shared" ref="J46:J48" si="2">H46*0.3</f>
        <v>261717.639</v>
      </c>
      <c r="K46" s="217">
        <v>1414</v>
      </c>
      <c r="L46" s="213">
        <v>42135</v>
      </c>
      <c r="M46" s="213">
        <v>42255</v>
      </c>
    </row>
    <row r="47" spans="1:21" s="108" customFormat="1" ht="56.25" customHeight="1" x14ac:dyDescent="0.15">
      <c r="A47" s="110">
        <v>22</v>
      </c>
      <c r="B47" s="42" t="s">
        <v>30</v>
      </c>
      <c r="C47" s="111" t="s">
        <v>31</v>
      </c>
      <c r="D47" s="260" t="s">
        <v>200</v>
      </c>
      <c r="E47" s="110" t="s">
        <v>99</v>
      </c>
      <c r="F47" s="110" t="s">
        <v>100</v>
      </c>
      <c r="G47" s="69" t="s">
        <v>275</v>
      </c>
      <c r="H47" s="306">
        <v>3834976.58</v>
      </c>
      <c r="I47" s="242">
        <f t="shared" si="1"/>
        <v>2684483.6059999997</v>
      </c>
      <c r="J47" s="305">
        <f t="shared" si="2"/>
        <v>1150492.9739999999</v>
      </c>
      <c r="K47" s="116">
        <v>264</v>
      </c>
      <c r="L47" s="71">
        <v>42135</v>
      </c>
      <c r="M47" s="71">
        <v>42255</v>
      </c>
    </row>
    <row r="48" spans="1:21" s="108" customFormat="1" ht="36.75" customHeight="1" x14ac:dyDescent="0.15">
      <c r="A48" s="110">
        <v>23</v>
      </c>
      <c r="B48" s="42" t="s">
        <v>30</v>
      </c>
      <c r="C48" s="111" t="s">
        <v>31</v>
      </c>
      <c r="D48" s="260" t="s">
        <v>200</v>
      </c>
      <c r="E48" s="110" t="s">
        <v>101</v>
      </c>
      <c r="F48" s="110" t="s">
        <v>102</v>
      </c>
      <c r="G48" s="121" t="s">
        <v>103</v>
      </c>
      <c r="H48" s="306">
        <v>2901092.11</v>
      </c>
      <c r="I48" s="305">
        <f t="shared" si="1"/>
        <v>2030764.4769999997</v>
      </c>
      <c r="J48" s="305">
        <f t="shared" si="2"/>
        <v>870327.63299999991</v>
      </c>
      <c r="K48" s="116">
        <v>143</v>
      </c>
      <c r="L48" s="187">
        <v>42139</v>
      </c>
      <c r="M48" s="187">
        <v>42259</v>
      </c>
    </row>
    <row r="49" spans="1:13" s="108" customFormat="1" ht="54.75" customHeight="1" x14ac:dyDescent="0.15">
      <c r="A49" s="110">
        <v>24</v>
      </c>
      <c r="B49" s="42" t="s">
        <v>30</v>
      </c>
      <c r="C49" s="111" t="s">
        <v>31</v>
      </c>
      <c r="D49" s="260" t="s">
        <v>200</v>
      </c>
      <c r="E49" s="110" t="s">
        <v>104</v>
      </c>
      <c r="F49" s="110" t="s">
        <v>105</v>
      </c>
      <c r="G49" s="121" t="s">
        <v>279</v>
      </c>
      <c r="H49" s="306">
        <v>2429605.06</v>
      </c>
      <c r="I49" s="305">
        <f>H49*0.5</f>
        <v>1214802.53</v>
      </c>
      <c r="J49" s="305">
        <f>H49*0.5</f>
        <v>1214802.53</v>
      </c>
      <c r="K49" s="116">
        <v>350</v>
      </c>
      <c r="L49" s="187">
        <v>42139</v>
      </c>
      <c r="M49" s="187">
        <v>42259</v>
      </c>
    </row>
    <row r="50" spans="1:13" s="108" customFormat="1" ht="63.75" customHeight="1" x14ac:dyDescent="0.15">
      <c r="A50" s="110">
        <v>25</v>
      </c>
      <c r="B50" s="42" t="s">
        <v>30</v>
      </c>
      <c r="C50" s="111" t="s">
        <v>31</v>
      </c>
      <c r="D50" s="260" t="s">
        <v>200</v>
      </c>
      <c r="E50" s="110" t="s">
        <v>106</v>
      </c>
      <c r="F50" s="110" t="s">
        <v>107</v>
      </c>
      <c r="G50" s="121" t="s">
        <v>160</v>
      </c>
      <c r="H50" s="306">
        <v>4497431.46</v>
      </c>
      <c r="I50" s="305">
        <f>H50*0.6</f>
        <v>2698458.8759999997</v>
      </c>
      <c r="J50" s="305">
        <f>H50*0.4</f>
        <v>1798972.584</v>
      </c>
      <c r="K50" s="116">
        <v>468</v>
      </c>
      <c r="L50" s="187">
        <v>42139</v>
      </c>
      <c r="M50" s="187">
        <v>42259</v>
      </c>
    </row>
    <row r="51" spans="1:13" s="108" customFormat="1" ht="48" customHeight="1" thickBot="1" x14ac:dyDescent="0.2">
      <c r="A51" s="310">
        <v>26</v>
      </c>
      <c r="B51" s="273" t="s">
        <v>30</v>
      </c>
      <c r="C51" s="277" t="s">
        <v>31</v>
      </c>
      <c r="D51" s="271" t="s">
        <v>200</v>
      </c>
      <c r="E51" s="276" t="s">
        <v>220</v>
      </c>
      <c r="F51" s="276" t="s">
        <v>226</v>
      </c>
      <c r="G51" s="121" t="s">
        <v>227</v>
      </c>
      <c r="H51" s="306">
        <v>3099223.64</v>
      </c>
      <c r="I51" s="280">
        <f>H51*0.5</f>
        <v>1549611.82</v>
      </c>
      <c r="J51" s="280">
        <f>H51*0.5</f>
        <v>1549611.82</v>
      </c>
      <c r="K51" s="217">
        <v>532</v>
      </c>
      <c r="L51" s="272">
        <v>42226</v>
      </c>
      <c r="M51" s="272">
        <v>42355</v>
      </c>
    </row>
    <row r="52" spans="1:13" s="108" customFormat="1" ht="22.5" customHeight="1" x14ac:dyDescent="0.15">
      <c r="A52" s="122"/>
      <c r="B52" s="283"/>
      <c r="C52" s="284"/>
      <c r="D52" s="75"/>
      <c r="E52" s="122"/>
      <c r="F52" s="123"/>
      <c r="G52" s="299" t="s">
        <v>108</v>
      </c>
      <c r="H52" s="300">
        <f>SUM(H44:H51)</f>
        <v>26399251.810000002</v>
      </c>
      <c r="I52" s="300">
        <f t="shared" ref="I52:J52" si="3">SUM(I44:I51)</f>
        <v>16617623.630999999</v>
      </c>
      <c r="J52" s="301">
        <f t="shared" si="3"/>
        <v>9781628.1789999995</v>
      </c>
      <c r="K52" s="298">
        <f>SUM(K44:K51)</f>
        <v>4239</v>
      </c>
      <c r="L52" s="80"/>
      <c r="M52" s="80"/>
    </row>
    <row r="53" spans="1:13" ht="15.75" customHeight="1" x14ac:dyDescent="0.15">
      <c r="B53" s="283"/>
      <c r="C53" s="284"/>
      <c r="G53" s="85" t="s">
        <v>110</v>
      </c>
      <c r="H53" s="117">
        <v>340502.24</v>
      </c>
      <c r="I53" s="118">
        <v>238351.57</v>
      </c>
      <c r="J53" s="302">
        <v>102150.67</v>
      </c>
      <c r="K53" s="303">
        <f>K52+K42</f>
        <v>15914</v>
      </c>
    </row>
    <row r="54" spans="1:13" ht="11.25" x14ac:dyDescent="0.15">
      <c r="B54" s="285"/>
      <c r="C54" s="286"/>
      <c r="G54" s="85" t="s">
        <v>111</v>
      </c>
      <c r="H54" s="117">
        <v>767377.46</v>
      </c>
      <c r="I54" s="118">
        <v>537164.22</v>
      </c>
      <c r="J54" s="302">
        <v>230213.24</v>
      </c>
      <c r="L54" s="200"/>
    </row>
    <row r="55" spans="1:13" ht="17.25" customHeight="1" x14ac:dyDescent="0.15">
      <c r="B55" s="285"/>
      <c r="C55" s="286"/>
      <c r="G55" s="85" t="s">
        <v>69</v>
      </c>
      <c r="H55" s="117">
        <v>221016.79</v>
      </c>
      <c r="I55" s="118">
        <v>73325.759999999995</v>
      </c>
      <c r="J55" s="302">
        <v>147691.03</v>
      </c>
    </row>
    <row r="56" spans="1:13" ht="13.5" customHeight="1" x14ac:dyDescent="0.15">
      <c r="B56" s="285"/>
      <c r="C56" s="286"/>
      <c r="G56" s="85" t="s">
        <v>112</v>
      </c>
      <c r="H56" s="117">
        <v>13170</v>
      </c>
      <c r="I56" s="118">
        <v>6585</v>
      </c>
      <c r="J56" s="302">
        <v>6585</v>
      </c>
    </row>
    <row r="57" spans="1:13" ht="12" thickBot="1" x14ac:dyDescent="0.2">
      <c r="G57" s="126" t="s">
        <v>70</v>
      </c>
      <c r="H57" s="308">
        <f>H56+H55+H54+H53+H52+H42</f>
        <v>57699177.399999991</v>
      </c>
      <c r="I57" s="308">
        <f t="shared" ref="I57:J57" si="4">I56+I55+I54+I53+I52+I42</f>
        <v>39424620.955499999</v>
      </c>
      <c r="J57" s="308">
        <f t="shared" si="4"/>
        <v>18274556.444499999</v>
      </c>
    </row>
    <row r="59" spans="1:13" x14ac:dyDescent="0.15">
      <c r="H59" s="257"/>
      <c r="I59" s="257"/>
      <c r="J59" s="257"/>
    </row>
    <row r="60" spans="1:13" x14ac:dyDescent="0.15">
      <c r="H60" s="188"/>
      <c r="I60" s="257"/>
      <c r="J60" s="257"/>
    </row>
    <row r="61" spans="1:13" x14ac:dyDescent="0.15">
      <c r="H61" s="188"/>
      <c r="I61" s="188"/>
      <c r="J61" s="188"/>
    </row>
    <row r="63" spans="1:13" x14ac:dyDescent="0.15">
      <c r="I63" s="188"/>
    </row>
    <row r="66" spans="9:9" x14ac:dyDescent="0.15">
      <c r="I66" s="125" t="s">
        <v>263</v>
      </c>
    </row>
  </sheetData>
  <mergeCells count="86">
    <mergeCell ref="H29:H30"/>
    <mergeCell ref="I29:I30"/>
    <mergeCell ref="J29:J30"/>
    <mergeCell ref="L19:L20"/>
    <mergeCell ref="M19:M20"/>
    <mergeCell ref="I19:I20"/>
    <mergeCell ref="J19:J20"/>
    <mergeCell ref="B19:B20"/>
    <mergeCell ref="C19:C20"/>
    <mergeCell ref="D19:D20"/>
    <mergeCell ref="A7:F7"/>
    <mergeCell ref="A8:D8"/>
    <mergeCell ref="E8:G8"/>
    <mergeCell ref="C13:C15"/>
    <mergeCell ref="D13:D15"/>
    <mergeCell ref="J3:M3"/>
    <mergeCell ref="J7:M7"/>
    <mergeCell ref="A34:A36"/>
    <mergeCell ref="C34:C36"/>
    <mergeCell ref="L10:M10"/>
    <mergeCell ref="A9:G9"/>
    <mergeCell ref="A10:A11"/>
    <mergeCell ref="C10:C11"/>
    <mergeCell ref="D10:D11"/>
    <mergeCell ref="E10:E11"/>
    <mergeCell ref="F10:F11"/>
    <mergeCell ref="G10:G11"/>
    <mergeCell ref="H10:H11"/>
    <mergeCell ref="I10:I11"/>
    <mergeCell ref="J10:J11"/>
    <mergeCell ref="K10:K11"/>
    <mergeCell ref="I13:I15"/>
    <mergeCell ref="J13:J15"/>
    <mergeCell ref="A12:M12"/>
    <mergeCell ref="A23:A27"/>
    <mergeCell ref="B23:B27"/>
    <mergeCell ref="C23:C27"/>
    <mergeCell ref="D23:D27"/>
    <mergeCell ref="E23:E27"/>
    <mergeCell ref="G23:G27"/>
    <mergeCell ref="H23:H27"/>
    <mergeCell ref="I23:I27"/>
    <mergeCell ref="J23:J27"/>
    <mergeCell ref="L23:L27"/>
    <mergeCell ref="M23:M27"/>
    <mergeCell ref="G13:G15"/>
    <mergeCell ref="B13:B15"/>
    <mergeCell ref="A42:F42"/>
    <mergeCell ref="G39:G40"/>
    <mergeCell ref="A43:M43"/>
    <mergeCell ref="I34:I36"/>
    <mergeCell ref="J34:J36"/>
    <mergeCell ref="L34:L36"/>
    <mergeCell ref="M34:M36"/>
    <mergeCell ref="M39:M40"/>
    <mergeCell ref="I39:I40"/>
    <mergeCell ref="J39:J40"/>
    <mergeCell ref="L39:L40"/>
    <mergeCell ref="G34:G36"/>
    <mergeCell ref="H34:H36"/>
    <mergeCell ref="A39:A40"/>
    <mergeCell ref="H39:H40"/>
    <mergeCell ref="E39:E40"/>
    <mergeCell ref="B39:B40"/>
    <mergeCell ref="C39:C40"/>
    <mergeCell ref="D39:D40"/>
    <mergeCell ref="B34:B36"/>
    <mergeCell ref="G29:G30"/>
    <mergeCell ref="D34:D36"/>
    <mergeCell ref="E34:E36"/>
    <mergeCell ref="L13:L15"/>
    <mergeCell ref="M13:M15"/>
    <mergeCell ref="A29:A30"/>
    <mergeCell ref="B29:B30"/>
    <mergeCell ref="C29:C30"/>
    <mergeCell ref="D29:D30"/>
    <mergeCell ref="E29:E30"/>
    <mergeCell ref="E13:E15"/>
    <mergeCell ref="A19:A20"/>
    <mergeCell ref="H19:H20"/>
    <mergeCell ref="E19:E20"/>
    <mergeCell ref="G19:G20"/>
    <mergeCell ref="H13:H15"/>
    <mergeCell ref="A13:A15"/>
    <mergeCell ref="L29:L30"/>
    <mergeCell ref="M29:M30"/>
  </mergeCells>
  <printOptions horizontalCentered="1"/>
  <pageMargins left="0.59055118110236227" right="0.59055118110236227" top="0.59055118110236227" bottom="0.59055118110236227" header="0" footer="0"/>
  <pageSetup scale="70" orientation="landscape" r:id="rId1"/>
  <headerFooter>
    <oddFooter>&amp;LJUNTA DE GOBIERNO&amp;CPágina &amp;P de &amp;N&amp;R12 DE MAYO DE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33"/>
  <sheetViews>
    <sheetView workbookViewId="0">
      <selection activeCell="H24" sqref="H24:J25"/>
    </sheetView>
  </sheetViews>
  <sheetFormatPr baseColWidth="10" defaultRowHeight="12.75" x14ac:dyDescent="0.2"/>
  <cols>
    <col min="1" max="1" width="4.7109375" style="150" customWidth="1"/>
    <col min="2" max="2" width="14.7109375" style="150" customWidth="1"/>
    <col min="3" max="3" width="11.7109375" style="150" customWidth="1"/>
    <col min="4" max="6" width="13.7109375" style="150" customWidth="1"/>
    <col min="7" max="7" width="31.7109375" style="150" customWidth="1"/>
    <col min="8" max="10" width="15.7109375" style="150" customWidth="1"/>
    <col min="11" max="11" width="13.7109375" style="150" customWidth="1"/>
    <col min="12" max="13" width="7.7109375" style="150" customWidth="1"/>
    <col min="14" max="16384" width="11.42578125" style="150"/>
  </cols>
  <sheetData>
    <row r="1" spans="1:13" s="28" customFormat="1" ht="12.75" customHeight="1" x14ac:dyDescent="0.15">
      <c r="G1" s="127"/>
      <c r="H1" s="127"/>
      <c r="I1" s="127"/>
      <c r="J1" s="127"/>
      <c r="K1" s="127"/>
      <c r="L1" s="127"/>
      <c r="M1" s="34"/>
    </row>
    <row r="2" spans="1:13" s="28" customFormat="1" ht="12" customHeight="1" x14ac:dyDescent="0.4">
      <c r="G2" s="128"/>
      <c r="H2" s="128"/>
      <c r="I2" s="128"/>
      <c r="J2" s="128"/>
      <c r="K2" s="128"/>
      <c r="L2" s="128"/>
      <c r="M2" s="129"/>
    </row>
    <row r="3" spans="1:13" s="28" customFormat="1" ht="15" customHeight="1" x14ac:dyDescent="0.15">
      <c r="H3" s="21"/>
      <c r="J3" s="471" t="s">
        <v>11</v>
      </c>
      <c r="K3" s="471"/>
      <c r="L3" s="471"/>
      <c r="M3" s="471"/>
    </row>
    <row r="4" spans="1:13" s="28" customFormat="1" ht="15" customHeight="1" x14ac:dyDescent="0.2">
      <c r="G4" s="34"/>
      <c r="H4" s="34"/>
      <c r="I4" s="205"/>
      <c r="J4" s="489" t="s">
        <v>12</v>
      </c>
      <c r="K4" s="489"/>
      <c r="L4" s="489"/>
      <c r="M4" s="489"/>
    </row>
    <row r="5" spans="1:13" s="28" customFormat="1" ht="13.5" customHeight="1" x14ac:dyDescent="0.15">
      <c r="H5" s="34"/>
      <c r="I5" s="34"/>
      <c r="K5" s="131"/>
      <c r="L5" s="206"/>
      <c r="M5" s="132"/>
    </row>
    <row r="6" spans="1:13" s="28" customFormat="1" ht="10.5" x14ac:dyDescent="0.15">
      <c r="H6" s="206"/>
      <c r="I6" s="33"/>
      <c r="J6" s="33"/>
      <c r="K6" s="33"/>
      <c r="L6" s="33"/>
      <c r="M6" s="33"/>
    </row>
    <row r="7" spans="1:13" s="34" customFormat="1" ht="13.5" customHeight="1" x14ac:dyDescent="0.15">
      <c r="A7" s="134" t="s">
        <v>13</v>
      </c>
      <c r="B7" s="134"/>
      <c r="C7" s="134"/>
      <c r="D7" s="134"/>
      <c r="H7" s="33"/>
      <c r="I7" s="33"/>
      <c r="J7" s="471" t="s">
        <v>0</v>
      </c>
      <c r="K7" s="471"/>
      <c r="L7" s="471"/>
      <c r="M7" s="471"/>
    </row>
    <row r="8" spans="1:13" s="28" customFormat="1" ht="17.25" customHeight="1" x14ac:dyDescent="0.25">
      <c r="A8" s="490" t="s">
        <v>138</v>
      </c>
      <c r="B8" s="490"/>
      <c r="C8" s="135"/>
      <c r="D8" s="135"/>
      <c r="H8" s="190"/>
      <c r="I8" s="35"/>
      <c r="J8" s="36"/>
      <c r="K8" s="36"/>
      <c r="L8" s="36"/>
      <c r="M8" s="55" t="s">
        <v>15</v>
      </c>
    </row>
    <row r="9" spans="1:13" s="28" customFormat="1" ht="11.25" customHeight="1" x14ac:dyDescent="0.25">
      <c r="A9" s="208"/>
      <c r="B9" s="208"/>
      <c r="C9" s="135"/>
      <c r="D9" s="135"/>
      <c r="H9" s="190"/>
      <c r="I9" s="35"/>
      <c r="J9" s="36"/>
      <c r="K9" s="36"/>
      <c r="L9" s="36"/>
    </row>
    <row r="10" spans="1:13" s="28" customFormat="1" ht="22.5" customHeight="1" x14ac:dyDescent="0.15">
      <c r="A10" s="491" t="s">
        <v>16</v>
      </c>
      <c r="B10" s="39" t="s">
        <v>17</v>
      </c>
      <c r="C10" s="462" t="s">
        <v>18</v>
      </c>
      <c r="D10" s="462" t="s">
        <v>19</v>
      </c>
      <c r="E10" s="462" t="s">
        <v>20</v>
      </c>
      <c r="F10" s="462" t="s">
        <v>21</v>
      </c>
      <c r="G10" s="462" t="s">
        <v>22</v>
      </c>
      <c r="H10" s="462" t="s">
        <v>114</v>
      </c>
      <c r="I10" s="462" t="s">
        <v>23</v>
      </c>
      <c r="J10" s="462" t="s">
        <v>24</v>
      </c>
      <c r="K10" s="462" t="s">
        <v>25</v>
      </c>
      <c r="L10" s="462" t="s">
        <v>26</v>
      </c>
      <c r="M10" s="462"/>
    </row>
    <row r="11" spans="1:13" s="28" customFormat="1" ht="22.5" customHeight="1" x14ac:dyDescent="0.15">
      <c r="A11" s="492"/>
      <c r="B11" s="137" t="s">
        <v>27</v>
      </c>
      <c r="C11" s="462"/>
      <c r="D11" s="462"/>
      <c r="E11" s="462"/>
      <c r="F11" s="462"/>
      <c r="G11" s="462"/>
      <c r="H11" s="462"/>
      <c r="I11" s="462"/>
      <c r="J11" s="462"/>
      <c r="K11" s="462"/>
      <c r="L11" s="204" t="s">
        <v>28</v>
      </c>
      <c r="M11" s="233" t="s">
        <v>29</v>
      </c>
    </row>
    <row r="12" spans="1:13" s="145" customFormat="1" ht="56.25" customHeight="1" x14ac:dyDescent="0.2">
      <c r="A12" s="209">
        <v>1</v>
      </c>
      <c r="B12" s="207" t="s">
        <v>30</v>
      </c>
      <c r="C12" s="207" t="s">
        <v>31</v>
      </c>
      <c r="D12" s="207" t="s">
        <v>201</v>
      </c>
      <c r="E12" s="281" t="s">
        <v>32</v>
      </c>
      <c r="F12" s="140" t="s">
        <v>32</v>
      </c>
      <c r="G12" s="210" t="s">
        <v>131</v>
      </c>
      <c r="H12" s="211">
        <v>2680289.42</v>
      </c>
      <c r="I12" s="212">
        <v>1385365</v>
      </c>
      <c r="J12" s="212">
        <v>1294924.42</v>
      </c>
      <c r="K12" s="45">
        <v>14133</v>
      </c>
      <c r="L12" s="174">
        <v>42124</v>
      </c>
      <c r="M12" s="175">
        <v>42369</v>
      </c>
    </row>
    <row r="13" spans="1:13" s="145" customFormat="1" ht="19.5" customHeight="1" x14ac:dyDescent="0.2">
      <c r="A13" s="493">
        <v>2</v>
      </c>
      <c r="B13" s="473" t="s">
        <v>30</v>
      </c>
      <c r="C13" s="473" t="s">
        <v>31</v>
      </c>
      <c r="D13" s="473" t="s">
        <v>202</v>
      </c>
      <c r="E13" s="281" t="s">
        <v>53</v>
      </c>
      <c r="F13" s="139" t="s">
        <v>53</v>
      </c>
      <c r="G13" s="494" t="s">
        <v>147</v>
      </c>
      <c r="H13" s="496">
        <v>951200</v>
      </c>
      <c r="I13" s="498">
        <v>476504</v>
      </c>
      <c r="J13" s="498">
        <v>474696</v>
      </c>
      <c r="K13" s="501"/>
      <c r="L13" s="500">
        <v>42124</v>
      </c>
      <c r="M13" s="495">
        <v>42369</v>
      </c>
    </row>
    <row r="14" spans="1:13" s="145" customFormat="1" ht="18.75" customHeight="1" x14ac:dyDescent="0.2">
      <c r="A14" s="493"/>
      <c r="B14" s="473"/>
      <c r="C14" s="473"/>
      <c r="D14" s="473"/>
      <c r="E14" s="139" t="s">
        <v>32</v>
      </c>
      <c r="F14" s="139" t="s">
        <v>32</v>
      </c>
      <c r="G14" s="494"/>
      <c r="H14" s="497"/>
      <c r="I14" s="499"/>
      <c r="J14" s="499"/>
      <c r="K14" s="502"/>
      <c r="L14" s="500"/>
      <c r="M14" s="495"/>
    </row>
    <row r="15" spans="1:13" s="145" customFormat="1" ht="20.25" customHeight="1" x14ac:dyDescent="0.2">
      <c r="A15" s="493"/>
      <c r="B15" s="473"/>
      <c r="C15" s="473"/>
      <c r="D15" s="473"/>
      <c r="E15" s="139" t="s">
        <v>51</v>
      </c>
      <c r="F15" s="139" t="s">
        <v>51</v>
      </c>
      <c r="G15" s="494"/>
      <c r="H15" s="497"/>
      <c r="I15" s="499"/>
      <c r="J15" s="499"/>
      <c r="K15" s="502"/>
      <c r="L15" s="500"/>
      <c r="M15" s="495"/>
    </row>
    <row r="16" spans="1:13" s="145" customFormat="1" ht="16.5" customHeight="1" x14ac:dyDescent="0.2">
      <c r="A16" s="493"/>
      <c r="B16" s="473"/>
      <c r="C16" s="473"/>
      <c r="D16" s="473"/>
      <c r="E16" s="139" t="s">
        <v>132</v>
      </c>
      <c r="F16" s="139" t="s">
        <v>132</v>
      </c>
      <c r="G16" s="494"/>
      <c r="H16" s="497"/>
      <c r="I16" s="499"/>
      <c r="J16" s="499"/>
      <c r="K16" s="502"/>
      <c r="L16" s="500"/>
      <c r="M16" s="495"/>
    </row>
    <row r="17" spans="1:13" s="145" customFormat="1" ht="18.75" customHeight="1" x14ac:dyDescent="0.2">
      <c r="A17" s="493"/>
      <c r="B17" s="473"/>
      <c r="C17" s="473"/>
      <c r="D17" s="473"/>
      <c r="E17" s="139" t="s">
        <v>133</v>
      </c>
      <c r="F17" s="139" t="s">
        <v>133</v>
      </c>
      <c r="G17" s="494"/>
      <c r="H17" s="497"/>
      <c r="I17" s="499"/>
      <c r="J17" s="499"/>
      <c r="K17" s="502"/>
      <c r="L17" s="500"/>
      <c r="M17" s="495"/>
    </row>
    <row r="18" spans="1:13" s="145" customFormat="1" ht="21" customHeight="1" x14ac:dyDescent="0.2">
      <c r="A18" s="493"/>
      <c r="B18" s="473"/>
      <c r="C18" s="473"/>
      <c r="D18" s="473"/>
      <c r="E18" s="139" t="s">
        <v>134</v>
      </c>
      <c r="F18" s="139" t="s">
        <v>135</v>
      </c>
      <c r="G18" s="494"/>
      <c r="H18" s="497"/>
      <c r="I18" s="499"/>
      <c r="J18" s="499"/>
      <c r="K18" s="503"/>
      <c r="L18" s="500"/>
      <c r="M18" s="495"/>
    </row>
    <row r="19" spans="1:13" s="145" customFormat="1" ht="38.25" customHeight="1" thickBot="1" x14ac:dyDescent="0.25">
      <c r="A19" s="209">
        <v>3</v>
      </c>
      <c r="B19" s="207" t="s">
        <v>30</v>
      </c>
      <c r="C19" s="207" t="s">
        <v>31</v>
      </c>
      <c r="D19" s="207" t="s">
        <v>201</v>
      </c>
      <c r="E19" s="139" t="s">
        <v>134</v>
      </c>
      <c r="F19" s="139" t="s">
        <v>136</v>
      </c>
      <c r="G19" s="43" t="s">
        <v>148</v>
      </c>
      <c r="H19" s="255">
        <v>7545699.1500000004</v>
      </c>
      <c r="I19" s="256">
        <v>3534160</v>
      </c>
      <c r="J19" s="256">
        <v>4011539.15</v>
      </c>
      <c r="K19" s="45">
        <v>13055</v>
      </c>
      <c r="L19" s="174">
        <v>42124</v>
      </c>
      <c r="M19" s="175">
        <v>42369</v>
      </c>
    </row>
    <row r="20" spans="1:13" s="145" customFormat="1" ht="20.100000000000001" customHeight="1" thickBot="1" x14ac:dyDescent="0.25">
      <c r="G20" s="86" t="s">
        <v>33</v>
      </c>
      <c r="H20" s="49">
        <f>SUM(H12:H19)</f>
        <v>11177188.57</v>
      </c>
      <c r="I20" s="49">
        <f>SUM(I12:I19)</f>
        <v>5396029</v>
      </c>
      <c r="J20" s="50">
        <f>SUM(J12:J19)</f>
        <v>5781159.5700000003</v>
      </c>
      <c r="K20" s="148">
        <f>SUM(K12:K19)</f>
        <v>27188</v>
      </c>
      <c r="L20" s="36"/>
      <c r="M20" s="36"/>
    </row>
    <row r="21" spans="1:13" s="145" customFormat="1" x14ac:dyDescent="0.2">
      <c r="B21" s="145" t="s">
        <v>264</v>
      </c>
    </row>
    <row r="22" spans="1:13" s="145" customFormat="1" x14ac:dyDescent="0.2">
      <c r="B22" s="384" t="s">
        <v>285</v>
      </c>
      <c r="H22" s="282"/>
      <c r="I22" s="282"/>
      <c r="J22" s="282"/>
    </row>
    <row r="23" spans="1:13" s="145" customFormat="1" x14ac:dyDescent="0.2">
      <c r="H23" s="239"/>
      <c r="I23" s="239"/>
    </row>
    <row r="24" spans="1:13" s="145" customFormat="1" x14ac:dyDescent="0.2">
      <c r="H24" s="239"/>
      <c r="I24" s="239"/>
      <c r="J24" s="239"/>
      <c r="K24" s="239"/>
    </row>
    <row r="25" spans="1:13" s="145" customFormat="1" ht="81" customHeight="1" x14ac:dyDescent="0.2">
      <c r="H25" s="239"/>
      <c r="I25" s="239"/>
    </row>
    <row r="26" spans="1:13" s="145" customFormat="1" ht="81" customHeight="1" x14ac:dyDescent="0.2">
      <c r="J26" s="173"/>
    </row>
    <row r="27" spans="1:13" s="145" customFormat="1" x14ac:dyDescent="0.2"/>
    <row r="28" spans="1:13" s="145" customFormat="1" x14ac:dyDescent="0.2"/>
    <row r="29" spans="1:13" s="145" customFormat="1" x14ac:dyDescent="0.2"/>
    <row r="31" spans="1:13" x14ac:dyDescent="0.2">
      <c r="I31" s="151"/>
    </row>
    <row r="32" spans="1:13" x14ac:dyDescent="0.2">
      <c r="J32" s="151"/>
    </row>
    <row r="33" spans="8:9" x14ac:dyDescent="0.2">
      <c r="H33" s="152"/>
      <c r="I33" s="153"/>
    </row>
  </sheetData>
  <mergeCells count="26">
    <mergeCell ref="M13:M18"/>
    <mergeCell ref="H13:H18"/>
    <mergeCell ref="I13:I18"/>
    <mergeCell ref="J13:J18"/>
    <mergeCell ref="L13:L18"/>
    <mergeCell ref="K13:K18"/>
    <mergeCell ref="A13:A18"/>
    <mergeCell ref="B13:B18"/>
    <mergeCell ref="C13:C18"/>
    <mergeCell ref="D13:D18"/>
    <mergeCell ref="G13:G18"/>
    <mergeCell ref="L10:M10"/>
    <mergeCell ref="J3:M3"/>
    <mergeCell ref="J4:M4"/>
    <mergeCell ref="J7:M7"/>
    <mergeCell ref="A8:B8"/>
    <mergeCell ref="A10:A11"/>
    <mergeCell ref="C10:C11"/>
    <mergeCell ref="D10:D11"/>
    <mergeCell ref="E10:E11"/>
    <mergeCell ref="F10:F11"/>
    <mergeCell ref="G10:G11"/>
    <mergeCell ref="H10:H11"/>
    <mergeCell ref="I10:I11"/>
    <mergeCell ref="J10:J11"/>
    <mergeCell ref="K10:K11"/>
  </mergeCells>
  <printOptions horizontalCentered="1"/>
  <pageMargins left="0.59055118110236227" right="0.59055118110236227" top="0.59055118110236227" bottom="0.59055118110236227" header="0" footer="0"/>
  <pageSetup scale="70" orientation="landscape" r:id="rId1"/>
  <headerFooter>
    <oddFooter>&amp;LJUNTA DE GOBIERNO&amp;CPágina &amp;P de &amp;N&amp;R12 DE MAYO DE 2016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N45"/>
  <sheetViews>
    <sheetView topLeftCell="A18" workbookViewId="0">
      <selection activeCell="H23" sqref="H23"/>
    </sheetView>
  </sheetViews>
  <sheetFormatPr baseColWidth="10" defaultRowHeight="12.75" x14ac:dyDescent="0.2"/>
  <cols>
    <col min="1" max="1" width="4.7109375" style="150" customWidth="1"/>
    <col min="2" max="2" width="14.7109375" style="150" customWidth="1"/>
    <col min="3" max="3" width="11.7109375" style="150" customWidth="1"/>
    <col min="4" max="6" width="13.7109375" style="150" customWidth="1"/>
    <col min="7" max="7" width="31.7109375" style="150" customWidth="1"/>
    <col min="8" max="10" width="15.7109375" style="150" customWidth="1"/>
    <col min="11" max="11" width="13.7109375" style="150" customWidth="1"/>
    <col min="12" max="13" width="7.7109375" style="150" customWidth="1"/>
    <col min="14" max="16384" width="11.42578125" style="150"/>
  </cols>
  <sheetData>
    <row r="1" spans="1:14" s="28" customFormat="1" ht="12.75" customHeight="1" x14ac:dyDescent="0.15">
      <c r="G1" s="127"/>
      <c r="H1" s="127"/>
      <c r="I1" s="127"/>
      <c r="J1" s="127"/>
      <c r="K1" s="127"/>
      <c r="L1" s="127"/>
      <c r="M1" s="34" t="s">
        <v>151</v>
      </c>
    </row>
    <row r="2" spans="1:14" s="28" customFormat="1" ht="12" customHeight="1" x14ac:dyDescent="0.4">
      <c r="G2" s="128"/>
      <c r="H2" s="128"/>
      <c r="I2" s="128"/>
      <c r="J2" s="128"/>
      <c r="K2" s="128"/>
      <c r="L2" s="128"/>
      <c r="M2" s="129"/>
    </row>
    <row r="3" spans="1:14" s="28" customFormat="1" ht="15" customHeight="1" x14ac:dyDescent="0.15">
      <c r="H3" s="21"/>
      <c r="J3" s="471" t="s">
        <v>11</v>
      </c>
      <c r="K3" s="471"/>
      <c r="L3" s="471"/>
      <c r="M3" s="471"/>
    </row>
    <row r="4" spans="1:14" s="28" customFormat="1" ht="15" customHeight="1" x14ac:dyDescent="0.2">
      <c r="G4" s="34"/>
      <c r="H4" s="34"/>
      <c r="I4" s="228"/>
      <c r="J4" s="489" t="s">
        <v>12</v>
      </c>
      <c r="K4" s="489"/>
      <c r="L4" s="489"/>
      <c r="M4" s="489"/>
    </row>
    <row r="5" spans="1:14" s="28" customFormat="1" ht="13.5" customHeight="1" x14ac:dyDescent="0.15">
      <c r="H5" s="34"/>
      <c r="I5" s="34"/>
      <c r="K5" s="131"/>
      <c r="L5" s="229"/>
      <c r="M5" s="132"/>
    </row>
    <row r="6" spans="1:14" s="28" customFormat="1" ht="10.5" x14ac:dyDescent="0.15">
      <c r="H6" s="229"/>
      <c r="I6" s="33"/>
      <c r="J6" s="33"/>
      <c r="K6" s="33"/>
      <c r="L6" s="33"/>
      <c r="M6" s="33"/>
    </row>
    <row r="7" spans="1:14" s="34" customFormat="1" ht="13.5" customHeight="1" x14ac:dyDescent="0.15">
      <c r="A7" s="134" t="s">
        <v>13</v>
      </c>
      <c r="B7" s="134"/>
      <c r="C7" s="134"/>
      <c r="D7" s="134"/>
      <c r="H7" s="33"/>
      <c r="I7" s="33"/>
      <c r="J7" s="471" t="s">
        <v>0</v>
      </c>
      <c r="K7" s="471"/>
      <c r="L7" s="471"/>
      <c r="M7" s="471"/>
    </row>
    <row r="8" spans="1:14" s="28" customFormat="1" ht="17.25" customHeight="1" x14ac:dyDescent="0.25">
      <c r="A8" s="155" t="s">
        <v>150</v>
      </c>
      <c r="B8" s="155"/>
      <c r="C8" s="135"/>
      <c r="D8" s="135"/>
      <c r="H8" s="190"/>
      <c r="I8" s="35"/>
      <c r="J8" s="36"/>
      <c r="K8" s="36"/>
      <c r="L8" s="36"/>
      <c r="M8" s="55" t="s">
        <v>15</v>
      </c>
    </row>
    <row r="9" spans="1:14" s="28" customFormat="1" ht="11.25" customHeight="1" x14ac:dyDescent="0.25">
      <c r="A9" s="232"/>
      <c r="B9" s="232"/>
      <c r="C9" s="135"/>
      <c r="D9" s="135"/>
      <c r="H9" s="190"/>
      <c r="I9" s="35"/>
      <c r="J9" s="36"/>
      <c r="K9" s="36"/>
      <c r="L9" s="36"/>
    </row>
    <row r="10" spans="1:14" s="28" customFormat="1" ht="22.5" customHeight="1" x14ac:dyDescent="0.15">
      <c r="A10" s="491" t="s">
        <v>16</v>
      </c>
      <c r="B10" s="39" t="s">
        <v>17</v>
      </c>
      <c r="C10" s="462" t="s">
        <v>18</v>
      </c>
      <c r="D10" s="462" t="s">
        <v>19</v>
      </c>
      <c r="E10" s="462" t="s">
        <v>20</v>
      </c>
      <c r="F10" s="462" t="s">
        <v>21</v>
      </c>
      <c r="G10" s="462" t="s">
        <v>22</v>
      </c>
      <c r="H10" s="462" t="s">
        <v>114</v>
      </c>
      <c r="I10" s="462" t="s">
        <v>23</v>
      </c>
      <c r="J10" s="462" t="s">
        <v>24</v>
      </c>
      <c r="K10" s="462" t="s">
        <v>25</v>
      </c>
      <c r="L10" s="462" t="s">
        <v>26</v>
      </c>
      <c r="M10" s="462"/>
    </row>
    <row r="11" spans="1:14" s="28" customFormat="1" ht="22.5" customHeight="1" x14ac:dyDescent="0.15">
      <c r="A11" s="492"/>
      <c r="B11" s="137" t="s">
        <v>27</v>
      </c>
      <c r="C11" s="462"/>
      <c r="D11" s="462"/>
      <c r="E11" s="462"/>
      <c r="F11" s="462"/>
      <c r="G11" s="462"/>
      <c r="H11" s="462"/>
      <c r="I11" s="462"/>
      <c r="J11" s="462"/>
      <c r="K11" s="462"/>
      <c r="L11" s="227" t="s">
        <v>28</v>
      </c>
      <c r="M11" s="233" t="s">
        <v>29</v>
      </c>
    </row>
    <row r="12" spans="1:14" s="145" customFormat="1" ht="90" x14ac:dyDescent="0.2">
      <c r="A12" s="231">
        <v>1</v>
      </c>
      <c r="B12" s="230" t="s">
        <v>30</v>
      </c>
      <c r="C12" s="179" t="s">
        <v>31</v>
      </c>
      <c r="D12" s="176" t="s">
        <v>203</v>
      </c>
      <c r="E12" s="184" t="s">
        <v>155</v>
      </c>
      <c r="F12" s="184" t="s">
        <v>155</v>
      </c>
      <c r="G12" s="201" t="s">
        <v>163</v>
      </c>
      <c r="H12" s="178">
        <v>3000000</v>
      </c>
      <c r="I12" s="183">
        <v>0</v>
      </c>
      <c r="J12" s="172">
        <f t="shared" ref="J12:J31" si="0">H12</f>
        <v>3000000</v>
      </c>
      <c r="K12" s="182"/>
      <c r="L12" s="177">
        <v>42064</v>
      </c>
      <c r="M12" s="175">
        <v>42184</v>
      </c>
    </row>
    <row r="13" spans="1:14" s="145" customFormat="1" ht="68.25" customHeight="1" x14ac:dyDescent="0.2">
      <c r="A13" s="231">
        <v>2</v>
      </c>
      <c r="B13" s="230" t="s">
        <v>30</v>
      </c>
      <c r="C13" s="179" t="s">
        <v>31</v>
      </c>
      <c r="D13" s="176" t="s">
        <v>203</v>
      </c>
      <c r="E13" s="184" t="s">
        <v>155</v>
      </c>
      <c r="F13" s="184" t="s">
        <v>155</v>
      </c>
      <c r="G13" s="202" t="s">
        <v>156</v>
      </c>
      <c r="H13" s="203">
        <v>2500000</v>
      </c>
      <c r="I13" s="180">
        <v>0</v>
      </c>
      <c r="J13" s="44">
        <f t="shared" si="0"/>
        <v>2500000</v>
      </c>
      <c r="K13" s="182"/>
      <c r="L13" s="177">
        <v>42064</v>
      </c>
      <c r="M13" s="175">
        <v>42184</v>
      </c>
    </row>
    <row r="14" spans="1:14" s="145" customFormat="1" ht="44.25" customHeight="1" x14ac:dyDescent="0.2">
      <c r="A14" s="244">
        <v>3</v>
      </c>
      <c r="B14" s="243" t="s">
        <v>30</v>
      </c>
      <c r="C14" s="179" t="s">
        <v>31</v>
      </c>
      <c r="D14" s="176" t="s">
        <v>203</v>
      </c>
      <c r="E14" s="184" t="s">
        <v>155</v>
      </c>
      <c r="F14" s="184" t="s">
        <v>155</v>
      </c>
      <c r="G14" s="423" t="s">
        <v>236</v>
      </c>
      <c r="H14" s="203">
        <v>1318492.8</v>
      </c>
      <c r="I14" s="180">
        <v>0</v>
      </c>
      <c r="J14" s="44">
        <f t="shared" si="0"/>
        <v>1318492.8</v>
      </c>
      <c r="K14" s="182"/>
      <c r="L14" s="177">
        <v>42095</v>
      </c>
      <c r="M14" s="175">
        <v>42247</v>
      </c>
      <c r="N14" s="425">
        <f>H14+H15+H17</f>
        <v>4900000</v>
      </c>
    </row>
    <row r="15" spans="1:14" s="145" customFormat="1" ht="45" customHeight="1" x14ac:dyDescent="0.2">
      <c r="A15" s="248">
        <v>4</v>
      </c>
      <c r="B15" s="262" t="s">
        <v>30</v>
      </c>
      <c r="C15" s="179" t="s">
        <v>31</v>
      </c>
      <c r="D15" s="176" t="s">
        <v>203</v>
      </c>
      <c r="E15" s="184" t="s">
        <v>155</v>
      </c>
      <c r="F15" s="184" t="s">
        <v>155</v>
      </c>
      <c r="G15" s="423" t="s">
        <v>255</v>
      </c>
      <c r="H15" s="203">
        <v>2181507.2000000002</v>
      </c>
      <c r="I15" s="180">
        <v>0</v>
      </c>
      <c r="J15" s="44">
        <f t="shared" si="0"/>
        <v>2181507.2000000002</v>
      </c>
      <c r="K15" s="252"/>
      <c r="L15" s="177">
        <v>42095</v>
      </c>
      <c r="M15" s="175">
        <v>42247</v>
      </c>
    </row>
    <row r="16" spans="1:14" s="145" customFormat="1" ht="69" customHeight="1" x14ac:dyDescent="0.2">
      <c r="A16" s="248">
        <v>5</v>
      </c>
      <c r="B16" s="247" t="s">
        <v>30</v>
      </c>
      <c r="C16" s="249" t="s">
        <v>31</v>
      </c>
      <c r="D16" s="250" t="s">
        <v>203</v>
      </c>
      <c r="E16" s="251" t="s">
        <v>149</v>
      </c>
      <c r="F16" s="251" t="s">
        <v>149</v>
      </c>
      <c r="G16" s="202" t="s">
        <v>256</v>
      </c>
      <c r="H16" s="261">
        <v>2600000</v>
      </c>
      <c r="I16" s="180">
        <v>0</v>
      </c>
      <c r="J16" s="44">
        <f t="shared" si="0"/>
        <v>2600000</v>
      </c>
      <c r="K16" s="252"/>
      <c r="L16" s="253">
        <v>42005</v>
      </c>
      <c r="M16" s="254">
        <v>42064</v>
      </c>
    </row>
    <row r="17" spans="1:13" s="145" customFormat="1" ht="72" customHeight="1" x14ac:dyDescent="0.2">
      <c r="A17" s="246">
        <v>6</v>
      </c>
      <c r="B17" s="245" t="s">
        <v>30</v>
      </c>
      <c r="C17" s="179" t="s">
        <v>31</v>
      </c>
      <c r="D17" s="176" t="s">
        <v>203</v>
      </c>
      <c r="E17" s="184" t="s">
        <v>149</v>
      </c>
      <c r="F17" s="184" t="s">
        <v>149</v>
      </c>
      <c r="G17" s="424" t="s">
        <v>191</v>
      </c>
      <c r="H17" s="178">
        <v>1400000</v>
      </c>
      <c r="I17" s="183">
        <v>0</v>
      </c>
      <c r="J17" s="172">
        <f t="shared" si="0"/>
        <v>1400000</v>
      </c>
      <c r="K17" s="182"/>
      <c r="L17" s="177">
        <v>42095</v>
      </c>
      <c r="M17" s="175">
        <v>42369</v>
      </c>
    </row>
    <row r="18" spans="1:13" s="145" customFormat="1" ht="69" customHeight="1" x14ac:dyDescent="0.2">
      <c r="A18" s="246">
        <v>7</v>
      </c>
      <c r="B18" s="245" t="s">
        <v>30</v>
      </c>
      <c r="C18" s="179" t="s">
        <v>31</v>
      </c>
      <c r="D18" s="176" t="s">
        <v>203</v>
      </c>
      <c r="E18" s="184" t="s">
        <v>149</v>
      </c>
      <c r="F18" s="184" t="s">
        <v>149</v>
      </c>
      <c r="G18" s="201" t="s">
        <v>276</v>
      </c>
      <c r="H18" s="178">
        <v>4100000</v>
      </c>
      <c r="I18" s="183">
        <v>0</v>
      </c>
      <c r="J18" s="172">
        <f t="shared" si="0"/>
        <v>4100000</v>
      </c>
      <c r="K18" s="182"/>
      <c r="L18" s="177">
        <v>42064</v>
      </c>
      <c r="M18" s="175">
        <v>42124</v>
      </c>
    </row>
    <row r="19" spans="1:13" s="145" customFormat="1" ht="48.75" customHeight="1" x14ac:dyDescent="0.2">
      <c r="A19" s="246">
        <v>8</v>
      </c>
      <c r="B19" s="245" t="s">
        <v>30</v>
      </c>
      <c r="C19" s="179" t="s">
        <v>31</v>
      </c>
      <c r="D19" s="176" t="s">
        <v>203</v>
      </c>
      <c r="E19" s="184" t="s">
        <v>149</v>
      </c>
      <c r="F19" s="184" t="s">
        <v>149</v>
      </c>
      <c r="G19" s="201" t="s">
        <v>192</v>
      </c>
      <c r="H19" s="178">
        <v>3000000</v>
      </c>
      <c r="I19" s="183">
        <v>0</v>
      </c>
      <c r="J19" s="172">
        <f t="shared" si="0"/>
        <v>3000000</v>
      </c>
      <c r="K19" s="182"/>
      <c r="L19" s="177">
        <v>42093</v>
      </c>
      <c r="M19" s="175">
        <v>42124</v>
      </c>
    </row>
    <row r="20" spans="1:13" s="145" customFormat="1" ht="69.75" customHeight="1" x14ac:dyDescent="0.2">
      <c r="A20" s="311">
        <v>9</v>
      </c>
      <c r="B20" s="309" t="s">
        <v>30</v>
      </c>
      <c r="C20" s="179" t="s">
        <v>31</v>
      </c>
      <c r="D20" s="176" t="s">
        <v>203</v>
      </c>
      <c r="E20" s="184" t="s">
        <v>149</v>
      </c>
      <c r="F20" s="184" t="s">
        <v>149</v>
      </c>
      <c r="G20" s="201" t="s">
        <v>193</v>
      </c>
      <c r="H20" s="178">
        <v>4200000</v>
      </c>
      <c r="I20" s="183">
        <v>0</v>
      </c>
      <c r="J20" s="172">
        <f t="shared" si="0"/>
        <v>4200000</v>
      </c>
      <c r="K20" s="182"/>
      <c r="L20" s="177">
        <v>42064</v>
      </c>
      <c r="M20" s="175">
        <v>42155</v>
      </c>
    </row>
    <row r="21" spans="1:13" s="145" customFormat="1" ht="69" customHeight="1" x14ac:dyDescent="0.2">
      <c r="A21" s="264">
        <v>10</v>
      </c>
      <c r="B21" s="263" t="s">
        <v>30</v>
      </c>
      <c r="C21" s="179" t="s">
        <v>31</v>
      </c>
      <c r="D21" s="176" t="s">
        <v>203</v>
      </c>
      <c r="E21" s="184" t="s">
        <v>32</v>
      </c>
      <c r="F21" s="184" t="s">
        <v>32</v>
      </c>
      <c r="G21" s="201" t="s">
        <v>206</v>
      </c>
      <c r="H21" s="178">
        <v>2400000</v>
      </c>
      <c r="I21" s="183">
        <v>0</v>
      </c>
      <c r="J21" s="172">
        <f t="shared" si="0"/>
        <v>2400000</v>
      </c>
      <c r="K21" s="182"/>
      <c r="L21" s="177">
        <v>42156</v>
      </c>
      <c r="M21" s="175">
        <v>42216</v>
      </c>
    </row>
    <row r="22" spans="1:13" s="145" customFormat="1" ht="111" customHeight="1" x14ac:dyDescent="0.2">
      <c r="A22" s="264">
        <v>11</v>
      </c>
      <c r="B22" s="263" t="s">
        <v>30</v>
      </c>
      <c r="C22" s="179" t="s">
        <v>31</v>
      </c>
      <c r="D22" s="176" t="s">
        <v>203</v>
      </c>
      <c r="E22" s="184" t="s">
        <v>209</v>
      </c>
      <c r="F22" s="184" t="s">
        <v>209</v>
      </c>
      <c r="G22" s="201" t="s">
        <v>207</v>
      </c>
      <c r="H22" s="178">
        <v>2900000</v>
      </c>
      <c r="I22" s="183">
        <v>0</v>
      </c>
      <c r="J22" s="172">
        <f t="shared" si="0"/>
        <v>2900000</v>
      </c>
      <c r="K22" s="182"/>
      <c r="L22" s="177">
        <v>42156</v>
      </c>
      <c r="M22" s="175">
        <v>42216</v>
      </c>
    </row>
    <row r="23" spans="1:13" s="145" customFormat="1" ht="76.5" customHeight="1" x14ac:dyDescent="0.2">
      <c r="A23" s="345">
        <v>12</v>
      </c>
      <c r="B23" s="343" t="s">
        <v>30</v>
      </c>
      <c r="C23" s="179" t="s">
        <v>31</v>
      </c>
      <c r="D23" s="176" t="s">
        <v>203</v>
      </c>
      <c r="E23" s="184" t="s">
        <v>209</v>
      </c>
      <c r="F23" s="184" t="s">
        <v>209</v>
      </c>
      <c r="G23" s="201" t="s">
        <v>208</v>
      </c>
      <c r="H23" s="426">
        <v>2500000</v>
      </c>
      <c r="I23" s="183">
        <v>0</v>
      </c>
      <c r="J23" s="172">
        <f t="shared" si="0"/>
        <v>2500000</v>
      </c>
      <c r="K23" s="182"/>
      <c r="L23" s="177">
        <v>42156</v>
      </c>
      <c r="M23" s="346">
        <v>42216</v>
      </c>
    </row>
    <row r="24" spans="1:13" s="145" customFormat="1" ht="42.75" customHeight="1" x14ac:dyDescent="0.2">
      <c r="A24" s="344">
        <v>13</v>
      </c>
      <c r="B24" s="343" t="s">
        <v>30</v>
      </c>
      <c r="C24" s="179" t="s">
        <v>31</v>
      </c>
      <c r="D24" s="176" t="s">
        <v>203</v>
      </c>
      <c r="E24" s="184" t="s">
        <v>209</v>
      </c>
      <c r="F24" s="184" t="s">
        <v>209</v>
      </c>
      <c r="G24" s="201" t="s">
        <v>242</v>
      </c>
      <c r="H24" s="178">
        <v>4100000</v>
      </c>
      <c r="I24" s="183">
        <v>0</v>
      </c>
      <c r="J24" s="172">
        <f t="shared" si="0"/>
        <v>4100000</v>
      </c>
      <c r="K24" s="182"/>
      <c r="L24" s="177">
        <v>42156</v>
      </c>
      <c r="M24" s="346">
        <v>42216</v>
      </c>
    </row>
    <row r="25" spans="1:13" s="145" customFormat="1" ht="76.5" customHeight="1" x14ac:dyDescent="0.2">
      <c r="A25" s="345">
        <v>14</v>
      </c>
      <c r="B25" s="343" t="s">
        <v>30</v>
      </c>
      <c r="C25" s="179" t="s">
        <v>31</v>
      </c>
      <c r="D25" s="176" t="s">
        <v>203</v>
      </c>
      <c r="E25" s="184" t="s">
        <v>209</v>
      </c>
      <c r="F25" s="184" t="s">
        <v>209</v>
      </c>
      <c r="G25" s="201" t="s">
        <v>246</v>
      </c>
      <c r="H25" s="178">
        <v>2900000</v>
      </c>
      <c r="I25" s="183">
        <v>0</v>
      </c>
      <c r="J25" s="172">
        <f t="shared" si="0"/>
        <v>2900000</v>
      </c>
      <c r="K25" s="182"/>
      <c r="L25" s="177">
        <v>42156</v>
      </c>
      <c r="M25" s="346">
        <v>42216</v>
      </c>
    </row>
    <row r="26" spans="1:13" s="145" customFormat="1" ht="58.5" customHeight="1" x14ac:dyDescent="0.2">
      <c r="A26" s="344">
        <v>15</v>
      </c>
      <c r="B26" s="343" t="s">
        <v>30</v>
      </c>
      <c r="C26" s="179" t="s">
        <v>31</v>
      </c>
      <c r="D26" s="176" t="s">
        <v>203</v>
      </c>
      <c r="E26" s="184" t="s">
        <v>209</v>
      </c>
      <c r="F26" s="184" t="s">
        <v>209</v>
      </c>
      <c r="G26" s="201" t="s">
        <v>243</v>
      </c>
      <c r="H26" s="178">
        <v>3000000</v>
      </c>
      <c r="I26" s="183">
        <v>0</v>
      </c>
      <c r="J26" s="172">
        <f t="shared" si="0"/>
        <v>3000000</v>
      </c>
      <c r="K26" s="182"/>
      <c r="L26" s="177">
        <v>42156</v>
      </c>
      <c r="M26" s="346">
        <v>42216</v>
      </c>
    </row>
    <row r="27" spans="1:13" s="145" customFormat="1" ht="62.25" customHeight="1" x14ac:dyDescent="0.2">
      <c r="A27" s="345">
        <v>16</v>
      </c>
      <c r="B27" s="343" t="s">
        <v>30</v>
      </c>
      <c r="C27" s="179" t="s">
        <v>31</v>
      </c>
      <c r="D27" s="176" t="s">
        <v>203</v>
      </c>
      <c r="E27" s="184" t="s">
        <v>209</v>
      </c>
      <c r="F27" s="184" t="s">
        <v>209</v>
      </c>
      <c r="G27" s="201" t="s">
        <v>241</v>
      </c>
      <c r="H27" s="178">
        <v>3000000</v>
      </c>
      <c r="I27" s="183">
        <v>0</v>
      </c>
      <c r="J27" s="172">
        <f t="shared" si="0"/>
        <v>3000000</v>
      </c>
      <c r="K27" s="182"/>
      <c r="L27" s="177">
        <v>42156</v>
      </c>
      <c r="M27" s="346">
        <v>42216</v>
      </c>
    </row>
    <row r="28" spans="1:13" s="145" customFormat="1" ht="91.5" customHeight="1" x14ac:dyDescent="0.2">
      <c r="A28" s="344">
        <v>17</v>
      </c>
      <c r="B28" s="343" t="s">
        <v>30</v>
      </c>
      <c r="C28" s="179" t="s">
        <v>31</v>
      </c>
      <c r="D28" s="176" t="s">
        <v>203</v>
      </c>
      <c r="E28" s="184" t="s">
        <v>209</v>
      </c>
      <c r="F28" s="184" t="s">
        <v>209</v>
      </c>
      <c r="G28" s="201" t="s">
        <v>244</v>
      </c>
      <c r="H28" s="178">
        <v>2500000</v>
      </c>
      <c r="I28" s="183">
        <v>0</v>
      </c>
      <c r="J28" s="172">
        <f t="shared" si="0"/>
        <v>2500000</v>
      </c>
      <c r="K28" s="182"/>
      <c r="L28" s="177">
        <v>42156</v>
      </c>
      <c r="M28" s="346">
        <v>42216</v>
      </c>
    </row>
    <row r="29" spans="1:13" s="145" customFormat="1" ht="78.75" customHeight="1" x14ac:dyDescent="0.2">
      <c r="A29" s="345">
        <v>18</v>
      </c>
      <c r="B29" s="343" t="s">
        <v>30</v>
      </c>
      <c r="C29" s="179" t="s">
        <v>31</v>
      </c>
      <c r="D29" s="176" t="s">
        <v>203</v>
      </c>
      <c r="E29" s="184" t="s">
        <v>209</v>
      </c>
      <c r="F29" s="184" t="s">
        <v>209</v>
      </c>
      <c r="G29" s="201" t="s">
        <v>240</v>
      </c>
      <c r="H29" s="178">
        <v>2000000</v>
      </c>
      <c r="I29" s="183">
        <v>0</v>
      </c>
      <c r="J29" s="172">
        <f t="shared" si="0"/>
        <v>2000000</v>
      </c>
      <c r="K29" s="182"/>
      <c r="L29" s="177">
        <v>42156</v>
      </c>
      <c r="M29" s="346">
        <v>42216</v>
      </c>
    </row>
    <row r="30" spans="1:13" s="145" customFormat="1" ht="64.5" customHeight="1" x14ac:dyDescent="0.2">
      <c r="A30" s="344">
        <v>19</v>
      </c>
      <c r="B30" s="343" t="s">
        <v>30</v>
      </c>
      <c r="C30" s="179" t="s">
        <v>31</v>
      </c>
      <c r="D30" s="176" t="s">
        <v>203</v>
      </c>
      <c r="E30" s="184" t="s">
        <v>209</v>
      </c>
      <c r="F30" s="184" t="s">
        <v>209</v>
      </c>
      <c r="G30" s="201" t="s">
        <v>245</v>
      </c>
      <c r="H30" s="178">
        <v>2500000</v>
      </c>
      <c r="I30" s="183">
        <v>0</v>
      </c>
      <c r="J30" s="172">
        <f t="shared" si="0"/>
        <v>2500000</v>
      </c>
      <c r="K30" s="182"/>
      <c r="L30" s="177">
        <v>42156</v>
      </c>
      <c r="M30" s="346">
        <v>42216</v>
      </c>
    </row>
    <row r="31" spans="1:13" s="145" customFormat="1" ht="58.5" customHeight="1" thickBot="1" x14ac:dyDescent="0.25">
      <c r="A31" s="409">
        <v>20</v>
      </c>
      <c r="B31" s="408" t="s">
        <v>30</v>
      </c>
      <c r="C31" s="179" t="s">
        <v>31</v>
      </c>
      <c r="D31" s="176" t="s">
        <v>203</v>
      </c>
      <c r="E31" s="184" t="s">
        <v>209</v>
      </c>
      <c r="F31" s="184" t="s">
        <v>209</v>
      </c>
      <c r="G31" s="410" t="s">
        <v>262</v>
      </c>
      <c r="H31" s="411">
        <v>580000</v>
      </c>
      <c r="I31" s="412">
        <v>0</v>
      </c>
      <c r="J31" s="413">
        <f t="shared" si="0"/>
        <v>580000</v>
      </c>
      <c r="K31" s="182"/>
      <c r="L31" s="177">
        <v>42278</v>
      </c>
      <c r="M31" s="175">
        <v>42369</v>
      </c>
    </row>
    <row r="32" spans="1:13" s="145" customFormat="1" ht="20.100000000000001" customHeight="1" thickBot="1" x14ac:dyDescent="0.25">
      <c r="G32" s="347" t="s">
        <v>33</v>
      </c>
      <c r="H32" s="348">
        <f>SUM(H12:H31)</f>
        <v>52680000</v>
      </c>
      <c r="I32" s="348">
        <f>SUM(I12:I31)</f>
        <v>0</v>
      </c>
      <c r="J32" s="348">
        <f>SUM(J12:J31)</f>
        <v>52680000</v>
      </c>
      <c r="K32" s="148">
        <f>SUM(K12:K16)</f>
        <v>0</v>
      </c>
      <c r="L32" s="36"/>
      <c r="M32" s="36"/>
    </row>
    <row r="33" spans="2:10" s="145" customFormat="1" x14ac:dyDescent="0.2"/>
    <row r="34" spans="2:10" s="145" customFormat="1" x14ac:dyDescent="0.2">
      <c r="B34" s="149"/>
    </row>
    <row r="35" spans="2:10" s="145" customFormat="1" x14ac:dyDescent="0.2"/>
    <row r="36" spans="2:10" s="145" customFormat="1" x14ac:dyDescent="0.2"/>
    <row r="37" spans="2:10" s="145" customFormat="1" ht="81" customHeight="1" x14ac:dyDescent="0.2"/>
    <row r="38" spans="2:10" s="145" customFormat="1" ht="81" customHeight="1" x14ac:dyDescent="0.2"/>
    <row r="39" spans="2:10" s="145" customFormat="1" x14ac:dyDescent="0.2"/>
    <row r="40" spans="2:10" s="145" customFormat="1" x14ac:dyDescent="0.2"/>
    <row r="41" spans="2:10" s="145" customFormat="1" x14ac:dyDescent="0.2"/>
    <row r="43" spans="2:10" x14ac:dyDescent="0.2">
      <c r="I43" s="151"/>
    </row>
    <row r="44" spans="2:10" x14ac:dyDescent="0.2">
      <c r="J44" s="151"/>
    </row>
    <row r="45" spans="2:10" x14ac:dyDescent="0.2">
      <c r="H45" s="152"/>
      <c r="I45" s="153"/>
    </row>
  </sheetData>
  <mergeCells count="14">
    <mergeCell ref="L10:M10"/>
    <mergeCell ref="J3:M3"/>
    <mergeCell ref="J4:M4"/>
    <mergeCell ref="J7:M7"/>
    <mergeCell ref="A10:A11"/>
    <mergeCell ref="C10:C11"/>
    <mergeCell ref="D10:D11"/>
    <mergeCell ref="E10:E11"/>
    <mergeCell ref="F10:F11"/>
    <mergeCell ref="G10:G11"/>
    <mergeCell ref="H10:H11"/>
    <mergeCell ref="I10:I11"/>
    <mergeCell ref="J10:J11"/>
    <mergeCell ref="K10:K11"/>
  </mergeCells>
  <printOptions horizontalCentered="1"/>
  <pageMargins left="0.59055118110236227" right="0.59055118110236227" top="0.59055118110236227" bottom="0.59055118110236227" header="0" footer="0"/>
  <pageSetup scale="70" orientation="landscape" r:id="rId1"/>
  <headerFooter>
    <oddFooter>&amp;LJUNTA DE GOBIERNO&amp;CPágina &amp;P de &amp;N&amp;R12 DE MAYO DE 2016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M35"/>
  <sheetViews>
    <sheetView topLeftCell="A9" workbookViewId="0">
      <selection activeCell="J22" sqref="J22"/>
    </sheetView>
  </sheetViews>
  <sheetFormatPr baseColWidth="10" defaultRowHeight="12.75" x14ac:dyDescent="0.2"/>
  <cols>
    <col min="1" max="1" width="4.7109375" style="150" customWidth="1"/>
    <col min="2" max="2" width="14.7109375" style="150" customWidth="1"/>
    <col min="3" max="3" width="11.7109375" style="150" customWidth="1"/>
    <col min="4" max="6" width="13.7109375" style="150" customWidth="1"/>
    <col min="7" max="7" width="31.7109375" style="150" customWidth="1"/>
    <col min="8" max="10" width="15.7109375" style="150" customWidth="1"/>
    <col min="11" max="11" width="13.7109375" style="150" customWidth="1"/>
    <col min="12" max="13" width="7.7109375" style="150" customWidth="1"/>
    <col min="14" max="16384" width="11.42578125" style="150"/>
  </cols>
  <sheetData>
    <row r="1" spans="1:13" s="28" customFormat="1" ht="12.75" customHeight="1" x14ac:dyDescent="0.15">
      <c r="G1" s="127"/>
      <c r="H1" s="127"/>
      <c r="I1" s="127"/>
      <c r="J1" s="127"/>
      <c r="K1" s="127"/>
      <c r="L1" s="127"/>
      <c r="M1" s="34"/>
    </row>
    <row r="2" spans="1:13" s="28" customFormat="1" ht="12" customHeight="1" x14ac:dyDescent="0.4">
      <c r="G2" s="128"/>
      <c r="H2" s="128"/>
      <c r="I2" s="128"/>
      <c r="J2" s="128"/>
      <c r="K2" s="128"/>
      <c r="L2" s="128"/>
      <c r="M2" s="129"/>
    </row>
    <row r="3" spans="1:13" s="28" customFormat="1" ht="15" customHeight="1" x14ac:dyDescent="0.15">
      <c r="H3" s="21"/>
      <c r="J3" s="471" t="s">
        <v>11</v>
      </c>
      <c r="K3" s="471"/>
      <c r="L3" s="471"/>
      <c r="M3" s="471"/>
    </row>
    <row r="4" spans="1:13" s="28" customFormat="1" ht="15" customHeight="1" x14ac:dyDescent="0.2">
      <c r="G4" s="34"/>
      <c r="H4" s="34"/>
      <c r="I4" s="130"/>
      <c r="J4" s="489" t="s">
        <v>12</v>
      </c>
      <c r="K4" s="489"/>
      <c r="L4" s="489"/>
      <c r="M4" s="489"/>
    </row>
    <row r="5" spans="1:13" s="28" customFormat="1" ht="13.5" customHeight="1" x14ac:dyDescent="0.15">
      <c r="H5" s="34"/>
      <c r="I5" s="34"/>
      <c r="K5" s="131"/>
      <c r="L5" s="30"/>
      <c r="M5" s="132"/>
    </row>
    <row r="6" spans="1:13" s="28" customFormat="1" ht="10.5" x14ac:dyDescent="0.15">
      <c r="H6" s="30"/>
      <c r="I6" s="33"/>
      <c r="J6" s="33"/>
      <c r="K6" s="33"/>
      <c r="L6" s="33"/>
      <c r="M6" s="33"/>
    </row>
    <row r="7" spans="1:13" s="34" customFormat="1" ht="13.5" customHeight="1" x14ac:dyDescent="0.15">
      <c r="A7" s="134" t="s">
        <v>13</v>
      </c>
      <c r="B7" s="134"/>
      <c r="C7" s="134"/>
      <c r="D7" s="134"/>
      <c r="H7" s="33"/>
      <c r="I7" s="33"/>
      <c r="J7" s="471" t="s">
        <v>0</v>
      </c>
      <c r="K7" s="471"/>
      <c r="L7" s="471"/>
      <c r="M7" s="471"/>
    </row>
    <row r="8" spans="1:13" s="28" customFormat="1" ht="17.25" customHeight="1" x14ac:dyDescent="0.25">
      <c r="A8" s="490" t="s">
        <v>113</v>
      </c>
      <c r="B8" s="490"/>
      <c r="C8" s="135"/>
      <c r="D8" s="135"/>
      <c r="H8" s="32"/>
      <c r="I8" s="35"/>
      <c r="J8" s="510" t="s">
        <v>15</v>
      </c>
      <c r="K8" s="510"/>
      <c r="L8" s="510"/>
      <c r="M8" s="510"/>
    </row>
    <row r="9" spans="1:13" s="28" customFormat="1" ht="9.9499999999999993" customHeight="1" x14ac:dyDescent="0.25">
      <c r="A9" s="136"/>
      <c r="B9" s="136"/>
      <c r="C9" s="135"/>
      <c r="D9" s="135"/>
      <c r="H9" s="32"/>
      <c r="I9" s="35"/>
      <c r="J9" s="36"/>
      <c r="K9" s="36"/>
      <c r="L9" s="36"/>
    </row>
    <row r="10" spans="1:13" s="28" customFormat="1" ht="22.5" customHeight="1" x14ac:dyDescent="0.15">
      <c r="A10" s="491" t="s">
        <v>16</v>
      </c>
      <c r="B10" s="39" t="s">
        <v>17</v>
      </c>
      <c r="C10" s="462" t="s">
        <v>18</v>
      </c>
      <c r="D10" s="462" t="s">
        <v>19</v>
      </c>
      <c r="E10" s="462" t="s">
        <v>20</v>
      </c>
      <c r="F10" s="462" t="s">
        <v>21</v>
      </c>
      <c r="G10" s="462" t="s">
        <v>22</v>
      </c>
      <c r="H10" s="462" t="s">
        <v>114</v>
      </c>
      <c r="I10" s="462" t="s">
        <v>23</v>
      </c>
      <c r="J10" s="462" t="s">
        <v>24</v>
      </c>
      <c r="K10" s="462" t="s">
        <v>25</v>
      </c>
      <c r="L10" s="462" t="s">
        <v>26</v>
      </c>
      <c r="M10" s="462"/>
    </row>
    <row r="11" spans="1:13" s="28" customFormat="1" ht="22.5" customHeight="1" x14ac:dyDescent="0.15">
      <c r="A11" s="492"/>
      <c r="B11" s="137" t="s">
        <v>27</v>
      </c>
      <c r="C11" s="462"/>
      <c r="D11" s="462"/>
      <c r="E11" s="462"/>
      <c r="F11" s="462"/>
      <c r="G11" s="462"/>
      <c r="H11" s="462"/>
      <c r="I11" s="462"/>
      <c r="J11" s="462"/>
      <c r="K11" s="462"/>
      <c r="L11" s="40" t="s">
        <v>28</v>
      </c>
      <c r="M11" s="233" t="s">
        <v>29</v>
      </c>
    </row>
    <row r="12" spans="1:13" s="145" customFormat="1" ht="30.75" customHeight="1" x14ac:dyDescent="0.2">
      <c r="A12" s="138">
        <v>1</v>
      </c>
      <c r="B12" s="441" t="s">
        <v>30</v>
      </c>
      <c r="C12" s="441" t="s">
        <v>31</v>
      </c>
      <c r="D12" s="441" t="s">
        <v>204</v>
      </c>
      <c r="E12" s="139" t="s">
        <v>115</v>
      </c>
      <c r="F12" s="140" t="s">
        <v>116</v>
      </c>
      <c r="G12" s="141" t="s">
        <v>117</v>
      </c>
      <c r="H12" s="142">
        <v>211796.55</v>
      </c>
      <c r="I12" s="143">
        <v>86332.35</v>
      </c>
      <c r="J12" s="143">
        <v>125464.2</v>
      </c>
      <c r="K12" s="501">
        <v>3048819</v>
      </c>
      <c r="L12" s="507">
        <v>42005</v>
      </c>
      <c r="M12" s="504">
        <v>42369</v>
      </c>
    </row>
    <row r="13" spans="1:13" s="145" customFormat="1" ht="29.25" customHeight="1" x14ac:dyDescent="0.2">
      <c r="A13" s="138">
        <v>2</v>
      </c>
      <c r="B13" s="442"/>
      <c r="C13" s="442"/>
      <c r="D13" s="442"/>
      <c r="E13" s="139" t="s">
        <v>115</v>
      </c>
      <c r="F13" s="140" t="s">
        <v>116</v>
      </c>
      <c r="G13" s="191" t="s">
        <v>141</v>
      </c>
      <c r="H13" s="142">
        <v>81509.740000000005</v>
      </c>
      <c r="I13" s="143">
        <v>32400</v>
      </c>
      <c r="J13" s="143">
        <v>49109.74</v>
      </c>
      <c r="K13" s="502"/>
      <c r="L13" s="508"/>
      <c r="M13" s="505"/>
    </row>
    <row r="14" spans="1:13" s="145" customFormat="1" ht="27.75" customHeight="1" x14ac:dyDescent="0.2">
      <c r="A14" s="138">
        <v>3</v>
      </c>
      <c r="B14" s="442"/>
      <c r="C14" s="442"/>
      <c r="D14" s="442"/>
      <c r="E14" s="139" t="s">
        <v>115</v>
      </c>
      <c r="F14" s="140" t="s">
        <v>116</v>
      </c>
      <c r="G14" s="141" t="s">
        <v>118</v>
      </c>
      <c r="H14" s="142">
        <v>340000</v>
      </c>
      <c r="I14" s="143">
        <f t="shared" ref="I14:I18" si="0">H14*0.5</f>
        <v>170000</v>
      </c>
      <c r="J14" s="143">
        <f t="shared" ref="J14:J18" si="1">H14*0.5</f>
        <v>170000</v>
      </c>
      <c r="K14" s="502"/>
      <c r="L14" s="508"/>
      <c r="M14" s="505"/>
    </row>
    <row r="15" spans="1:13" s="145" customFormat="1" ht="22.5" customHeight="1" x14ac:dyDescent="0.2">
      <c r="A15" s="138">
        <v>4</v>
      </c>
      <c r="B15" s="442"/>
      <c r="C15" s="442"/>
      <c r="D15" s="442"/>
      <c r="E15" s="139" t="s">
        <v>115</v>
      </c>
      <c r="F15" s="140" t="s">
        <v>116</v>
      </c>
      <c r="G15" s="141" t="s">
        <v>164</v>
      </c>
      <c r="H15" s="142">
        <v>400000</v>
      </c>
      <c r="I15" s="143">
        <f t="shared" si="0"/>
        <v>200000</v>
      </c>
      <c r="J15" s="143">
        <f t="shared" si="1"/>
        <v>200000</v>
      </c>
      <c r="K15" s="502"/>
      <c r="L15" s="508"/>
      <c r="M15" s="505"/>
    </row>
    <row r="16" spans="1:13" s="145" customFormat="1" ht="26.25" customHeight="1" x14ac:dyDescent="0.2">
      <c r="A16" s="138">
        <v>5</v>
      </c>
      <c r="B16" s="442"/>
      <c r="C16" s="442"/>
      <c r="D16" s="442"/>
      <c r="E16" s="139" t="s">
        <v>115</v>
      </c>
      <c r="F16" s="140" t="s">
        <v>116</v>
      </c>
      <c r="G16" s="141" t="s">
        <v>119</v>
      </c>
      <c r="H16" s="142">
        <f>I16+J16</f>
        <v>135280.32000000001</v>
      </c>
      <c r="I16" s="143">
        <v>67640.160000000003</v>
      </c>
      <c r="J16" s="143">
        <v>67640.160000000003</v>
      </c>
      <c r="K16" s="502"/>
      <c r="L16" s="508"/>
      <c r="M16" s="505"/>
    </row>
    <row r="17" spans="1:13" s="145" customFormat="1" ht="18.75" customHeight="1" x14ac:dyDescent="0.2">
      <c r="A17" s="138">
        <v>6</v>
      </c>
      <c r="B17" s="442"/>
      <c r="C17" s="442"/>
      <c r="D17" s="442"/>
      <c r="E17" s="139" t="s">
        <v>115</v>
      </c>
      <c r="F17" s="140" t="s">
        <v>116</v>
      </c>
      <c r="G17" s="141" t="s">
        <v>120</v>
      </c>
      <c r="H17" s="142">
        <f>I17+J17</f>
        <v>50213.899999999994</v>
      </c>
      <c r="I17" s="143">
        <v>25100.28</v>
      </c>
      <c r="J17" s="143">
        <v>25113.62</v>
      </c>
      <c r="K17" s="502"/>
      <c r="L17" s="508"/>
      <c r="M17" s="505"/>
    </row>
    <row r="18" spans="1:13" s="145" customFormat="1" ht="30" customHeight="1" x14ac:dyDescent="0.2">
      <c r="A18" s="138">
        <v>7</v>
      </c>
      <c r="B18" s="442"/>
      <c r="C18" s="442"/>
      <c r="D18" s="442"/>
      <c r="E18" s="139" t="s">
        <v>115</v>
      </c>
      <c r="F18" s="140" t="s">
        <v>116</v>
      </c>
      <c r="G18" s="141" t="s">
        <v>165</v>
      </c>
      <c r="H18" s="142">
        <v>34400</v>
      </c>
      <c r="I18" s="143">
        <f t="shared" si="0"/>
        <v>17200</v>
      </c>
      <c r="J18" s="143">
        <f t="shared" si="1"/>
        <v>17200</v>
      </c>
      <c r="K18" s="502"/>
      <c r="L18" s="508"/>
      <c r="M18" s="505"/>
    </row>
    <row r="19" spans="1:13" s="145" customFormat="1" ht="28.5" customHeight="1" x14ac:dyDescent="0.2">
      <c r="A19" s="138">
        <v>8</v>
      </c>
      <c r="B19" s="442"/>
      <c r="C19" s="442"/>
      <c r="D19" s="442"/>
      <c r="E19" s="139" t="s">
        <v>115</v>
      </c>
      <c r="F19" s="140" t="s">
        <v>116</v>
      </c>
      <c r="G19" s="141" t="s">
        <v>157</v>
      </c>
      <c r="H19" s="142">
        <v>838179.34</v>
      </c>
      <c r="I19" s="143">
        <v>400000</v>
      </c>
      <c r="J19" s="143">
        <v>438179.34</v>
      </c>
      <c r="K19" s="502"/>
      <c r="L19" s="508"/>
      <c r="M19" s="505"/>
    </row>
    <row r="20" spans="1:13" s="145" customFormat="1" ht="28.5" customHeight="1" x14ac:dyDescent="0.2">
      <c r="A20" s="138">
        <v>9</v>
      </c>
      <c r="B20" s="442"/>
      <c r="C20" s="442"/>
      <c r="D20" s="442"/>
      <c r="E20" s="139" t="s">
        <v>115</v>
      </c>
      <c r="F20" s="140" t="s">
        <v>116</v>
      </c>
      <c r="G20" s="146" t="s">
        <v>158</v>
      </c>
      <c r="H20" s="142">
        <v>601856.84</v>
      </c>
      <c r="I20" s="143">
        <v>304393.31</v>
      </c>
      <c r="J20" s="143">
        <v>297463.07</v>
      </c>
      <c r="K20" s="502"/>
      <c r="L20" s="508"/>
      <c r="M20" s="505"/>
    </row>
    <row r="21" spans="1:13" s="145" customFormat="1" ht="28.5" customHeight="1" thickBot="1" x14ac:dyDescent="0.25">
      <c r="A21" s="138">
        <v>10</v>
      </c>
      <c r="B21" s="443"/>
      <c r="C21" s="443"/>
      <c r="D21" s="443"/>
      <c r="E21" s="139" t="s">
        <v>115</v>
      </c>
      <c r="F21" s="140" t="s">
        <v>116</v>
      </c>
      <c r="G21" s="147" t="s">
        <v>159</v>
      </c>
      <c r="H21" s="142">
        <v>1919.76</v>
      </c>
      <c r="I21" s="143">
        <v>959.88</v>
      </c>
      <c r="J21" s="143">
        <v>959.88</v>
      </c>
      <c r="K21" s="503"/>
      <c r="L21" s="509"/>
      <c r="M21" s="506"/>
    </row>
    <row r="22" spans="1:13" s="145" customFormat="1" ht="20.100000000000001" customHeight="1" thickBot="1" x14ac:dyDescent="0.25">
      <c r="G22" s="86" t="s">
        <v>33</v>
      </c>
      <c r="H22" s="49">
        <f>SUM(H12:H21)</f>
        <v>2695156.4499999997</v>
      </c>
      <c r="I22" s="49">
        <f>SUM(I12:I21)</f>
        <v>1304025.98</v>
      </c>
      <c r="J22" s="50">
        <f>SUM(J12:J21)</f>
        <v>1391130.01</v>
      </c>
      <c r="K22" s="148" t="e">
        <f>K12+K13+#REF!+#REF!+K14+#REF!</f>
        <v>#REF!</v>
      </c>
      <c r="L22" s="36"/>
      <c r="M22" s="36"/>
    </row>
    <row r="23" spans="1:13" s="145" customFormat="1" x14ac:dyDescent="0.2"/>
    <row r="24" spans="1:13" s="145" customFormat="1" x14ac:dyDescent="0.2">
      <c r="B24" s="149"/>
    </row>
    <row r="25" spans="1:13" s="145" customFormat="1" x14ac:dyDescent="0.2"/>
    <row r="26" spans="1:13" s="145" customFormat="1" x14ac:dyDescent="0.2"/>
    <row r="27" spans="1:13" s="145" customFormat="1" ht="81" customHeight="1" x14ac:dyDescent="0.2"/>
    <row r="28" spans="1:13" s="145" customFormat="1" ht="81" customHeight="1" x14ac:dyDescent="0.2"/>
    <row r="29" spans="1:13" s="145" customFormat="1" x14ac:dyDescent="0.2"/>
    <row r="30" spans="1:13" s="145" customFormat="1" x14ac:dyDescent="0.2"/>
    <row r="31" spans="1:13" s="145" customFormat="1" x14ac:dyDescent="0.2"/>
    <row r="33" spans="8:10" x14ac:dyDescent="0.2">
      <c r="I33" s="151"/>
    </row>
    <row r="34" spans="8:10" x14ac:dyDescent="0.2">
      <c r="J34" s="151"/>
    </row>
    <row r="35" spans="8:10" x14ac:dyDescent="0.2">
      <c r="H35" s="152"/>
      <c r="I35" s="153"/>
    </row>
  </sheetData>
  <mergeCells count="22">
    <mergeCell ref="J3:M3"/>
    <mergeCell ref="J4:M4"/>
    <mergeCell ref="A8:B8"/>
    <mergeCell ref="L10:M10"/>
    <mergeCell ref="A10:A11"/>
    <mergeCell ref="C10:C11"/>
    <mergeCell ref="D10:D11"/>
    <mergeCell ref="E10:E11"/>
    <mergeCell ref="F10:F11"/>
    <mergeCell ref="J7:M7"/>
    <mergeCell ref="J8:M8"/>
    <mergeCell ref="G10:G11"/>
    <mergeCell ref="H10:H11"/>
    <mergeCell ref="I10:I11"/>
    <mergeCell ref="J10:J11"/>
    <mergeCell ref="K10:K11"/>
    <mergeCell ref="M12:M21"/>
    <mergeCell ref="B12:B21"/>
    <mergeCell ref="C12:C21"/>
    <mergeCell ref="D12:D21"/>
    <mergeCell ref="K12:K21"/>
    <mergeCell ref="L12:L21"/>
  </mergeCells>
  <printOptions horizontalCentered="1"/>
  <pageMargins left="0.59055118110236227" right="0.59055118110236227" top="0.59055118110236227" bottom="0.59055118110236227" header="0" footer="0"/>
  <pageSetup scale="70" orientation="landscape" r:id="rId1"/>
  <headerFooter>
    <oddFooter>&amp;LJUNTA DE GOBIERNO&amp;CPágina &amp;P de &amp;N&amp;R12 DE MAYO DE 2016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N23"/>
  <sheetViews>
    <sheetView tabSelected="1" workbookViewId="0">
      <selection activeCell="J20" sqref="J20"/>
    </sheetView>
  </sheetViews>
  <sheetFormatPr baseColWidth="10" defaultRowHeight="12.75" x14ac:dyDescent="0.2"/>
  <cols>
    <col min="1" max="1" width="4.7109375" style="145" customWidth="1"/>
    <col min="2" max="2" width="14.7109375" style="145" customWidth="1"/>
    <col min="3" max="3" width="11.7109375" style="145" customWidth="1"/>
    <col min="4" max="6" width="13.7109375" style="145" customWidth="1"/>
    <col min="7" max="7" width="31.7109375" style="145" customWidth="1"/>
    <col min="8" max="10" width="15.7109375" style="145" customWidth="1"/>
    <col min="11" max="11" width="13.7109375" style="145" customWidth="1"/>
    <col min="12" max="13" width="7.7109375" style="145" customWidth="1"/>
    <col min="14" max="14" width="2.85546875" style="145" customWidth="1"/>
    <col min="15" max="16384" width="11.42578125" style="145"/>
  </cols>
  <sheetData>
    <row r="1" spans="1:14" x14ac:dyDescent="0.2">
      <c r="A1" s="28"/>
      <c r="B1" s="28"/>
      <c r="C1" s="28"/>
      <c r="D1" s="28"/>
      <c r="E1" s="21"/>
      <c r="F1" s="21"/>
      <c r="G1" s="13"/>
      <c r="H1" s="21"/>
      <c r="I1" s="21"/>
      <c r="J1" s="33"/>
      <c r="K1" s="33"/>
      <c r="L1" s="33"/>
      <c r="M1" s="33"/>
      <c r="N1" s="34"/>
    </row>
    <row r="2" spans="1:14" ht="15" x14ac:dyDescent="0.2">
      <c r="A2" s="28"/>
      <c r="B2" s="28"/>
      <c r="C2" s="28"/>
      <c r="D2" s="29"/>
      <c r="E2" s="21"/>
      <c r="F2" s="13"/>
      <c r="G2" s="21"/>
      <c r="H2" s="21"/>
      <c r="I2" s="34"/>
      <c r="J2" s="13"/>
      <c r="K2" s="21"/>
      <c r="L2" s="21"/>
      <c r="M2" s="32"/>
      <c r="N2" s="33"/>
    </row>
    <row r="3" spans="1:14" x14ac:dyDescent="0.2">
      <c r="A3" s="28"/>
      <c r="B3" s="28"/>
      <c r="C3" s="28"/>
      <c r="D3" s="28"/>
      <c r="E3" s="33"/>
      <c r="F3" s="21"/>
      <c r="G3" s="13"/>
      <c r="H3" s="21"/>
      <c r="I3" s="34"/>
      <c r="J3" s="471" t="s">
        <v>11</v>
      </c>
      <c r="K3" s="471"/>
      <c r="L3" s="471"/>
      <c r="M3" s="471"/>
      <c r="N3" s="34"/>
    </row>
    <row r="4" spans="1:14" x14ac:dyDescent="0.2">
      <c r="A4" s="28"/>
      <c r="B4" s="28"/>
      <c r="C4" s="28"/>
      <c r="D4" s="28"/>
      <c r="E4" s="28"/>
      <c r="F4" s="21"/>
      <c r="G4" s="13"/>
      <c r="H4" s="21"/>
      <c r="I4" s="21"/>
      <c r="J4" s="489" t="s">
        <v>12</v>
      </c>
      <c r="K4" s="489"/>
      <c r="L4" s="489"/>
      <c r="M4" s="489"/>
      <c r="N4" s="34"/>
    </row>
    <row r="5" spans="1:14" x14ac:dyDescent="0.2">
      <c r="A5" s="28"/>
      <c r="B5" s="28"/>
      <c r="C5" s="28"/>
      <c r="D5" s="28"/>
      <c r="E5" s="28"/>
      <c r="F5" s="21"/>
      <c r="G5" s="13"/>
      <c r="H5" s="21"/>
      <c r="I5" s="21"/>
      <c r="J5" s="30"/>
      <c r="K5" s="30"/>
      <c r="L5" s="30"/>
      <c r="M5" s="32"/>
      <c r="N5" s="34"/>
    </row>
    <row r="6" spans="1:14" ht="14.25" x14ac:dyDescent="0.2">
      <c r="A6" s="28"/>
      <c r="B6" s="28"/>
      <c r="C6" s="56" t="s">
        <v>121</v>
      </c>
      <c r="D6" s="28"/>
      <c r="E6" s="33"/>
      <c r="F6" s="34"/>
      <c r="G6" s="154"/>
      <c r="H6" s="34"/>
      <c r="I6" s="34"/>
      <c r="J6" s="133"/>
      <c r="K6" s="20"/>
      <c r="L6" s="31"/>
      <c r="M6" s="32"/>
      <c r="N6" s="34"/>
    </row>
    <row r="7" spans="1:14" ht="14.25" x14ac:dyDescent="0.2">
      <c r="A7" s="134" t="s">
        <v>13</v>
      </c>
      <c r="B7" s="134"/>
      <c r="C7" s="134"/>
      <c r="D7" s="134"/>
      <c r="E7" s="33"/>
      <c r="F7" s="34"/>
      <c r="G7" s="154"/>
      <c r="H7" s="34"/>
      <c r="I7" s="34"/>
      <c r="J7" s="471" t="s">
        <v>0</v>
      </c>
      <c r="K7" s="471"/>
      <c r="L7" s="471"/>
      <c r="M7" s="471"/>
      <c r="N7" s="34"/>
    </row>
    <row r="8" spans="1:14" ht="18" x14ac:dyDescent="0.25">
      <c r="A8" s="155" t="s">
        <v>122</v>
      </c>
      <c r="B8" s="155"/>
      <c r="C8" s="156"/>
      <c r="D8" s="156"/>
      <c r="E8" s="157"/>
      <c r="F8" s="28"/>
      <c r="G8" s="158"/>
      <c r="H8" s="159"/>
      <c r="I8" s="28"/>
      <c r="J8" s="510" t="s">
        <v>15</v>
      </c>
      <c r="K8" s="510"/>
      <c r="L8" s="510"/>
      <c r="M8" s="510"/>
      <c r="N8" s="34"/>
    </row>
    <row r="9" spans="1:14" ht="9.9499999999999993" customHeight="1" x14ac:dyDescent="0.25">
      <c r="A9" s="135"/>
      <c r="B9" s="135"/>
      <c r="C9" s="135"/>
      <c r="D9" s="157"/>
      <c r="E9" s="157"/>
      <c r="F9" s="28"/>
      <c r="G9" s="158"/>
      <c r="H9" s="159"/>
      <c r="I9" s="28"/>
      <c r="J9" s="35"/>
      <c r="K9" s="36"/>
      <c r="L9" s="37"/>
      <c r="M9" s="32"/>
      <c r="N9" s="34"/>
    </row>
    <row r="10" spans="1:14" ht="21.95" customHeight="1" x14ac:dyDescent="0.2">
      <c r="A10" s="464" t="s">
        <v>16</v>
      </c>
      <c r="B10" s="39" t="s">
        <v>17</v>
      </c>
      <c r="C10" s="462" t="s">
        <v>18</v>
      </c>
      <c r="D10" s="462" t="s">
        <v>19</v>
      </c>
      <c r="E10" s="462" t="s">
        <v>20</v>
      </c>
      <c r="F10" s="462" t="s">
        <v>21</v>
      </c>
      <c r="G10" s="462" t="s">
        <v>22</v>
      </c>
      <c r="H10" s="462" t="s">
        <v>123</v>
      </c>
      <c r="I10" s="462" t="s">
        <v>124</v>
      </c>
      <c r="J10" s="462" t="s">
        <v>125</v>
      </c>
      <c r="K10" s="462" t="s">
        <v>25</v>
      </c>
      <c r="L10" s="462" t="s">
        <v>26</v>
      </c>
      <c r="M10" s="462"/>
      <c r="N10" s="62"/>
    </row>
    <row r="11" spans="1:14" ht="21.95" customHeight="1" x14ac:dyDescent="0.2">
      <c r="A11" s="465"/>
      <c r="B11" s="40" t="s">
        <v>27</v>
      </c>
      <c r="C11" s="462"/>
      <c r="D11" s="462"/>
      <c r="E11" s="462"/>
      <c r="F11" s="462"/>
      <c r="G11" s="462"/>
      <c r="H11" s="462" t="s">
        <v>126</v>
      </c>
      <c r="I11" s="462" t="s">
        <v>126</v>
      </c>
      <c r="J11" s="462" t="s">
        <v>126</v>
      </c>
      <c r="K11" s="462"/>
      <c r="L11" s="40" t="s">
        <v>28</v>
      </c>
      <c r="M11" s="40" t="s">
        <v>29</v>
      </c>
      <c r="N11" s="62"/>
    </row>
    <row r="12" spans="1:14" ht="330" hidden="1" customHeight="1" thickBot="1" x14ac:dyDescent="0.25">
      <c r="A12" s="160">
        <v>1</v>
      </c>
      <c r="B12" s="139" t="s">
        <v>127</v>
      </c>
      <c r="C12" s="41" t="s">
        <v>31</v>
      </c>
      <c r="D12" s="140" t="s">
        <v>128</v>
      </c>
      <c r="E12" s="161" t="s">
        <v>115</v>
      </c>
      <c r="F12" s="161" t="s">
        <v>116</v>
      </c>
      <c r="G12" s="141" t="s">
        <v>129</v>
      </c>
      <c r="H12" s="162">
        <v>2800000</v>
      </c>
      <c r="I12" s="163">
        <v>1400000</v>
      </c>
      <c r="J12" s="163">
        <v>1400000</v>
      </c>
      <c r="K12" s="164"/>
      <c r="L12" s="144">
        <v>41275</v>
      </c>
      <c r="M12" s="144">
        <v>41609</v>
      </c>
      <c r="N12" s="62"/>
    </row>
    <row r="13" spans="1:14" s="170" customFormat="1" ht="13.5" hidden="1" thickBot="1" x14ac:dyDescent="0.25">
      <c r="A13" s="46"/>
      <c r="B13" s="47"/>
      <c r="C13" s="46"/>
      <c r="D13" s="47"/>
      <c r="E13" s="13"/>
      <c r="F13" s="13"/>
      <c r="G13" s="165" t="s">
        <v>33</v>
      </c>
      <c r="H13" s="166">
        <f>SUM(H12)</f>
        <v>2800000</v>
      </c>
      <c r="I13" s="166">
        <f>SUM(I12)</f>
        <v>1400000</v>
      </c>
      <c r="J13" s="166">
        <f>SUM(J12)</f>
        <v>1400000</v>
      </c>
      <c r="K13" s="167"/>
      <c r="L13" s="168"/>
      <c r="M13" s="168"/>
      <c r="N13" s="169"/>
    </row>
    <row r="14" spans="1:14" ht="27.75" customHeight="1" x14ac:dyDescent="0.2">
      <c r="A14" s="41">
        <v>1</v>
      </c>
      <c r="B14" s="441" t="s">
        <v>30</v>
      </c>
      <c r="C14" s="444" t="s">
        <v>31</v>
      </c>
      <c r="D14" s="511" t="s">
        <v>205</v>
      </c>
      <c r="E14" s="171" t="s">
        <v>115</v>
      </c>
      <c r="F14" s="171" t="s">
        <v>116</v>
      </c>
      <c r="G14" s="241" t="s">
        <v>168</v>
      </c>
      <c r="H14" s="211">
        <v>61060.08</v>
      </c>
      <c r="I14" s="211">
        <v>30530.04</v>
      </c>
      <c r="J14" s="211">
        <v>30530.04</v>
      </c>
      <c r="K14" s="164">
        <v>2000</v>
      </c>
      <c r="L14" s="177">
        <v>42005</v>
      </c>
      <c r="M14" s="181">
        <v>42369</v>
      </c>
    </row>
    <row r="15" spans="1:14" ht="30.75" customHeight="1" x14ac:dyDescent="0.2">
      <c r="A15" s="41">
        <v>2</v>
      </c>
      <c r="B15" s="442"/>
      <c r="C15" s="445"/>
      <c r="D15" s="512"/>
      <c r="E15" s="171" t="s">
        <v>115</v>
      </c>
      <c r="F15" s="171" t="s">
        <v>116</v>
      </c>
      <c r="G15" s="241" t="s">
        <v>169</v>
      </c>
      <c r="H15" s="211">
        <v>608989.13</v>
      </c>
      <c r="I15" s="211">
        <v>304469.96000000002</v>
      </c>
      <c r="J15" s="211">
        <v>304519.17</v>
      </c>
      <c r="K15" s="164">
        <v>15000</v>
      </c>
      <c r="L15" s="177">
        <v>42005</v>
      </c>
      <c r="M15" s="181">
        <v>42369</v>
      </c>
    </row>
    <row r="16" spans="1:14" ht="26.25" customHeight="1" x14ac:dyDescent="0.2">
      <c r="A16" s="41">
        <v>3</v>
      </c>
      <c r="B16" s="442"/>
      <c r="C16" s="445"/>
      <c r="D16" s="512"/>
      <c r="E16" s="171" t="s">
        <v>115</v>
      </c>
      <c r="F16" s="171" t="s">
        <v>116</v>
      </c>
      <c r="G16" s="241" t="s">
        <v>170</v>
      </c>
      <c r="H16" s="211">
        <v>450000</v>
      </c>
      <c r="I16" s="211">
        <f t="shared" ref="I16:I20" si="0">H16*0.5</f>
        <v>225000</v>
      </c>
      <c r="J16" s="211">
        <v>225000</v>
      </c>
      <c r="K16" s="164">
        <v>267</v>
      </c>
      <c r="L16" s="177">
        <v>42005</v>
      </c>
      <c r="M16" s="181">
        <v>42369</v>
      </c>
    </row>
    <row r="17" spans="1:13" ht="26.25" customHeight="1" x14ac:dyDescent="0.2">
      <c r="A17" s="240">
        <v>4</v>
      </c>
      <c r="B17" s="442"/>
      <c r="C17" s="445"/>
      <c r="D17" s="512"/>
      <c r="E17" s="171" t="s">
        <v>115</v>
      </c>
      <c r="F17" s="171" t="s">
        <v>116</v>
      </c>
      <c r="G17" s="241" t="s">
        <v>171</v>
      </c>
      <c r="H17" s="211">
        <v>320090.40000000002</v>
      </c>
      <c r="I17" s="211">
        <v>160000</v>
      </c>
      <c r="J17" s="211">
        <v>160090.4</v>
      </c>
      <c r="K17" s="164">
        <v>10000</v>
      </c>
      <c r="L17" s="177">
        <v>42005</v>
      </c>
      <c r="M17" s="181">
        <v>42369</v>
      </c>
    </row>
    <row r="18" spans="1:13" ht="26.25" customHeight="1" x14ac:dyDescent="0.2">
      <c r="A18" s="240">
        <v>5</v>
      </c>
      <c r="B18" s="442"/>
      <c r="C18" s="445"/>
      <c r="D18" s="512"/>
      <c r="E18" s="171" t="s">
        <v>115</v>
      </c>
      <c r="F18" s="171" t="s">
        <v>116</v>
      </c>
      <c r="G18" s="241" t="s">
        <v>172</v>
      </c>
      <c r="H18" s="211">
        <v>160001.47</v>
      </c>
      <c r="I18" s="211">
        <v>80000</v>
      </c>
      <c r="J18" s="211">
        <v>80001.47</v>
      </c>
      <c r="K18" s="164">
        <v>20000</v>
      </c>
      <c r="L18" s="177">
        <v>42005</v>
      </c>
      <c r="M18" s="181">
        <v>42369</v>
      </c>
    </row>
    <row r="19" spans="1:13" ht="26.25" customHeight="1" x14ac:dyDescent="0.2">
      <c r="A19" s="240">
        <v>6</v>
      </c>
      <c r="B19" s="442"/>
      <c r="C19" s="445"/>
      <c r="D19" s="512"/>
      <c r="E19" s="171" t="s">
        <v>115</v>
      </c>
      <c r="F19" s="171" t="s">
        <v>116</v>
      </c>
      <c r="G19" s="241" t="s">
        <v>173</v>
      </c>
      <c r="H19" s="211">
        <v>160000</v>
      </c>
      <c r="I19" s="211">
        <f t="shared" si="0"/>
        <v>80000</v>
      </c>
      <c r="J19" s="211">
        <f t="shared" ref="J19:J20" si="1">H19*0.5</f>
        <v>80000</v>
      </c>
      <c r="K19" s="164">
        <v>5000</v>
      </c>
      <c r="L19" s="177">
        <v>42005</v>
      </c>
      <c r="M19" s="181">
        <v>42369</v>
      </c>
    </row>
    <row r="20" spans="1:13" ht="20.25" customHeight="1" thickBot="1" x14ac:dyDescent="0.25">
      <c r="A20" s="41">
        <v>7</v>
      </c>
      <c r="B20" s="443"/>
      <c r="C20" s="446"/>
      <c r="D20" s="513"/>
      <c r="E20" s="171" t="s">
        <v>115</v>
      </c>
      <c r="F20" s="171" t="s">
        <v>116</v>
      </c>
      <c r="G20" s="415" t="s">
        <v>174</v>
      </c>
      <c r="H20" s="211">
        <v>840000</v>
      </c>
      <c r="I20" s="211">
        <f t="shared" si="0"/>
        <v>420000</v>
      </c>
      <c r="J20" s="211">
        <f t="shared" si="1"/>
        <v>420000</v>
      </c>
      <c r="K20" s="164">
        <v>11300</v>
      </c>
      <c r="L20" s="177">
        <v>42005</v>
      </c>
      <c r="M20" s="181">
        <v>42369</v>
      </c>
    </row>
    <row r="21" spans="1:13" ht="19.5" customHeight="1" thickBot="1" x14ac:dyDescent="0.25">
      <c r="G21" s="86" t="s">
        <v>33</v>
      </c>
      <c r="H21" s="166">
        <f>SUM(H14:H20)</f>
        <v>2600141.08</v>
      </c>
      <c r="I21" s="166">
        <f t="shared" ref="I21:J21" si="2">SUM(I14:I20)</f>
        <v>1300000</v>
      </c>
      <c r="J21" s="166">
        <f t="shared" si="2"/>
        <v>1300141.08</v>
      </c>
      <c r="K21" s="352">
        <f>SUM(K14:K20)</f>
        <v>63567</v>
      </c>
    </row>
    <row r="23" spans="1:13" x14ac:dyDescent="0.2">
      <c r="B23" s="149"/>
      <c r="H23" s="173"/>
    </row>
  </sheetData>
  <mergeCells count="18">
    <mergeCell ref="A10:A11"/>
    <mergeCell ref="C10:C11"/>
    <mergeCell ref="D10:D11"/>
    <mergeCell ref="E10:E11"/>
    <mergeCell ref="F10:F11"/>
    <mergeCell ref="B14:B20"/>
    <mergeCell ref="C14:C20"/>
    <mergeCell ref="D14:D20"/>
    <mergeCell ref="G10:G11"/>
    <mergeCell ref="H10:H11"/>
    <mergeCell ref="J3:M3"/>
    <mergeCell ref="I10:I11"/>
    <mergeCell ref="J10:J11"/>
    <mergeCell ref="K10:K11"/>
    <mergeCell ref="L10:M10"/>
    <mergeCell ref="J4:M4"/>
    <mergeCell ref="J7:M7"/>
    <mergeCell ref="J8:M8"/>
  </mergeCells>
  <printOptions horizontalCentered="1"/>
  <pageMargins left="0.59055118110236227" right="0.59055118110236227" top="0.59055118110236227" bottom="0.59055118110236227" header="0" footer="0"/>
  <pageSetup scale="70" orientation="landscape" r:id="rId1"/>
  <headerFooter>
    <oddFooter>&amp;LJUNTA DE GOBIERNO&amp;CPágina &amp;P de &amp;N&amp;R12 DE MAYO DE 2016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44"/>
  <sheetViews>
    <sheetView topLeftCell="A10" workbookViewId="0">
      <selection activeCell="H39" sqref="H39:H44"/>
    </sheetView>
  </sheetViews>
  <sheetFormatPr baseColWidth="10" defaultRowHeight="10.5" x14ac:dyDescent="0.15"/>
  <cols>
    <col min="1" max="1" width="4.7109375" style="61" customWidth="1"/>
    <col min="2" max="2" width="13.7109375" style="81" customWidth="1"/>
    <col min="3" max="3" width="11.7109375" style="61" customWidth="1"/>
    <col min="4" max="6" width="13.7109375" style="61" customWidth="1"/>
    <col min="7" max="7" width="31.7109375" style="61" customWidth="1"/>
    <col min="8" max="10" width="16.7109375" style="88" customWidth="1"/>
    <col min="11" max="11" width="12.85546875" style="88" customWidth="1"/>
    <col min="12" max="13" width="7.7109375" style="88" customWidth="1"/>
    <col min="14" max="14" width="2" style="61" customWidth="1"/>
    <col min="15" max="16384" width="11.42578125" style="61"/>
  </cols>
  <sheetData>
    <row r="1" spans="1:15" s="34" customFormat="1" ht="15" customHeight="1" x14ac:dyDescent="0.15">
      <c r="A1" s="468"/>
      <c r="B1" s="468"/>
      <c r="C1" s="468"/>
      <c r="D1" s="468"/>
      <c r="E1" s="468"/>
      <c r="F1" s="468"/>
      <c r="G1" s="468"/>
      <c r="H1" s="468"/>
      <c r="I1" s="468"/>
      <c r="J1" s="468"/>
      <c r="K1" s="468"/>
      <c r="L1" s="468"/>
      <c r="M1" s="468"/>
    </row>
    <row r="2" spans="1:15" s="28" customFormat="1" ht="15" x14ac:dyDescent="0.2">
      <c r="A2" s="34"/>
      <c r="B2" s="46"/>
      <c r="C2" s="34"/>
      <c r="D2" s="34"/>
      <c r="E2" s="21"/>
      <c r="F2" s="21"/>
      <c r="G2" s="21"/>
      <c r="H2" s="46"/>
      <c r="I2" s="46"/>
      <c r="J2" s="469"/>
      <c r="K2" s="469"/>
      <c r="L2" s="469"/>
      <c r="M2" s="469"/>
      <c r="N2" s="34"/>
    </row>
    <row r="3" spans="1:15" s="28" customFormat="1" ht="15" x14ac:dyDescent="0.15">
      <c r="A3" s="34"/>
      <c r="B3" s="46"/>
      <c r="C3" s="34"/>
      <c r="D3" s="51"/>
      <c r="E3" s="51"/>
      <c r="F3" s="51"/>
      <c r="G3" s="51"/>
      <c r="H3" s="52"/>
      <c r="I3" s="52"/>
      <c r="J3" s="52"/>
      <c r="K3" s="52"/>
      <c r="L3" s="52"/>
      <c r="M3" s="52"/>
      <c r="N3" s="34"/>
    </row>
    <row r="4" spans="1:15" s="28" customFormat="1" ht="12" customHeight="1" x14ac:dyDescent="0.15">
      <c r="A4" s="34"/>
      <c r="B4" s="46"/>
      <c r="C4" s="34"/>
      <c r="D4" s="34"/>
      <c r="E4" s="34"/>
      <c r="F4" s="21"/>
      <c r="G4" s="21"/>
      <c r="H4" s="385"/>
      <c r="I4" s="385"/>
      <c r="J4" s="471" t="s">
        <v>11</v>
      </c>
      <c r="K4" s="471"/>
      <c r="L4" s="471"/>
      <c r="M4" s="471"/>
      <c r="N4" s="34"/>
    </row>
    <row r="5" spans="1:15" s="28" customFormat="1" ht="12.75" x14ac:dyDescent="0.15">
      <c r="A5" s="34"/>
      <c r="B5" s="46"/>
      <c r="C5" s="34"/>
      <c r="D5" s="34"/>
      <c r="E5" s="34"/>
      <c r="F5" s="21"/>
      <c r="G5" s="21"/>
      <c r="H5" s="46"/>
      <c r="I5" s="46"/>
      <c r="J5" s="54"/>
      <c r="K5" s="351"/>
      <c r="L5" s="55"/>
      <c r="M5" s="55" t="s">
        <v>12</v>
      </c>
      <c r="N5" s="34"/>
    </row>
    <row r="6" spans="1:15" s="28" customFormat="1" ht="12.75" x14ac:dyDescent="0.15">
      <c r="A6" s="34"/>
      <c r="B6" s="46"/>
      <c r="C6" s="34"/>
      <c r="D6" s="34"/>
      <c r="E6" s="34"/>
      <c r="F6" s="21"/>
      <c r="G6" s="21"/>
      <c r="H6" s="46"/>
      <c r="I6" s="46"/>
      <c r="J6" s="54"/>
      <c r="K6" s="351"/>
      <c r="L6" s="55"/>
      <c r="M6" s="55"/>
      <c r="N6" s="34"/>
    </row>
    <row r="7" spans="1:15" s="28" customFormat="1" ht="14.25" x14ac:dyDescent="0.15">
      <c r="A7" s="56" t="s">
        <v>13</v>
      </c>
      <c r="B7" s="56"/>
      <c r="C7" s="56"/>
      <c r="D7" s="56"/>
      <c r="E7" s="33"/>
      <c r="F7" s="34"/>
      <c r="G7" s="34"/>
      <c r="H7" s="385"/>
      <c r="I7" s="385"/>
      <c r="J7" s="471" t="s">
        <v>14</v>
      </c>
      <c r="K7" s="471"/>
      <c r="L7" s="471"/>
      <c r="M7" s="471"/>
      <c r="N7" s="34"/>
    </row>
    <row r="8" spans="1:15" s="28" customFormat="1" ht="14.25" x14ac:dyDescent="0.2">
      <c r="A8" s="470" t="s">
        <v>139</v>
      </c>
      <c r="B8" s="470"/>
      <c r="C8" s="470"/>
      <c r="D8" s="470"/>
      <c r="E8" s="470"/>
      <c r="F8" s="470"/>
      <c r="G8" s="470"/>
      <c r="H8" s="57"/>
      <c r="I8" s="57"/>
      <c r="J8" s="57"/>
      <c r="K8" s="58"/>
      <c r="L8" s="58"/>
      <c r="M8" s="55" t="s">
        <v>15</v>
      </c>
      <c r="N8" s="34"/>
    </row>
    <row r="9" spans="1:15" ht="15" x14ac:dyDescent="0.15">
      <c r="A9" s="463"/>
      <c r="B9" s="463"/>
      <c r="C9" s="463"/>
      <c r="D9" s="463"/>
      <c r="E9" s="463"/>
      <c r="F9" s="463"/>
      <c r="G9" s="463"/>
      <c r="H9" s="387"/>
      <c r="I9" s="387"/>
      <c r="J9" s="38"/>
      <c r="K9" s="38"/>
      <c r="L9" s="38"/>
      <c r="M9" s="60"/>
    </row>
    <row r="10" spans="1:15" s="62" customFormat="1" ht="23.1" customHeight="1" x14ac:dyDescent="0.15">
      <c r="A10" s="464" t="s">
        <v>16</v>
      </c>
      <c r="B10" s="350" t="s">
        <v>17</v>
      </c>
      <c r="C10" s="462" t="s">
        <v>18</v>
      </c>
      <c r="D10" s="462" t="s">
        <v>19</v>
      </c>
      <c r="E10" s="462" t="s">
        <v>20</v>
      </c>
      <c r="F10" s="462" t="s">
        <v>21</v>
      </c>
      <c r="G10" s="462" t="s">
        <v>22</v>
      </c>
      <c r="H10" s="464" t="s">
        <v>35</v>
      </c>
      <c r="I10" s="462" t="s">
        <v>36</v>
      </c>
      <c r="J10" s="462" t="s">
        <v>37</v>
      </c>
      <c r="K10" s="462" t="s">
        <v>25</v>
      </c>
      <c r="L10" s="462" t="s">
        <v>26</v>
      </c>
      <c r="M10" s="462"/>
    </row>
    <row r="11" spans="1:15" s="62" customFormat="1" ht="23.1" customHeight="1" x14ac:dyDescent="0.15">
      <c r="A11" s="465"/>
      <c r="B11" s="386" t="s">
        <v>27</v>
      </c>
      <c r="C11" s="462"/>
      <c r="D11" s="462"/>
      <c r="E11" s="462"/>
      <c r="F11" s="462"/>
      <c r="G11" s="462"/>
      <c r="H11" s="465"/>
      <c r="I11" s="462"/>
      <c r="J11" s="462"/>
      <c r="K11" s="462"/>
      <c r="L11" s="386" t="s">
        <v>28</v>
      </c>
      <c r="M11" s="386" t="s">
        <v>29</v>
      </c>
    </row>
    <row r="12" spans="1:15" s="62" customFormat="1" ht="15" customHeight="1" x14ac:dyDescent="0.15">
      <c r="A12" s="515" t="s">
        <v>210</v>
      </c>
      <c r="B12" s="515"/>
      <c r="C12" s="515"/>
      <c r="D12" s="515"/>
      <c r="E12" s="515"/>
      <c r="F12" s="353"/>
      <c r="G12" s="353"/>
      <c r="H12" s="353"/>
      <c r="I12" s="353"/>
      <c r="J12" s="353"/>
      <c r="K12" s="353"/>
      <c r="L12" s="353"/>
      <c r="M12" s="354"/>
    </row>
    <row r="13" spans="1:15" s="62" customFormat="1" ht="104.25" customHeight="1" thickBot="1" x14ac:dyDescent="0.2">
      <c r="A13" s="389">
        <v>1</v>
      </c>
      <c r="B13" s="388" t="s">
        <v>30</v>
      </c>
      <c r="C13" s="389" t="s">
        <v>31</v>
      </c>
      <c r="D13" s="389" t="s">
        <v>249</v>
      </c>
      <c r="E13" s="355" t="s">
        <v>247</v>
      </c>
      <c r="F13" s="355" t="s">
        <v>247</v>
      </c>
      <c r="G13" s="401" t="s">
        <v>258</v>
      </c>
      <c r="H13" s="402">
        <f>I13+J13</f>
        <v>21739634.259999998</v>
      </c>
      <c r="I13" s="403">
        <v>10000000</v>
      </c>
      <c r="J13" s="404">
        <v>11739634.26</v>
      </c>
      <c r="K13" s="359"/>
      <c r="L13" s="360">
        <v>42095</v>
      </c>
      <c r="M13" s="360">
        <v>42339</v>
      </c>
      <c r="O13" s="62">
        <v>266</v>
      </c>
    </row>
    <row r="14" spans="1:15" s="62" customFormat="1" ht="13.5" thickBot="1" x14ac:dyDescent="0.2">
      <c r="A14" s="361"/>
      <c r="B14" s="47"/>
      <c r="C14" s="81"/>
      <c r="D14" s="81"/>
      <c r="E14" s="362"/>
      <c r="F14" s="362"/>
      <c r="G14" s="265" t="s">
        <v>211</v>
      </c>
      <c r="H14" s="363">
        <f>SUM(H13:H13)</f>
        <v>21739634.259999998</v>
      </c>
      <c r="I14" s="363">
        <f>SUM(I13:I13)</f>
        <v>10000000</v>
      </c>
      <c r="J14" s="364">
        <f>SUM(J13:J13)</f>
        <v>11739634.26</v>
      </c>
      <c r="K14" s="365">
        <f>SUM(K13:K13)</f>
        <v>0</v>
      </c>
      <c r="L14" s="366"/>
      <c r="M14" s="366"/>
    </row>
    <row r="15" spans="1:15" ht="13.5" customHeight="1" x14ac:dyDescent="0.2">
      <c r="A15" s="516" t="s">
        <v>152</v>
      </c>
      <c r="B15" s="517"/>
      <c r="C15" s="517"/>
      <c r="D15" s="517"/>
      <c r="E15" s="517"/>
      <c r="F15" s="517"/>
      <c r="G15" s="370"/>
      <c r="H15" s="371"/>
      <c r="I15" s="372"/>
      <c r="J15" s="372"/>
      <c r="K15" s="365"/>
      <c r="L15" s="369"/>
      <c r="M15" s="369"/>
    </row>
    <row r="16" spans="1:15" ht="82.5" customHeight="1" x14ac:dyDescent="0.15">
      <c r="A16" s="367">
        <v>2</v>
      </c>
      <c r="B16" s="388" t="s">
        <v>30</v>
      </c>
      <c r="C16" s="290" t="s">
        <v>31</v>
      </c>
      <c r="D16" s="389" t="s">
        <v>249</v>
      </c>
      <c r="E16" s="368" t="s">
        <v>259</v>
      </c>
      <c r="F16" s="368" t="s">
        <v>259</v>
      </c>
      <c r="G16" s="356" t="s">
        <v>277</v>
      </c>
      <c r="H16" s="357">
        <v>778218</v>
      </c>
      <c r="I16" s="358">
        <v>0</v>
      </c>
      <c r="J16" s="358">
        <f>H16</f>
        <v>778218</v>
      </c>
      <c r="K16" s="373"/>
      <c r="L16" s="177">
        <v>42036</v>
      </c>
      <c r="M16" s="181">
        <v>42339</v>
      </c>
    </row>
    <row r="17" spans="1:13" ht="72.75" customHeight="1" x14ac:dyDescent="0.15">
      <c r="A17" s="367">
        <v>3</v>
      </c>
      <c r="B17" s="388" t="s">
        <v>30</v>
      </c>
      <c r="C17" s="290" t="s">
        <v>31</v>
      </c>
      <c r="D17" s="389" t="s">
        <v>249</v>
      </c>
      <c r="E17" s="368" t="s">
        <v>259</v>
      </c>
      <c r="F17" s="368" t="s">
        <v>259</v>
      </c>
      <c r="G17" s="356" t="s">
        <v>250</v>
      </c>
      <c r="H17" s="374">
        <v>3712000</v>
      </c>
      <c r="I17" s="375">
        <v>0</v>
      </c>
      <c r="J17" s="358">
        <f t="shared" ref="J17:J26" si="0">H17</f>
        <v>3712000</v>
      </c>
      <c r="K17" s="373"/>
      <c r="L17" s="177">
        <v>42064</v>
      </c>
      <c r="M17" s="181">
        <v>42339</v>
      </c>
    </row>
    <row r="18" spans="1:13" ht="43.5" customHeight="1" x14ac:dyDescent="0.15">
      <c r="A18" s="367">
        <v>4</v>
      </c>
      <c r="B18" s="405" t="s">
        <v>30</v>
      </c>
      <c r="C18" s="290" t="s">
        <v>31</v>
      </c>
      <c r="D18" s="406" t="s">
        <v>249</v>
      </c>
      <c r="E18" s="368" t="s">
        <v>259</v>
      </c>
      <c r="F18" s="368" t="s">
        <v>259</v>
      </c>
      <c r="G18" s="356" t="s">
        <v>266</v>
      </c>
      <c r="H18" s="374">
        <v>1180000</v>
      </c>
      <c r="I18" s="375">
        <v>0</v>
      </c>
      <c r="J18" s="358">
        <f>H18</f>
        <v>1180000</v>
      </c>
      <c r="K18" s="373"/>
      <c r="L18" s="177">
        <v>42064</v>
      </c>
      <c r="M18" s="181">
        <v>42339</v>
      </c>
    </row>
    <row r="19" spans="1:13" ht="43.5" customHeight="1" x14ac:dyDescent="0.15">
      <c r="A19" s="367">
        <v>5</v>
      </c>
      <c r="B19" s="405" t="s">
        <v>30</v>
      </c>
      <c r="C19" s="290" t="s">
        <v>31</v>
      </c>
      <c r="D19" s="406" t="s">
        <v>249</v>
      </c>
      <c r="E19" s="368" t="s">
        <v>259</v>
      </c>
      <c r="F19" s="368" t="s">
        <v>259</v>
      </c>
      <c r="G19" s="356" t="s">
        <v>260</v>
      </c>
      <c r="H19" s="374">
        <v>4904144</v>
      </c>
      <c r="I19" s="375">
        <v>0</v>
      </c>
      <c r="J19" s="358">
        <f>H19</f>
        <v>4904144</v>
      </c>
      <c r="K19" s="373"/>
      <c r="L19" s="177">
        <v>42064</v>
      </c>
      <c r="M19" s="181">
        <v>42339</v>
      </c>
    </row>
    <row r="20" spans="1:13" ht="65.25" customHeight="1" x14ac:dyDescent="0.15">
      <c r="A20" s="367">
        <v>6</v>
      </c>
      <c r="B20" s="405" t="s">
        <v>30</v>
      </c>
      <c r="C20" s="290" t="s">
        <v>31</v>
      </c>
      <c r="D20" s="406" t="s">
        <v>249</v>
      </c>
      <c r="E20" s="368" t="s">
        <v>259</v>
      </c>
      <c r="F20" s="368" t="s">
        <v>259</v>
      </c>
      <c r="G20" s="356" t="s">
        <v>267</v>
      </c>
      <c r="H20" s="374">
        <v>4653719</v>
      </c>
      <c r="I20" s="375">
        <v>0</v>
      </c>
      <c r="J20" s="358">
        <f>H20</f>
        <v>4653719</v>
      </c>
      <c r="K20" s="373"/>
      <c r="L20" s="177">
        <v>42064</v>
      </c>
      <c r="M20" s="181">
        <v>42339</v>
      </c>
    </row>
    <row r="21" spans="1:13" ht="55.5" customHeight="1" x14ac:dyDescent="0.15">
      <c r="A21" s="367">
        <v>7</v>
      </c>
      <c r="B21" s="405" t="s">
        <v>30</v>
      </c>
      <c r="C21" s="290" t="s">
        <v>31</v>
      </c>
      <c r="D21" s="406" t="s">
        <v>249</v>
      </c>
      <c r="E21" s="355" t="s">
        <v>247</v>
      </c>
      <c r="F21" s="355" t="s">
        <v>247</v>
      </c>
      <c r="G21" s="356" t="s">
        <v>280</v>
      </c>
      <c r="H21" s="374">
        <v>95120</v>
      </c>
      <c r="I21" s="375">
        <v>0</v>
      </c>
      <c r="J21" s="358">
        <f>H21</f>
        <v>95120</v>
      </c>
      <c r="K21" s="373"/>
      <c r="L21" s="177">
        <v>42064</v>
      </c>
      <c r="M21" s="181">
        <v>42339</v>
      </c>
    </row>
    <row r="22" spans="1:13" ht="41.25" customHeight="1" x14ac:dyDescent="0.15">
      <c r="A22" s="367">
        <v>8</v>
      </c>
      <c r="B22" s="419" t="s">
        <v>30</v>
      </c>
      <c r="C22" s="290" t="s">
        <v>31</v>
      </c>
      <c r="D22" s="420" t="s">
        <v>249</v>
      </c>
      <c r="E22" s="368" t="s">
        <v>259</v>
      </c>
      <c r="F22" s="368" t="s">
        <v>259</v>
      </c>
      <c r="G22" s="356" t="s">
        <v>261</v>
      </c>
      <c r="H22" s="178">
        <v>6630936</v>
      </c>
      <c r="I22" s="358">
        <v>0</v>
      </c>
      <c r="J22" s="358">
        <f t="shared" si="0"/>
        <v>6630936</v>
      </c>
      <c r="K22" s="373"/>
      <c r="L22" s="177">
        <v>42036</v>
      </c>
      <c r="M22" s="181">
        <v>42339</v>
      </c>
    </row>
    <row r="23" spans="1:13" ht="72" customHeight="1" x14ac:dyDescent="0.15">
      <c r="A23" s="367">
        <v>9</v>
      </c>
      <c r="B23" s="388" t="s">
        <v>30</v>
      </c>
      <c r="C23" s="290" t="s">
        <v>31</v>
      </c>
      <c r="D23" s="389" t="s">
        <v>249</v>
      </c>
      <c r="E23" s="368" t="s">
        <v>259</v>
      </c>
      <c r="F23" s="368" t="s">
        <v>259</v>
      </c>
      <c r="G23" s="407" t="s">
        <v>284</v>
      </c>
      <c r="H23" s="178">
        <v>288126</v>
      </c>
      <c r="I23" s="358">
        <v>0</v>
      </c>
      <c r="J23" s="358">
        <f t="shared" si="0"/>
        <v>288126</v>
      </c>
      <c r="K23" s="373"/>
      <c r="L23" s="177">
        <v>42156</v>
      </c>
      <c r="M23" s="181">
        <v>42339</v>
      </c>
    </row>
    <row r="24" spans="1:13" ht="95.25" customHeight="1" x14ac:dyDescent="0.15">
      <c r="A24" s="367">
        <v>10</v>
      </c>
      <c r="B24" s="388" t="s">
        <v>30</v>
      </c>
      <c r="C24" s="290" t="s">
        <v>31</v>
      </c>
      <c r="D24" s="389" t="s">
        <v>249</v>
      </c>
      <c r="E24" s="368" t="s">
        <v>259</v>
      </c>
      <c r="F24" s="368" t="s">
        <v>259</v>
      </c>
      <c r="G24" s="407" t="s">
        <v>281</v>
      </c>
      <c r="H24" s="178">
        <v>1350000</v>
      </c>
      <c r="I24" s="358">
        <v>0</v>
      </c>
      <c r="J24" s="358">
        <f t="shared" si="0"/>
        <v>1350000</v>
      </c>
      <c r="K24" s="373"/>
      <c r="L24" s="177">
        <v>42186</v>
      </c>
      <c r="M24" s="181">
        <v>42339</v>
      </c>
    </row>
    <row r="25" spans="1:13" ht="54" customHeight="1" x14ac:dyDescent="0.15">
      <c r="A25" s="367">
        <v>11</v>
      </c>
      <c r="B25" s="388" t="s">
        <v>30</v>
      </c>
      <c r="C25" s="290" t="s">
        <v>31</v>
      </c>
      <c r="D25" s="389" t="s">
        <v>249</v>
      </c>
      <c r="E25" s="368" t="s">
        <v>259</v>
      </c>
      <c r="F25" s="368" t="s">
        <v>259</v>
      </c>
      <c r="G25" s="390" t="s">
        <v>257</v>
      </c>
      <c r="H25" s="178">
        <v>1249703</v>
      </c>
      <c r="I25" s="358">
        <v>0</v>
      </c>
      <c r="J25" s="358">
        <f t="shared" si="0"/>
        <v>1249703</v>
      </c>
      <c r="K25" s="373"/>
      <c r="L25" s="177">
        <v>42186</v>
      </c>
      <c r="M25" s="181">
        <v>42339</v>
      </c>
    </row>
    <row r="26" spans="1:13" ht="96" customHeight="1" x14ac:dyDescent="0.15">
      <c r="A26" s="367">
        <v>12</v>
      </c>
      <c r="B26" s="388" t="s">
        <v>30</v>
      </c>
      <c r="C26" s="290" t="s">
        <v>31</v>
      </c>
      <c r="D26" s="389" t="s">
        <v>249</v>
      </c>
      <c r="E26" s="368" t="s">
        <v>259</v>
      </c>
      <c r="F26" s="368" t="s">
        <v>259</v>
      </c>
      <c r="G26" s="390" t="s">
        <v>282</v>
      </c>
      <c r="H26" s="178">
        <v>392000</v>
      </c>
      <c r="I26" s="375">
        <v>0</v>
      </c>
      <c r="J26" s="358">
        <f t="shared" si="0"/>
        <v>392000</v>
      </c>
      <c r="K26" s="392"/>
      <c r="L26" s="253">
        <v>42186</v>
      </c>
      <c r="M26" s="393">
        <v>42339</v>
      </c>
    </row>
    <row r="27" spans="1:13" ht="51.75" customHeight="1" thickBot="1" x14ac:dyDescent="0.2">
      <c r="A27" s="367">
        <v>13</v>
      </c>
      <c r="B27" s="388" t="s">
        <v>30</v>
      </c>
      <c r="C27" s="290" t="s">
        <v>31</v>
      </c>
      <c r="D27" s="389" t="s">
        <v>249</v>
      </c>
      <c r="E27" s="355" t="s">
        <v>247</v>
      </c>
      <c r="F27" s="355" t="s">
        <v>247</v>
      </c>
      <c r="G27" s="394" t="s">
        <v>283</v>
      </c>
      <c r="H27" s="374">
        <v>8143000</v>
      </c>
      <c r="I27" s="375">
        <v>0</v>
      </c>
      <c r="J27" s="358">
        <f>H27</f>
        <v>8143000</v>
      </c>
      <c r="K27" s="373"/>
      <c r="L27" s="360">
        <v>42095</v>
      </c>
      <c r="M27" s="360">
        <v>42339</v>
      </c>
    </row>
    <row r="28" spans="1:13" ht="12.75" customHeight="1" x14ac:dyDescent="0.15">
      <c r="A28" s="376"/>
      <c r="B28" s="47"/>
      <c r="C28" s="46"/>
      <c r="D28" s="81"/>
      <c r="E28" s="377"/>
      <c r="F28" s="378"/>
      <c r="G28" s="395" t="s">
        <v>248</v>
      </c>
      <c r="H28" s="396">
        <f>SUM(H16:H27)</f>
        <v>33376966</v>
      </c>
      <c r="I28" s="396">
        <f>SUM(I16:I27)</f>
        <v>0</v>
      </c>
      <c r="J28" s="397">
        <f>SUM(J16:J27)</f>
        <v>33376966</v>
      </c>
      <c r="K28" s="391"/>
      <c r="L28" s="379"/>
      <c r="M28" s="379"/>
    </row>
    <row r="29" spans="1:13" ht="11.25" customHeight="1" thickBot="1" x14ac:dyDescent="0.2">
      <c r="A29" s="380"/>
      <c r="B29" s="380"/>
      <c r="C29" s="380"/>
      <c r="D29" s="380"/>
      <c r="E29" s="380"/>
      <c r="F29" s="381"/>
      <c r="G29" s="398" t="s">
        <v>70</v>
      </c>
      <c r="H29" s="399">
        <f>H28+H14</f>
        <v>55116600.259999998</v>
      </c>
      <c r="I29" s="399">
        <f>I28+I14</f>
        <v>10000000</v>
      </c>
      <c r="J29" s="400">
        <f>J28+J14</f>
        <v>45116600.259999998</v>
      </c>
      <c r="K29" s="380"/>
      <c r="L29" s="380"/>
      <c r="M29" s="380"/>
    </row>
    <row r="30" spans="1:13" ht="11.25" x14ac:dyDescent="0.15">
      <c r="J30" s="382"/>
    </row>
    <row r="31" spans="1:13" ht="13.5" customHeight="1" x14ac:dyDescent="0.2">
      <c r="B31" s="145"/>
      <c r="H31" s="90"/>
      <c r="I31" s="383"/>
      <c r="J31" s="383"/>
    </row>
    <row r="32" spans="1:13" ht="12.75" x14ac:dyDescent="0.2">
      <c r="B32" s="384" t="s">
        <v>251</v>
      </c>
      <c r="H32" s="90"/>
      <c r="I32" s="90"/>
      <c r="J32" s="90"/>
      <c r="K32" s="422"/>
    </row>
    <row r="33" spans="1:14" ht="12.75" x14ac:dyDescent="0.15">
      <c r="B33" s="514" t="s">
        <v>268</v>
      </c>
      <c r="C33" s="514"/>
      <c r="D33" s="514"/>
      <c r="E33" s="514"/>
      <c r="F33" s="514"/>
      <c r="G33" s="514"/>
      <c r="H33" s="514"/>
      <c r="I33" s="514"/>
      <c r="J33" s="514"/>
    </row>
    <row r="34" spans="1:14" ht="12.75" x14ac:dyDescent="0.15">
      <c r="B34" s="514" t="s">
        <v>265</v>
      </c>
      <c r="C34" s="514"/>
      <c r="D34" s="514"/>
      <c r="E34" s="514"/>
      <c r="F34" s="514"/>
      <c r="G34" s="514"/>
      <c r="H34" s="514"/>
      <c r="I34" s="514"/>
      <c r="J34" s="514"/>
    </row>
    <row r="35" spans="1:14" x14ac:dyDescent="0.15">
      <c r="H35" s="258"/>
      <c r="I35" s="258"/>
      <c r="J35" s="258"/>
      <c r="K35" s="258"/>
    </row>
    <row r="37" spans="1:14" x14ac:dyDescent="0.15">
      <c r="H37" s="258"/>
      <c r="I37" s="258"/>
      <c r="J37" s="258"/>
    </row>
    <row r="38" spans="1:14" x14ac:dyDescent="0.15">
      <c r="H38" s="258"/>
      <c r="J38" s="258"/>
    </row>
    <row r="39" spans="1:14" s="88" customFormat="1" x14ac:dyDescent="0.15">
      <c r="A39" s="61"/>
      <c r="B39" s="81"/>
      <c r="C39" s="61"/>
      <c r="D39" s="61"/>
      <c r="E39" s="61"/>
      <c r="F39" s="61"/>
      <c r="G39" s="61"/>
      <c r="I39" s="258"/>
      <c r="J39" s="258"/>
      <c r="N39" s="61"/>
    </row>
    <row r="41" spans="1:14" s="88" customFormat="1" x14ac:dyDescent="0.15">
      <c r="A41" s="61"/>
      <c r="B41" s="81"/>
      <c r="C41" s="61"/>
      <c r="D41" s="61"/>
      <c r="E41" s="61"/>
      <c r="F41" s="61"/>
      <c r="G41" s="61"/>
      <c r="H41" s="258"/>
      <c r="N41" s="61"/>
    </row>
    <row r="43" spans="1:14" x14ac:dyDescent="0.15">
      <c r="J43" s="421"/>
    </row>
    <row r="44" spans="1:14" s="88" customFormat="1" x14ac:dyDescent="0.15">
      <c r="A44" s="61"/>
      <c r="B44" s="81"/>
      <c r="C44" s="61"/>
      <c r="D44" s="61"/>
      <c r="E44" s="61"/>
      <c r="F44" s="61"/>
      <c r="G44" s="61"/>
      <c r="H44" s="258"/>
      <c r="N44" s="61"/>
    </row>
  </sheetData>
  <mergeCells count="22">
    <mergeCell ref="G10:G11"/>
    <mergeCell ref="A15:F15"/>
    <mergeCell ref="B33:J33"/>
    <mergeCell ref="H10:H11"/>
    <mergeCell ref="I10:I11"/>
    <mergeCell ref="J10:J11"/>
    <mergeCell ref="B34:J34"/>
    <mergeCell ref="A1:M1"/>
    <mergeCell ref="J2:M2"/>
    <mergeCell ref="J4:M4"/>
    <mergeCell ref="J7:M7"/>
    <mergeCell ref="A8:D8"/>
    <mergeCell ref="E8:G8"/>
    <mergeCell ref="K10:K11"/>
    <mergeCell ref="L10:M10"/>
    <mergeCell ref="A12:E12"/>
    <mergeCell ref="A9:G9"/>
    <mergeCell ref="A10:A11"/>
    <mergeCell ref="C10:C11"/>
    <mergeCell ref="D10:D11"/>
    <mergeCell ref="E10:E11"/>
    <mergeCell ref="F10:F11"/>
  </mergeCells>
  <printOptions horizontalCentered="1"/>
  <pageMargins left="0.59055118110236227" right="0.59055118110236227" top="0.59055118110236227" bottom="0.59055118110236227" header="0" footer="0"/>
  <pageSetup scale="70" orientation="landscape" r:id="rId1"/>
  <headerFooter>
    <oddFooter>&amp;LJUNTA DE GOBIERNO&amp;CPágina &amp;P de &amp;N&amp;R12 DE MAYO DE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RESUMEN </vt:lpstr>
      <vt:lpstr>APAZU  </vt:lpstr>
      <vt:lpstr>PROSSAPYS</vt:lpstr>
      <vt:lpstr>PROME </vt:lpstr>
      <vt:lpstr>ESTUDIOS Y PROYECTOS </vt:lpstr>
      <vt:lpstr>AGUA LIMPIA </vt:lpstr>
      <vt:lpstr>CULTURA DEL AGUA  </vt:lpstr>
      <vt:lpstr>Abastecimiento ZCG   (2)</vt:lpstr>
      <vt:lpstr>'Abastecimiento ZCG   (2)'!Área_de_impresión</vt:lpstr>
      <vt:lpstr>'AGUA LIMPIA '!Área_de_impresión</vt:lpstr>
      <vt:lpstr>'APAZU  '!Área_de_impresión</vt:lpstr>
      <vt:lpstr>'CULTURA DEL AGUA  '!Área_de_impresión</vt:lpstr>
      <vt:lpstr>'ESTUDIOS Y PROYECTOS '!Área_de_impresión</vt:lpstr>
      <vt:lpstr>'PROME '!Área_de_impresión</vt:lpstr>
      <vt:lpstr>PROSSAPYS!Área_de_impresión</vt:lpstr>
      <vt:lpstr>'Abastecimiento ZCG   (2)'!Títulos_a_imprimir</vt:lpstr>
      <vt:lpstr>'APAZU  '!Títulos_a_imprimir</vt:lpstr>
      <vt:lpstr>'ESTUDIOS Y PROYECTOS '!Títulos_a_imprimir</vt:lpstr>
      <vt:lpstr>'PROME '!Títulos_a_imprimir</vt:lpstr>
      <vt:lpstr>PROSSAPYS!Títulos_a_imprimir</vt:lpstr>
    </vt:vector>
  </TitlesOfParts>
  <Company>Gobierno del Estado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dcastaneda</dc:creator>
  <cp:lastModifiedBy>Laura Nayerli Pacheco Casillas</cp:lastModifiedBy>
  <cp:lastPrinted>2016-05-09T15:30:12Z</cp:lastPrinted>
  <dcterms:created xsi:type="dcterms:W3CDTF">2015-02-20T19:14:16Z</dcterms:created>
  <dcterms:modified xsi:type="dcterms:W3CDTF">2017-06-27T21:05:19Z</dcterms:modified>
</cp:coreProperties>
</file>