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45" windowWidth="28035" windowHeight="12030"/>
  </bookViews>
  <sheets>
    <sheet name="EDO.DEL EJERC.PRESUP.A SEP.2016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DGráfico2" localSheetId="0" hidden="1">'[1]011'!#REF!</definedName>
    <definedName name="__123Graph_DGráfico2" hidden="1">'[2]011'!#REF!</definedName>
    <definedName name="a" localSheetId="0">[3]Hoja1!#REF!</definedName>
    <definedName name="a">[4]Hoja1!#REF!</definedName>
    <definedName name="Apoyo" localSheetId="0" hidden="1">'[5]011'!#REF!</definedName>
    <definedName name="Apoyo" hidden="1">'[6]011'!#REF!</definedName>
    <definedName name="_xlnm.Print_Area" localSheetId="0">'EDO.DEL EJERC.PRESUP.A SEP.2016'!$A$1:$P$89</definedName>
    <definedName name="b" localSheetId="0" hidden="1">'[1]011'!#REF!</definedName>
    <definedName name="b" hidden="1">'[1]011'!#REF!</definedName>
    <definedName name="BASEDATOS" localSheetId="0">[7]Hoja1!#REF!</definedName>
    <definedName name="BASEDATOS">[8]Hoja1!#REF!</definedName>
    <definedName name="BD" localSheetId="0">[7]Hoja1!#REF!</definedName>
    <definedName name="BD">[8]Hoja1!#REF!</definedName>
    <definedName name="calenda" localSheetId="0" hidden="1">'[5]011'!#REF!</definedName>
    <definedName name="calenda" hidden="1">'[6]011'!#REF!</definedName>
    <definedName name="d" localSheetId="0" hidden="1">'[5]011'!#REF!</definedName>
    <definedName name="d" hidden="1">'[6]011'!#REF!</definedName>
    <definedName name="EXPEDIENTESDJR" localSheetId="0">[7]Hoja1!#REF!</definedName>
    <definedName name="EXPEDIENTESDJR">[8]Hoja1!#REF!</definedName>
    <definedName name="febrero" hidden="1">'[6]011'!#REF!</definedName>
    <definedName name="g" localSheetId="0" hidden="1">'[5]011'!#REF!</definedName>
    <definedName name="g" hidden="1">'[5]011'!#REF!</definedName>
    <definedName name="hola" hidden="1">'[2]011'!#REF!</definedName>
    <definedName name="i" localSheetId="0" hidden="1">'[5]011'!#REF!</definedName>
    <definedName name="i" hidden="1">'[6]011'!#REF!</definedName>
    <definedName name="plantilla" localSheetId="0" hidden="1">'[1]011'!#REF!</definedName>
    <definedName name="plantilla" hidden="1">'[1]011'!#REF!</definedName>
    <definedName name="PROGRAMA" localSheetId="0">[7]Hoja1!#REF!</definedName>
    <definedName name="PROGRAMA">[8]Hoja1!#REF!</definedName>
    <definedName name="SegmentaciónDeDatos_NI_PA_DONDE_HACERNOS">#N/A</definedName>
    <definedName name="SegmentaciónDeDatos_PROPUESTA_PRIORIDAD__1">#N/A</definedName>
    <definedName name="SegmentaciónDeDatos_PROPUESTA_PRIORIDAD__2">#N/A</definedName>
    <definedName name="SegmentaciónDeDatos_PROPUESTA_PRIORIDAD__3">#N/A</definedName>
    <definedName name="SegmentaciónDeDatos_STATUS1">#N/A</definedName>
    <definedName name="SegmentaciónDeDatos_UP1">#N/A</definedName>
    <definedName name="_xlnm.Print_Titles" localSheetId="0">'EDO.DEL EJERC.PRESUP.A SEP.2016'!$1:$13</definedName>
    <definedName name="Transferencia" localSheetId="0" hidden="1">'[5]011'!#REF!</definedName>
    <definedName name="Transferencia" hidden="1">'[6]011'!#REF!</definedName>
  </definedNames>
  <calcPr calcId="125725"/>
</workbook>
</file>

<file path=xl/calcChain.xml><?xml version="1.0" encoding="utf-8"?>
<calcChain xmlns="http://schemas.openxmlformats.org/spreadsheetml/2006/main">
  <c r="N88" i="4"/>
  <c r="J88"/>
  <c r="O87"/>
  <c r="O88" s="1"/>
  <c r="N87"/>
  <c r="M87"/>
  <c r="M88" s="1"/>
  <c r="L87"/>
  <c r="L88" s="1"/>
  <c r="K87"/>
  <c r="K86"/>
  <c r="P86" s="1"/>
  <c r="K85"/>
  <c r="P85" s="1"/>
  <c r="K84"/>
  <c r="K83"/>
  <c r="P83" s="1"/>
  <c r="K82"/>
  <c r="P82" s="1"/>
  <c r="N81"/>
  <c r="I81"/>
  <c r="K80"/>
  <c r="P80" s="1"/>
  <c r="O79"/>
  <c r="O81" s="1"/>
  <c r="N79"/>
  <c r="M79"/>
  <c r="M81" s="1"/>
  <c r="L79"/>
  <c r="L81" s="1"/>
  <c r="K79"/>
  <c r="K81" s="1"/>
  <c r="J79"/>
  <c r="J81" s="1"/>
  <c r="J78"/>
  <c r="K77"/>
  <c r="P77" s="1"/>
  <c r="K76"/>
  <c r="P76" s="1"/>
  <c r="K75"/>
  <c r="P75" s="1"/>
  <c r="K74"/>
  <c r="P74" s="1"/>
  <c r="K73"/>
  <c r="P73" s="1"/>
  <c r="K72"/>
  <c r="P72" s="1"/>
  <c r="K71"/>
  <c r="P71" s="1"/>
  <c r="K70"/>
  <c r="P70" s="1"/>
  <c r="K69"/>
  <c r="P69" s="1"/>
  <c r="K68"/>
  <c r="P68" s="1"/>
  <c r="K67"/>
  <c r="P67" s="1"/>
  <c r="P66"/>
  <c r="K66"/>
  <c r="K65"/>
  <c r="P65" s="1"/>
  <c r="K64"/>
  <c r="P64" s="1"/>
  <c r="O63"/>
  <c r="N63"/>
  <c r="M63"/>
  <c r="L63"/>
  <c r="K63"/>
  <c r="P63" s="1"/>
  <c r="K62"/>
  <c r="P62" s="1"/>
  <c r="K61"/>
  <c r="P61" s="1"/>
  <c r="K60"/>
  <c r="P60" s="1"/>
  <c r="K59"/>
  <c r="P59" s="1"/>
  <c r="K58"/>
  <c r="P58" s="1"/>
  <c r="K57"/>
  <c r="P57" s="1"/>
  <c r="O56"/>
  <c r="N56"/>
  <c r="M56"/>
  <c r="P56" s="1"/>
  <c r="L56"/>
  <c r="K56"/>
  <c r="O55"/>
  <c r="O78" s="1"/>
  <c r="N55"/>
  <c r="M55"/>
  <c r="L55"/>
  <c r="L78" s="1"/>
  <c r="K55"/>
  <c r="K54"/>
  <c r="P54" s="1"/>
  <c r="K53"/>
  <c r="P53" s="1"/>
  <c r="K52"/>
  <c r="P52" s="1"/>
  <c r="P51"/>
  <c r="K51"/>
  <c r="K50"/>
  <c r="P50" s="1"/>
  <c r="K49"/>
  <c r="P49" s="1"/>
  <c r="K48"/>
  <c r="O47"/>
  <c r="N47"/>
  <c r="M47"/>
  <c r="L47"/>
  <c r="J47"/>
  <c r="K46"/>
  <c r="P46" s="1"/>
  <c r="K45"/>
  <c r="P45" s="1"/>
  <c r="K44"/>
  <c r="P44" s="1"/>
  <c r="K43"/>
  <c r="P43" s="1"/>
  <c r="K42"/>
  <c r="P42" s="1"/>
  <c r="K41"/>
  <c r="P41" s="1"/>
  <c r="P40"/>
  <c r="K40"/>
  <c r="K39"/>
  <c r="P39" s="1"/>
  <c r="K38"/>
  <c r="P38" s="1"/>
  <c r="K37"/>
  <c r="P37" s="1"/>
  <c r="P36"/>
  <c r="K36"/>
  <c r="K35"/>
  <c r="P35" s="1"/>
  <c r="K34"/>
  <c r="P34" s="1"/>
  <c r="K33"/>
  <c r="P33" s="1"/>
  <c r="K32"/>
  <c r="P32" s="1"/>
  <c r="K31"/>
  <c r="P31" s="1"/>
  <c r="K30"/>
  <c r="P30" s="1"/>
  <c r="K29"/>
  <c r="P29" s="1"/>
  <c r="O28"/>
  <c r="N28"/>
  <c r="M28"/>
  <c r="L28"/>
  <c r="I28"/>
  <c r="P27"/>
  <c r="K27"/>
  <c r="K26"/>
  <c r="P26" s="1"/>
  <c r="K25"/>
  <c r="P25" s="1"/>
  <c r="J24"/>
  <c r="K24" s="1"/>
  <c r="P24" s="1"/>
  <c r="K23"/>
  <c r="P23" s="1"/>
  <c r="K22"/>
  <c r="P22" s="1"/>
  <c r="J21"/>
  <c r="P20"/>
  <c r="K20"/>
  <c r="K19"/>
  <c r="P19" s="1"/>
  <c r="K18"/>
  <c r="K17"/>
  <c r="P17" s="1"/>
  <c r="P16"/>
  <c r="K16"/>
  <c r="K15"/>
  <c r="P15" s="1"/>
  <c r="N78" l="1"/>
  <c r="J28"/>
  <c r="J89" s="1"/>
  <c r="O89"/>
  <c r="P55"/>
  <c r="P79"/>
  <c r="P81" s="1"/>
  <c r="N89"/>
  <c r="L89"/>
  <c r="I89"/>
  <c r="K78"/>
  <c r="K88"/>
  <c r="P47"/>
  <c r="K47"/>
  <c r="P87"/>
  <c r="P48"/>
  <c r="P78" s="1"/>
  <c r="P18"/>
  <c r="P84"/>
  <c r="K21"/>
  <c r="P21" s="1"/>
  <c r="M78"/>
  <c r="M89" s="1"/>
  <c r="P28" l="1"/>
  <c r="P88"/>
  <c r="K28"/>
  <c r="K89" s="1"/>
  <c r="P89" l="1"/>
</calcChain>
</file>

<file path=xl/comments1.xml><?xml version="1.0" encoding="utf-8"?>
<comments xmlns="http://schemas.openxmlformats.org/spreadsheetml/2006/main">
  <authors>
    <author>Claudia Angelica Velasco Espinoza</author>
  </authors>
  <commentList>
    <comment ref="J79" authorId="0">
      <text>
        <r>
          <rPr>
            <b/>
            <sz val="9"/>
            <color indexed="81"/>
            <rFont val="Tahoma"/>
            <family val="2"/>
          </rPr>
          <t>Claudia Angelica Velasco Espinoza:</t>
        </r>
        <r>
          <rPr>
            <sz val="9"/>
            <color indexed="81"/>
            <rFont val="Tahoma"/>
            <family val="2"/>
          </rPr>
          <t xml:space="preserve">
NAFIN $4'467,508.72
PREDIOS $10'000,000.00
PROY.INADEM $14'150,000.00
TORAY DER.DE AGUA $14,780,000.00</t>
        </r>
      </text>
    </comment>
  </commentList>
</comments>
</file>

<file path=xl/sharedStrings.xml><?xml version="1.0" encoding="utf-8"?>
<sst xmlns="http://schemas.openxmlformats.org/spreadsheetml/2006/main" count="94" uniqueCount="94">
  <si>
    <t>CONSEJO ESTATAL DE PROMOCIÓN ECONÓMICA</t>
  </si>
  <si>
    <t>UP</t>
  </si>
  <si>
    <t>UR</t>
  </si>
  <si>
    <t>Prog</t>
  </si>
  <si>
    <t>Pc / Py</t>
  </si>
  <si>
    <t>UEG</t>
  </si>
  <si>
    <t>PARTIDA</t>
  </si>
  <si>
    <t>DEST.</t>
  </si>
  <si>
    <t>DESCRIPCIÓN</t>
  </si>
  <si>
    <t>PRESUPUESTO DE EGRESOS APROBADO</t>
  </si>
  <si>
    <t>AMPLIACIONES (RECURSOS PROPIOS)</t>
  </si>
  <si>
    <t>MODIFICADO</t>
  </si>
  <si>
    <t>COMPROMETIDO</t>
  </si>
  <si>
    <t>DEVENGADO</t>
  </si>
  <si>
    <t>EJERCIDO</t>
  </si>
  <si>
    <t>PAGADO</t>
  </si>
  <si>
    <t>Sueldo base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</si>
  <si>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</si>
  <si>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</si>
  <si>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</si>
  <si>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</si>
  <si>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</si>
  <si>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</si>
  <si>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</si>
  <si>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>Cuotas para el seguro de vida del personal (PLAN MULTIPLE DE BENEFICIOS PARA LOS TRABAJADORES DEL ESTADO)</t>
  </si>
  <si>
    <t>Impacto al salario en el transcurso del año</t>
  </si>
  <si>
    <t>Ayuda para despensa</t>
  </si>
  <si>
    <t>Ayuda para pasajes</t>
  </si>
  <si>
    <t>Estímulo por el día del Servidor Público</t>
  </si>
  <si>
    <t>SUMA CAPÍTULO 1000 Servicios Presonales</t>
  </si>
  <si>
    <t>Materiales, útiles y equipos menores de oficina</t>
  </si>
  <si>
    <t xml:space="preserve">Materiales y útiles de impresión y reproducción                        </t>
  </si>
  <si>
    <t>Materiales, útiles y equipos menores de tecnologías de la Información y comunicaciones.</t>
  </si>
  <si>
    <t>Material impreso e información digital</t>
  </si>
  <si>
    <t>Material de limpieza</t>
  </si>
  <si>
    <t>Productos alimenticios para el personal en las instalaciones de las dependencias y entidades</t>
  </si>
  <si>
    <t>Utensilios para el servicio de la alimentación</t>
  </si>
  <si>
    <t>Vidrio y Productos de Vidrio</t>
  </si>
  <si>
    <t>Material  eléctrico y electrónico</t>
  </si>
  <si>
    <t>Materiales Complementarios</t>
  </si>
  <si>
    <t>Otros materiales y artículos de construcción y reparación</t>
  </si>
  <si>
    <t>Medicinas y productos farmacéuticos</t>
  </si>
  <si>
    <t>Combustibles, lubricantes y aditivos para vehículos terrestres, aéreos, marítimos, lacustres y fluviales destinados a servicios administrativos.</t>
  </si>
  <si>
    <t>Prendas de Seguridad y Protección Personal</t>
  </si>
  <si>
    <t>Herramientas menores</t>
  </si>
  <si>
    <t>Refacciones y accesorios menores de edificios</t>
  </si>
  <si>
    <t>Refacciones y accesorios menores de equipo de computo y tecnologías de la información.</t>
  </si>
  <si>
    <t>Refacciones y accesorios menores de equipo de transporte</t>
  </si>
  <si>
    <t>SUMA CAPÍTULO 2000 Materiales y Suministros</t>
  </si>
  <si>
    <t>Servicio de energía eléctrica</t>
  </si>
  <si>
    <t>Telefonía celular</t>
  </si>
  <si>
    <t>Servicio de acceso de internet, redes y procesamiento de información</t>
  </si>
  <si>
    <t>Servicio postal</t>
  </si>
  <si>
    <t>Arrendamiento de equipo y bienes informáticos</t>
  </si>
  <si>
    <t>Arrendamiento de vehículos terrestres, aéreos, marítimos, lacustres y fluviales para servicios públicos y la operación de programas públicos.</t>
  </si>
  <si>
    <t>Servicios legales, de contabilidad, auditoría y relacionados</t>
  </si>
  <si>
    <t>Capacitación Institucional</t>
  </si>
  <si>
    <t>Capacitación Especializada</t>
  </si>
  <si>
    <t>Servicio de impresión de documentos y papelería oficial.</t>
  </si>
  <si>
    <t>Servicios de Vigilancia</t>
  </si>
  <si>
    <t>Servicios financieros y bancarios</t>
  </si>
  <si>
    <t xml:space="preserve">Seguros de bienes patrimoniales </t>
  </si>
  <si>
    <t>Almacenaje, embalaje y envase</t>
  </si>
  <si>
    <t xml:space="preserve">Mantenimiento y conservación de inmuebles para la prestación de servicios administrativos.  </t>
  </si>
  <si>
    <t xml:space="preserve">Mantenimiento y conservación de inmuebles para la prestación de servicios públicos. </t>
  </si>
  <si>
    <t>Mantenimiento y conservación de mobiliario y equipo de administración, educacional y recreactivo.</t>
  </si>
  <si>
    <t>Instalación, reparación y mantenimiento de equipo de computo y tecnologías de la información</t>
  </si>
  <si>
    <t>Mantenimiento y conservación de vehículos terrestres, aereos, maritimimos, lacustres y fluviales</t>
  </si>
  <si>
    <t>Servicios de limpieza y manejo de desechos</t>
  </si>
  <si>
    <t xml:space="preserve">Difusión por radio, televisión y otros medios de mensajes, sobre programas y actividades gubernamentales </t>
  </si>
  <si>
    <t xml:space="preserve">Pasajes aéreos nacionales </t>
  </si>
  <si>
    <t xml:space="preserve">Pasajes aéreos internacionales   </t>
  </si>
  <si>
    <t>Pasajes terrestres nacionales</t>
  </si>
  <si>
    <r>
      <t>Viáticos en el país</t>
    </r>
    <r>
      <rPr>
        <b/>
        <sz val="10"/>
        <color indexed="8"/>
        <rFont val="Arial"/>
        <family val="2"/>
      </rPr>
      <t xml:space="preserve"> </t>
    </r>
  </si>
  <si>
    <t>Otros servicios de traslado y hospedaje</t>
  </si>
  <si>
    <t>Congresos y convenciones</t>
  </si>
  <si>
    <t>Gastos de representación</t>
  </si>
  <si>
    <t>Otros Impuestos y derechos</t>
  </si>
  <si>
    <t>SUMA CAPÍTULO 3000 Servicios Generales</t>
  </si>
  <si>
    <t>Transferencias internas para Asignaciones, Subsidios y Otras Ayudas</t>
  </si>
  <si>
    <t>Aportación para Erogaciones Contingentes</t>
  </si>
  <si>
    <t>SUMA CAPÍTULO 4000 Transferencias, Asignaciones, Subsidios y Otras Ayudas</t>
  </si>
  <si>
    <t>Muebles de Oficina y estantería</t>
  </si>
  <si>
    <t>Equipo de computo y de tecnología de la información</t>
  </si>
  <si>
    <t>Otros mobiliarios y equipos de administración</t>
  </si>
  <si>
    <t>Equipo de comunicación y telecomunicación</t>
  </si>
  <si>
    <t>Software</t>
  </si>
  <si>
    <t>Liciencias Informáticas e Intelectuales</t>
  </si>
  <si>
    <t>SUMA CAPÍTULO 5000 Bienes Muebles e Inmuebles</t>
  </si>
  <si>
    <t>TOTAL</t>
  </si>
  <si>
    <t xml:space="preserve">PROGRAMA DE FOMENTO A LA INDUSTRIA, COMERCIO Y SERVICIOS </t>
  </si>
  <si>
    <t>Servicios de impresión de material informativo derivado de la operación y administración.</t>
  </si>
  <si>
    <t>SALDO AL 30 DE SEPTIEMBRE 2016</t>
  </si>
  <si>
    <t>PRESUPUESTO TRIMESTRAL DE EGRESOS DE ENERO A SEPTIEMBRE 2016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</si>
</sst>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0"/>
    <numFmt numFmtId="166" formatCode="00000"/>
    <numFmt numFmtId="167" formatCode="0000"/>
    <numFmt numFmtId="168" formatCode="_-[$€-2]* #,##0.00_-;\-[$€-2]* #,##0.00_-;_-[$€-2]* &quot;-&quot;??_-"/>
    <numFmt numFmtId="169" formatCode="[$-80A]General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1"/>
    </font>
    <font>
      <sz val="10"/>
      <name val="Garamond"/>
      <family val="1"/>
    </font>
    <font>
      <sz val="9"/>
      <color indexed="8"/>
      <name val="Arial"/>
      <family val="2"/>
    </font>
    <font>
      <b/>
      <sz val="10"/>
      <name val="Century Gothic"/>
      <family val="2"/>
    </font>
    <font>
      <b/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9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43" fontId="2" fillId="0" borderId="0" xfId="2" applyFont="1"/>
    <xf numFmtId="0" fontId="4" fillId="0" borderId="0" xfId="1" applyFont="1" applyAlignment="1">
      <alignment horizontal="center"/>
    </xf>
    <xf numFmtId="0" fontId="2" fillId="0" borderId="0" xfId="1"/>
    <xf numFmtId="0" fontId="5" fillId="2" borderId="1" xfId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2" fillId="0" borderId="0" xfId="1" applyNumberFormat="1"/>
    <xf numFmtId="164" fontId="2" fillId="0" borderId="1" xfId="1" applyNumberFormat="1" applyFill="1" applyBorder="1" applyAlignment="1">
      <alignment horizontal="center" vertical="center"/>
    </xf>
    <xf numFmtId="165" fontId="2" fillId="0" borderId="1" xfId="1" applyNumberFormat="1" applyFill="1" applyBorder="1" applyAlignment="1">
      <alignment horizontal="center" vertical="center"/>
    </xf>
    <xf numFmtId="166" fontId="2" fillId="0" borderId="1" xfId="1" applyNumberForma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164" fontId="2" fillId="0" borderId="1" xfId="1" applyNumberFormat="1" applyBorder="1" applyAlignment="1">
      <alignment horizontal="center"/>
    </xf>
    <xf numFmtId="0" fontId="2" fillId="0" borderId="1" xfId="3" applyNumberFormat="1" applyFont="1" applyFill="1" applyBorder="1" applyAlignment="1">
      <alignment vertical="center" wrapText="1"/>
    </xf>
    <xf numFmtId="3" fontId="2" fillId="0" borderId="1" xfId="1" applyNumberFormat="1" applyBorder="1"/>
    <xf numFmtId="3" fontId="2" fillId="0" borderId="1" xfId="1" applyNumberFormat="1" applyFill="1" applyBorder="1"/>
    <xf numFmtId="164" fontId="2" fillId="0" borderId="3" xfId="1" applyNumberFormat="1" applyFill="1" applyBorder="1" applyAlignment="1">
      <alignment horizontal="center" vertical="center"/>
    </xf>
    <xf numFmtId="165" fontId="2" fillId="0" borderId="3" xfId="1" applyNumberForma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164" fontId="2" fillId="0" borderId="3" xfId="1" applyNumberFormat="1" applyBorder="1" applyAlignment="1">
      <alignment horizontal="center"/>
    </xf>
    <xf numFmtId="0" fontId="2" fillId="2" borderId="4" xfId="1" applyFill="1" applyBorder="1"/>
    <xf numFmtId="0" fontId="2" fillId="2" borderId="5" xfId="1" applyFill="1" applyBorder="1"/>
    <xf numFmtId="164" fontId="4" fillId="2" borderId="2" xfId="1" applyNumberFormat="1" applyFont="1" applyFill="1" applyBorder="1" applyAlignment="1">
      <alignment horizontal="center"/>
    </xf>
    <xf numFmtId="0" fontId="4" fillId="2" borderId="2" xfId="1" applyFont="1" applyFill="1" applyBorder="1"/>
    <xf numFmtId="3" fontId="4" fillId="2" borderId="1" xfId="1" applyNumberFormat="1" applyFont="1" applyFill="1" applyBorder="1"/>
    <xf numFmtId="3" fontId="2" fillId="0" borderId="0" xfId="1" applyNumberFormat="1"/>
    <xf numFmtId="164" fontId="2" fillId="0" borderId="6" xfId="1" applyNumberFormat="1" applyFill="1" applyBorder="1" applyAlignment="1">
      <alignment horizontal="center" vertical="center"/>
    </xf>
    <xf numFmtId="165" fontId="2" fillId="0" borderId="6" xfId="1" applyNumberFormat="1" applyFill="1" applyBorder="1" applyAlignment="1">
      <alignment horizontal="center" vertical="center"/>
    </xf>
    <xf numFmtId="0" fontId="2" fillId="0" borderId="6" xfId="1" applyBorder="1" applyAlignment="1">
      <alignment horizontal="center"/>
    </xf>
    <xf numFmtId="164" fontId="2" fillId="0" borderId="6" xfId="1" applyNumberFormat="1" applyBorder="1" applyAlignment="1">
      <alignment horizontal="center"/>
    </xf>
    <xf numFmtId="43" fontId="2" fillId="0" borderId="1" xfId="2" applyFont="1" applyFill="1" applyBorder="1"/>
    <xf numFmtId="43" fontId="2" fillId="0" borderId="1" xfId="2" applyFont="1" applyBorder="1"/>
    <xf numFmtId="0" fontId="2" fillId="0" borderId="1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6" xfId="3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/>
    </xf>
    <xf numFmtId="3" fontId="4" fillId="0" borderId="1" xfId="1" applyNumberFormat="1" applyFont="1" applyFill="1" applyBorder="1"/>
    <xf numFmtId="3" fontId="2" fillId="0" borderId="1" xfId="1" applyNumberFormat="1" applyFont="1" applyFill="1" applyBorder="1"/>
    <xf numFmtId="0" fontId="2" fillId="0" borderId="1" xfId="1" applyFont="1" applyFill="1" applyBorder="1" applyAlignment="1">
      <alignment vertical="center" wrapText="1"/>
    </xf>
    <xf numFmtId="167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/>
    </xf>
    <xf numFmtId="0" fontId="2" fillId="0" borderId="1" xfId="4" applyFill="1" applyBorder="1" applyAlignment="1">
      <alignment horizontal="center"/>
    </xf>
    <xf numFmtId="0" fontId="2" fillId="0" borderId="1" xfId="4" applyBorder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justify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/>
    <xf numFmtId="0" fontId="2" fillId="2" borderId="5" xfId="1" applyFill="1" applyBorder="1" applyAlignment="1">
      <alignment horizontal="center"/>
    </xf>
    <xf numFmtId="164" fontId="2" fillId="2" borderId="2" xfId="1" applyNumberFormat="1" applyFill="1" applyBorder="1" applyAlignment="1">
      <alignment horizontal="center"/>
    </xf>
    <xf numFmtId="3" fontId="2" fillId="2" borderId="1" xfId="1" applyNumberFormat="1" applyFill="1" applyBorder="1"/>
    <xf numFmtId="3" fontId="7" fillId="0" borderId="1" xfId="1" applyNumberFormat="1" applyFont="1" applyFill="1" applyBorder="1"/>
    <xf numFmtId="0" fontId="2" fillId="0" borderId="1" xfId="1" applyBorder="1"/>
    <xf numFmtId="43" fontId="2" fillId="2" borderId="4" xfId="2" applyFont="1" applyFill="1" applyBorder="1"/>
    <xf numFmtId="43" fontId="2" fillId="2" borderId="5" xfId="2" applyFont="1" applyFill="1" applyBorder="1"/>
    <xf numFmtId="43" fontId="2" fillId="2" borderId="7" xfId="2" applyFont="1" applyFill="1" applyBorder="1"/>
    <xf numFmtId="43" fontId="2" fillId="2" borderId="8" xfId="2" applyFont="1" applyFill="1" applyBorder="1"/>
    <xf numFmtId="0" fontId="2" fillId="2" borderId="8" xfId="1" applyFill="1" applyBorder="1"/>
    <xf numFmtId="164" fontId="2" fillId="2" borderId="9" xfId="1" applyNumberFormat="1" applyFill="1" applyBorder="1"/>
    <xf numFmtId="17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4" fontId="2" fillId="0" borderId="0" xfId="1" applyNumberFormat="1" applyBorder="1"/>
    <xf numFmtId="0" fontId="2" fillId="0" borderId="0" xfId="1" applyBorder="1"/>
    <xf numFmtId="0" fontId="4" fillId="0" borderId="0" xfId="1" applyFont="1" applyBorder="1" applyAlignment="1">
      <alignment horizontal="center"/>
    </xf>
    <xf numFmtId="4" fontId="2" fillId="0" borderId="0" xfId="1" applyNumberFormat="1"/>
    <xf numFmtId="0" fontId="4" fillId="2" borderId="5" xfId="1" applyFont="1" applyFill="1" applyBorder="1" applyAlignment="1">
      <alignment horizontal="center"/>
    </xf>
    <xf numFmtId="0" fontId="0" fillId="0" borderId="1" xfId="3" applyNumberFormat="1" applyFont="1" applyFill="1" applyBorder="1" applyAlignment="1">
      <alignment vertical="center" wrapText="1"/>
    </xf>
    <xf numFmtId="0" fontId="0" fillId="0" borderId="0" xfId="1" applyFont="1" applyBorder="1"/>
    <xf numFmtId="43" fontId="2" fillId="0" borderId="0" xfId="1" applyNumberFormat="1"/>
    <xf numFmtId="17" fontId="0" fillId="0" borderId="0" xfId="1" applyNumberFormat="1" applyFont="1" applyBorder="1" applyAlignment="1">
      <alignment horizontal="left"/>
    </xf>
    <xf numFmtId="0" fontId="14" fillId="0" borderId="0" xfId="28" applyFont="1" applyFill="1"/>
    <xf numFmtId="43" fontId="4" fillId="0" borderId="0" xfId="1" applyNumberFormat="1" applyFont="1"/>
    <xf numFmtId="0" fontId="0" fillId="0" borderId="0" xfId="1" applyFont="1"/>
    <xf numFmtId="43" fontId="4" fillId="0" borderId="0" xfId="2" applyFont="1"/>
    <xf numFmtId="4" fontId="2" fillId="0" borderId="0" xfId="2" applyNumberFormat="1" applyFont="1"/>
    <xf numFmtId="4" fontId="4" fillId="0" borderId="0" xfId="1" applyNumberFormat="1" applyFont="1"/>
    <xf numFmtId="0" fontId="7" fillId="0" borderId="6" xfId="1" applyFont="1" applyFill="1" applyBorder="1" applyAlignment="1">
      <alignment horizontal="center"/>
    </xf>
    <xf numFmtId="164" fontId="7" fillId="0" borderId="6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wrapText="1"/>
    </xf>
    <xf numFmtId="4" fontId="2" fillId="0" borderId="1" xfId="1" applyNumberFormat="1" applyFill="1" applyBorder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4" fontId="13" fillId="0" borderId="10" xfId="28" applyNumberFormat="1" applyFont="1" applyFill="1" applyBorder="1" applyAlignment="1">
      <alignment horizontal="right" vertical="top"/>
    </xf>
    <xf numFmtId="4" fontId="13" fillId="0" borderId="1" xfId="28" applyNumberFormat="1" applyFont="1" applyFill="1" applyBorder="1" applyAlignment="1">
      <alignment horizontal="right" vertical="top"/>
    </xf>
    <xf numFmtId="0" fontId="15" fillId="0" borderId="0" xfId="1" applyFont="1"/>
    <xf numFmtId="4" fontId="2" fillId="0" borderId="0" xfId="1" applyNumberFormat="1" applyFont="1"/>
    <xf numFmtId="4" fontId="4" fillId="0" borderId="0" xfId="2" applyNumberFormat="1" applyFont="1"/>
  </cellXfs>
  <cellStyles count="49">
    <cellStyle name="Euro" xfId="5"/>
    <cellStyle name="Excel Built-in Normal" xfId="6"/>
    <cellStyle name="Millares 2" xfId="7"/>
    <cellStyle name="Millares 2 2" xfId="2"/>
    <cellStyle name="Millares 2 3" xfId="8"/>
    <cellStyle name="Millares 3" xfId="9"/>
    <cellStyle name="Millares 4" xfId="10"/>
    <cellStyle name="Millares 5" xfId="11"/>
    <cellStyle name="Millares 6" xfId="47"/>
    <cellStyle name="Moneda 2" xfId="12"/>
    <cellStyle name="Moneda 2 2" xfId="13"/>
    <cellStyle name="Moneda 3" xfId="14"/>
    <cellStyle name="Moneda 3 2" xfId="15"/>
    <cellStyle name="Moneda 3 2 2" xfId="16"/>
    <cellStyle name="Moneda 3 3" xfId="17"/>
    <cellStyle name="Moneda 3 3 2" xfId="18"/>
    <cellStyle name="Moneda 3 3 2 2" xfId="19"/>
    <cellStyle name="Moneda 3 3 3" xfId="20"/>
    <cellStyle name="Moneda 3 4" xfId="21"/>
    <cellStyle name="Moneda 4" xfId="22"/>
    <cellStyle name="Moneda 4 2" xfId="23"/>
    <cellStyle name="Moneda 4 2 2" xfId="24"/>
    <cellStyle name="Moneda 4 3" xfId="25"/>
    <cellStyle name="Moneda 5" xfId="26"/>
    <cellStyle name="Moneda 6" xfId="27"/>
    <cellStyle name="Normal" xfId="0" builtinId="0"/>
    <cellStyle name="Normal 10" xfId="28"/>
    <cellStyle name="Normal 10 2" xfId="29"/>
    <cellStyle name="Normal 11" xfId="30"/>
    <cellStyle name="Normal 12" xfId="48"/>
    <cellStyle name="Normal 13 2" xfId="31"/>
    <cellStyle name="Normal 2" xfId="1"/>
    <cellStyle name="Normal 2 2" xfId="32"/>
    <cellStyle name="Normal 2 3" xfId="33"/>
    <cellStyle name="Normal 2 4" xfId="34"/>
    <cellStyle name="Normal 3" xfId="35"/>
    <cellStyle name="Normal 3 2" xfId="36"/>
    <cellStyle name="Normal 4" xfId="37"/>
    <cellStyle name="Normal 4 2" xfId="38"/>
    <cellStyle name="Normal 4 3" xfId="39"/>
    <cellStyle name="Normal 5" xfId="40"/>
    <cellStyle name="Normal 6" xfId="41"/>
    <cellStyle name="Normal 7" xfId="42"/>
    <cellStyle name="Normal 8" xfId="43"/>
    <cellStyle name="Normal 9" xfId="4"/>
    <cellStyle name="Normal_14 Analisis Octubre 15" xfId="3"/>
    <cellStyle name="Porcentual 2" xfId="44"/>
    <cellStyle name="Porcentual 3" xfId="45"/>
    <cellStyle name="Porcentual 4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47625</xdr:rowOff>
    </xdr:from>
    <xdr:to>
      <xdr:col>7</xdr:col>
      <xdr:colOff>2150816</xdr:colOff>
      <xdr:row>6</xdr:row>
      <xdr:rowOff>219075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09550"/>
          <a:ext cx="3179516" cy="9810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g_vidrio\Desktop\CENTRINF\Ci2002\Ingresos\Presupuesto%20de%20Ingresos\ESTADOS%20FINANCIEROS%202000\Septiembre\CUENTA%20PUBLICA%20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g_vidrio/Desktop/CENTRINF/Ci2002/Ingresos/Presupuesto%20de%20Ingresos/ESTADOS%20FINANCIEROS%202000/Septiembre/CUENTA%20PUBLICA%20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vargas.CEPEGOB\Downloads\Documents\MARISELA%20VARGAS\1%20-%20JUNTAS%20DE%20GOBIERNO\0%20-%20JUNTA%20-%20AGOSTO%202013\PROCESO\046.2007%20LUISANA%20FLORES%20GONZALEZ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rgas.CEPEGOB/Downloads/Documents/MARISELA%20VARGAS/1%20-%20JUNTAS%20DE%20GOBIERNO/0%20-%20JUNTA%20-%20AGOSTO%202013/PROCESO/046.2007%20LUISANA%20FLORES%20GONZALEZ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\CENTRINF\Ci2002\Ingresos\Presupuesto%20de%20Ingresos\ESTADOS%20FINANCIEROS%202000\Septiembre\CUENTA%20PUBLICA%20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/CENTRINF/Ci2002/Ingresos/Presupuesto%20de%20Ingresos/ESTADOS%20FINANCIEROS%202000/Septiembre/CUENTA%20PUBLICA%20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velasco\AppData\Local\Temp\notesF4CC6D\RENTA%20Nave%20Ind.%201%20y%202%20Luisana%20Frores%20Gonz&#225;lez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elasco/AppData/Local/Temp/notesF4CC6D/RENTA%20Nave%20Ind.%201%20y%202%20Luisana%20Frores%20Gonz&#225;le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RENTA"/>
      <sheetName val="INCENTIVO"/>
      <sheetName val="SUELDOS"/>
      <sheetName val="EMPLEOS"/>
      <sheetName val="Empleos y sueldos"/>
      <sheetName val="INVERSION"/>
      <sheetName val="CONTROL DOC"/>
      <sheetName val="Nota Informativa"/>
      <sheetName val="Control Docum Cumplimien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Micro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RENTA"/>
      <sheetName val="INCENTIVO"/>
      <sheetName val="SUELDOS"/>
      <sheetName val="EMPLEOS"/>
      <sheetName val="Empleos y sueldos"/>
      <sheetName val="INVERSION"/>
      <sheetName val="CONTROL DOC"/>
      <sheetName val="Nota Informativa"/>
      <sheetName val="Control Docum Cumplimien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Micro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31"/>
  <sheetViews>
    <sheetView tabSelected="1" topLeftCell="F1" zoomScaleNormal="100" workbookViewId="0">
      <selection activeCell="R16" sqref="R16"/>
    </sheetView>
  </sheetViews>
  <sheetFormatPr baseColWidth="10" defaultRowHeight="12.75"/>
  <cols>
    <col min="1" max="1" width="4.7109375" style="3" hidden="1" customWidth="1"/>
    <col min="2" max="2" width="5" style="3" hidden="1" customWidth="1"/>
    <col min="3" max="3" width="7.5703125" style="3" hidden="1" customWidth="1"/>
    <col min="4" max="4" width="7" style="3" hidden="1" customWidth="1"/>
    <col min="5" max="5" width="9.5703125" style="3" hidden="1" customWidth="1"/>
    <col min="6" max="6" width="9.140625" style="3" bestFit="1" customWidth="1"/>
    <col min="7" max="7" width="6.42578125" style="3" customWidth="1"/>
    <col min="8" max="8" width="54.85546875" style="3" customWidth="1"/>
    <col min="9" max="9" width="14.85546875" style="3" bestFit="1" customWidth="1"/>
    <col min="10" max="10" width="15.140625" style="3" bestFit="1" customWidth="1"/>
    <col min="11" max="11" width="14.7109375" style="3" customWidth="1"/>
    <col min="12" max="12" width="17.85546875" style="3" customWidth="1"/>
    <col min="13" max="13" width="14.140625" style="3" customWidth="1"/>
    <col min="14" max="14" width="15.28515625" style="3" customWidth="1"/>
    <col min="15" max="15" width="14.28515625" style="3" customWidth="1"/>
    <col min="16" max="16" width="16.140625" style="3" customWidth="1"/>
    <col min="17" max="250" width="11.42578125" style="3"/>
    <col min="251" max="251" width="9.140625" style="3" bestFit="1" customWidth="1"/>
    <col min="252" max="252" width="0" style="3" hidden="1" customWidth="1"/>
    <col min="253" max="253" width="46.85546875" style="3" customWidth="1"/>
    <col min="254" max="254" width="14.85546875" style="3" bestFit="1" customWidth="1"/>
    <col min="255" max="255" width="15.140625" style="3" bestFit="1" customWidth="1"/>
    <col min="256" max="256" width="12.85546875" style="3" bestFit="1" customWidth="1"/>
    <col min="257" max="260" width="0" style="3" hidden="1" customWidth="1"/>
    <col min="261" max="261" width="16.140625" style="3" bestFit="1" customWidth="1"/>
    <col min="262" max="262" width="14.7109375" style="3" customWidth="1"/>
    <col min="263" max="263" width="11.7109375" style="3" bestFit="1" customWidth="1"/>
    <col min="264" max="264" width="14" style="3" customWidth="1"/>
    <col min="265" max="265" width="11.7109375" style="3" bestFit="1" customWidth="1"/>
    <col min="266" max="506" width="11.42578125" style="3"/>
    <col min="507" max="507" width="9.140625" style="3" bestFit="1" customWidth="1"/>
    <col min="508" max="508" width="0" style="3" hidden="1" customWidth="1"/>
    <col min="509" max="509" width="46.85546875" style="3" customWidth="1"/>
    <col min="510" max="510" width="14.85546875" style="3" bestFit="1" customWidth="1"/>
    <col min="511" max="511" width="15.140625" style="3" bestFit="1" customWidth="1"/>
    <col min="512" max="512" width="12.85546875" style="3" bestFit="1" customWidth="1"/>
    <col min="513" max="516" width="0" style="3" hidden="1" customWidth="1"/>
    <col min="517" max="517" width="16.140625" style="3" bestFit="1" customWidth="1"/>
    <col min="518" max="518" width="14.7109375" style="3" customWidth="1"/>
    <col min="519" max="519" width="11.7109375" style="3" bestFit="1" customWidth="1"/>
    <col min="520" max="520" width="14" style="3" customWidth="1"/>
    <col min="521" max="521" width="11.7109375" style="3" bestFit="1" customWidth="1"/>
    <col min="522" max="762" width="11.42578125" style="3"/>
    <col min="763" max="763" width="9.140625" style="3" bestFit="1" customWidth="1"/>
    <col min="764" max="764" width="0" style="3" hidden="1" customWidth="1"/>
    <col min="765" max="765" width="46.85546875" style="3" customWidth="1"/>
    <col min="766" max="766" width="14.85546875" style="3" bestFit="1" customWidth="1"/>
    <col min="767" max="767" width="15.140625" style="3" bestFit="1" customWidth="1"/>
    <col min="768" max="768" width="12.85546875" style="3" bestFit="1" customWidth="1"/>
    <col min="769" max="772" width="0" style="3" hidden="1" customWidth="1"/>
    <col min="773" max="773" width="16.140625" style="3" bestFit="1" customWidth="1"/>
    <col min="774" max="774" width="14.7109375" style="3" customWidth="1"/>
    <col min="775" max="775" width="11.7109375" style="3" bestFit="1" customWidth="1"/>
    <col min="776" max="776" width="14" style="3" customWidth="1"/>
    <col min="777" max="777" width="11.7109375" style="3" bestFit="1" customWidth="1"/>
    <col min="778" max="1018" width="11.42578125" style="3"/>
    <col min="1019" max="1019" width="9.140625" style="3" bestFit="1" customWidth="1"/>
    <col min="1020" max="1020" width="0" style="3" hidden="1" customWidth="1"/>
    <col min="1021" max="1021" width="46.85546875" style="3" customWidth="1"/>
    <col min="1022" max="1022" width="14.85546875" style="3" bestFit="1" customWidth="1"/>
    <col min="1023" max="1023" width="15.140625" style="3" bestFit="1" customWidth="1"/>
    <col min="1024" max="1024" width="12.85546875" style="3" bestFit="1" customWidth="1"/>
    <col min="1025" max="1028" width="0" style="3" hidden="1" customWidth="1"/>
    <col min="1029" max="1029" width="16.140625" style="3" bestFit="1" customWidth="1"/>
    <col min="1030" max="1030" width="14.7109375" style="3" customWidth="1"/>
    <col min="1031" max="1031" width="11.7109375" style="3" bestFit="1" customWidth="1"/>
    <col min="1032" max="1032" width="14" style="3" customWidth="1"/>
    <col min="1033" max="1033" width="11.7109375" style="3" bestFit="1" customWidth="1"/>
    <col min="1034" max="1274" width="11.42578125" style="3"/>
    <col min="1275" max="1275" width="9.140625" style="3" bestFit="1" customWidth="1"/>
    <col min="1276" max="1276" width="0" style="3" hidden="1" customWidth="1"/>
    <col min="1277" max="1277" width="46.85546875" style="3" customWidth="1"/>
    <col min="1278" max="1278" width="14.85546875" style="3" bestFit="1" customWidth="1"/>
    <col min="1279" max="1279" width="15.140625" style="3" bestFit="1" customWidth="1"/>
    <col min="1280" max="1280" width="12.85546875" style="3" bestFit="1" customWidth="1"/>
    <col min="1281" max="1284" width="0" style="3" hidden="1" customWidth="1"/>
    <col min="1285" max="1285" width="16.140625" style="3" bestFit="1" customWidth="1"/>
    <col min="1286" max="1286" width="14.7109375" style="3" customWidth="1"/>
    <col min="1287" max="1287" width="11.7109375" style="3" bestFit="1" customWidth="1"/>
    <col min="1288" max="1288" width="14" style="3" customWidth="1"/>
    <col min="1289" max="1289" width="11.7109375" style="3" bestFit="1" customWidth="1"/>
    <col min="1290" max="1530" width="11.42578125" style="3"/>
    <col min="1531" max="1531" width="9.140625" style="3" bestFit="1" customWidth="1"/>
    <col min="1532" max="1532" width="0" style="3" hidden="1" customWidth="1"/>
    <col min="1533" max="1533" width="46.85546875" style="3" customWidth="1"/>
    <col min="1534" max="1534" width="14.85546875" style="3" bestFit="1" customWidth="1"/>
    <col min="1535" max="1535" width="15.140625" style="3" bestFit="1" customWidth="1"/>
    <col min="1536" max="1536" width="12.85546875" style="3" bestFit="1" customWidth="1"/>
    <col min="1537" max="1540" width="0" style="3" hidden="1" customWidth="1"/>
    <col min="1541" max="1541" width="16.140625" style="3" bestFit="1" customWidth="1"/>
    <col min="1542" max="1542" width="14.7109375" style="3" customWidth="1"/>
    <col min="1543" max="1543" width="11.7109375" style="3" bestFit="1" customWidth="1"/>
    <col min="1544" max="1544" width="14" style="3" customWidth="1"/>
    <col min="1545" max="1545" width="11.7109375" style="3" bestFit="1" customWidth="1"/>
    <col min="1546" max="1786" width="11.42578125" style="3"/>
    <col min="1787" max="1787" width="9.140625" style="3" bestFit="1" customWidth="1"/>
    <col min="1788" max="1788" width="0" style="3" hidden="1" customWidth="1"/>
    <col min="1789" max="1789" width="46.85546875" style="3" customWidth="1"/>
    <col min="1790" max="1790" width="14.85546875" style="3" bestFit="1" customWidth="1"/>
    <col min="1791" max="1791" width="15.140625" style="3" bestFit="1" customWidth="1"/>
    <col min="1792" max="1792" width="12.85546875" style="3" bestFit="1" customWidth="1"/>
    <col min="1793" max="1796" width="0" style="3" hidden="1" customWidth="1"/>
    <col min="1797" max="1797" width="16.140625" style="3" bestFit="1" customWidth="1"/>
    <col min="1798" max="1798" width="14.7109375" style="3" customWidth="1"/>
    <col min="1799" max="1799" width="11.7109375" style="3" bestFit="1" customWidth="1"/>
    <col min="1800" max="1800" width="14" style="3" customWidth="1"/>
    <col min="1801" max="1801" width="11.7109375" style="3" bestFit="1" customWidth="1"/>
    <col min="1802" max="2042" width="11.42578125" style="3"/>
    <col min="2043" max="2043" width="9.140625" style="3" bestFit="1" customWidth="1"/>
    <col min="2044" max="2044" width="0" style="3" hidden="1" customWidth="1"/>
    <col min="2045" max="2045" width="46.85546875" style="3" customWidth="1"/>
    <col min="2046" max="2046" width="14.85546875" style="3" bestFit="1" customWidth="1"/>
    <col min="2047" max="2047" width="15.140625" style="3" bestFit="1" customWidth="1"/>
    <col min="2048" max="2048" width="12.85546875" style="3" bestFit="1" customWidth="1"/>
    <col min="2049" max="2052" width="0" style="3" hidden="1" customWidth="1"/>
    <col min="2053" max="2053" width="16.140625" style="3" bestFit="1" customWidth="1"/>
    <col min="2054" max="2054" width="14.7109375" style="3" customWidth="1"/>
    <col min="2055" max="2055" width="11.7109375" style="3" bestFit="1" customWidth="1"/>
    <col min="2056" max="2056" width="14" style="3" customWidth="1"/>
    <col min="2057" max="2057" width="11.7109375" style="3" bestFit="1" customWidth="1"/>
    <col min="2058" max="2298" width="11.42578125" style="3"/>
    <col min="2299" max="2299" width="9.140625" style="3" bestFit="1" customWidth="1"/>
    <col min="2300" max="2300" width="0" style="3" hidden="1" customWidth="1"/>
    <col min="2301" max="2301" width="46.85546875" style="3" customWidth="1"/>
    <col min="2302" max="2302" width="14.85546875" style="3" bestFit="1" customWidth="1"/>
    <col min="2303" max="2303" width="15.140625" style="3" bestFit="1" customWidth="1"/>
    <col min="2304" max="2304" width="12.85546875" style="3" bestFit="1" customWidth="1"/>
    <col min="2305" max="2308" width="0" style="3" hidden="1" customWidth="1"/>
    <col min="2309" max="2309" width="16.140625" style="3" bestFit="1" customWidth="1"/>
    <col min="2310" max="2310" width="14.7109375" style="3" customWidth="1"/>
    <col min="2311" max="2311" width="11.7109375" style="3" bestFit="1" customWidth="1"/>
    <col min="2312" max="2312" width="14" style="3" customWidth="1"/>
    <col min="2313" max="2313" width="11.7109375" style="3" bestFit="1" customWidth="1"/>
    <col min="2314" max="2554" width="11.42578125" style="3"/>
    <col min="2555" max="2555" width="9.140625" style="3" bestFit="1" customWidth="1"/>
    <col min="2556" max="2556" width="0" style="3" hidden="1" customWidth="1"/>
    <col min="2557" max="2557" width="46.85546875" style="3" customWidth="1"/>
    <col min="2558" max="2558" width="14.85546875" style="3" bestFit="1" customWidth="1"/>
    <col min="2559" max="2559" width="15.140625" style="3" bestFit="1" customWidth="1"/>
    <col min="2560" max="2560" width="12.85546875" style="3" bestFit="1" customWidth="1"/>
    <col min="2561" max="2564" width="0" style="3" hidden="1" customWidth="1"/>
    <col min="2565" max="2565" width="16.140625" style="3" bestFit="1" customWidth="1"/>
    <col min="2566" max="2566" width="14.7109375" style="3" customWidth="1"/>
    <col min="2567" max="2567" width="11.7109375" style="3" bestFit="1" customWidth="1"/>
    <col min="2568" max="2568" width="14" style="3" customWidth="1"/>
    <col min="2569" max="2569" width="11.7109375" style="3" bestFit="1" customWidth="1"/>
    <col min="2570" max="2810" width="11.42578125" style="3"/>
    <col min="2811" max="2811" width="9.140625" style="3" bestFit="1" customWidth="1"/>
    <col min="2812" max="2812" width="0" style="3" hidden="1" customWidth="1"/>
    <col min="2813" max="2813" width="46.85546875" style="3" customWidth="1"/>
    <col min="2814" max="2814" width="14.85546875" style="3" bestFit="1" customWidth="1"/>
    <col min="2815" max="2815" width="15.140625" style="3" bestFit="1" customWidth="1"/>
    <col min="2816" max="2816" width="12.85546875" style="3" bestFit="1" customWidth="1"/>
    <col min="2817" max="2820" width="0" style="3" hidden="1" customWidth="1"/>
    <col min="2821" max="2821" width="16.140625" style="3" bestFit="1" customWidth="1"/>
    <col min="2822" max="2822" width="14.7109375" style="3" customWidth="1"/>
    <col min="2823" max="2823" width="11.7109375" style="3" bestFit="1" customWidth="1"/>
    <col min="2824" max="2824" width="14" style="3" customWidth="1"/>
    <col min="2825" max="2825" width="11.7109375" style="3" bestFit="1" customWidth="1"/>
    <col min="2826" max="3066" width="11.42578125" style="3"/>
    <col min="3067" max="3067" width="9.140625" style="3" bestFit="1" customWidth="1"/>
    <col min="3068" max="3068" width="0" style="3" hidden="1" customWidth="1"/>
    <col min="3069" max="3069" width="46.85546875" style="3" customWidth="1"/>
    <col min="3070" max="3070" width="14.85546875" style="3" bestFit="1" customWidth="1"/>
    <col min="3071" max="3071" width="15.140625" style="3" bestFit="1" customWidth="1"/>
    <col min="3072" max="3072" width="12.85546875" style="3" bestFit="1" customWidth="1"/>
    <col min="3073" max="3076" width="0" style="3" hidden="1" customWidth="1"/>
    <col min="3077" max="3077" width="16.140625" style="3" bestFit="1" customWidth="1"/>
    <col min="3078" max="3078" width="14.7109375" style="3" customWidth="1"/>
    <col min="3079" max="3079" width="11.7109375" style="3" bestFit="1" customWidth="1"/>
    <col min="3080" max="3080" width="14" style="3" customWidth="1"/>
    <col min="3081" max="3081" width="11.7109375" style="3" bestFit="1" customWidth="1"/>
    <col min="3082" max="3322" width="11.42578125" style="3"/>
    <col min="3323" max="3323" width="9.140625" style="3" bestFit="1" customWidth="1"/>
    <col min="3324" max="3324" width="0" style="3" hidden="1" customWidth="1"/>
    <col min="3325" max="3325" width="46.85546875" style="3" customWidth="1"/>
    <col min="3326" max="3326" width="14.85546875" style="3" bestFit="1" customWidth="1"/>
    <col min="3327" max="3327" width="15.140625" style="3" bestFit="1" customWidth="1"/>
    <col min="3328" max="3328" width="12.85546875" style="3" bestFit="1" customWidth="1"/>
    <col min="3329" max="3332" width="0" style="3" hidden="1" customWidth="1"/>
    <col min="3333" max="3333" width="16.140625" style="3" bestFit="1" customWidth="1"/>
    <col min="3334" max="3334" width="14.7109375" style="3" customWidth="1"/>
    <col min="3335" max="3335" width="11.7109375" style="3" bestFit="1" customWidth="1"/>
    <col min="3336" max="3336" width="14" style="3" customWidth="1"/>
    <col min="3337" max="3337" width="11.7109375" style="3" bestFit="1" customWidth="1"/>
    <col min="3338" max="3578" width="11.42578125" style="3"/>
    <col min="3579" max="3579" width="9.140625" style="3" bestFit="1" customWidth="1"/>
    <col min="3580" max="3580" width="0" style="3" hidden="1" customWidth="1"/>
    <col min="3581" max="3581" width="46.85546875" style="3" customWidth="1"/>
    <col min="3582" max="3582" width="14.85546875" style="3" bestFit="1" customWidth="1"/>
    <col min="3583" max="3583" width="15.140625" style="3" bestFit="1" customWidth="1"/>
    <col min="3584" max="3584" width="12.85546875" style="3" bestFit="1" customWidth="1"/>
    <col min="3585" max="3588" width="0" style="3" hidden="1" customWidth="1"/>
    <col min="3589" max="3589" width="16.140625" style="3" bestFit="1" customWidth="1"/>
    <col min="3590" max="3590" width="14.7109375" style="3" customWidth="1"/>
    <col min="3591" max="3591" width="11.7109375" style="3" bestFit="1" customWidth="1"/>
    <col min="3592" max="3592" width="14" style="3" customWidth="1"/>
    <col min="3593" max="3593" width="11.7109375" style="3" bestFit="1" customWidth="1"/>
    <col min="3594" max="3834" width="11.42578125" style="3"/>
    <col min="3835" max="3835" width="9.140625" style="3" bestFit="1" customWidth="1"/>
    <col min="3836" max="3836" width="0" style="3" hidden="1" customWidth="1"/>
    <col min="3837" max="3837" width="46.85546875" style="3" customWidth="1"/>
    <col min="3838" max="3838" width="14.85546875" style="3" bestFit="1" customWidth="1"/>
    <col min="3839" max="3839" width="15.140625" style="3" bestFit="1" customWidth="1"/>
    <col min="3840" max="3840" width="12.85546875" style="3" bestFit="1" customWidth="1"/>
    <col min="3841" max="3844" width="0" style="3" hidden="1" customWidth="1"/>
    <col min="3845" max="3845" width="16.140625" style="3" bestFit="1" customWidth="1"/>
    <col min="3846" max="3846" width="14.7109375" style="3" customWidth="1"/>
    <col min="3847" max="3847" width="11.7109375" style="3" bestFit="1" customWidth="1"/>
    <col min="3848" max="3848" width="14" style="3" customWidth="1"/>
    <col min="3849" max="3849" width="11.7109375" style="3" bestFit="1" customWidth="1"/>
    <col min="3850" max="4090" width="11.42578125" style="3"/>
    <col min="4091" max="4091" width="9.140625" style="3" bestFit="1" customWidth="1"/>
    <col min="4092" max="4092" width="0" style="3" hidden="1" customWidth="1"/>
    <col min="4093" max="4093" width="46.85546875" style="3" customWidth="1"/>
    <col min="4094" max="4094" width="14.85546875" style="3" bestFit="1" customWidth="1"/>
    <col min="4095" max="4095" width="15.140625" style="3" bestFit="1" customWidth="1"/>
    <col min="4096" max="4096" width="12.85546875" style="3" bestFit="1" customWidth="1"/>
    <col min="4097" max="4100" width="0" style="3" hidden="1" customWidth="1"/>
    <col min="4101" max="4101" width="16.140625" style="3" bestFit="1" customWidth="1"/>
    <col min="4102" max="4102" width="14.7109375" style="3" customWidth="1"/>
    <col min="4103" max="4103" width="11.7109375" style="3" bestFit="1" customWidth="1"/>
    <col min="4104" max="4104" width="14" style="3" customWidth="1"/>
    <col min="4105" max="4105" width="11.7109375" style="3" bestFit="1" customWidth="1"/>
    <col min="4106" max="4346" width="11.42578125" style="3"/>
    <col min="4347" max="4347" width="9.140625" style="3" bestFit="1" customWidth="1"/>
    <col min="4348" max="4348" width="0" style="3" hidden="1" customWidth="1"/>
    <col min="4349" max="4349" width="46.85546875" style="3" customWidth="1"/>
    <col min="4350" max="4350" width="14.85546875" style="3" bestFit="1" customWidth="1"/>
    <col min="4351" max="4351" width="15.140625" style="3" bestFit="1" customWidth="1"/>
    <col min="4352" max="4352" width="12.85546875" style="3" bestFit="1" customWidth="1"/>
    <col min="4353" max="4356" width="0" style="3" hidden="1" customWidth="1"/>
    <col min="4357" max="4357" width="16.140625" style="3" bestFit="1" customWidth="1"/>
    <col min="4358" max="4358" width="14.7109375" style="3" customWidth="1"/>
    <col min="4359" max="4359" width="11.7109375" style="3" bestFit="1" customWidth="1"/>
    <col min="4360" max="4360" width="14" style="3" customWidth="1"/>
    <col min="4361" max="4361" width="11.7109375" style="3" bestFit="1" customWidth="1"/>
    <col min="4362" max="4602" width="11.42578125" style="3"/>
    <col min="4603" max="4603" width="9.140625" style="3" bestFit="1" customWidth="1"/>
    <col min="4604" max="4604" width="0" style="3" hidden="1" customWidth="1"/>
    <col min="4605" max="4605" width="46.85546875" style="3" customWidth="1"/>
    <col min="4606" max="4606" width="14.85546875" style="3" bestFit="1" customWidth="1"/>
    <col min="4607" max="4607" width="15.140625" style="3" bestFit="1" customWidth="1"/>
    <col min="4608" max="4608" width="12.85546875" style="3" bestFit="1" customWidth="1"/>
    <col min="4609" max="4612" width="0" style="3" hidden="1" customWidth="1"/>
    <col min="4613" max="4613" width="16.140625" style="3" bestFit="1" customWidth="1"/>
    <col min="4614" max="4614" width="14.7109375" style="3" customWidth="1"/>
    <col min="4615" max="4615" width="11.7109375" style="3" bestFit="1" customWidth="1"/>
    <col min="4616" max="4616" width="14" style="3" customWidth="1"/>
    <col min="4617" max="4617" width="11.7109375" style="3" bestFit="1" customWidth="1"/>
    <col min="4618" max="4858" width="11.42578125" style="3"/>
    <col min="4859" max="4859" width="9.140625" style="3" bestFit="1" customWidth="1"/>
    <col min="4860" max="4860" width="0" style="3" hidden="1" customWidth="1"/>
    <col min="4861" max="4861" width="46.85546875" style="3" customWidth="1"/>
    <col min="4862" max="4862" width="14.85546875" style="3" bestFit="1" customWidth="1"/>
    <col min="4863" max="4863" width="15.140625" style="3" bestFit="1" customWidth="1"/>
    <col min="4864" max="4864" width="12.85546875" style="3" bestFit="1" customWidth="1"/>
    <col min="4865" max="4868" width="0" style="3" hidden="1" customWidth="1"/>
    <col min="4869" max="4869" width="16.140625" style="3" bestFit="1" customWidth="1"/>
    <col min="4870" max="4870" width="14.7109375" style="3" customWidth="1"/>
    <col min="4871" max="4871" width="11.7109375" style="3" bestFit="1" customWidth="1"/>
    <col min="4872" max="4872" width="14" style="3" customWidth="1"/>
    <col min="4873" max="4873" width="11.7109375" style="3" bestFit="1" customWidth="1"/>
    <col min="4874" max="5114" width="11.42578125" style="3"/>
    <col min="5115" max="5115" width="9.140625" style="3" bestFit="1" customWidth="1"/>
    <col min="5116" max="5116" width="0" style="3" hidden="1" customWidth="1"/>
    <col min="5117" max="5117" width="46.85546875" style="3" customWidth="1"/>
    <col min="5118" max="5118" width="14.85546875" style="3" bestFit="1" customWidth="1"/>
    <col min="5119" max="5119" width="15.140625" style="3" bestFit="1" customWidth="1"/>
    <col min="5120" max="5120" width="12.85546875" style="3" bestFit="1" customWidth="1"/>
    <col min="5121" max="5124" width="0" style="3" hidden="1" customWidth="1"/>
    <col min="5125" max="5125" width="16.140625" style="3" bestFit="1" customWidth="1"/>
    <col min="5126" max="5126" width="14.7109375" style="3" customWidth="1"/>
    <col min="5127" max="5127" width="11.7109375" style="3" bestFit="1" customWidth="1"/>
    <col min="5128" max="5128" width="14" style="3" customWidth="1"/>
    <col min="5129" max="5129" width="11.7109375" style="3" bestFit="1" customWidth="1"/>
    <col min="5130" max="5370" width="11.42578125" style="3"/>
    <col min="5371" max="5371" width="9.140625" style="3" bestFit="1" customWidth="1"/>
    <col min="5372" max="5372" width="0" style="3" hidden="1" customWidth="1"/>
    <col min="5373" max="5373" width="46.85546875" style="3" customWidth="1"/>
    <col min="5374" max="5374" width="14.85546875" style="3" bestFit="1" customWidth="1"/>
    <col min="5375" max="5375" width="15.140625" style="3" bestFit="1" customWidth="1"/>
    <col min="5376" max="5376" width="12.85546875" style="3" bestFit="1" customWidth="1"/>
    <col min="5377" max="5380" width="0" style="3" hidden="1" customWidth="1"/>
    <col min="5381" max="5381" width="16.140625" style="3" bestFit="1" customWidth="1"/>
    <col min="5382" max="5382" width="14.7109375" style="3" customWidth="1"/>
    <col min="5383" max="5383" width="11.7109375" style="3" bestFit="1" customWidth="1"/>
    <col min="5384" max="5384" width="14" style="3" customWidth="1"/>
    <col min="5385" max="5385" width="11.7109375" style="3" bestFit="1" customWidth="1"/>
    <col min="5386" max="5626" width="11.42578125" style="3"/>
    <col min="5627" max="5627" width="9.140625" style="3" bestFit="1" customWidth="1"/>
    <col min="5628" max="5628" width="0" style="3" hidden="1" customWidth="1"/>
    <col min="5629" max="5629" width="46.85546875" style="3" customWidth="1"/>
    <col min="5630" max="5630" width="14.85546875" style="3" bestFit="1" customWidth="1"/>
    <col min="5631" max="5631" width="15.140625" style="3" bestFit="1" customWidth="1"/>
    <col min="5632" max="5632" width="12.85546875" style="3" bestFit="1" customWidth="1"/>
    <col min="5633" max="5636" width="0" style="3" hidden="1" customWidth="1"/>
    <col min="5637" max="5637" width="16.140625" style="3" bestFit="1" customWidth="1"/>
    <col min="5638" max="5638" width="14.7109375" style="3" customWidth="1"/>
    <col min="5639" max="5639" width="11.7109375" style="3" bestFit="1" customWidth="1"/>
    <col min="5640" max="5640" width="14" style="3" customWidth="1"/>
    <col min="5641" max="5641" width="11.7109375" style="3" bestFit="1" customWidth="1"/>
    <col min="5642" max="5882" width="11.42578125" style="3"/>
    <col min="5883" max="5883" width="9.140625" style="3" bestFit="1" customWidth="1"/>
    <col min="5884" max="5884" width="0" style="3" hidden="1" customWidth="1"/>
    <col min="5885" max="5885" width="46.85546875" style="3" customWidth="1"/>
    <col min="5886" max="5886" width="14.85546875" style="3" bestFit="1" customWidth="1"/>
    <col min="5887" max="5887" width="15.140625" style="3" bestFit="1" customWidth="1"/>
    <col min="5888" max="5888" width="12.85546875" style="3" bestFit="1" customWidth="1"/>
    <col min="5889" max="5892" width="0" style="3" hidden="1" customWidth="1"/>
    <col min="5893" max="5893" width="16.140625" style="3" bestFit="1" customWidth="1"/>
    <col min="5894" max="5894" width="14.7109375" style="3" customWidth="1"/>
    <col min="5895" max="5895" width="11.7109375" style="3" bestFit="1" customWidth="1"/>
    <col min="5896" max="5896" width="14" style="3" customWidth="1"/>
    <col min="5897" max="5897" width="11.7109375" style="3" bestFit="1" customWidth="1"/>
    <col min="5898" max="6138" width="11.42578125" style="3"/>
    <col min="6139" max="6139" width="9.140625" style="3" bestFit="1" customWidth="1"/>
    <col min="6140" max="6140" width="0" style="3" hidden="1" customWidth="1"/>
    <col min="6141" max="6141" width="46.85546875" style="3" customWidth="1"/>
    <col min="6142" max="6142" width="14.85546875" style="3" bestFit="1" customWidth="1"/>
    <col min="6143" max="6143" width="15.140625" style="3" bestFit="1" customWidth="1"/>
    <col min="6144" max="6144" width="12.85546875" style="3" bestFit="1" customWidth="1"/>
    <col min="6145" max="6148" width="0" style="3" hidden="1" customWidth="1"/>
    <col min="6149" max="6149" width="16.140625" style="3" bestFit="1" customWidth="1"/>
    <col min="6150" max="6150" width="14.7109375" style="3" customWidth="1"/>
    <col min="6151" max="6151" width="11.7109375" style="3" bestFit="1" customWidth="1"/>
    <col min="6152" max="6152" width="14" style="3" customWidth="1"/>
    <col min="6153" max="6153" width="11.7109375" style="3" bestFit="1" customWidth="1"/>
    <col min="6154" max="6394" width="11.42578125" style="3"/>
    <col min="6395" max="6395" width="9.140625" style="3" bestFit="1" customWidth="1"/>
    <col min="6396" max="6396" width="0" style="3" hidden="1" customWidth="1"/>
    <col min="6397" max="6397" width="46.85546875" style="3" customWidth="1"/>
    <col min="6398" max="6398" width="14.85546875" style="3" bestFit="1" customWidth="1"/>
    <col min="6399" max="6399" width="15.140625" style="3" bestFit="1" customWidth="1"/>
    <col min="6400" max="6400" width="12.85546875" style="3" bestFit="1" customWidth="1"/>
    <col min="6401" max="6404" width="0" style="3" hidden="1" customWidth="1"/>
    <col min="6405" max="6405" width="16.140625" style="3" bestFit="1" customWidth="1"/>
    <col min="6406" max="6406" width="14.7109375" style="3" customWidth="1"/>
    <col min="6407" max="6407" width="11.7109375" style="3" bestFit="1" customWidth="1"/>
    <col min="6408" max="6408" width="14" style="3" customWidth="1"/>
    <col min="6409" max="6409" width="11.7109375" style="3" bestFit="1" customWidth="1"/>
    <col min="6410" max="6650" width="11.42578125" style="3"/>
    <col min="6651" max="6651" width="9.140625" style="3" bestFit="1" customWidth="1"/>
    <col min="6652" max="6652" width="0" style="3" hidden="1" customWidth="1"/>
    <col min="6653" max="6653" width="46.85546875" style="3" customWidth="1"/>
    <col min="6654" max="6654" width="14.85546875" style="3" bestFit="1" customWidth="1"/>
    <col min="6655" max="6655" width="15.140625" style="3" bestFit="1" customWidth="1"/>
    <col min="6656" max="6656" width="12.85546875" style="3" bestFit="1" customWidth="1"/>
    <col min="6657" max="6660" width="0" style="3" hidden="1" customWidth="1"/>
    <col min="6661" max="6661" width="16.140625" style="3" bestFit="1" customWidth="1"/>
    <col min="6662" max="6662" width="14.7109375" style="3" customWidth="1"/>
    <col min="6663" max="6663" width="11.7109375" style="3" bestFit="1" customWidth="1"/>
    <col min="6664" max="6664" width="14" style="3" customWidth="1"/>
    <col min="6665" max="6665" width="11.7109375" style="3" bestFit="1" customWidth="1"/>
    <col min="6666" max="6906" width="11.42578125" style="3"/>
    <col min="6907" max="6907" width="9.140625" style="3" bestFit="1" customWidth="1"/>
    <col min="6908" max="6908" width="0" style="3" hidden="1" customWidth="1"/>
    <col min="6909" max="6909" width="46.85546875" style="3" customWidth="1"/>
    <col min="6910" max="6910" width="14.85546875" style="3" bestFit="1" customWidth="1"/>
    <col min="6911" max="6911" width="15.140625" style="3" bestFit="1" customWidth="1"/>
    <col min="6912" max="6912" width="12.85546875" style="3" bestFit="1" customWidth="1"/>
    <col min="6913" max="6916" width="0" style="3" hidden="1" customWidth="1"/>
    <col min="6917" max="6917" width="16.140625" style="3" bestFit="1" customWidth="1"/>
    <col min="6918" max="6918" width="14.7109375" style="3" customWidth="1"/>
    <col min="6919" max="6919" width="11.7109375" style="3" bestFit="1" customWidth="1"/>
    <col min="6920" max="6920" width="14" style="3" customWidth="1"/>
    <col min="6921" max="6921" width="11.7109375" style="3" bestFit="1" customWidth="1"/>
    <col min="6922" max="7162" width="11.42578125" style="3"/>
    <col min="7163" max="7163" width="9.140625" style="3" bestFit="1" customWidth="1"/>
    <col min="7164" max="7164" width="0" style="3" hidden="1" customWidth="1"/>
    <col min="7165" max="7165" width="46.85546875" style="3" customWidth="1"/>
    <col min="7166" max="7166" width="14.85546875" style="3" bestFit="1" customWidth="1"/>
    <col min="7167" max="7167" width="15.140625" style="3" bestFit="1" customWidth="1"/>
    <col min="7168" max="7168" width="12.85546875" style="3" bestFit="1" customWidth="1"/>
    <col min="7169" max="7172" width="0" style="3" hidden="1" customWidth="1"/>
    <col min="7173" max="7173" width="16.140625" style="3" bestFit="1" customWidth="1"/>
    <col min="7174" max="7174" width="14.7109375" style="3" customWidth="1"/>
    <col min="7175" max="7175" width="11.7109375" style="3" bestFit="1" customWidth="1"/>
    <col min="7176" max="7176" width="14" style="3" customWidth="1"/>
    <col min="7177" max="7177" width="11.7109375" style="3" bestFit="1" customWidth="1"/>
    <col min="7178" max="7418" width="11.42578125" style="3"/>
    <col min="7419" max="7419" width="9.140625" style="3" bestFit="1" customWidth="1"/>
    <col min="7420" max="7420" width="0" style="3" hidden="1" customWidth="1"/>
    <col min="7421" max="7421" width="46.85546875" style="3" customWidth="1"/>
    <col min="7422" max="7422" width="14.85546875" style="3" bestFit="1" customWidth="1"/>
    <col min="7423" max="7423" width="15.140625" style="3" bestFit="1" customWidth="1"/>
    <col min="7424" max="7424" width="12.85546875" style="3" bestFit="1" customWidth="1"/>
    <col min="7425" max="7428" width="0" style="3" hidden="1" customWidth="1"/>
    <col min="7429" max="7429" width="16.140625" style="3" bestFit="1" customWidth="1"/>
    <col min="7430" max="7430" width="14.7109375" style="3" customWidth="1"/>
    <col min="7431" max="7431" width="11.7109375" style="3" bestFit="1" customWidth="1"/>
    <col min="7432" max="7432" width="14" style="3" customWidth="1"/>
    <col min="7433" max="7433" width="11.7109375" style="3" bestFit="1" customWidth="1"/>
    <col min="7434" max="7674" width="11.42578125" style="3"/>
    <col min="7675" max="7675" width="9.140625" style="3" bestFit="1" customWidth="1"/>
    <col min="7676" max="7676" width="0" style="3" hidden="1" customWidth="1"/>
    <col min="7677" max="7677" width="46.85546875" style="3" customWidth="1"/>
    <col min="7678" max="7678" width="14.85546875" style="3" bestFit="1" customWidth="1"/>
    <col min="7679" max="7679" width="15.140625" style="3" bestFit="1" customWidth="1"/>
    <col min="7680" max="7680" width="12.85546875" style="3" bestFit="1" customWidth="1"/>
    <col min="7681" max="7684" width="0" style="3" hidden="1" customWidth="1"/>
    <col min="7685" max="7685" width="16.140625" style="3" bestFit="1" customWidth="1"/>
    <col min="7686" max="7686" width="14.7109375" style="3" customWidth="1"/>
    <col min="7687" max="7687" width="11.7109375" style="3" bestFit="1" customWidth="1"/>
    <col min="7688" max="7688" width="14" style="3" customWidth="1"/>
    <col min="7689" max="7689" width="11.7109375" style="3" bestFit="1" customWidth="1"/>
    <col min="7690" max="7930" width="11.42578125" style="3"/>
    <col min="7931" max="7931" width="9.140625" style="3" bestFit="1" customWidth="1"/>
    <col min="7932" max="7932" width="0" style="3" hidden="1" customWidth="1"/>
    <col min="7933" max="7933" width="46.85546875" style="3" customWidth="1"/>
    <col min="7934" max="7934" width="14.85546875" style="3" bestFit="1" customWidth="1"/>
    <col min="7935" max="7935" width="15.140625" style="3" bestFit="1" customWidth="1"/>
    <col min="7936" max="7936" width="12.85546875" style="3" bestFit="1" customWidth="1"/>
    <col min="7937" max="7940" width="0" style="3" hidden="1" customWidth="1"/>
    <col min="7941" max="7941" width="16.140625" style="3" bestFit="1" customWidth="1"/>
    <col min="7942" max="7942" width="14.7109375" style="3" customWidth="1"/>
    <col min="7943" max="7943" width="11.7109375" style="3" bestFit="1" customWidth="1"/>
    <col min="7944" max="7944" width="14" style="3" customWidth="1"/>
    <col min="7945" max="7945" width="11.7109375" style="3" bestFit="1" customWidth="1"/>
    <col min="7946" max="8186" width="11.42578125" style="3"/>
    <col min="8187" max="8187" width="9.140625" style="3" bestFit="1" customWidth="1"/>
    <col min="8188" max="8188" width="0" style="3" hidden="1" customWidth="1"/>
    <col min="8189" max="8189" width="46.85546875" style="3" customWidth="1"/>
    <col min="8190" max="8190" width="14.85546875" style="3" bestFit="1" customWidth="1"/>
    <col min="8191" max="8191" width="15.140625" style="3" bestFit="1" customWidth="1"/>
    <col min="8192" max="8192" width="12.85546875" style="3" bestFit="1" customWidth="1"/>
    <col min="8193" max="8196" width="0" style="3" hidden="1" customWidth="1"/>
    <col min="8197" max="8197" width="16.140625" style="3" bestFit="1" customWidth="1"/>
    <col min="8198" max="8198" width="14.7109375" style="3" customWidth="1"/>
    <col min="8199" max="8199" width="11.7109375" style="3" bestFit="1" customWidth="1"/>
    <col min="8200" max="8200" width="14" style="3" customWidth="1"/>
    <col min="8201" max="8201" width="11.7109375" style="3" bestFit="1" customWidth="1"/>
    <col min="8202" max="8442" width="11.42578125" style="3"/>
    <col min="8443" max="8443" width="9.140625" style="3" bestFit="1" customWidth="1"/>
    <col min="8444" max="8444" width="0" style="3" hidden="1" customWidth="1"/>
    <col min="8445" max="8445" width="46.85546875" style="3" customWidth="1"/>
    <col min="8446" max="8446" width="14.85546875" style="3" bestFit="1" customWidth="1"/>
    <col min="8447" max="8447" width="15.140625" style="3" bestFit="1" customWidth="1"/>
    <col min="8448" max="8448" width="12.85546875" style="3" bestFit="1" customWidth="1"/>
    <col min="8449" max="8452" width="0" style="3" hidden="1" customWidth="1"/>
    <col min="8453" max="8453" width="16.140625" style="3" bestFit="1" customWidth="1"/>
    <col min="8454" max="8454" width="14.7109375" style="3" customWidth="1"/>
    <col min="8455" max="8455" width="11.7109375" style="3" bestFit="1" customWidth="1"/>
    <col min="8456" max="8456" width="14" style="3" customWidth="1"/>
    <col min="8457" max="8457" width="11.7109375" style="3" bestFit="1" customWidth="1"/>
    <col min="8458" max="8698" width="11.42578125" style="3"/>
    <col min="8699" max="8699" width="9.140625" style="3" bestFit="1" customWidth="1"/>
    <col min="8700" max="8700" width="0" style="3" hidden="1" customWidth="1"/>
    <col min="8701" max="8701" width="46.85546875" style="3" customWidth="1"/>
    <col min="8702" max="8702" width="14.85546875" style="3" bestFit="1" customWidth="1"/>
    <col min="8703" max="8703" width="15.140625" style="3" bestFit="1" customWidth="1"/>
    <col min="8704" max="8704" width="12.85546875" style="3" bestFit="1" customWidth="1"/>
    <col min="8705" max="8708" width="0" style="3" hidden="1" customWidth="1"/>
    <col min="8709" max="8709" width="16.140625" style="3" bestFit="1" customWidth="1"/>
    <col min="8710" max="8710" width="14.7109375" style="3" customWidth="1"/>
    <col min="8711" max="8711" width="11.7109375" style="3" bestFit="1" customWidth="1"/>
    <col min="8712" max="8712" width="14" style="3" customWidth="1"/>
    <col min="8713" max="8713" width="11.7109375" style="3" bestFit="1" customWidth="1"/>
    <col min="8714" max="8954" width="11.42578125" style="3"/>
    <col min="8955" max="8955" width="9.140625" style="3" bestFit="1" customWidth="1"/>
    <col min="8956" max="8956" width="0" style="3" hidden="1" customWidth="1"/>
    <col min="8957" max="8957" width="46.85546875" style="3" customWidth="1"/>
    <col min="8958" max="8958" width="14.85546875" style="3" bestFit="1" customWidth="1"/>
    <col min="8959" max="8959" width="15.140625" style="3" bestFit="1" customWidth="1"/>
    <col min="8960" max="8960" width="12.85546875" style="3" bestFit="1" customWidth="1"/>
    <col min="8961" max="8964" width="0" style="3" hidden="1" customWidth="1"/>
    <col min="8965" max="8965" width="16.140625" style="3" bestFit="1" customWidth="1"/>
    <col min="8966" max="8966" width="14.7109375" style="3" customWidth="1"/>
    <col min="8967" max="8967" width="11.7109375" style="3" bestFit="1" customWidth="1"/>
    <col min="8968" max="8968" width="14" style="3" customWidth="1"/>
    <col min="8969" max="8969" width="11.7109375" style="3" bestFit="1" customWidth="1"/>
    <col min="8970" max="9210" width="11.42578125" style="3"/>
    <col min="9211" max="9211" width="9.140625" style="3" bestFit="1" customWidth="1"/>
    <col min="9212" max="9212" width="0" style="3" hidden="1" customWidth="1"/>
    <col min="9213" max="9213" width="46.85546875" style="3" customWidth="1"/>
    <col min="9214" max="9214" width="14.85546875" style="3" bestFit="1" customWidth="1"/>
    <col min="9215" max="9215" width="15.140625" style="3" bestFit="1" customWidth="1"/>
    <col min="9216" max="9216" width="12.85546875" style="3" bestFit="1" customWidth="1"/>
    <col min="9217" max="9220" width="0" style="3" hidden="1" customWidth="1"/>
    <col min="9221" max="9221" width="16.140625" style="3" bestFit="1" customWidth="1"/>
    <col min="9222" max="9222" width="14.7109375" style="3" customWidth="1"/>
    <col min="9223" max="9223" width="11.7109375" style="3" bestFit="1" customWidth="1"/>
    <col min="9224" max="9224" width="14" style="3" customWidth="1"/>
    <col min="9225" max="9225" width="11.7109375" style="3" bestFit="1" customWidth="1"/>
    <col min="9226" max="9466" width="11.42578125" style="3"/>
    <col min="9467" max="9467" width="9.140625" style="3" bestFit="1" customWidth="1"/>
    <col min="9468" max="9468" width="0" style="3" hidden="1" customWidth="1"/>
    <col min="9469" max="9469" width="46.85546875" style="3" customWidth="1"/>
    <col min="9470" max="9470" width="14.85546875" style="3" bestFit="1" customWidth="1"/>
    <col min="9471" max="9471" width="15.140625" style="3" bestFit="1" customWidth="1"/>
    <col min="9472" max="9472" width="12.85546875" style="3" bestFit="1" customWidth="1"/>
    <col min="9473" max="9476" width="0" style="3" hidden="1" customWidth="1"/>
    <col min="9477" max="9477" width="16.140625" style="3" bestFit="1" customWidth="1"/>
    <col min="9478" max="9478" width="14.7109375" style="3" customWidth="1"/>
    <col min="9479" max="9479" width="11.7109375" style="3" bestFit="1" customWidth="1"/>
    <col min="9480" max="9480" width="14" style="3" customWidth="1"/>
    <col min="9481" max="9481" width="11.7109375" style="3" bestFit="1" customWidth="1"/>
    <col min="9482" max="9722" width="11.42578125" style="3"/>
    <col min="9723" max="9723" width="9.140625" style="3" bestFit="1" customWidth="1"/>
    <col min="9724" max="9724" width="0" style="3" hidden="1" customWidth="1"/>
    <col min="9725" max="9725" width="46.85546875" style="3" customWidth="1"/>
    <col min="9726" max="9726" width="14.85546875" style="3" bestFit="1" customWidth="1"/>
    <col min="9727" max="9727" width="15.140625" style="3" bestFit="1" customWidth="1"/>
    <col min="9728" max="9728" width="12.85546875" style="3" bestFit="1" customWidth="1"/>
    <col min="9729" max="9732" width="0" style="3" hidden="1" customWidth="1"/>
    <col min="9733" max="9733" width="16.140625" style="3" bestFit="1" customWidth="1"/>
    <col min="9734" max="9734" width="14.7109375" style="3" customWidth="1"/>
    <col min="9735" max="9735" width="11.7109375" style="3" bestFit="1" customWidth="1"/>
    <col min="9736" max="9736" width="14" style="3" customWidth="1"/>
    <col min="9737" max="9737" width="11.7109375" style="3" bestFit="1" customWidth="1"/>
    <col min="9738" max="9978" width="11.42578125" style="3"/>
    <col min="9979" max="9979" width="9.140625" style="3" bestFit="1" customWidth="1"/>
    <col min="9980" max="9980" width="0" style="3" hidden="1" customWidth="1"/>
    <col min="9981" max="9981" width="46.85546875" style="3" customWidth="1"/>
    <col min="9982" max="9982" width="14.85546875" style="3" bestFit="1" customWidth="1"/>
    <col min="9983" max="9983" width="15.140625" style="3" bestFit="1" customWidth="1"/>
    <col min="9984" max="9984" width="12.85546875" style="3" bestFit="1" customWidth="1"/>
    <col min="9985" max="9988" width="0" style="3" hidden="1" customWidth="1"/>
    <col min="9989" max="9989" width="16.140625" style="3" bestFit="1" customWidth="1"/>
    <col min="9990" max="9990" width="14.7109375" style="3" customWidth="1"/>
    <col min="9991" max="9991" width="11.7109375" style="3" bestFit="1" customWidth="1"/>
    <col min="9992" max="9992" width="14" style="3" customWidth="1"/>
    <col min="9993" max="9993" width="11.7109375" style="3" bestFit="1" customWidth="1"/>
    <col min="9994" max="10234" width="11.42578125" style="3"/>
    <col min="10235" max="10235" width="9.140625" style="3" bestFit="1" customWidth="1"/>
    <col min="10236" max="10236" width="0" style="3" hidden="1" customWidth="1"/>
    <col min="10237" max="10237" width="46.85546875" style="3" customWidth="1"/>
    <col min="10238" max="10238" width="14.85546875" style="3" bestFit="1" customWidth="1"/>
    <col min="10239" max="10239" width="15.140625" style="3" bestFit="1" customWidth="1"/>
    <col min="10240" max="10240" width="12.85546875" style="3" bestFit="1" customWidth="1"/>
    <col min="10241" max="10244" width="0" style="3" hidden="1" customWidth="1"/>
    <col min="10245" max="10245" width="16.140625" style="3" bestFit="1" customWidth="1"/>
    <col min="10246" max="10246" width="14.7109375" style="3" customWidth="1"/>
    <col min="10247" max="10247" width="11.7109375" style="3" bestFit="1" customWidth="1"/>
    <col min="10248" max="10248" width="14" style="3" customWidth="1"/>
    <col min="10249" max="10249" width="11.7109375" style="3" bestFit="1" customWidth="1"/>
    <col min="10250" max="10490" width="11.42578125" style="3"/>
    <col min="10491" max="10491" width="9.140625" style="3" bestFit="1" customWidth="1"/>
    <col min="10492" max="10492" width="0" style="3" hidden="1" customWidth="1"/>
    <col min="10493" max="10493" width="46.85546875" style="3" customWidth="1"/>
    <col min="10494" max="10494" width="14.85546875" style="3" bestFit="1" customWidth="1"/>
    <col min="10495" max="10495" width="15.140625" style="3" bestFit="1" customWidth="1"/>
    <col min="10496" max="10496" width="12.85546875" style="3" bestFit="1" customWidth="1"/>
    <col min="10497" max="10500" width="0" style="3" hidden="1" customWidth="1"/>
    <col min="10501" max="10501" width="16.140625" style="3" bestFit="1" customWidth="1"/>
    <col min="10502" max="10502" width="14.7109375" style="3" customWidth="1"/>
    <col min="10503" max="10503" width="11.7109375" style="3" bestFit="1" customWidth="1"/>
    <col min="10504" max="10504" width="14" style="3" customWidth="1"/>
    <col min="10505" max="10505" width="11.7109375" style="3" bestFit="1" customWidth="1"/>
    <col min="10506" max="10746" width="11.42578125" style="3"/>
    <col min="10747" max="10747" width="9.140625" style="3" bestFit="1" customWidth="1"/>
    <col min="10748" max="10748" width="0" style="3" hidden="1" customWidth="1"/>
    <col min="10749" max="10749" width="46.85546875" style="3" customWidth="1"/>
    <col min="10750" max="10750" width="14.85546875" style="3" bestFit="1" customWidth="1"/>
    <col min="10751" max="10751" width="15.140625" style="3" bestFit="1" customWidth="1"/>
    <col min="10752" max="10752" width="12.85546875" style="3" bestFit="1" customWidth="1"/>
    <col min="10753" max="10756" width="0" style="3" hidden="1" customWidth="1"/>
    <col min="10757" max="10757" width="16.140625" style="3" bestFit="1" customWidth="1"/>
    <col min="10758" max="10758" width="14.7109375" style="3" customWidth="1"/>
    <col min="10759" max="10759" width="11.7109375" style="3" bestFit="1" customWidth="1"/>
    <col min="10760" max="10760" width="14" style="3" customWidth="1"/>
    <col min="10761" max="10761" width="11.7109375" style="3" bestFit="1" customWidth="1"/>
    <col min="10762" max="11002" width="11.42578125" style="3"/>
    <col min="11003" max="11003" width="9.140625" style="3" bestFit="1" customWidth="1"/>
    <col min="11004" max="11004" width="0" style="3" hidden="1" customWidth="1"/>
    <col min="11005" max="11005" width="46.85546875" style="3" customWidth="1"/>
    <col min="11006" max="11006" width="14.85546875" style="3" bestFit="1" customWidth="1"/>
    <col min="11007" max="11007" width="15.140625" style="3" bestFit="1" customWidth="1"/>
    <col min="11008" max="11008" width="12.85546875" style="3" bestFit="1" customWidth="1"/>
    <col min="11009" max="11012" width="0" style="3" hidden="1" customWidth="1"/>
    <col min="11013" max="11013" width="16.140625" style="3" bestFit="1" customWidth="1"/>
    <col min="11014" max="11014" width="14.7109375" style="3" customWidth="1"/>
    <col min="11015" max="11015" width="11.7109375" style="3" bestFit="1" customWidth="1"/>
    <col min="11016" max="11016" width="14" style="3" customWidth="1"/>
    <col min="11017" max="11017" width="11.7109375" style="3" bestFit="1" customWidth="1"/>
    <col min="11018" max="11258" width="11.42578125" style="3"/>
    <col min="11259" max="11259" width="9.140625" style="3" bestFit="1" customWidth="1"/>
    <col min="11260" max="11260" width="0" style="3" hidden="1" customWidth="1"/>
    <col min="11261" max="11261" width="46.85546875" style="3" customWidth="1"/>
    <col min="11262" max="11262" width="14.85546875" style="3" bestFit="1" customWidth="1"/>
    <col min="11263" max="11263" width="15.140625" style="3" bestFit="1" customWidth="1"/>
    <col min="11264" max="11264" width="12.85546875" style="3" bestFit="1" customWidth="1"/>
    <col min="11265" max="11268" width="0" style="3" hidden="1" customWidth="1"/>
    <col min="11269" max="11269" width="16.140625" style="3" bestFit="1" customWidth="1"/>
    <col min="11270" max="11270" width="14.7109375" style="3" customWidth="1"/>
    <col min="11271" max="11271" width="11.7109375" style="3" bestFit="1" customWidth="1"/>
    <col min="11272" max="11272" width="14" style="3" customWidth="1"/>
    <col min="11273" max="11273" width="11.7109375" style="3" bestFit="1" customWidth="1"/>
    <col min="11274" max="11514" width="11.42578125" style="3"/>
    <col min="11515" max="11515" width="9.140625" style="3" bestFit="1" customWidth="1"/>
    <col min="11516" max="11516" width="0" style="3" hidden="1" customWidth="1"/>
    <col min="11517" max="11517" width="46.85546875" style="3" customWidth="1"/>
    <col min="11518" max="11518" width="14.85546875" style="3" bestFit="1" customWidth="1"/>
    <col min="11519" max="11519" width="15.140625" style="3" bestFit="1" customWidth="1"/>
    <col min="11520" max="11520" width="12.85546875" style="3" bestFit="1" customWidth="1"/>
    <col min="11521" max="11524" width="0" style="3" hidden="1" customWidth="1"/>
    <col min="11525" max="11525" width="16.140625" style="3" bestFit="1" customWidth="1"/>
    <col min="11526" max="11526" width="14.7109375" style="3" customWidth="1"/>
    <col min="11527" max="11527" width="11.7109375" style="3" bestFit="1" customWidth="1"/>
    <col min="11528" max="11528" width="14" style="3" customWidth="1"/>
    <col min="11529" max="11529" width="11.7109375" style="3" bestFit="1" customWidth="1"/>
    <col min="11530" max="11770" width="11.42578125" style="3"/>
    <col min="11771" max="11771" width="9.140625" style="3" bestFit="1" customWidth="1"/>
    <col min="11772" max="11772" width="0" style="3" hidden="1" customWidth="1"/>
    <col min="11773" max="11773" width="46.85546875" style="3" customWidth="1"/>
    <col min="11774" max="11774" width="14.85546875" style="3" bestFit="1" customWidth="1"/>
    <col min="11775" max="11775" width="15.140625" style="3" bestFit="1" customWidth="1"/>
    <col min="11776" max="11776" width="12.85546875" style="3" bestFit="1" customWidth="1"/>
    <col min="11777" max="11780" width="0" style="3" hidden="1" customWidth="1"/>
    <col min="11781" max="11781" width="16.140625" style="3" bestFit="1" customWidth="1"/>
    <col min="11782" max="11782" width="14.7109375" style="3" customWidth="1"/>
    <col min="11783" max="11783" width="11.7109375" style="3" bestFit="1" customWidth="1"/>
    <col min="11784" max="11784" width="14" style="3" customWidth="1"/>
    <col min="11785" max="11785" width="11.7109375" style="3" bestFit="1" customWidth="1"/>
    <col min="11786" max="12026" width="11.42578125" style="3"/>
    <col min="12027" max="12027" width="9.140625" style="3" bestFit="1" customWidth="1"/>
    <col min="12028" max="12028" width="0" style="3" hidden="1" customWidth="1"/>
    <col min="12029" max="12029" width="46.85546875" style="3" customWidth="1"/>
    <col min="12030" max="12030" width="14.85546875" style="3" bestFit="1" customWidth="1"/>
    <col min="12031" max="12031" width="15.140625" style="3" bestFit="1" customWidth="1"/>
    <col min="12032" max="12032" width="12.85546875" style="3" bestFit="1" customWidth="1"/>
    <col min="12033" max="12036" width="0" style="3" hidden="1" customWidth="1"/>
    <col min="12037" max="12037" width="16.140625" style="3" bestFit="1" customWidth="1"/>
    <col min="12038" max="12038" width="14.7109375" style="3" customWidth="1"/>
    <col min="12039" max="12039" width="11.7109375" style="3" bestFit="1" customWidth="1"/>
    <col min="12040" max="12040" width="14" style="3" customWidth="1"/>
    <col min="12041" max="12041" width="11.7109375" style="3" bestFit="1" customWidth="1"/>
    <col min="12042" max="12282" width="11.42578125" style="3"/>
    <col min="12283" max="12283" width="9.140625" style="3" bestFit="1" customWidth="1"/>
    <col min="12284" max="12284" width="0" style="3" hidden="1" customWidth="1"/>
    <col min="12285" max="12285" width="46.85546875" style="3" customWidth="1"/>
    <col min="12286" max="12286" width="14.85546875" style="3" bestFit="1" customWidth="1"/>
    <col min="12287" max="12287" width="15.140625" style="3" bestFit="1" customWidth="1"/>
    <col min="12288" max="12288" width="12.85546875" style="3" bestFit="1" customWidth="1"/>
    <col min="12289" max="12292" width="0" style="3" hidden="1" customWidth="1"/>
    <col min="12293" max="12293" width="16.140625" style="3" bestFit="1" customWidth="1"/>
    <col min="12294" max="12294" width="14.7109375" style="3" customWidth="1"/>
    <col min="12295" max="12295" width="11.7109375" style="3" bestFit="1" customWidth="1"/>
    <col min="12296" max="12296" width="14" style="3" customWidth="1"/>
    <col min="12297" max="12297" width="11.7109375" style="3" bestFit="1" customWidth="1"/>
    <col min="12298" max="12538" width="11.42578125" style="3"/>
    <col min="12539" max="12539" width="9.140625" style="3" bestFit="1" customWidth="1"/>
    <col min="12540" max="12540" width="0" style="3" hidden="1" customWidth="1"/>
    <col min="12541" max="12541" width="46.85546875" style="3" customWidth="1"/>
    <col min="12542" max="12542" width="14.85546875" style="3" bestFit="1" customWidth="1"/>
    <col min="12543" max="12543" width="15.140625" style="3" bestFit="1" customWidth="1"/>
    <col min="12544" max="12544" width="12.85546875" style="3" bestFit="1" customWidth="1"/>
    <col min="12545" max="12548" width="0" style="3" hidden="1" customWidth="1"/>
    <col min="12549" max="12549" width="16.140625" style="3" bestFit="1" customWidth="1"/>
    <col min="12550" max="12550" width="14.7109375" style="3" customWidth="1"/>
    <col min="12551" max="12551" width="11.7109375" style="3" bestFit="1" customWidth="1"/>
    <col min="12552" max="12552" width="14" style="3" customWidth="1"/>
    <col min="12553" max="12553" width="11.7109375" style="3" bestFit="1" customWidth="1"/>
    <col min="12554" max="12794" width="11.42578125" style="3"/>
    <col min="12795" max="12795" width="9.140625" style="3" bestFit="1" customWidth="1"/>
    <col min="12796" max="12796" width="0" style="3" hidden="1" customWidth="1"/>
    <col min="12797" max="12797" width="46.85546875" style="3" customWidth="1"/>
    <col min="12798" max="12798" width="14.85546875" style="3" bestFit="1" customWidth="1"/>
    <col min="12799" max="12799" width="15.140625" style="3" bestFit="1" customWidth="1"/>
    <col min="12800" max="12800" width="12.85546875" style="3" bestFit="1" customWidth="1"/>
    <col min="12801" max="12804" width="0" style="3" hidden="1" customWidth="1"/>
    <col min="12805" max="12805" width="16.140625" style="3" bestFit="1" customWidth="1"/>
    <col min="12806" max="12806" width="14.7109375" style="3" customWidth="1"/>
    <col min="12807" max="12807" width="11.7109375" style="3" bestFit="1" customWidth="1"/>
    <col min="12808" max="12808" width="14" style="3" customWidth="1"/>
    <col min="12809" max="12809" width="11.7109375" style="3" bestFit="1" customWidth="1"/>
    <col min="12810" max="13050" width="11.42578125" style="3"/>
    <col min="13051" max="13051" width="9.140625" style="3" bestFit="1" customWidth="1"/>
    <col min="13052" max="13052" width="0" style="3" hidden="1" customWidth="1"/>
    <col min="13053" max="13053" width="46.85546875" style="3" customWidth="1"/>
    <col min="13054" max="13054" width="14.85546875" style="3" bestFit="1" customWidth="1"/>
    <col min="13055" max="13055" width="15.140625" style="3" bestFit="1" customWidth="1"/>
    <col min="13056" max="13056" width="12.85546875" style="3" bestFit="1" customWidth="1"/>
    <col min="13057" max="13060" width="0" style="3" hidden="1" customWidth="1"/>
    <col min="13061" max="13061" width="16.140625" style="3" bestFit="1" customWidth="1"/>
    <col min="13062" max="13062" width="14.7109375" style="3" customWidth="1"/>
    <col min="13063" max="13063" width="11.7109375" style="3" bestFit="1" customWidth="1"/>
    <col min="13064" max="13064" width="14" style="3" customWidth="1"/>
    <col min="13065" max="13065" width="11.7109375" style="3" bestFit="1" customWidth="1"/>
    <col min="13066" max="13306" width="11.42578125" style="3"/>
    <col min="13307" max="13307" width="9.140625" style="3" bestFit="1" customWidth="1"/>
    <col min="13308" max="13308" width="0" style="3" hidden="1" customWidth="1"/>
    <col min="13309" max="13309" width="46.85546875" style="3" customWidth="1"/>
    <col min="13310" max="13310" width="14.85546875" style="3" bestFit="1" customWidth="1"/>
    <col min="13311" max="13311" width="15.140625" style="3" bestFit="1" customWidth="1"/>
    <col min="13312" max="13312" width="12.85546875" style="3" bestFit="1" customWidth="1"/>
    <col min="13313" max="13316" width="0" style="3" hidden="1" customWidth="1"/>
    <col min="13317" max="13317" width="16.140625" style="3" bestFit="1" customWidth="1"/>
    <col min="13318" max="13318" width="14.7109375" style="3" customWidth="1"/>
    <col min="13319" max="13319" width="11.7109375" style="3" bestFit="1" customWidth="1"/>
    <col min="13320" max="13320" width="14" style="3" customWidth="1"/>
    <col min="13321" max="13321" width="11.7109375" style="3" bestFit="1" customWidth="1"/>
    <col min="13322" max="13562" width="11.42578125" style="3"/>
    <col min="13563" max="13563" width="9.140625" style="3" bestFit="1" customWidth="1"/>
    <col min="13564" max="13564" width="0" style="3" hidden="1" customWidth="1"/>
    <col min="13565" max="13565" width="46.85546875" style="3" customWidth="1"/>
    <col min="13566" max="13566" width="14.85546875" style="3" bestFit="1" customWidth="1"/>
    <col min="13567" max="13567" width="15.140625" style="3" bestFit="1" customWidth="1"/>
    <col min="13568" max="13568" width="12.85546875" style="3" bestFit="1" customWidth="1"/>
    <col min="13569" max="13572" width="0" style="3" hidden="1" customWidth="1"/>
    <col min="13573" max="13573" width="16.140625" style="3" bestFit="1" customWidth="1"/>
    <col min="13574" max="13574" width="14.7109375" style="3" customWidth="1"/>
    <col min="13575" max="13575" width="11.7109375" style="3" bestFit="1" customWidth="1"/>
    <col min="13576" max="13576" width="14" style="3" customWidth="1"/>
    <col min="13577" max="13577" width="11.7109375" style="3" bestFit="1" customWidth="1"/>
    <col min="13578" max="13818" width="11.42578125" style="3"/>
    <col min="13819" max="13819" width="9.140625" style="3" bestFit="1" customWidth="1"/>
    <col min="13820" max="13820" width="0" style="3" hidden="1" customWidth="1"/>
    <col min="13821" max="13821" width="46.85546875" style="3" customWidth="1"/>
    <col min="13822" max="13822" width="14.85546875" style="3" bestFit="1" customWidth="1"/>
    <col min="13823" max="13823" width="15.140625" style="3" bestFit="1" customWidth="1"/>
    <col min="13824" max="13824" width="12.85546875" style="3" bestFit="1" customWidth="1"/>
    <col min="13825" max="13828" width="0" style="3" hidden="1" customWidth="1"/>
    <col min="13829" max="13829" width="16.140625" style="3" bestFit="1" customWidth="1"/>
    <col min="13830" max="13830" width="14.7109375" style="3" customWidth="1"/>
    <col min="13831" max="13831" width="11.7109375" style="3" bestFit="1" customWidth="1"/>
    <col min="13832" max="13832" width="14" style="3" customWidth="1"/>
    <col min="13833" max="13833" width="11.7109375" style="3" bestFit="1" customWidth="1"/>
    <col min="13834" max="14074" width="11.42578125" style="3"/>
    <col min="14075" max="14075" width="9.140625" style="3" bestFit="1" customWidth="1"/>
    <col min="14076" max="14076" width="0" style="3" hidden="1" customWidth="1"/>
    <col min="14077" max="14077" width="46.85546875" style="3" customWidth="1"/>
    <col min="14078" max="14078" width="14.85546875" style="3" bestFit="1" customWidth="1"/>
    <col min="14079" max="14079" width="15.140625" style="3" bestFit="1" customWidth="1"/>
    <col min="14080" max="14080" width="12.85546875" style="3" bestFit="1" customWidth="1"/>
    <col min="14081" max="14084" width="0" style="3" hidden="1" customWidth="1"/>
    <col min="14085" max="14085" width="16.140625" style="3" bestFit="1" customWidth="1"/>
    <col min="14086" max="14086" width="14.7109375" style="3" customWidth="1"/>
    <col min="14087" max="14087" width="11.7109375" style="3" bestFit="1" customWidth="1"/>
    <col min="14088" max="14088" width="14" style="3" customWidth="1"/>
    <col min="14089" max="14089" width="11.7109375" style="3" bestFit="1" customWidth="1"/>
    <col min="14090" max="14330" width="11.42578125" style="3"/>
    <col min="14331" max="14331" width="9.140625" style="3" bestFit="1" customWidth="1"/>
    <col min="14332" max="14332" width="0" style="3" hidden="1" customWidth="1"/>
    <col min="14333" max="14333" width="46.85546875" style="3" customWidth="1"/>
    <col min="14334" max="14334" width="14.85546875" style="3" bestFit="1" customWidth="1"/>
    <col min="14335" max="14335" width="15.140625" style="3" bestFit="1" customWidth="1"/>
    <col min="14336" max="14336" width="12.85546875" style="3" bestFit="1" customWidth="1"/>
    <col min="14337" max="14340" width="0" style="3" hidden="1" customWidth="1"/>
    <col min="14341" max="14341" width="16.140625" style="3" bestFit="1" customWidth="1"/>
    <col min="14342" max="14342" width="14.7109375" style="3" customWidth="1"/>
    <col min="14343" max="14343" width="11.7109375" style="3" bestFit="1" customWidth="1"/>
    <col min="14344" max="14344" width="14" style="3" customWidth="1"/>
    <col min="14345" max="14345" width="11.7109375" style="3" bestFit="1" customWidth="1"/>
    <col min="14346" max="14586" width="11.42578125" style="3"/>
    <col min="14587" max="14587" width="9.140625" style="3" bestFit="1" customWidth="1"/>
    <col min="14588" max="14588" width="0" style="3" hidden="1" customWidth="1"/>
    <col min="14589" max="14589" width="46.85546875" style="3" customWidth="1"/>
    <col min="14590" max="14590" width="14.85546875" style="3" bestFit="1" customWidth="1"/>
    <col min="14591" max="14591" width="15.140625" style="3" bestFit="1" customWidth="1"/>
    <col min="14592" max="14592" width="12.85546875" style="3" bestFit="1" customWidth="1"/>
    <col min="14593" max="14596" width="0" style="3" hidden="1" customWidth="1"/>
    <col min="14597" max="14597" width="16.140625" style="3" bestFit="1" customWidth="1"/>
    <col min="14598" max="14598" width="14.7109375" style="3" customWidth="1"/>
    <col min="14599" max="14599" width="11.7109375" style="3" bestFit="1" customWidth="1"/>
    <col min="14600" max="14600" width="14" style="3" customWidth="1"/>
    <col min="14601" max="14601" width="11.7109375" style="3" bestFit="1" customWidth="1"/>
    <col min="14602" max="14842" width="11.42578125" style="3"/>
    <col min="14843" max="14843" width="9.140625" style="3" bestFit="1" customWidth="1"/>
    <col min="14844" max="14844" width="0" style="3" hidden="1" customWidth="1"/>
    <col min="14845" max="14845" width="46.85546875" style="3" customWidth="1"/>
    <col min="14846" max="14846" width="14.85546875" style="3" bestFit="1" customWidth="1"/>
    <col min="14847" max="14847" width="15.140625" style="3" bestFit="1" customWidth="1"/>
    <col min="14848" max="14848" width="12.85546875" style="3" bestFit="1" customWidth="1"/>
    <col min="14849" max="14852" width="0" style="3" hidden="1" customWidth="1"/>
    <col min="14853" max="14853" width="16.140625" style="3" bestFit="1" customWidth="1"/>
    <col min="14854" max="14854" width="14.7109375" style="3" customWidth="1"/>
    <col min="14855" max="14855" width="11.7109375" style="3" bestFit="1" customWidth="1"/>
    <col min="14856" max="14856" width="14" style="3" customWidth="1"/>
    <col min="14857" max="14857" width="11.7109375" style="3" bestFit="1" customWidth="1"/>
    <col min="14858" max="15098" width="11.42578125" style="3"/>
    <col min="15099" max="15099" width="9.140625" style="3" bestFit="1" customWidth="1"/>
    <col min="15100" max="15100" width="0" style="3" hidden="1" customWidth="1"/>
    <col min="15101" max="15101" width="46.85546875" style="3" customWidth="1"/>
    <col min="15102" max="15102" width="14.85546875" style="3" bestFit="1" customWidth="1"/>
    <col min="15103" max="15103" width="15.140625" style="3" bestFit="1" customWidth="1"/>
    <col min="15104" max="15104" width="12.85546875" style="3" bestFit="1" customWidth="1"/>
    <col min="15105" max="15108" width="0" style="3" hidden="1" customWidth="1"/>
    <col min="15109" max="15109" width="16.140625" style="3" bestFit="1" customWidth="1"/>
    <col min="15110" max="15110" width="14.7109375" style="3" customWidth="1"/>
    <col min="15111" max="15111" width="11.7109375" style="3" bestFit="1" customWidth="1"/>
    <col min="15112" max="15112" width="14" style="3" customWidth="1"/>
    <col min="15113" max="15113" width="11.7109375" style="3" bestFit="1" customWidth="1"/>
    <col min="15114" max="15354" width="11.42578125" style="3"/>
    <col min="15355" max="15355" width="9.140625" style="3" bestFit="1" customWidth="1"/>
    <col min="15356" max="15356" width="0" style="3" hidden="1" customWidth="1"/>
    <col min="15357" max="15357" width="46.85546875" style="3" customWidth="1"/>
    <col min="15358" max="15358" width="14.85546875" style="3" bestFit="1" customWidth="1"/>
    <col min="15359" max="15359" width="15.140625" style="3" bestFit="1" customWidth="1"/>
    <col min="15360" max="15360" width="12.85546875" style="3" bestFit="1" customWidth="1"/>
    <col min="15361" max="15364" width="0" style="3" hidden="1" customWidth="1"/>
    <col min="15365" max="15365" width="16.140625" style="3" bestFit="1" customWidth="1"/>
    <col min="15366" max="15366" width="14.7109375" style="3" customWidth="1"/>
    <col min="15367" max="15367" width="11.7109375" style="3" bestFit="1" customWidth="1"/>
    <col min="15368" max="15368" width="14" style="3" customWidth="1"/>
    <col min="15369" max="15369" width="11.7109375" style="3" bestFit="1" customWidth="1"/>
    <col min="15370" max="15610" width="11.42578125" style="3"/>
    <col min="15611" max="15611" width="9.140625" style="3" bestFit="1" customWidth="1"/>
    <col min="15612" max="15612" width="0" style="3" hidden="1" customWidth="1"/>
    <col min="15613" max="15613" width="46.85546875" style="3" customWidth="1"/>
    <col min="15614" max="15614" width="14.85546875" style="3" bestFit="1" customWidth="1"/>
    <col min="15615" max="15615" width="15.140625" style="3" bestFit="1" customWidth="1"/>
    <col min="15616" max="15616" width="12.85546875" style="3" bestFit="1" customWidth="1"/>
    <col min="15617" max="15620" width="0" style="3" hidden="1" customWidth="1"/>
    <col min="15621" max="15621" width="16.140625" style="3" bestFit="1" customWidth="1"/>
    <col min="15622" max="15622" width="14.7109375" style="3" customWidth="1"/>
    <col min="15623" max="15623" width="11.7109375" style="3" bestFit="1" customWidth="1"/>
    <col min="15624" max="15624" width="14" style="3" customWidth="1"/>
    <col min="15625" max="15625" width="11.7109375" style="3" bestFit="1" customWidth="1"/>
    <col min="15626" max="15866" width="11.42578125" style="3"/>
    <col min="15867" max="15867" width="9.140625" style="3" bestFit="1" customWidth="1"/>
    <col min="15868" max="15868" width="0" style="3" hidden="1" customWidth="1"/>
    <col min="15869" max="15869" width="46.85546875" style="3" customWidth="1"/>
    <col min="15870" max="15870" width="14.85546875" style="3" bestFit="1" customWidth="1"/>
    <col min="15871" max="15871" width="15.140625" style="3" bestFit="1" customWidth="1"/>
    <col min="15872" max="15872" width="12.85546875" style="3" bestFit="1" customWidth="1"/>
    <col min="15873" max="15876" width="0" style="3" hidden="1" customWidth="1"/>
    <col min="15877" max="15877" width="16.140625" style="3" bestFit="1" customWidth="1"/>
    <col min="15878" max="15878" width="14.7109375" style="3" customWidth="1"/>
    <col min="15879" max="15879" width="11.7109375" style="3" bestFit="1" customWidth="1"/>
    <col min="15880" max="15880" width="14" style="3" customWidth="1"/>
    <col min="15881" max="15881" width="11.7109375" style="3" bestFit="1" customWidth="1"/>
    <col min="15882" max="16122" width="11.42578125" style="3"/>
    <col min="16123" max="16123" width="9.140625" style="3" bestFit="1" customWidth="1"/>
    <col min="16124" max="16124" width="0" style="3" hidden="1" customWidth="1"/>
    <col min="16125" max="16125" width="46.85546875" style="3" customWidth="1"/>
    <col min="16126" max="16126" width="14.85546875" style="3" bestFit="1" customWidth="1"/>
    <col min="16127" max="16127" width="15.140625" style="3" bestFit="1" customWidth="1"/>
    <col min="16128" max="16128" width="12.85546875" style="3" bestFit="1" customWidth="1"/>
    <col min="16129" max="16132" width="0" style="3" hidden="1" customWidth="1"/>
    <col min="16133" max="16133" width="16.140625" style="3" bestFit="1" customWidth="1"/>
    <col min="16134" max="16134" width="14.7109375" style="3" customWidth="1"/>
    <col min="16135" max="16135" width="11.7109375" style="3" bestFit="1" customWidth="1"/>
    <col min="16136" max="16136" width="14" style="3" customWidth="1"/>
    <col min="16137" max="16137" width="11.7109375" style="3" bestFit="1" customWidth="1"/>
    <col min="16138" max="16384" width="11.42578125" style="3"/>
  </cols>
  <sheetData>
    <row r="7" spans="1:16" ht="18">
      <c r="A7" s="83" t="s">
        <v>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9" spans="1:16" ht="18">
      <c r="F9" s="83" t="s">
        <v>90</v>
      </c>
      <c r="G9" s="83"/>
      <c r="H9" s="83"/>
      <c r="I9" s="83"/>
      <c r="J9" s="83"/>
      <c r="K9" s="83"/>
      <c r="L9" s="83"/>
      <c r="M9" s="83"/>
      <c r="N9" s="83"/>
      <c r="O9" s="83"/>
      <c r="P9" s="83"/>
    </row>
    <row r="11" spans="1:16" ht="18">
      <c r="A11" s="83" t="s">
        <v>93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>
      <c r="F12" s="2"/>
      <c r="G12" s="2"/>
      <c r="H12" s="2"/>
      <c r="I12" s="2"/>
      <c r="J12" s="2"/>
      <c r="K12" s="2"/>
    </row>
    <row r="13" spans="1:16" s="1" customFormat="1" ht="51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5" t="s">
        <v>9</v>
      </c>
      <c r="J13" s="5" t="s">
        <v>10</v>
      </c>
      <c r="K13" s="6" t="s">
        <v>11</v>
      </c>
      <c r="L13" s="7" t="s">
        <v>12</v>
      </c>
      <c r="M13" s="7" t="s">
        <v>13</v>
      </c>
      <c r="N13" s="7" t="s">
        <v>14</v>
      </c>
      <c r="O13" s="7" t="s">
        <v>15</v>
      </c>
      <c r="P13" s="7" t="s">
        <v>92</v>
      </c>
    </row>
    <row r="14" spans="1:16" s="1" customFormat="1">
      <c r="F14" s="3"/>
      <c r="G14" s="8"/>
      <c r="H14" s="3"/>
      <c r="I14" s="3"/>
      <c r="J14" s="3"/>
      <c r="K14" s="3"/>
    </row>
    <row r="15" spans="1:16" s="1" customFormat="1">
      <c r="A15" s="9">
        <v>7</v>
      </c>
      <c r="B15" s="9">
        <v>1</v>
      </c>
      <c r="C15" s="9">
        <v>3</v>
      </c>
      <c r="D15" s="10">
        <v>1</v>
      </c>
      <c r="E15" s="11">
        <v>190</v>
      </c>
      <c r="F15" s="12">
        <v>1131</v>
      </c>
      <c r="G15" s="13">
        <v>1</v>
      </c>
      <c r="H15" s="14" t="s">
        <v>16</v>
      </c>
      <c r="I15" s="15">
        <v>7665348</v>
      </c>
      <c r="J15" s="15">
        <v>16800</v>
      </c>
      <c r="K15" s="15">
        <f t="shared" ref="K15:K27" si="0">I15+J15</f>
        <v>7682148</v>
      </c>
      <c r="L15" s="15">
        <v>7682148</v>
      </c>
      <c r="M15" s="31">
        <v>5707018.8300000001</v>
      </c>
      <c r="N15" s="31">
        <v>5707018.8300000001</v>
      </c>
      <c r="O15" s="31">
        <v>5707018.8300000001</v>
      </c>
      <c r="P15" s="32">
        <f>K15-M15</f>
        <v>1975129.17</v>
      </c>
    </row>
    <row r="16" spans="1:16" s="1" customFormat="1">
      <c r="A16" s="9">
        <v>7</v>
      </c>
      <c r="B16" s="9">
        <v>1</v>
      </c>
      <c r="C16" s="9">
        <v>3</v>
      </c>
      <c r="D16" s="10">
        <v>1</v>
      </c>
      <c r="E16" s="11">
        <v>190</v>
      </c>
      <c r="F16" s="12">
        <v>1311</v>
      </c>
      <c r="G16" s="13">
        <v>1</v>
      </c>
      <c r="H16" s="14" t="s">
        <v>17</v>
      </c>
      <c r="I16" s="15">
        <v>42391.14</v>
      </c>
      <c r="J16" s="15"/>
      <c r="K16" s="15">
        <f t="shared" si="0"/>
        <v>42391.14</v>
      </c>
      <c r="L16" s="15">
        <v>42391.14</v>
      </c>
      <c r="M16" s="31">
        <v>31496.26</v>
      </c>
      <c r="N16" s="31">
        <v>31496.26</v>
      </c>
      <c r="O16" s="31">
        <v>31496.26</v>
      </c>
      <c r="P16" s="32">
        <f t="shared" ref="P16:P77" si="1">K16-M16</f>
        <v>10894.880000000001</v>
      </c>
    </row>
    <row r="17" spans="1:16" s="1" customFormat="1">
      <c r="A17" s="9">
        <v>7</v>
      </c>
      <c r="B17" s="9">
        <v>1</v>
      </c>
      <c r="C17" s="9">
        <v>3</v>
      </c>
      <c r="D17" s="10">
        <v>1</v>
      </c>
      <c r="E17" s="11">
        <v>190</v>
      </c>
      <c r="F17" s="12">
        <v>1321</v>
      </c>
      <c r="G17" s="13">
        <v>1</v>
      </c>
      <c r="H17" s="14" t="s">
        <v>18</v>
      </c>
      <c r="I17" s="15"/>
      <c r="J17" s="15">
        <v>109657.06</v>
      </c>
      <c r="K17" s="15">
        <f t="shared" si="0"/>
        <v>109657.06</v>
      </c>
      <c r="L17" s="15">
        <v>109657.06</v>
      </c>
      <c r="M17" s="31">
        <v>106128.5</v>
      </c>
      <c r="N17" s="31">
        <v>106128.5</v>
      </c>
      <c r="O17" s="31">
        <v>106128.5</v>
      </c>
      <c r="P17" s="32">
        <f t="shared" si="1"/>
        <v>3528.5599999999977</v>
      </c>
    </row>
    <row r="18" spans="1:16" s="1" customFormat="1">
      <c r="A18" s="9">
        <v>7</v>
      </c>
      <c r="B18" s="9">
        <v>1</v>
      </c>
      <c r="C18" s="9">
        <v>3</v>
      </c>
      <c r="D18" s="10">
        <v>1</v>
      </c>
      <c r="E18" s="11">
        <v>190</v>
      </c>
      <c r="F18" s="12">
        <v>1322</v>
      </c>
      <c r="G18" s="13">
        <v>1</v>
      </c>
      <c r="H18" s="14" t="s">
        <v>19</v>
      </c>
      <c r="I18" s="15"/>
      <c r="J18" s="15">
        <v>1096570.6200000001</v>
      </c>
      <c r="K18" s="15">
        <f t="shared" si="0"/>
        <v>1096570.6200000001</v>
      </c>
      <c r="L18" s="15">
        <v>1096570.6200000001</v>
      </c>
      <c r="M18" s="31">
        <v>531882.69999999995</v>
      </c>
      <c r="N18" s="31">
        <v>531882.69999999995</v>
      </c>
      <c r="O18" s="31">
        <v>531882.69999999995</v>
      </c>
      <c r="P18" s="32">
        <f t="shared" si="1"/>
        <v>564687.92000000016</v>
      </c>
    </row>
    <row r="19" spans="1:16" s="1" customFormat="1">
      <c r="A19" s="9">
        <v>7</v>
      </c>
      <c r="B19" s="9">
        <v>1</v>
      </c>
      <c r="C19" s="9">
        <v>3</v>
      </c>
      <c r="D19" s="10">
        <v>1</v>
      </c>
      <c r="E19" s="11">
        <v>190</v>
      </c>
      <c r="F19" s="12">
        <v>1411</v>
      </c>
      <c r="G19" s="13">
        <v>1</v>
      </c>
      <c r="H19" s="14" t="s">
        <v>20</v>
      </c>
      <c r="I19" s="15">
        <v>355213.25</v>
      </c>
      <c r="J19" s="15"/>
      <c r="K19" s="15">
        <f t="shared" si="0"/>
        <v>355213.25</v>
      </c>
      <c r="L19" s="15">
        <v>355213.25</v>
      </c>
      <c r="M19" s="31">
        <v>259500.73</v>
      </c>
      <c r="N19" s="31">
        <v>259500.73</v>
      </c>
      <c r="O19" s="31">
        <v>259500.73</v>
      </c>
      <c r="P19" s="32">
        <f t="shared" si="1"/>
        <v>95712.51999999999</v>
      </c>
    </row>
    <row r="20" spans="1:16">
      <c r="A20" s="9">
        <v>7</v>
      </c>
      <c r="B20" s="9">
        <v>1</v>
      </c>
      <c r="C20" s="9">
        <v>3</v>
      </c>
      <c r="D20" s="10">
        <v>1</v>
      </c>
      <c r="E20" s="11">
        <v>190</v>
      </c>
      <c r="F20" s="12">
        <v>1421</v>
      </c>
      <c r="G20" s="13">
        <v>1</v>
      </c>
      <c r="H20" s="14" t="s">
        <v>21</v>
      </c>
      <c r="I20" s="15">
        <v>236859.25</v>
      </c>
      <c r="J20" s="15"/>
      <c r="K20" s="15">
        <f t="shared" si="0"/>
        <v>236859.25</v>
      </c>
      <c r="L20" s="15">
        <v>236859.25</v>
      </c>
      <c r="M20" s="31">
        <v>171212.79</v>
      </c>
      <c r="N20" s="31">
        <v>171212.79</v>
      </c>
      <c r="O20" s="31">
        <v>171212.79</v>
      </c>
      <c r="P20" s="32">
        <f t="shared" si="1"/>
        <v>65646.459999999992</v>
      </c>
    </row>
    <row r="21" spans="1:16">
      <c r="A21" s="9">
        <v>7</v>
      </c>
      <c r="B21" s="9">
        <v>1</v>
      </c>
      <c r="C21" s="9">
        <v>3</v>
      </c>
      <c r="D21" s="10">
        <v>1</v>
      </c>
      <c r="E21" s="11">
        <v>190</v>
      </c>
      <c r="F21" s="12">
        <v>1431</v>
      </c>
      <c r="G21" s="13">
        <v>1</v>
      </c>
      <c r="H21" s="14" t="s">
        <v>22</v>
      </c>
      <c r="I21" s="15">
        <v>56586</v>
      </c>
      <c r="J21" s="15">
        <f>1184296.27-56586</f>
        <v>1127710.27</v>
      </c>
      <c r="K21" s="15">
        <f t="shared" si="0"/>
        <v>1184296.27</v>
      </c>
      <c r="L21" s="15">
        <v>1184296.27</v>
      </c>
      <c r="M21" s="31">
        <v>856055.05</v>
      </c>
      <c r="N21" s="31">
        <v>856055.05</v>
      </c>
      <c r="O21" s="31">
        <v>856055.05</v>
      </c>
      <c r="P21" s="32">
        <f t="shared" si="1"/>
        <v>328241.21999999997</v>
      </c>
    </row>
    <row r="22" spans="1:16">
      <c r="A22" s="9">
        <v>7</v>
      </c>
      <c r="B22" s="9">
        <v>1</v>
      </c>
      <c r="C22" s="9">
        <v>3</v>
      </c>
      <c r="D22" s="10">
        <v>1</v>
      </c>
      <c r="E22" s="11">
        <v>190</v>
      </c>
      <c r="F22" s="12">
        <v>1432</v>
      </c>
      <c r="G22" s="13">
        <v>1</v>
      </c>
      <c r="H22" s="14" t="s">
        <v>23</v>
      </c>
      <c r="I22" s="15">
        <v>154891.24</v>
      </c>
      <c r="J22" s="15"/>
      <c r="K22" s="15">
        <f t="shared" si="0"/>
        <v>154891.24</v>
      </c>
      <c r="L22" s="15">
        <v>154891.24</v>
      </c>
      <c r="M22" s="31">
        <v>112845.81</v>
      </c>
      <c r="N22" s="31">
        <v>112845.81</v>
      </c>
      <c r="O22" s="31">
        <v>112845.81</v>
      </c>
      <c r="P22" s="32">
        <f t="shared" si="1"/>
        <v>42045.429999999993</v>
      </c>
    </row>
    <row r="23" spans="1:16" ht="25.5">
      <c r="A23" s="9">
        <v>7</v>
      </c>
      <c r="B23" s="9">
        <v>1</v>
      </c>
      <c r="C23" s="9">
        <v>3</v>
      </c>
      <c r="D23" s="10">
        <v>1</v>
      </c>
      <c r="E23" s="11">
        <v>190</v>
      </c>
      <c r="F23" s="12">
        <v>1441</v>
      </c>
      <c r="G23" s="13">
        <v>1</v>
      </c>
      <c r="H23" s="14" t="s">
        <v>24</v>
      </c>
      <c r="I23" s="15"/>
      <c r="J23" s="15">
        <v>15000</v>
      </c>
      <c r="K23" s="15">
        <f t="shared" si="0"/>
        <v>15000</v>
      </c>
      <c r="L23" s="15">
        <v>15000</v>
      </c>
      <c r="M23" s="31">
        <v>6840.73</v>
      </c>
      <c r="N23" s="31">
        <v>6840.73</v>
      </c>
      <c r="O23" s="31">
        <v>6840.73</v>
      </c>
      <c r="P23" s="32">
        <f t="shared" si="1"/>
        <v>8159.27</v>
      </c>
    </row>
    <row r="24" spans="1:16">
      <c r="A24" s="9">
        <v>7</v>
      </c>
      <c r="B24" s="9">
        <v>1</v>
      </c>
      <c r="C24" s="9">
        <v>3</v>
      </c>
      <c r="D24" s="10">
        <v>1</v>
      </c>
      <c r="E24" s="11">
        <v>190</v>
      </c>
      <c r="F24" s="12">
        <v>1611</v>
      </c>
      <c r="G24" s="13">
        <v>1</v>
      </c>
      <c r="H24" s="14" t="s">
        <v>25</v>
      </c>
      <c r="I24" s="15"/>
      <c r="J24" s="15">
        <f>229960.44-16800</f>
        <v>213160.44</v>
      </c>
      <c r="K24" s="15">
        <f t="shared" si="0"/>
        <v>213160.44</v>
      </c>
      <c r="L24" s="15">
        <v>213160.44</v>
      </c>
      <c r="M24" s="31">
        <v>0</v>
      </c>
      <c r="N24" s="31">
        <v>0</v>
      </c>
      <c r="O24" s="31">
        <v>0</v>
      </c>
      <c r="P24" s="32">
        <f t="shared" si="1"/>
        <v>213160.44</v>
      </c>
    </row>
    <row r="25" spans="1:16">
      <c r="A25" s="9">
        <v>7</v>
      </c>
      <c r="B25" s="9">
        <v>1</v>
      </c>
      <c r="C25" s="9">
        <v>3</v>
      </c>
      <c r="D25" s="10">
        <v>1</v>
      </c>
      <c r="E25" s="11">
        <v>190</v>
      </c>
      <c r="F25" s="12">
        <v>1712</v>
      </c>
      <c r="G25" s="13">
        <v>1</v>
      </c>
      <c r="H25" s="14" t="s">
        <v>26</v>
      </c>
      <c r="I25" s="15">
        <v>487104</v>
      </c>
      <c r="J25" s="15"/>
      <c r="K25" s="15">
        <f t="shared" si="0"/>
        <v>487104</v>
      </c>
      <c r="L25" s="15">
        <v>487104</v>
      </c>
      <c r="M25" s="31">
        <v>362750.79</v>
      </c>
      <c r="N25" s="31">
        <v>362750.79</v>
      </c>
      <c r="O25" s="31">
        <v>362750.79</v>
      </c>
      <c r="P25" s="32">
        <f t="shared" si="1"/>
        <v>124353.21000000002</v>
      </c>
    </row>
    <row r="26" spans="1:16">
      <c r="A26" s="9">
        <v>7</v>
      </c>
      <c r="B26" s="9">
        <v>1</v>
      </c>
      <c r="C26" s="9">
        <v>3</v>
      </c>
      <c r="D26" s="10">
        <v>1</v>
      </c>
      <c r="E26" s="11">
        <v>190</v>
      </c>
      <c r="F26" s="12">
        <v>1713</v>
      </c>
      <c r="G26" s="13">
        <v>1</v>
      </c>
      <c r="H26" s="14" t="s">
        <v>27</v>
      </c>
      <c r="I26" s="15">
        <v>317808</v>
      </c>
      <c r="J26" s="15"/>
      <c r="K26" s="15">
        <f t="shared" si="0"/>
        <v>317808</v>
      </c>
      <c r="L26" s="15">
        <v>317808</v>
      </c>
      <c r="M26" s="31">
        <v>236565.35</v>
      </c>
      <c r="N26" s="31">
        <v>236565.35</v>
      </c>
      <c r="O26" s="31">
        <v>236565.35</v>
      </c>
      <c r="P26" s="32">
        <f t="shared" si="1"/>
        <v>81242.649999999994</v>
      </c>
    </row>
    <row r="27" spans="1:16">
      <c r="A27" s="17">
        <v>7</v>
      </c>
      <c r="B27" s="17">
        <v>1</v>
      </c>
      <c r="C27" s="17">
        <v>3</v>
      </c>
      <c r="D27" s="18">
        <v>1</v>
      </c>
      <c r="E27" s="11">
        <v>190</v>
      </c>
      <c r="F27" s="19">
        <v>1715</v>
      </c>
      <c r="G27" s="20">
        <v>1</v>
      </c>
      <c r="H27" s="14" t="s">
        <v>28</v>
      </c>
      <c r="I27" s="15"/>
      <c r="J27" s="15">
        <v>296402.59000000003</v>
      </c>
      <c r="K27" s="15">
        <f t="shared" si="0"/>
        <v>296402.59000000003</v>
      </c>
      <c r="L27" s="15">
        <v>296402.59000000003</v>
      </c>
      <c r="M27" s="31">
        <v>288129.31</v>
      </c>
      <c r="N27" s="31">
        <v>288129.31</v>
      </c>
      <c r="O27" s="31">
        <v>288129.31</v>
      </c>
      <c r="P27" s="32">
        <f t="shared" si="1"/>
        <v>8273.2800000000279</v>
      </c>
    </row>
    <row r="28" spans="1:16">
      <c r="A28" s="21"/>
      <c r="B28" s="22"/>
      <c r="C28" s="22"/>
      <c r="D28" s="22"/>
      <c r="E28" s="22"/>
      <c r="F28" s="65"/>
      <c r="G28" s="23"/>
      <c r="H28" s="24" t="s">
        <v>29</v>
      </c>
      <c r="I28" s="25">
        <f t="shared" ref="I28:J28" si="2">SUM(I15:I27)</f>
        <v>9316200.879999999</v>
      </c>
      <c r="J28" s="25">
        <f t="shared" si="2"/>
        <v>2875300.98</v>
      </c>
      <c r="K28" s="25">
        <f>SUM(K15:K27)</f>
        <v>12191501.859999999</v>
      </c>
      <c r="L28" s="25">
        <f>SUM(L15:L27)</f>
        <v>12191501.859999999</v>
      </c>
      <c r="M28" s="25">
        <f t="shared" ref="M28:P28" si="3">SUM(M15:M27)</f>
        <v>8670426.8499999996</v>
      </c>
      <c r="N28" s="25">
        <f t="shared" si="3"/>
        <v>8670426.8499999996</v>
      </c>
      <c r="O28" s="25">
        <f t="shared" si="3"/>
        <v>8670426.8499999996</v>
      </c>
      <c r="P28" s="25">
        <f t="shared" si="3"/>
        <v>3521075.0100000007</v>
      </c>
    </row>
    <row r="29" spans="1:16">
      <c r="A29" s="27">
        <v>7</v>
      </c>
      <c r="B29" s="27">
        <v>1</v>
      </c>
      <c r="C29" s="27">
        <v>3</v>
      </c>
      <c r="D29" s="28">
        <v>1</v>
      </c>
      <c r="E29" s="11">
        <v>190</v>
      </c>
      <c r="F29" s="29">
        <v>2111</v>
      </c>
      <c r="G29" s="30">
        <v>1</v>
      </c>
      <c r="H29" s="14" t="s">
        <v>30</v>
      </c>
      <c r="I29" s="15">
        <v>0</v>
      </c>
      <c r="J29" s="15">
        <v>60000</v>
      </c>
      <c r="K29" s="15">
        <f>I29+J29</f>
        <v>60000</v>
      </c>
      <c r="L29" s="31">
        <v>27429.32</v>
      </c>
      <c r="M29" s="31">
        <v>27429.32</v>
      </c>
      <c r="N29" s="31">
        <v>27429.32</v>
      </c>
      <c r="O29" s="31">
        <v>27429.32</v>
      </c>
      <c r="P29" s="32">
        <f t="shared" si="1"/>
        <v>32570.68</v>
      </c>
    </row>
    <row r="30" spans="1:16">
      <c r="A30" s="9">
        <v>7</v>
      </c>
      <c r="B30" s="9">
        <v>1</v>
      </c>
      <c r="C30" s="9">
        <v>3</v>
      </c>
      <c r="D30" s="10">
        <v>1</v>
      </c>
      <c r="E30" s="11">
        <v>190</v>
      </c>
      <c r="F30" s="33">
        <v>2121</v>
      </c>
      <c r="G30" s="13">
        <v>1</v>
      </c>
      <c r="H30" s="14" t="s">
        <v>31</v>
      </c>
      <c r="I30" s="15">
        <v>0</v>
      </c>
      <c r="J30" s="15">
        <v>80000</v>
      </c>
      <c r="K30" s="15">
        <f t="shared" ref="K30:K87" si="4">I30+J30</f>
        <v>80000</v>
      </c>
      <c r="L30" s="31">
        <v>506.64</v>
      </c>
      <c r="M30" s="31">
        <v>506.64</v>
      </c>
      <c r="N30" s="31">
        <v>506.64</v>
      </c>
      <c r="O30" s="31">
        <v>506.64</v>
      </c>
      <c r="P30" s="32">
        <f t="shared" si="1"/>
        <v>79493.36</v>
      </c>
    </row>
    <row r="31" spans="1:16" ht="25.5">
      <c r="A31" s="9">
        <v>7</v>
      </c>
      <c r="B31" s="9">
        <v>1</v>
      </c>
      <c r="C31" s="9">
        <v>3</v>
      </c>
      <c r="D31" s="10">
        <v>1</v>
      </c>
      <c r="E31" s="11">
        <v>190</v>
      </c>
      <c r="F31" s="33">
        <v>2141</v>
      </c>
      <c r="G31" s="13">
        <v>1</v>
      </c>
      <c r="H31" s="14" t="s">
        <v>32</v>
      </c>
      <c r="I31" s="15">
        <v>0</v>
      </c>
      <c r="J31" s="15">
        <v>200000</v>
      </c>
      <c r="K31" s="15">
        <f t="shared" si="4"/>
        <v>200000</v>
      </c>
      <c r="L31" s="31">
        <v>198877.28</v>
      </c>
      <c r="M31" s="31">
        <v>198877.28</v>
      </c>
      <c r="N31" s="31">
        <v>198877.28</v>
      </c>
      <c r="O31" s="31">
        <v>198877.28</v>
      </c>
      <c r="P31" s="32">
        <f t="shared" si="1"/>
        <v>1122.7200000000012</v>
      </c>
    </row>
    <row r="32" spans="1:16">
      <c r="A32" s="9">
        <v>7</v>
      </c>
      <c r="B32" s="9">
        <v>1</v>
      </c>
      <c r="C32" s="9">
        <v>3</v>
      </c>
      <c r="D32" s="10">
        <v>1</v>
      </c>
      <c r="E32" s="11">
        <v>190</v>
      </c>
      <c r="F32" s="33">
        <v>2151</v>
      </c>
      <c r="G32" s="13">
        <v>1</v>
      </c>
      <c r="H32" s="14" t="s">
        <v>33</v>
      </c>
      <c r="I32" s="15">
        <v>0</v>
      </c>
      <c r="J32" s="15">
        <v>25000</v>
      </c>
      <c r="K32" s="15">
        <f t="shared" si="4"/>
        <v>25000</v>
      </c>
      <c r="L32" s="31">
        <v>14709.5</v>
      </c>
      <c r="M32" s="31">
        <v>14709.5</v>
      </c>
      <c r="N32" s="31">
        <v>14709.5</v>
      </c>
      <c r="O32" s="31">
        <v>14709.5</v>
      </c>
      <c r="P32" s="32">
        <f t="shared" si="1"/>
        <v>10290.5</v>
      </c>
    </row>
    <row r="33" spans="1:16">
      <c r="A33" s="9">
        <v>7</v>
      </c>
      <c r="B33" s="9">
        <v>1</v>
      </c>
      <c r="C33" s="9">
        <v>3</v>
      </c>
      <c r="D33" s="10">
        <v>1</v>
      </c>
      <c r="E33" s="11">
        <v>190</v>
      </c>
      <c r="F33" s="33">
        <v>2161</v>
      </c>
      <c r="G33" s="13">
        <v>1</v>
      </c>
      <c r="H33" s="14" t="s">
        <v>34</v>
      </c>
      <c r="I33" s="15">
        <v>0</v>
      </c>
      <c r="J33" s="15">
        <v>26000</v>
      </c>
      <c r="K33" s="15">
        <f t="shared" si="4"/>
        <v>26000</v>
      </c>
      <c r="L33" s="31">
        <v>12734.23</v>
      </c>
      <c r="M33" s="31">
        <v>12734.23</v>
      </c>
      <c r="N33" s="31">
        <v>12734.23</v>
      </c>
      <c r="O33" s="31">
        <v>12734.23</v>
      </c>
      <c r="P33" s="32">
        <f t="shared" si="1"/>
        <v>13265.77</v>
      </c>
    </row>
    <row r="34" spans="1:16" ht="25.5">
      <c r="A34" s="9">
        <v>7</v>
      </c>
      <c r="B34" s="9">
        <v>1</v>
      </c>
      <c r="C34" s="9">
        <v>3</v>
      </c>
      <c r="D34" s="10">
        <v>1</v>
      </c>
      <c r="E34" s="11">
        <v>190</v>
      </c>
      <c r="F34" s="33">
        <v>2214</v>
      </c>
      <c r="G34" s="13">
        <v>1</v>
      </c>
      <c r="H34" s="14" t="s">
        <v>35</v>
      </c>
      <c r="I34" s="15">
        <v>0</v>
      </c>
      <c r="J34" s="15">
        <v>50000</v>
      </c>
      <c r="K34" s="15">
        <f t="shared" si="4"/>
        <v>50000</v>
      </c>
      <c r="L34" s="31">
        <v>35570.9</v>
      </c>
      <c r="M34" s="31">
        <v>35570.9</v>
      </c>
      <c r="N34" s="31">
        <v>35570.9</v>
      </c>
      <c r="O34" s="31">
        <v>35570.9</v>
      </c>
      <c r="P34" s="32">
        <f t="shared" si="1"/>
        <v>14429.099999999999</v>
      </c>
    </row>
    <row r="35" spans="1:16">
      <c r="A35" s="9">
        <v>7</v>
      </c>
      <c r="B35" s="9">
        <v>1</v>
      </c>
      <c r="C35" s="9">
        <v>3</v>
      </c>
      <c r="D35" s="10">
        <v>1</v>
      </c>
      <c r="E35" s="11">
        <v>190</v>
      </c>
      <c r="F35" s="33">
        <v>2231</v>
      </c>
      <c r="G35" s="13">
        <v>1</v>
      </c>
      <c r="H35" s="14" t="s">
        <v>36</v>
      </c>
      <c r="I35" s="15">
        <v>0</v>
      </c>
      <c r="J35" s="15">
        <v>15000</v>
      </c>
      <c r="K35" s="15">
        <f t="shared" si="4"/>
        <v>15000</v>
      </c>
      <c r="L35" s="31">
        <v>2369.46</v>
      </c>
      <c r="M35" s="31">
        <v>2369.46</v>
      </c>
      <c r="N35" s="31">
        <v>2369.46</v>
      </c>
      <c r="O35" s="31">
        <v>2369.46</v>
      </c>
      <c r="P35" s="32">
        <f t="shared" si="1"/>
        <v>12630.54</v>
      </c>
    </row>
    <row r="36" spans="1:16">
      <c r="A36" s="9">
        <v>7</v>
      </c>
      <c r="B36" s="9">
        <v>1</v>
      </c>
      <c r="C36" s="9">
        <v>3</v>
      </c>
      <c r="D36" s="10">
        <v>1</v>
      </c>
      <c r="E36" s="11">
        <v>190</v>
      </c>
      <c r="F36" s="33">
        <v>2451</v>
      </c>
      <c r="G36" s="13">
        <v>1</v>
      </c>
      <c r="H36" s="14" t="s">
        <v>37</v>
      </c>
      <c r="I36" s="15">
        <v>0</v>
      </c>
      <c r="J36" s="15">
        <v>7500</v>
      </c>
      <c r="K36" s="15">
        <f t="shared" si="4"/>
        <v>7500</v>
      </c>
      <c r="L36" s="31">
        <v>0</v>
      </c>
      <c r="M36" s="31">
        <v>0</v>
      </c>
      <c r="N36" s="31">
        <v>0</v>
      </c>
      <c r="O36" s="31">
        <v>0</v>
      </c>
      <c r="P36" s="32">
        <f t="shared" si="1"/>
        <v>7500</v>
      </c>
    </row>
    <row r="37" spans="1:16">
      <c r="A37" s="9">
        <v>7</v>
      </c>
      <c r="B37" s="9">
        <v>1</v>
      </c>
      <c r="C37" s="9">
        <v>3</v>
      </c>
      <c r="D37" s="10">
        <v>1</v>
      </c>
      <c r="E37" s="11">
        <v>190</v>
      </c>
      <c r="F37" s="33">
        <v>2461</v>
      </c>
      <c r="G37" s="13">
        <v>1</v>
      </c>
      <c r="H37" s="14" t="s">
        <v>38</v>
      </c>
      <c r="I37" s="15"/>
      <c r="J37" s="15">
        <v>18000</v>
      </c>
      <c r="K37" s="15">
        <f t="shared" si="4"/>
        <v>18000</v>
      </c>
      <c r="L37" s="31">
        <v>3061.01</v>
      </c>
      <c r="M37" s="31">
        <v>3061.01</v>
      </c>
      <c r="N37" s="31">
        <v>3061.01</v>
      </c>
      <c r="O37" s="31">
        <v>3061.01</v>
      </c>
      <c r="P37" s="32">
        <f t="shared" si="1"/>
        <v>14938.99</v>
      </c>
    </row>
    <row r="38" spans="1:16">
      <c r="A38" s="9">
        <v>7</v>
      </c>
      <c r="B38" s="9">
        <v>1</v>
      </c>
      <c r="C38" s="9">
        <v>3</v>
      </c>
      <c r="D38" s="10">
        <v>1</v>
      </c>
      <c r="E38" s="11">
        <v>190</v>
      </c>
      <c r="F38" s="33">
        <v>2481</v>
      </c>
      <c r="G38" s="13">
        <v>1</v>
      </c>
      <c r="H38" s="14" t="s">
        <v>39</v>
      </c>
      <c r="I38" s="15">
        <v>0</v>
      </c>
      <c r="J38" s="15">
        <v>45000</v>
      </c>
      <c r="K38" s="15">
        <f>+J38</f>
        <v>45000</v>
      </c>
      <c r="L38" s="31">
        <v>278.39999999999998</v>
      </c>
      <c r="M38" s="31">
        <v>278.39999999999998</v>
      </c>
      <c r="N38" s="31">
        <v>278.39999999999998</v>
      </c>
      <c r="O38" s="31">
        <v>278.39999999999998</v>
      </c>
      <c r="P38" s="32">
        <f t="shared" si="1"/>
        <v>44721.599999999999</v>
      </c>
    </row>
    <row r="39" spans="1:16">
      <c r="A39" s="9">
        <v>7</v>
      </c>
      <c r="B39" s="9">
        <v>1</v>
      </c>
      <c r="C39" s="9">
        <v>3</v>
      </c>
      <c r="D39" s="10">
        <v>1</v>
      </c>
      <c r="E39" s="11">
        <v>190</v>
      </c>
      <c r="F39" s="33">
        <v>2491</v>
      </c>
      <c r="G39" s="13">
        <v>1</v>
      </c>
      <c r="H39" s="14" t="s">
        <v>40</v>
      </c>
      <c r="I39" s="15">
        <v>0</v>
      </c>
      <c r="J39" s="15">
        <v>42000</v>
      </c>
      <c r="K39" s="15">
        <f t="shared" si="4"/>
        <v>42000</v>
      </c>
      <c r="L39" s="31">
        <v>1272.8800000000001</v>
      </c>
      <c r="M39" s="31">
        <v>1272.8800000000001</v>
      </c>
      <c r="N39" s="31">
        <v>1272.8800000000001</v>
      </c>
      <c r="O39" s="31">
        <v>1272.8800000000001</v>
      </c>
      <c r="P39" s="32">
        <f t="shared" si="1"/>
        <v>40727.120000000003</v>
      </c>
    </row>
    <row r="40" spans="1:16">
      <c r="A40" s="9">
        <v>7</v>
      </c>
      <c r="B40" s="9">
        <v>1</v>
      </c>
      <c r="C40" s="9">
        <v>3</v>
      </c>
      <c r="D40" s="10">
        <v>1</v>
      </c>
      <c r="E40" s="11">
        <v>190</v>
      </c>
      <c r="F40" s="33">
        <v>2531</v>
      </c>
      <c r="G40" s="13">
        <v>1</v>
      </c>
      <c r="H40" s="14" t="s">
        <v>41</v>
      </c>
      <c r="I40" s="15">
        <v>0</v>
      </c>
      <c r="J40" s="15">
        <v>6000</v>
      </c>
      <c r="K40" s="15">
        <f t="shared" si="4"/>
        <v>6000</v>
      </c>
      <c r="L40" s="31">
        <v>1319.39</v>
      </c>
      <c r="M40" s="31">
        <v>1319.39</v>
      </c>
      <c r="N40" s="31">
        <v>1319.39</v>
      </c>
      <c r="O40" s="31">
        <v>1319.39</v>
      </c>
      <c r="P40" s="32">
        <f t="shared" si="1"/>
        <v>4680.6099999999997</v>
      </c>
    </row>
    <row r="41" spans="1:16" ht="38.25">
      <c r="A41" s="9">
        <v>7</v>
      </c>
      <c r="B41" s="9">
        <v>1</v>
      </c>
      <c r="C41" s="9">
        <v>3</v>
      </c>
      <c r="D41" s="10">
        <v>1</v>
      </c>
      <c r="E41" s="11">
        <v>190</v>
      </c>
      <c r="F41" s="33">
        <v>2612</v>
      </c>
      <c r="G41" s="13">
        <v>1</v>
      </c>
      <c r="H41" s="14" t="s">
        <v>42</v>
      </c>
      <c r="I41" s="15">
        <v>0</v>
      </c>
      <c r="J41" s="15">
        <v>280000</v>
      </c>
      <c r="K41" s="15">
        <f t="shared" si="4"/>
        <v>280000</v>
      </c>
      <c r="L41" s="31">
        <v>181098.48</v>
      </c>
      <c r="M41" s="31">
        <v>181098.48</v>
      </c>
      <c r="N41" s="31">
        <v>181098.48</v>
      </c>
      <c r="O41" s="31">
        <v>181098.48</v>
      </c>
      <c r="P41" s="32">
        <f t="shared" si="1"/>
        <v>98901.51999999999</v>
      </c>
    </row>
    <row r="42" spans="1:16">
      <c r="A42" s="9">
        <v>7</v>
      </c>
      <c r="B42" s="9">
        <v>1</v>
      </c>
      <c r="C42" s="9">
        <v>3</v>
      </c>
      <c r="D42" s="10">
        <v>1</v>
      </c>
      <c r="E42" s="11">
        <v>190</v>
      </c>
      <c r="F42" s="33">
        <v>2721</v>
      </c>
      <c r="G42" s="13">
        <v>1</v>
      </c>
      <c r="H42" s="14" t="s">
        <v>43</v>
      </c>
      <c r="I42" s="15">
        <v>0</v>
      </c>
      <c r="J42" s="15">
        <v>3500</v>
      </c>
      <c r="K42" s="15">
        <f t="shared" si="4"/>
        <v>3500</v>
      </c>
      <c r="L42" s="31">
        <v>0</v>
      </c>
      <c r="M42" s="31">
        <v>0</v>
      </c>
      <c r="N42" s="31">
        <v>0</v>
      </c>
      <c r="O42" s="31">
        <v>0</v>
      </c>
      <c r="P42" s="32">
        <f t="shared" si="1"/>
        <v>3500</v>
      </c>
    </row>
    <row r="43" spans="1:16">
      <c r="A43" s="9">
        <v>7</v>
      </c>
      <c r="B43" s="9">
        <v>1</v>
      </c>
      <c r="C43" s="9">
        <v>3</v>
      </c>
      <c r="D43" s="10">
        <v>1</v>
      </c>
      <c r="E43" s="11">
        <v>190</v>
      </c>
      <c r="F43" s="33">
        <v>2911</v>
      </c>
      <c r="G43" s="13">
        <v>1</v>
      </c>
      <c r="H43" s="14" t="s">
        <v>44</v>
      </c>
      <c r="I43" s="15">
        <v>0</v>
      </c>
      <c r="J43" s="15">
        <v>3000</v>
      </c>
      <c r="K43" s="15">
        <f t="shared" si="4"/>
        <v>3000</v>
      </c>
      <c r="L43" s="31">
        <v>0</v>
      </c>
      <c r="M43" s="31">
        <v>0</v>
      </c>
      <c r="N43" s="31">
        <v>0</v>
      </c>
      <c r="O43" s="31">
        <v>0</v>
      </c>
      <c r="P43" s="32">
        <f t="shared" si="1"/>
        <v>3000</v>
      </c>
    </row>
    <row r="44" spans="1:16">
      <c r="A44" s="9">
        <v>7</v>
      </c>
      <c r="B44" s="9">
        <v>1</v>
      </c>
      <c r="C44" s="9">
        <v>3</v>
      </c>
      <c r="D44" s="10">
        <v>1</v>
      </c>
      <c r="E44" s="11">
        <v>190</v>
      </c>
      <c r="F44" s="33">
        <v>2921</v>
      </c>
      <c r="G44" s="13">
        <v>1</v>
      </c>
      <c r="H44" s="14" t="s">
        <v>45</v>
      </c>
      <c r="I44" s="15">
        <v>0</v>
      </c>
      <c r="J44" s="15">
        <v>8700</v>
      </c>
      <c r="K44" s="15">
        <f t="shared" si="4"/>
        <v>8700</v>
      </c>
      <c r="L44" s="31">
        <v>80.010000000000005</v>
      </c>
      <c r="M44" s="31">
        <v>80.010000000000005</v>
      </c>
      <c r="N44" s="31">
        <v>80.010000000000005</v>
      </c>
      <c r="O44" s="31">
        <v>80.010000000000005</v>
      </c>
      <c r="P44" s="32">
        <f t="shared" si="1"/>
        <v>8619.99</v>
      </c>
    </row>
    <row r="45" spans="1:16" ht="25.5">
      <c r="A45" s="9">
        <v>7</v>
      </c>
      <c r="B45" s="9">
        <v>1</v>
      </c>
      <c r="C45" s="9">
        <v>3</v>
      </c>
      <c r="D45" s="10">
        <v>1</v>
      </c>
      <c r="E45" s="11">
        <v>190</v>
      </c>
      <c r="F45" s="33">
        <v>2941</v>
      </c>
      <c r="G45" s="13">
        <v>1</v>
      </c>
      <c r="H45" s="14" t="s">
        <v>46</v>
      </c>
      <c r="I45" s="15">
        <v>0</v>
      </c>
      <c r="J45" s="15">
        <v>12000</v>
      </c>
      <c r="K45" s="15">
        <f t="shared" si="4"/>
        <v>12000</v>
      </c>
      <c r="L45" s="31">
        <v>2399.1999999999998</v>
      </c>
      <c r="M45" s="31">
        <v>2399.1999999999998</v>
      </c>
      <c r="N45" s="31">
        <v>2399.1999999999998</v>
      </c>
      <c r="O45" s="31">
        <v>2399.1999999999998</v>
      </c>
      <c r="P45" s="32">
        <f t="shared" si="1"/>
        <v>9600.7999999999993</v>
      </c>
    </row>
    <row r="46" spans="1:16">
      <c r="A46" s="17">
        <v>7</v>
      </c>
      <c r="B46" s="17">
        <v>1</v>
      </c>
      <c r="C46" s="17">
        <v>3</v>
      </c>
      <c r="D46" s="18">
        <v>1</v>
      </c>
      <c r="E46" s="11">
        <v>190</v>
      </c>
      <c r="F46" s="34">
        <v>2961</v>
      </c>
      <c r="G46" s="20">
        <v>1</v>
      </c>
      <c r="H46" s="14" t="s">
        <v>47</v>
      </c>
      <c r="I46" s="15">
        <v>0</v>
      </c>
      <c r="J46" s="15">
        <v>65000</v>
      </c>
      <c r="K46" s="15">
        <f t="shared" si="4"/>
        <v>65000</v>
      </c>
      <c r="L46" s="31">
        <v>22278.52</v>
      </c>
      <c r="M46" s="31">
        <v>22278.52</v>
      </c>
      <c r="N46" s="31">
        <v>22278.52</v>
      </c>
      <c r="O46" s="31">
        <v>22278.52</v>
      </c>
      <c r="P46" s="32">
        <f t="shared" si="1"/>
        <v>42721.479999999996</v>
      </c>
    </row>
    <row r="47" spans="1:16">
      <c r="A47" s="21"/>
      <c r="B47" s="22"/>
      <c r="C47" s="22"/>
      <c r="D47" s="22"/>
      <c r="E47" s="22"/>
      <c r="F47" s="65"/>
      <c r="G47" s="23"/>
      <c r="H47" s="24" t="s">
        <v>48</v>
      </c>
      <c r="I47" s="25">
        <v>0</v>
      </c>
      <c r="J47" s="25">
        <f t="shared" ref="J47" si="5">SUM(J29:J46)</f>
        <v>946700</v>
      </c>
      <c r="K47" s="25">
        <f>SUM(K29:K46)</f>
        <v>946700</v>
      </c>
      <c r="L47" s="25">
        <f>SUM(L29:L46)</f>
        <v>503985.22000000015</v>
      </c>
      <c r="M47" s="25">
        <f t="shared" ref="M47:P47" si="6">SUM(M29:M46)</f>
        <v>503985.22000000015</v>
      </c>
      <c r="N47" s="25">
        <f t="shared" si="6"/>
        <v>503985.22000000015</v>
      </c>
      <c r="O47" s="25">
        <f t="shared" si="6"/>
        <v>503985.22000000015</v>
      </c>
      <c r="P47" s="25">
        <f t="shared" si="6"/>
        <v>442714.77999999997</v>
      </c>
    </row>
    <row r="48" spans="1:16">
      <c r="A48" s="27">
        <v>7</v>
      </c>
      <c r="B48" s="27">
        <v>1</v>
      </c>
      <c r="C48" s="27">
        <v>3</v>
      </c>
      <c r="D48" s="28">
        <v>1</v>
      </c>
      <c r="E48" s="11">
        <v>190</v>
      </c>
      <c r="F48" s="35">
        <v>3111</v>
      </c>
      <c r="G48" s="36">
        <v>1</v>
      </c>
      <c r="H48" s="14" t="s">
        <v>49</v>
      </c>
      <c r="I48" s="37"/>
      <c r="J48" s="38">
        <v>220000</v>
      </c>
      <c r="K48" s="15">
        <f t="shared" si="4"/>
        <v>220000</v>
      </c>
      <c r="L48" s="84">
        <v>22151</v>
      </c>
      <c r="M48" s="84">
        <v>22151</v>
      </c>
      <c r="N48" s="84">
        <v>22151</v>
      </c>
      <c r="O48" s="84">
        <v>22151</v>
      </c>
      <c r="P48" s="32">
        <f t="shared" si="1"/>
        <v>197849</v>
      </c>
    </row>
    <row r="49" spans="1:16">
      <c r="A49" s="9">
        <v>7</v>
      </c>
      <c r="B49" s="9">
        <v>1</v>
      </c>
      <c r="C49" s="9">
        <v>3</v>
      </c>
      <c r="D49" s="10">
        <v>1</v>
      </c>
      <c r="E49" s="11">
        <v>190</v>
      </c>
      <c r="F49" s="12">
        <v>3151</v>
      </c>
      <c r="G49" s="13">
        <v>1</v>
      </c>
      <c r="H49" s="14" t="s">
        <v>50</v>
      </c>
      <c r="I49" s="15">
        <v>0</v>
      </c>
      <c r="J49" s="15">
        <v>18000</v>
      </c>
      <c r="K49" s="15">
        <f t="shared" si="4"/>
        <v>18000</v>
      </c>
      <c r="L49" s="31">
        <v>0</v>
      </c>
      <c r="M49" s="31">
        <v>0</v>
      </c>
      <c r="N49" s="31">
        <v>0</v>
      </c>
      <c r="O49" s="31">
        <v>0</v>
      </c>
      <c r="P49" s="32">
        <f t="shared" si="1"/>
        <v>18000</v>
      </c>
    </row>
    <row r="50" spans="1:16" ht="25.5">
      <c r="A50" s="9">
        <v>7</v>
      </c>
      <c r="B50" s="9">
        <v>1</v>
      </c>
      <c r="C50" s="9">
        <v>3</v>
      </c>
      <c r="D50" s="10">
        <v>1</v>
      </c>
      <c r="E50" s="11">
        <v>190</v>
      </c>
      <c r="F50" s="12">
        <v>3171</v>
      </c>
      <c r="G50" s="13">
        <v>1</v>
      </c>
      <c r="H50" s="39" t="s">
        <v>51</v>
      </c>
      <c r="I50" s="15">
        <v>0</v>
      </c>
      <c r="J50" s="15">
        <v>135000</v>
      </c>
      <c r="K50" s="15">
        <f t="shared" si="4"/>
        <v>135000</v>
      </c>
      <c r="L50" s="85">
        <v>81743</v>
      </c>
      <c r="M50" s="85">
        <v>81743</v>
      </c>
      <c r="N50" s="85">
        <v>81743</v>
      </c>
      <c r="O50" s="85">
        <v>81743</v>
      </c>
      <c r="P50" s="32">
        <f t="shared" si="1"/>
        <v>53257</v>
      </c>
    </row>
    <row r="51" spans="1:16" s="1" customFormat="1">
      <c r="A51" s="9">
        <v>7</v>
      </c>
      <c r="B51" s="9">
        <v>1</v>
      </c>
      <c r="C51" s="9">
        <v>3</v>
      </c>
      <c r="D51" s="10">
        <v>1</v>
      </c>
      <c r="E51" s="11">
        <v>190</v>
      </c>
      <c r="F51" s="40">
        <v>3181</v>
      </c>
      <c r="G51" s="13">
        <v>1</v>
      </c>
      <c r="H51" s="41" t="s">
        <v>52</v>
      </c>
      <c r="I51" s="15">
        <v>0</v>
      </c>
      <c r="J51" s="15">
        <v>15000</v>
      </c>
      <c r="K51" s="15">
        <f t="shared" si="4"/>
        <v>15000</v>
      </c>
      <c r="L51" s="31">
        <v>3545.6</v>
      </c>
      <c r="M51" s="31">
        <v>3545.6</v>
      </c>
      <c r="N51" s="31">
        <v>3545.6</v>
      </c>
      <c r="O51" s="31">
        <v>3545.6</v>
      </c>
      <c r="P51" s="32">
        <f t="shared" si="1"/>
        <v>11454.4</v>
      </c>
    </row>
    <row r="52" spans="1:16" s="1" customFormat="1">
      <c r="A52" s="9">
        <v>7</v>
      </c>
      <c r="B52" s="9">
        <v>1</v>
      </c>
      <c r="C52" s="9">
        <v>3</v>
      </c>
      <c r="D52" s="10">
        <v>1</v>
      </c>
      <c r="E52" s="11">
        <v>190</v>
      </c>
      <c r="F52" s="12">
        <v>3232</v>
      </c>
      <c r="G52" s="13">
        <v>1</v>
      </c>
      <c r="H52" s="14" t="s">
        <v>53</v>
      </c>
      <c r="I52" s="15">
        <v>0</v>
      </c>
      <c r="J52" s="15">
        <v>40000</v>
      </c>
      <c r="K52" s="15">
        <f t="shared" si="4"/>
        <v>40000</v>
      </c>
      <c r="L52" s="85">
        <v>13055.57</v>
      </c>
      <c r="M52" s="85">
        <v>13055.57</v>
      </c>
      <c r="N52" s="85">
        <v>13055.57</v>
      </c>
      <c r="O52" s="85">
        <v>13055.57</v>
      </c>
      <c r="P52" s="32">
        <f t="shared" si="1"/>
        <v>26944.43</v>
      </c>
    </row>
    <row r="53" spans="1:16" s="1" customFormat="1" ht="38.25">
      <c r="A53" s="9">
        <v>7</v>
      </c>
      <c r="B53" s="9">
        <v>1</v>
      </c>
      <c r="C53" s="9">
        <v>3</v>
      </c>
      <c r="D53" s="10">
        <v>1</v>
      </c>
      <c r="E53" s="11">
        <v>190</v>
      </c>
      <c r="F53" s="12">
        <v>3251</v>
      </c>
      <c r="G53" s="13">
        <v>1</v>
      </c>
      <c r="H53" s="14" t="s">
        <v>54</v>
      </c>
      <c r="I53" s="16">
        <v>0</v>
      </c>
      <c r="J53" s="16">
        <v>300000</v>
      </c>
      <c r="K53" s="15">
        <f t="shared" si="4"/>
        <v>300000</v>
      </c>
      <c r="L53" s="31">
        <v>57420</v>
      </c>
      <c r="M53" s="31">
        <v>57420</v>
      </c>
      <c r="N53" s="31">
        <v>57420</v>
      </c>
      <c r="O53" s="31">
        <v>57420</v>
      </c>
      <c r="P53" s="32">
        <f t="shared" si="1"/>
        <v>242580</v>
      </c>
    </row>
    <row r="54" spans="1:16" s="1" customFormat="1">
      <c r="A54" s="9">
        <v>7</v>
      </c>
      <c r="B54" s="9">
        <v>1</v>
      </c>
      <c r="C54" s="9">
        <v>3</v>
      </c>
      <c r="D54" s="10">
        <v>1</v>
      </c>
      <c r="E54" s="11">
        <v>190</v>
      </c>
      <c r="F54" s="12">
        <v>3311</v>
      </c>
      <c r="G54" s="13">
        <v>1</v>
      </c>
      <c r="H54" s="14" t="s">
        <v>55</v>
      </c>
      <c r="I54" s="15"/>
      <c r="J54" s="15">
        <v>75000</v>
      </c>
      <c r="K54" s="15">
        <f t="shared" si="4"/>
        <v>75000</v>
      </c>
      <c r="L54" s="31">
        <v>64960</v>
      </c>
      <c r="M54" s="31">
        <v>64960</v>
      </c>
      <c r="N54" s="31">
        <v>64960</v>
      </c>
      <c r="O54" s="31">
        <v>64960</v>
      </c>
      <c r="P54" s="32">
        <f t="shared" si="1"/>
        <v>10040</v>
      </c>
    </row>
    <row r="55" spans="1:16" s="1" customFormat="1">
      <c r="A55" s="9">
        <v>7</v>
      </c>
      <c r="B55" s="9">
        <v>1</v>
      </c>
      <c r="C55" s="9">
        <v>3</v>
      </c>
      <c r="D55" s="10">
        <v>1</v>
      </c>
      <c r="E55" s="11">
        <v>190</v>
      </c>
      <c r="F55" s="12">
        <v>3341</v>
      </c>
      <c r="G55" s="13">
        <v>1</v>
      </c>
      <c r="H55" s="14" t="s">
        <v>56</v>
      </c>
      <c r="I55" s="15">
        <v>0</v>
      </c>
      <c r="J55" s="15">
        <v>200000</v>
      </c>
      <c r="K55" s="15">
        <f t="shared" si="4"/>
        <v>200000</v>
      </c>
      <c r="L55" s="31">
        <f>69600+41354</f>
        <v>110954</v>
      </c>
      <c r="M55" s="31">
        <f>69600+41354</f>
        <v>110954</v>
      </c>
      <c r="N55" s="31">
        <f>69600+41354</f>
        <v>110954</v>
      </c>
      <c r="O55" s="31">
        <f>69600+41354</f>
        <v>110954</v>
      </c>
      <c r="P55" s="32">
        <f t="shared" si="1"/>
        <v>89046</v>
      </c>
    </row>
    <row r="56" spans="1:16" s="1" customFormat="1">
      <c r="A56" s="9">
        <v>7</v>
      </c>
      <c r="B56" s="9">
        <v>1</v>
      </c>
      <c r="C56" s="9">
        <v>3</v>
      </c>
      <c r="D56" s="10">
        <v>1</v>
      </c>
      <c r="E56" s="11">
        <v>190</v>
      </c>
      <c r="F56" s="12">
        <v>3342</v>
      </c>
      <c r="G56" s="13">
        <v>1</v>
      </c>
      <c r="H56" s="14" t="s">
        <v>57</v>
      </c>
      <c r="I56" s="15">
        <v>0</v>
      </c>
      <c r="J56" s="15">
        <v>750000</v>
      </c>
      <c r="K56" s="15">
        <f t="shared" si="4"/>
        <v>750000</v>
      </c>
      <c r="L56" s="31">
        <f>216552+68606</f>
        <v>285158</v>
      </c>
      <c r="M56" s="31">
        <f>216552+68606</f>
        <v>285158</v>
      </c>
      <c r="N56" s="31">
        <f>216552+68606</f>
        <v>285158</v>
      </c>
      <c r="O56" s="31">
        <f>216552+68606</f>
        <v>285158</v>
      </c>
      <c r="P56" s="32">
        <f t="shared" si="1"/>
        <v>464842</v>
      </c>
    </row>
    <row r="57" spans="1:16" s="1" customFormat="1">
      <c r="A57" s="9">
        <v>7</v>
      </c>
      <c r="B57" s="9">
        <v>1</v>
      </c>
      <c r="C57" s="9">
        <v>3</v>
      </c>
      <c r="D57" s="10">
        <v>1</v>
      </c>
      <c r="E57" s="11">
        <v>190</v>
      </c>
      <c r="F57" s="12">
        <v>3362</v>
      </c>
      <c r="G57" s="13">
        <v>1</v>
      </c>
      <c r="H57" s="14" t="s">
        <v>58</v>
      </c>
      <c r="I57" s="15">
        <v>0</v>
      </c>
      <c r="J57" s="15">
        <v>90000</v>
      </c>
      <c r="K57" s="15">
        <f t="shared" si="4"/>
        <v>90000</v>
      </c>
      <c r="L57" s="31">
        <v>3422.28</v>
      </c>
      <c r="M57" s="31">
        <v>3422.28</v>
      </c>
      <c r="N57" s="31">
        <v>3422.28</v>
      </c>
      <c r="O57" s="31">
        <v>3422.28</v>
      </c>
      <c r="P57" s="32">
        <f t="shared" si="1"/>
        <v>86577.72</v>
      </c>
    </row>
    <row r="58" spans="1:16" s="1" customFormat="1" ht="25.5">
      <c r="A58" s="9"/>
      <c r="B58" s="9"/>
      <c r="C58" s="9"/>
      <c r="D58" s="10"/>
      <c r="E58" s="11"/>
      <c r="F58" s="12">
        <v>3363</v>
      </c>
      <c r="G58" s="13"/>
      <c r="H58" s="66" t="s">
        <v>91</v>
      </c>
      <c r="I58" s="15">
        <v>0</v>
      </c>
      <c r="J58" s="15">
        <v>40000</v>
      </c>
      <c r="K58" s="15">
        <f t="shared" si="4"/>
        <v>40000</v>
      </c>
      <c r="L58" s="31">
        <v>15509.199999999999</v>
      </c>
      <c r="M58" s="31">
        <v>15509.199999999999</v>
      </c>
      <c r="N58" s="31">
        <v>15509.199999999999</v>
      </c>
      <c r="O58" s="31">
        <v>15509.199999999999</v>
      </c>
      <c r="P58" s="32">
        <f t="shared" si="1"/>
        <v>24490.800000000003</v>
      </c>
    </row>
    <row r="59" spans="1:16" s="1" customFormat="1">
      <c r="A59" s="9">
        <v>7</v>
      </c>
      <c r="B59" s="9">
        <v>1</v>
      </c>
      <c r="C59" s="9">
        <v>3</v>
      </c>
      <c r="D59" s="10">
        <v>1</v>
      </c>
      <c r="E59" s="11">
        <v>190</v>
      </c>
      <c r="F59" s="42">
        <v>3381</v>
      </c>
      <c r="G59" s="13">
        <v>1</v>
      </c>
      <c r="H59" s="43" t="s">
        <v>59</v>
      </c>
      <c r="I59" s="15"/>
      <c r="J59" s="15">
        <v>600000</v>
      </c>
      <c r="K59" s="15">
        <f t="shared" si="4"/>
        <v>600000</v>
      </c>
      <c r="L59" s="31">
        <v>396000.3</v>
      </c>
      <c r="M59" s="31">
        <v>396000.3</v>
      </c>
      <c r="N59" s="31">
        <v>396000.3</v>
      </c>
      <c r="O59" s="31">
        <v>396000.3</v>
      </c>
      <c r="P59" s="32">
        <f t="shared" si="1"/>
        <v>203999.7</v>
      </c>
    </row>
    <row r="60" spans="1:16" s="1" customFormat="1">
      <c r="A60" s="9">
        <v>7</v>
      </c>
      <c r="B60" s="9">
        <v>1</v>
      </c>
      <c r="C60" s="9">
        <v>3</v>
      </c>
      <c r="D60" s="10">
        <v>1</v>
      </c>
      <c r="E60" s="11">
        <v>190</v>
      </c>
      <c r="F60" s="12">
        <v>3411</v>
      </c>
      <c r="G60" s="13">
        <v>1</v>
      </c>
      <c r="H60" s="14" t="s">
        <v>60</v>
      </c>
      <c r="I60" s="15">
        <v>0</v>
      </c>
      <c r="J60" s="15">
        <v>250000</v>
      </c>
      <c r="K60" s="15">
        <f t="shared" si="4"/>
        <v>250000</v>
      </c>
      <c r="L60" s="31">
        <v>47862.43</v>
      </c>
      <c r="M60" s="31">
        <v>47862.43</v>
      </c>
      <c r="N60" s="31">
        <v>47862.43</v>
      </c>
      <c r="O60" s="31">
        <v>47862.43</v>
      </c>
      <c r="P60" s="32">
        <f t="shared" si="1"/>
        <v>202137.57</v>
      </c>
    </row>
    <row r="61" spans="1:16" s="1" customFormat="1">
      <c r="A61" s="9">
        <v>7</v>
      </c>
      <c r="B61" s="9">
        <v>1</v>
      </c>
      <c r="C61" s="9">
        <v>3</v>
      </c>
      <c r="D61" s="10">
        <v>1</v>
      </c>
      <c r="E61" s="11">
        <v>190</v>
      </c>
      <c r="F61" s="44">
        <v>3451</v>
      </c>
      <c r="G61" s="13">
        <v>1</v>
      </c>
      <c r="H61" s="45" t="s">
        <v>61</v>
      </c>
      <c r="I61" s="15">
        <v>0</v>
      </c>
      <c r="J61" s="15">
        <v>170000</v>
      </c>
      <c r="K61" s="15">
        <f t="shared" si="4"/>
        <v>170000</v>
      </c>
      <c r="L61" s="31">
        <v>98893.74</v>
      </c>
      <c r="M61" s="31">
        <v>98893.74</v>
      </c>
      <c r="N61" s="31">
        <v>98893.74</v>
      </c>
      <c r="O61" s="31">
        <v>98893.74</v>
      </c>
      <c r="P61" s="32">
        <f t="shared" si="1"/>
        <v>71106.259999999995</v>
      </c>
    </row>
    <row r="62" spans="1:16" s="1" customFormat="1">
      <c r="A62" s="9">
        <v>7</v>
      </c>
      <c r="B62" s="9">
        <v>1</v>
      </c>
      <c r="C62" s="9">
        <v>3</v>
      </c>
      <c r="D62" s="10">
        <v>1</v>
      </c>
      <c r="E62" s="11">
        <v>190</v>
      </c>
      <c r="F62" s="46">
        <v>3461</v>
      </c>
      <c r="G62" s="13">
        <v>1</v>
      </c>
      <c r="H62" s="39" t="s">
        <v>62</v>
      </c>
      <c r="I62" s="15">
        <v>0</v>
      </c>
      <c r="J62" s="15">
        <v>90000</v>
      </c>
      <c r="K62" s="15">
        <f t="shared" si="4"/>
        <v>90000</v>
      </c>
      <c r="L62" s="31">
        <v>32596.560000000001</v>
      </c>
      <c r="M62" s="31">
        <v>32596.560000000001</v>
      </c>
      <c r="N62" s="31">
        <v>32596.560000000001</v>
      </c>
      <c r="O62" s="31">
        <v>32596.560000000001</v>
      </c>
      <c r="P62" s="32">
        <f t="shared" si="1"/>
        <v>57403.44</v>
      </c>
    </row>
    <row r="63" spans="1:16" s="1" customFormat="1" ht="25.5">
      <c r="A63" s="9">
        <v>7</v>
      </c>
      <c r="B63" s="9">
        <v>1</v>
      </c>
      <c r="C63" s="9">
        <v>3</v>
      </c>
      <c r="D63" s="10">
        <v>1</v>
      </c>
      <c r="E63" s="11">
        <v>190</v>
      </c>
      <c r="F63" s="12">
        <v>3511</v>
      </c>
      <c r="G63" s="13">
        <v>1</v>
      </c>
      <c r="H63" s="14" t="s">
        <v>63</v>
      </c>
      <c r="I63" s="16">
        <v>0</v>
      </c>
      <c r="J63" s="16">
        <v>220000</v>
      </c>
      <c r="K63" s="15">
        <f t="shared" si="4"/>
        <v>220000</v>
      </c>
      <c r="L63" s="31">
        <f>35139.94+243.6</f>
        <v>35383.54</v>
      </c>
      <c r="M63" s="31">
        <f>35139.94+243.6</f>
        <v>35383.54</v>
      </c>
      <c r="N63" s="31">
        <f>35139.94+243.6</f>
        <v>35383.54</v>
      </c>
      <c r="O63" s="31">
        <f>35139.94+243.6</f>
        <v>35383.54</v>
      </c>
      <c r="P63" s="32">
        <f t="shared" si="1"/>
        <v>184616.46</v>
      </c>
    </row>
    <row r="64" spans="1:16" s="1" customFormat="1" ht="25.5">
      <c r="A64" s="9">
        <v>7</v>
      </c>
      <c r="B64" s="9">
        <v>1</v>
      </c>
      <c r="C64" s="9">
        <v>3</v>
      </c>
      <c r="D64" s="10">
        <v>1</v>
      </c>
      <c r="E64" s="11">
        <v>190</v>
      </c>
      <c r="F64" s="12">
        <v>3512</v>
      </c>
      <c r="G64" s="13">
        <v>1</v>
      </c>
      <c r="H64" s="14" t="s">
        <v>64</v>
      </c>
      <c r="I64" s="16">
        <v>0</v>
      </c>
      <c r="J64" s="16">
        <v>1250000</v>
      </c>
      <c r="K64" s="15">
        <f t="shared" si="4"/>
        <v>1250000</v>
      </c>
      <c r="L64" s="31">
        <v>788796.52</v>
      </c>
      <c r="M64" s="31">
        <v>788796.52</v>
      </c>
      <c r="N64" s="31">
        <v>788796.52</v>
      </c>
      <c r="O64" s="31">
        <v>788796.52</v>
      </c>
      <c r="P64" s="32">
        <f t="shared" si="1"/>
        <v>461203.48</v>
      </c>
    </row>
    <row r="65" spans="1:16" ht="25.5">
      <c r="A65" s="9">
        <v>7</v>
      </c>
      <c r="B65" s="9">
        <v>1</v>
      </c>
      <c r="C65" s="9">
        <v>3</v>
      </c>
      <c r="D65" s="10">
        <v>1</v>
      </c>
      <c r="E65" s="11">
        <v>190</v>
      </c>
      <c r="F65" s="12">
        <v>3521</v>
      </c>
      <c r="G65" s="13">
        <v>1</v>
      </c>
      <c r="H65" s="14" t="s">
        <v>65</v>
      </c>
      <c r="I65" s="16">
        <v>0</v>
      </c>
      <c r="J65" s="16">
        <v>55000</v>
      </c>
      <c r="K65" s="15">
        <f t="shared" si="4"/>
        <v>55000</v>
      </c>
      <c r="L65" s="31">
        <v>568.4</v>
      </c>
      <c r="M65" s="31">
        <v>568.4</v>
      </c>
      <c r="N65" s="31">
        <v>568.4</v>
      </c>
      <c r="O65" s="31">
        <v>568.4</v>
      </c>
      <c r="P65" s="32">
        <f t="shared" si="1"/>
        <v>54431.6</v>
      </c>
    </row>
    <row r="66" spans="1:16" ht="25.5">
      <c r="A66" s="9">
        <v>7</v>
      </c>
      <c r="B66" s="9">
        <v>1</v>
      </c>
      <c r="C66" s="9">
        <v>3</v>
      </c>
      <c r="D66" s="10">
        <v>1</v>
      </c>
      <c r="E66" s="11">
        <v>190</v>
      </c>
      <c r="F66" s="12">
        <v>3531</v>
      </c>
      <c r="G66" s="13">
        <v>1</v>
      </c>
      <c r="H66" s="14" t="s">
        <v>66</v>
      </c>
      <c r="I66" s="16">
        <v>0</v>
      </c>
      <c r="J66" s="16">
        <v>100000</v>
      </c>
      <c r="K66" s="15">
        <f t="shared" si="4"/>
        <v>100000</v>
      </c>
      <c r="L66" s="31">
        <v>17347.240000000002</v>
      </c>
      <c r="M66" s="31">
        <v>17347.240000000002</v>
      </c>
      <c r="N66" s="31">
        <v>17347.240000000002</v>
      </c>
      <c r="O66" s="31">
        <v>17347.240000000002</v>
      </c>
      <c r="P66" s="32">
        <f t="shared" si="1"/>
        <v>82652.759999999995</v>
      </c>
    </row>
    <row r="67" spans="1:16" ht="25.5">
      <c r="A67" s="9">
        <v>7</v>
      </c>
      <c r="B67" s="9">
        <v>1</v>
      </c>
      <c r="C67" s="9">
        <v>3</v>
      </c>
      <c r="D67" s="10">
        <v>1</v>
      </c>
      <c r="E67" s="11">
        <v>190</v>
      </c>
      <c r="F67" s="12">
        <v>3551</v>
      </c>
      <c r="G67" s="13">
        <v>1</v>
      </c>
      <c r="H67" s="14" t="s">
        <v>67</v>
      </c>
      <c r="I67" s="16">
        <v>0</v>
      </c>
      <c r="J67" s="16">
        <v>190000</v>
      </c>
      <c r="K67" s="15">
        <f t="shared" si="4"/>
        <v>190000</v>
      </c>
      <c r="L67" s="31">
        <v>172923.51</v>
      </c>
      <c r="M67" s="31">
        <v>172923.51</v>
      </c>
      <c r="N67" s="31">
        <v>172923.51</v>
      </c>
      <c r="O67" s="31">
        <v>172923.51</v>
      </c>
      <c r="P67" s="32">
        <f t="shared" si="1"/>
        <v>17076.489999999991</v>
      </c>
    </row>
    <row r="68" spans="1:16">
      <c r="A68" s="9">
        <v>7</v>
      </c>
      <c r="B68" s="9">
        <v>1</v>
      </c>
      <c r="C68" s="9">
        <v>3</v>
      </c>
      <c r="D68" s="10">
        <v>1</v>
      </c>
      <c r="E68" s="11">
        <v>190</v>
      </c>
      <c r="F68" s="12">
        <v>3581</v>
      </c>
      <c r="G68" s="13">
        <v>1</v>
      </c>
      <c r="H68" s="14" t="s">
        <v>68</v>
      </c>
      <c r="I68" s="16">
        <v>0</v>
      </c>
      <c r="J68" s="16">
        <v>65000</v>
      </c>
      <c r="K68" s="15">
        <f t="shared" si="4"/>
        <v>65000</v>
      </c>
      <c r="L68" s="31">
        <v>39437.56</v>
      </c>
      <c r="M68" s="31">
        <v>39437.56</v>
      </c>
      <c r="N68" s="31">
        <v>39437.56</v>
      </c>
      <c r="O68" s="31">
        <v>39437.56</v>
      </c>
      <c r="P68" s="32">
        <f t="shared" si="1"/>
        <v>25562.440000000002</v>
      </c>
    </row>
    <row r="69" spans="1:16" ht="25.5">
      <c r="A69" s="9">
        <v>7</v>
      </c>
      <c r="B69" s="9">
        <v>1</v>
      </c>
      <c r="C69" s="9">
        <v>3</v>
      </c>
      <c r="D69" s="10">
        <v>1</v>
      </c>
      <c r="E69" s="11">
        <v>190</v>
      </c>
      <c r="F69" s="12">
        <v>3611</v>
      </c>
      <c r="G69" s="13">
        <v>1</v>
      </c>
      <c r="H69" s="39" t="s">
        <v>69</v>
      </c>
      <c r="I69" s="16">
        <v>0</v>
      </c>
      <c r="J69" s="16">
        <v>12000</v>
      </c>
      <c r="K69" s="15">
        <f t="shared" si="4"/>
        <v>12000</v>
      </c>
      <c r="L69" s="31">
        <v>394.4</v>
      </c>
      <c r="M69" s="31">
        <v>394.4</v>
      </c>
      <c r="N69" s="31">
        <v>394.4</v>
      </c>
      <c r="O69" s="31">
        <v>394.4</v>
      </c>
      <c r="P69" s="32">
        <f t="shared" si="1"/>
        <v>11605.6</v>
      </c>
    </row>
    <row r="70" spans="1:16">
      <c r="A70" s="9">
        <v>7</v>
      </c>
      <c r="B70" s="9">
        <v>1</v>
      </c>
      <c r="C70" s="9">
        <v>3</v>
      </c>
      <c r="D70" s="10">
        <v>1</v>
      </c>
      <c r="E70" s="11">
        <v>190</v>
      </c>
      <c r="F70" s="12">
        <v>3711</v>
      </c>
      <c r="G70" s="13">
        <v>1</v>
      </c>
      <c r="H70" s="14" t="s">
        <v>70</v>
      </c>
      <c r="I70" s="16">
        <v>0</v>
      </c>
      <c r="J70" s="16">
        <v>130000</v>
      </c>
      <c r="K70" s="15">
        <f t="shared" si="4"/>
        <v>130000</v>
      </c>
      <c r="L70" s="31">
        <v>27103</v>
      </c>
      <c r="M70" s="31">
        <v>27103</v>
      </c>
      <c r="N70" s="31">
        <v>27103</v>
      </c>
      <c r="O70" s="31">
        <v>27103</v>
      </c>
      <c r="P70" s="32">
        <f t="shared" si="1"/>
        <v>102897</v>
      </c>
    </row>
    <row r="71" spans="1:16">
      <c r="A71" s="9">
        <v>7</v>
      </c>
      <c r="B71" s="9">
        <v>1</v>
      </c>
      <c r="C71" s="9">
        <v>3</v>
      </c>
      <c r="D71" s="10">
        <v>1</v>
      </c>
      <c r="E71" s="11">
        <v>190</v>
      </c>
      <c r="F71" s="12">
        <v>3712</v>
      </c>
      <c r="G71" s="13">
        <v>1</v>
      </c>
      <c r="H71" s="14" t="s">
        <v>71</v>
      </c>
      <c r="I71" s="16"/>
      <c r="J71" s="16">
        <v>50000</v>
      </c>
      <c r="K71" s="15">
        <f t="shared" si="4"/>
        <v>50000</v>
      </c>
      <c r="L71" s="31">
        <v>13064</v>
      </c>
      <c r="M71" s="31">
        <v>13064</v>
      </c>
      <c r="N71" s="31">
        <v>13064</v>
      </c>
      <c r="O71" s="31">
        <v>13064</v>
      </c>
      <c r="P71" s="32">
        <f t="shared" si="1"/>
        <v>36936</v>
      </c>
    </row>
    <row r="72" spans="1:16">
      <c r="A72" s="9">
        <v>7</v>
      </c>
      <c r="B72" s="9">
        <v>1</v>
      </c>
      <c r="C72" s="9">
        <v>3</v>
      </c>
      <c r="D72" s="10">
        <v>1</v>
      </c>
      <c r="E72" s="11">
        <v>190</v>
      </c>
      <c r="F72" s="12">
        <v>3721</v>
      </c>
      <c r="G72" s="13">
        <v>1</v>
      </c>
      <c r="H72" s="14" t="s">
        <v>72</v>
      </c>
      <c r="I72" s="16">
        <v>0</v>
      </c>
      <c r="J72" s="16">
        <v>25000</v>
      </c>
      <c r="K72" s="15">
        <f t="shared" si="4"/>
        <v>25000</v>
      </c>
      <c r="L72" s="31">
        <v>3253</v>
      </c>
      <c r="M72" s="31">
        <v>3253</v>
      </c>
      <c r="N72" s="31">
        <v>3253</v>
      </c>
      <c r="O72" s="31">
        <v>3253</v>
      </c>
      <c r="P72" s="32">
        <f t="shared" si="1"/>
        <v>21747</v>
      </c>
    </row>
    <row r="73" spans="1:16">
      <c r="A73" s="9">
        <v>7</v>
      </c>
      <c r="B73" s="9">
        <v>1</v>
      </c>
      <c r="C73" s="9">
        <v>3</v>
      </c>
      <c r="D73" s="10">
        <v>1</v>
      </c>
      <c r="E73" s="11">
        <v>190</v>
      </c>
      <c r="F73" s="12">
        <v>3751</v>
      </c>
      <c r="G73" s="13">
        <v>1</v>
      </c>
      <c r="H73" s="39" t="s">
        <v>73</v>
      </c>
      <c r="I73" s="15">
        <v>0</v>
      </c>
      <c r="J73" s="15">
        <v>115000</v>
      </c>
      <c r="K73" s="15">
        <f t="shared" si="4"/>
        <v>115000</v>
      </c>
      <c r="L73" s="31">
        <v>44650.44</v>
      </c>
      <c r="M73" s="31">
        <v>44650.44</v>
      </c>
      <c r="N73" s="31">
        <v>44650.44</v>
      </c>
      <c r="O73" s="31">
        <v>44650.44</v>
      </c>
      <c r="P73" s="32">
        <f t="shared" si="1"/>
        <v>70349.56</v>
      </c>
    </row>
    <row r="74" spans="1:16">
      <c r="A74" s="9">
        <v>7</v>
      </c>
      <c r="B74" s="9">
        <v>1</v>
      </c>
      <c r="C74" s="9">
        <v>3</v>
      </c>
      <c r="D74" s="10">
        <v>1</v>
      </c>
      <c r="E74" s="11">
        <v>190</v>
      </c>
      <c r="F74" s="12">
        <v>3791</v>
      </c>
      <c r="G74" s="13">
        <v>1</v>
      </c>
      <c r="H74" s="47" t="s">
        <v>74</v>
      </c>
      <c r="I74" s="15">
        <v>0</v>
      </c>
      <c r="J74" s="15">
        <v>175000</v>
      </c>
      <c r="K74" s="15">
        <f t="shared" si="4"/>
        <v>175000</v>
      </c>
      <c r="L74" s="31">
        <v>133606.85999999999</v>
      </c>
      <c r="M74" s="31">
        <v>133606.85999999999</v>
      </c>
      <c r="N74" s="31">
        <v>133606.85999999999</v>
      </c>
      <c r="O74" s="31">
        <v>133606.85999999999</v>
      </c>
      <c r="P74" s="32">
        <f t="shared" si="1"/>
        <v>41393.140000000014</v>
      </c>
    </row>
    <row r="75" spans="1:16">
      <c r="A75" s="9">
        <v>7</v>
      </c>
      <c r="B75" s="9">
        <v>1</v>
      </c>
      <c r="C75" s="9">
        <v>3</v>
      </c>
      <c r="D75" s="10">
        <v>1</v>
      </c>
      <c r="E75" s="11">
        <v>190</v>
      </c>
      <c r="F75" s="12">
        <v>3831</v>
      </c>
      <c r="G75" s="13">
        <v>1</v>
      </c>
      <c r="H75" s="14" t="s">
        <v>75</v>
      </c>
      <c r="I75" s="15">
        <v>0</v>
      </c>
      <c r="J75" s="15">
        <v>200000</v>
      </c>
      <c r="K75" s="15">
        <f t="shared" si="4"/>
        <v>200000</v>
      </c>
      <c r="L75" s="31">
        <v>105925</v>
      </c>
      <c r="M75" s="31">
        <v>105925</v>
      </c>
      <c r="N75" s="31">
        <v>105925</v>
      </c>
      <c r="O75" s="31">
        <v>105925</v>
      </c>
      <c r="P75" s="32">
        <f t="shared" si="1"/>
        <v>94075</v>
      </c>
    </row>
    <row r="76" spans="1:16">
      <c r="A76" s="9">
        <v>7</v>
      </c>
      <c r="B76" s="9">
        <v>1</v>
      </c>
      <c r="C76" s="9">
        <v>3</v>
      </c>
      <c r="D76" s="10">
        <v>1</v>
      </c>
      <c r="E76" s="11">
        <v>190</v>
      </c>
      <c r="F76" s="12">
        <v>3851</v>
      </c>
      <c r="G76" s="13">
        <v>1</v>
      </c>
      <c r="H76" s="14" t="s">
        <v>76</v>
      </c>
      <c r="I76" s="15">
        <v>0</v>
      </c>
      <c r="J76" s="15">
        <v>135000</v>
      </c>
      <c r="K76" s="15">
        <f t="shared" si="4"/>
        <v>135000</v>
      </c>
      <c r="L76" s="31">
        <v>65726.600000000006</v>
      </c>
      <c r="M76" s="31">
        <v>65726.600000000006</v>
      </c>
      <c r="N76" s="31">
        <v>65726.600000000006</v>
      </c>
      <c r="O76" s="31">
        <v>65726.600000000006</v>
      </c>
      <c r="P76" s="32">
        <f t="shared" si="1"/>
        <v>69273.399999999994</v>
      </c>
    </row>
    <row r="77" spans="1:16">
      <c r="A77" s="17">
        <v>7</v>
      </c>
      <c r="B77" s="17">
        <v>1</v>
      </c>
      <c r="C77" s="17">
        <v>3</v>
      </c>
      <c r="D77" s="18">
        <v>1</v>
      </c>
      <c r="E77" s="11">
        <v>190</v>
      </c>
      <c r="F77" s="19">
        <v>3921</v>
      </c>
      <c r="G77" s="20">
        <v>1</v>
      </c>
      <c r="H77" s="14" t="s">
        <v>77</v>
      </c>
      <c r="I77" s="15">
        <v>0</v>
      </c>
      <c r="J77" s="15">
        <v>850000</v>
      </c>
      <c r="K77" s="15">
        <f t="shared" si="4"/>
        <v>850000</v>
      </c>
      <c r="L77" s="31">
        <v>367287.61</v>
      </c>
      <c r="M77" s="31">
        <v>367287.61</v>
      </c>
      <c r="N77" s="31">
        <v>367287.61</v>
      </c>
      <c r="O77" s="31">
        <v>367287.61</v>
      </c>
      <c r="P77" s="32">
        <f t="shared" si="1"/>
        <v>482712.39</v>
      </c>
    </row>
    <row r="78" spans="1:16">
      <c r="A78" s="21"/>
      <c r="B78" s="22"/>
      <c r="C78" s="22"/>
      <c r="D78" s="22"/>
      <c r="E78" s="22"/>
      <c r="F78" s="48"/>
      <c r="G78" s="49"/>
      <c r="H78" s="24" t="s">
        <v>78</v>
      </c>
      <c r="I78" s="50">
        <v>0</v>
      </c>
      <c r="J78" s="25">
        <f t="shared" ref="J78" si="7">SUM(J48:J77)</f>
        <v>6565000</v>
      </c>
      <c r="K78" s="25">
        <f>SUM(K48:K77)</f>
        <v>6565000</v>
      </c>
      <c r="L78" s="25">
        <f>SUM(L48:L77)</f>
        <v>3048739.3599999994</v>
      </c>
      <c r="M78" s="25">
        <f t="shared" ref="M78:P78" si="8">SUM(M48:M77)</f>
        <v>3048739.3599999994</v>
      </c>
      <c r="N78" s="25">
        <f t="shared" si="8"/>
        <v>3048739.3599999994</v>
      </c>
      <c r="O78" s="25">
        <f t="shared" si="8"/>
        <v>3048739.3599999994</v>
      </c>
      <c r="P78" s="25">
        <f t="shared" si="8"/>
        <v>3516260.6399999997</v>
      </c>
    </row>
    <row r="79" spans="1:16" ht="25.5">
      <c r="A79" s="27">
        <v>7</v>
      </c>
      <c r="B79" s="27">
        <v>1</v>
      </c>
      <c r="C79" s="27">
        <v>3</v>
      </c>
      <c r="D79" s="28">
        <v>1</v>
      </c>
      <c r="E79" s="11">
        <v>190</v>
      </c>
      <c r="F79" s="76">
        <v>4154</v>
      </c>
      <c r="G79" s="77">
        <v>2</v>
      </c>
      <c r="H79" s="78" t="s">
        <v>79</v>
      </c>
      <c r="I79" s="51">
        <v>31110000</v>
      </c>
      <c r="J79" s="51">
        <f>4467508.72+10000000+17144800+14150000</f>
        <v>45762308.719999999</v>
      </c>
      <c r="K79" s="16">
        <f t="shared" si="4"/>
        <v>76872308.719999999</v>
      </c>
      <c r="L79" s="31">
        <f>2877675.11+272252+3300000+10000000+2000000+10000000+600000+5445272+3821711.82+550000+410147+955631.25+2000000+14150000+17144800</f>
        <v>73527489.180000007</v>
      </c>
      <c r="M79" s="31">
        <f>2877675.11+272252+3300000+10000000+2000000+10000000+600000+5445272+3821711.82+550000+410147+955631.25+2000000+14150000+17144800</f>
        <v>73527489.180000007</v>
      </c>
      <c r="N79" s="79">
        <f>2877675.11+272252+3300000+2000000+600000+5445272+3509604.13+1121711.82+2700000+410147+955631+2000000+17144800+3215787.24</f>
        <v>45552880.300000004</v>
      </c>
      <c r="O79" s="79">
        <f>2877675.11+272252+3300000+2000000+600000+5445272+3509604.13+1121711.82+2700000+410147+955631+2000000+17144800+3215787.24</f>
        <v>45552880.300000004</v>
      </c>
      <c r="P79" s="31">
        <f>K79-M79</f>
        <v>3344819.5399999917</v>
      </c>
    </row>
    <row r="80" spans="1:16" s="1" customFormat="1">
      <c r="A80" s="17">
        <v>7</v>
      </c>
      <c r="B80" s="17">
        <v>1</v>
      </c>
      <c r="C80" s="17">
        <v>3</v>
      </c>
      <c r="D80" s="18">
        <v>1</v>
      </c>
      <c r="E80" s="11">
        <v>190</v>
      </c>
      <c r="F80" s="34">
        <v>4419</v>
      </c>
      <c r="G80" s="20">
        <v>1</v>
      </c>
      <c r="H80" s="52" t="s">
        <v>80</v>
      </c>
      <c r="I80" s="15"/>
      <c r="J80" s="15">
        <v>200000</v>
      </c>
      <c r="K80" s="15">
        <f t="shared" si="4"/>
        <v>200000</v>
      </c>
      <c r="L80" s="31">
        <v>79762.2</v>
      </c>
      <c r="M80" s="31">
        <v>79762.2</v>
      </c>
      <c r="N80" s="31">
        <v>79762.2</v>
      </c>
      <c r="O80" s="31">
        <v>79762.2</v>
      </c>
      <c r="P80" s="32">
        <f t="shared" ref="P80:P87" si="9">K80-M80</f>
        <v>120237.8</v>
      </c>
    </row>
    <row r="81" spans="1:16" s="1" customFormat="1">
      <c r="A81" s="53"/>
      <c r="B81" s="54"/>
      <c r="C81" s="54"/>
      <c r="D81" s="54"/>
      <c r="E81" s="54"/>
      <c r="F81" s="48"/>
      <c r="G81" s="49"/>
      <c r="H81" s="24" t="s">
        <v>81</v>
      </c>
      <c r="I81" s="25">
        <f>SUM(I79:I80)</f>
        <v>31110000</v>
      </c>
      <c r="J81" s="25">
        <f>SUM(J79:J80)</f>
        <v>45962308.719999999</v>
      </c>
      <c r="K81" s="25">
        <f>SUM(K79:K80)</f>
        <v>77072308.719999999</v>
      </c>
      <c r="L81" s="25">
        <f t="shared" ref="L81:P81" si="10">SUM(L79:L80)</f>
        <v>73607251.38000001</v>
      </c>
      <c r="M81" s="25">
        <f t="shared" si="10"/>
        <v>73607251.38000001</v>
      </c>
      <c r="N81" s="25">
        <f t="shared" si="10"/>
        <v>45632642.500000007</v>
      </c>
      <c r="O81" s="25">
        <f t="shared" si="10"/>
        <v>45632642.500000007</v>
      </c>
      <c r="P81" s="25">
        <f t="shared" si="10"/>
        <v>3465057.3399999915</v>
      </c>
    </row>
    <row r="82" spans="1:16" s="1" customFormat="1">
      <c r="A82" s="27">
        <v>7</v>
      </c>
      <c r="B82" s="27">
        <v>1</v>
      </c>
      <c r="C82" s="27">
        <v>3</v>
      </c>
      <c r="D82" s="28">
        <v>1</v>
      </c>
      <c r="E82" s="11">
        <v>190</v>
      </c>
      <c r="F82" s="35">
        <v>5111</v>
      </c>
      <c r="G82" s="30">
        <v>1</v>
      </c>
      <c r="H82" s="14" t="s">
        <v>82</v>
      </c>
      <c r="I82" s="15">
        <v>0</v>
      </c>
      <c r="J82" s="15">
        <v>250000</v>
      </c>
      <c r="K82" s="15">
        <f t="shared" si="4"/>
        <v>250000</v>
      </c>
      <c r="L82" s="31">
        <v>9819.4</v>
      </c>
      <c r="M82" s="31">
        <v>9819.4</v>
      </c>
      <c r="N82" s="31">
        <v>9819.4</v>
      </c>
      <c r="O82" s="31">
        <v>9819.4</v>
      </c>
      <c r="P82" s="32">
        <f t="shared" si="9"/>
        <v>240180.6</v>
      </c>
    </row>
    <row r="83" spans="1:16" s="1" customFormat="1">
      <c r="A83" s="9">
        <v>7</v>
      </c>
      <c r="B83" s="9">
        <v>1</v>
      </c>
      <c r="C83" s="9">
        <v>3</v>
      </c>
      <c r="D83" s="10">
        <v>1</v>
      </c>
      <c r="E83" s="11">
        <v>190</v>
      </c>
      <c r="F83" s="12">
        <v>5151</v>
      </c>
      <c r="G83" s="13">
        <v>1</v>
      </c>
      <c r="H83" s="14" t="s">
        <v>83</v>
      </c>
      <c r="I83" s="15">
        <v>0</v>
      </c>
      <c r="J83" s="15">
        <v>100000</v>
      </c>
      <c r="K83" s="15">
        <f t="shared" si="4"/>
        <v>100000</v>
      </c>
      <c r="L83" s="31">
        <v>2499.8000000000002</v>
      </c>
      <c r="M83" s="31">
        <v>2499.8000000000002</v>
      </c>
      <c r="N83" s="31">
        <v>2499.8000000000002</v>
      </c>
      <c r="O83" s="31">
        <v>2499.8000000000002</v>
      </c>
      <c r="P83" s="32">
        <f t="shared" si="9"/>
        <v>97500.2</v>
      </c>
    </row>
    <row r="84" spans="1:16" s="1" customFormat="1">
      <c r="A84" s="9">
        <v>7</v>
      </c>
      <c r="B84" s="9">
        <v>1</v>
      </c>
      <c r="C84" s="9">
        <v>3</v>
      </c>
      <c r="D84" s="10">
        <v>1</v>
      </c>
      <c r="E84" s="11">
        <v>190</v>
      </c>
      <c r="F84" s="12">
        <v>5191</v>
      </c>
      <c r="G84" s="13">
        <v>1</v>
      </c>
      <c r="H84" s="14" t="s">
        <v>84</v>
      </c>
      <c r="I84" s="15">
        <v>0</v>
      </c>
      <c r="J84" s="15">
        <v>100000</v>
      </c>
      <c r="K84" s="15">
        <f t="shared" si="4"/>
        <v>100000</v>
      </c>
      <c r="L84" s="31">
        <v>0</v>
      </c>
      <c r="M84" s="31">
        <v>0</v>
      </c>
      <c r="N84" s="31">
        <v>0</v>
      </c>
      <c r="O84" s="31">
        <v>0</v>
      </c>
      <c r="P84" s="32">
        <f t="shared" si="9"/>
        <v>100000</v>
      </c>
    </row>
    <row r="85" spans="1:16" s="1" customFormat="1">
      <c r="A85" s="9">
        <v>7</v>
      </c>
      <c r="B85" s="9">
        <v>1</v>
      </c>
      <c r="C85" s="9">
        <v>3</v>
      </c>
      <c r="D85" s="10">
        <v>1</v>
      </c>
      <c r="E85" s="11">
        <v>190</v>
      </c>
      <c r="F85" s="12">
        <v>5651</v>
      </c>
      <c r="G85" s="13">
        <v>1</v>
      </c>
      <c r="H85" s="14" t="s">
        <v>85</v>
      </c>
      <c r="I85" s="15">
        <v>0</v>
      </c>
      <c r="J85" s="15">
        <v>45000</v>
      </c>
      <c r="K85" s="15">
        <f t="shared" si="4"/>
        <v>45000</v>
      </c>
      <c r="L85" s="31">
        <v>0</v>
      </c>
      <c r="M85" s="31">
        <v>0</v>
      </c>
      <c r="N85" s="31">
        <v>0</v>
      </c>
      <c r="O85" s="31">
        <v>0</v>
      </c>
      <c r="P85" s="32">
        <f t="shared" si="9"/>
        <v>45000</v>
      </c>
    </row>
    <row r="86" spans="1:16" s="1" customFormat="1">
      <c r="A86" s="9">
        <v>7</v>
      </c>
      <c r="B86" s="9">
        <v>1</v>
      </c>
      <c r="C86" s="9">
        <v>3</v>
      </c>
      <c r="D86" s="10">
        <v>1</v>
      </c>
      <c r="E86" s="11">
        <v>190</v>
      </c>
      <c r="F86" s="12">
        <v>5911</v>
      </c>
      <c r="G86" s="13">
        <v>1</v>
      </c>
      <c r="H86" s="14" t="s">
        <v>86</v>
      </c>
      <c r="I86" s="15">
        <v>0</v>
      </c>
      <c r="J86" s="15">
        <v>250000</v>
      </c>
      <c r="K86" s="15">
        <f t="shared" si="4"/>
        <v>250000</v>
      </c>
      <c r="L86" s="31">
        <v>0</v>
      </c>
      <c r="M86" s="31">
        <v>0</v>
      </c>
      <c r="N86" s="31">
        <v>0</v>
      </c>
      <c r="O86" s="31">
        <v>0</v>
      </c>
      <c r="P86" s="32">
        <f t="shared" si="9"/>
        <v>250000</v>
      </c>
    </row>
    <row r="87" spans="1:16" s="1" customFormat="1">
      <c r="A87" s="17">
        <v>7</v>
      </c>
      <c r="B87" s="17">
        <v>1</v>
      </c>
      <c r="C87" s="17">
        <v>3</v>
      </c>
      <c r="D87" s="18">
        <v>1</v>
      </c>
      <c r="E87" s="11">
        <v>190</v>
      </c>
      <c r="F87" s="19">
        <v>5971</v>
      </c>
      <c r="G87" s="20">
        <v>1</v>
      </c>
      <c r="H87" s="14" t="s">
        <v>87</v>
      </c>
      <c r="I87" s="15">
        <v>0</v>
      </c>
      <c r="J87" s="15">
        <v>110000</v>
      </c>
      <c r="K87" s="15">
        <f t="shared" si="4"/>
        <v>110000</v>
      </c>
      <c r="L87" s="31">
        <f>35197.42+821.5</f>
        <v>36018.92</v>
      </c>
      <c r="M87" s="31">
        <f>35197.42+821.5</f>
        <v>36018.92</v>
      </c>
      <c r="N87" s="31">
        <f>35197.42+821.5</f>
        <v>36018.92</v>
      </c>
      <c r="O87" s="31">
        <f>35197.42+821.5</f>
        <v>36018.92</v>
      </c>
      <c r="P87" s="32">
        <f t="shared" si="9"/>
        <v>73981.08</v>
      </c>
    </row>
    <row r="88" spans="1:16" s="1" customFormat="1">
      <c r="A88" s="55"/>
      <c r="B88" s="56"/>
      <c r="C88" s="56"/>
      <c r="D88" s="56"/>
      <c r="E88" s="56"/>
      <c r="F88" s="57"/>
      <c r="G88" s="58"/>
      <c r="H88" s="24" t="s">
        <v>88</v>
      </c>
      <c r="I88" s="25">
        <v>0</v>
      </c>
      <c r="J88" s="25">
        <f>SUM(J82:J87)</f>
        <v>855000</v>
      </c>
      <c r="K88" s="25">
        <f>SUM(K82:K87)</f>
        <v>855000</v>
      </c>
      <c r="L88" s="25">
        <f t="shared" ref="L88:P88" si="11">SUM(L82:L87)</f>
        <v>48338.119999999995</v>
      </c>
      <c r="M88" s="25">
        <f t="shared" si="11"/>
        <v>48338.119999999995</v>
      </c>
      <c r="N88" s="25">
        <f t="shared" si="11"/>
        <v>48338.119999999995</v>
      </c>
      <c r="O88" s="25">
        <f t="shared" si="11"/>
        <v>48338.119999999995</v>
      </c>
      <c r="P88" s="25">
        <f t="shared" si="11"/>
        <v>806661.88</v>
      </c>
    </row>
    <row r="89" spans="1:16" s="1" customFormat="1">
      <c r="A89" s="80" t="s">
        <v>89</v>
      </c>
      <c r="B89" s="81"/>
      <c r="C89" s="81"/>
      <c r="D89" s="81"/>
      <c r="E89" s="81"/>
      <c r="F89" s="81"/>
      <c r="G89" s="82"/>
      <c r="H89" s="24"/>
      <c r="I89" s="25">
        <f>I28+I47+I78+I81+I88</f>
        <v>40426200.879999995</v>
      </c>
      <c r="J89" s="25">
        <f>J28+J47+J78+J81+J88</f>
        <v>57204309.700000003</v>
      </c>
      <c r="K89" s="25">
        <f>K28+K47+K78+K81+K88</f>
        <v>97630510.579999998</v>
      </c>
      <c r="L89" s="25">
        <f t="shared" ref="L89:O89" si="12">L28+L47+L78+L81+L88</f>
        <v>89399815.940000013</v>
      </c>
      <c r="M89" s="25">
        <f t="shared" si="12"/>
        <v>85878740.930000007</v>
      </c>
      <c r="N89" s="25">
        <f t="shared" si="12"/>
        <v>57904132.050000004</v>
      </c>
      <c r="O89" s="25">
        <f t="shared" si="12"/>
        <v>57904132.050000004</v>
      </c>
      <c r="P89" s="25">
        <f>P28+P47+P78+P81+P88</f>
        <v>11751769.649999993</v>
      </c>
    </row>
    <row r="90" spans="1:16" s="1" customFormat="1">
      <c r="F90" s="3"/>
      <c r="G90" s="3"/>
      <c r="H90" s="3"/>
      <c r="I90" s="3"/>
      <c r="J90" s="3"/>
      <c r="K90" s="3"/>
    </row>
    <row r="91" spans="1:16" s="1" customFormat="1">
      <c r="F91" s="3"/>
      <c r="G91" s="3"/>
      <c r="H91" s="67"/>
      <c r="I91" s="61"/>
      <c r="J91" s="62"/>
      <c r="K91" s="3"/>
      <c r="L91" s="3"/>
      <c r="M91" s="68"/>
    </row>
    <row r="92" spans="1:16" s="1" customFormat="1">
      <c r="F92" s="3"/>
      <c r="G92" s="3"/>
      <c r="H92" s="67"/>
      <c r="I92" s="61"/>
      <c r="J92" s="62"/>
      <c r="K92" s="3"/>
      <c r="L92" s="3"/>
      <c r="M92" s="68"/>
    </row>
    <row r="93" spans="1:16" s="1" customFormat="1">
      <c r="F93" s="3"/>
      <c r="G93" s="3"/>
      <c r="H93" s="67"/>
      <c r="I93" s="61"/>
      <c r="J93" s="62"/>
      <c r="K93" s="3"/>
      <c r="L93" s="3"/>
      <c r="M93" s="68"/>
    </row>
    <row r="94" spans="1:16" s="1" customFormat="1">
      <c r="F94" s="3"/>
      <c r="G94" s="3"/>
      <c r="H94" s="69"/>
      <c r="I94" s="61"/>
      <c r="J94" s="62"/>
      <c r="K94" s="3"/>
      <c r="L94" s="3"/>
      <c r="M94" s="68"/>
    </row>
    <row r="95" spans="1:16" s="1" customFormat="1">
      <c r="F95" s="3"/>
      <c r="G95" s="3"/>
      <c r="H95" s="67"/>
      <c r="I95" s="61"/>
      <c r="J95" s="62"/>
      <c r="K95" s="3"/>
      <c r="L95" s="3"/>
      <c r="M95" s="68"/>
      <c r="N95" s="68"/>
    </row>
    <row r="96" spans="1:16" s="1" customFormat="1">
      <c r="F96" s="3"/>
      <c r="G96" s="3"/>
      <c r="H96" s="67"/>
      <c r="I96" s="70"/>
      <c r="J96" s="62"/>
      <c r="K96" s="3"/>
      <c r="L96" s="3"/>
      <c r="M96" s="68"/>
      <c r="N96" s="68"/>
    </row>
    <row r="97" spans="6:15" s="1" customFormat="1">
      <c r="F97" s="3"/>
      <c r="G97" s="3"/>
      <c r="H97" s="67"/>
      <c r="I97" s="70"/>
      <c r="J97" s="62"/>
      <c r="K97" s="3"/>
      <c r="L97" s="3"/>
      <c r="M97" s="68"/>
      <c r="N97" s="68"/>
    </row>
    <row r="98" spans="6:15" s="1" customFormat="1">
      <c r="F98" s="3"/>
      <c r="G98" s="3"/>
      <c r="H98" s="63"/>
      <c r="I98" s="61"/>
      <c r="J98" s="62"/>
      <c r="K98" s="3"/>
      <c r="L98" s="3"/>
      <c r="M98" s="71"/>
    </row>
    <row r="99" spans="6:15" s="1" customFormat="1">
      <c r="F99" s="3"/>
      <c r="G99" s="3"/>
      <c r="H99" s="3"/>
      <c r="I99" s="3"/>
      <c r="J99" s="3"/>
      <c r="K99" s="3"/>
    </row>
    <row r="100" spans="6:15" s="1" customFormat="1">
      <c r="F100" s="3"/>
      <c r="G100" s="3"/>
      <c r="H100" s="72"/>
      <c r="I100" s="3"/>
      <c r="J100" s="3"/>
      <c r="K100" s="3"/>
      <c r="L100" s="3"/>
      <c r="M100" s="3"/>
    </row>
    <row r="101" spans="6:15" s="1" customFormat="1">
      <c r="F101" s="3"/>
      <c r="G101" s="3"/>
      <c r="H101" s="2"/>
      <c r="I101" s="59"/>
      <c r="J101" s="60"/>
      <c r="K101" s="26"/>
      <c r="L101" s="3"/>
      <c r="M101" s="3"/>
      <c r="N101" s="71"/>
    </row>
    <row r="102" spans="6:15" s="1" customFormat="1">
      <c r="F102" s="3"/>
      <c r="G102" s="3"/>
      <c r="H102" s="3"/>
      <c r="I102" s="3"/>
      <c r="J102" s="3"/>
      <c r="K102" s="3"/>
    </row>
    <row r="103" spans="6:15" s="1" customFormat="1">
      <c r="F103" s="3"/>
      <c r="G103" s="3"/>
      <c r="H103" s="2"/>
      <c r="I103" s="3"/>
      <c r="J103" s="3"/>
      <c r="K103" s="3"/>
      <c r="O103" s="73"/>
    </row>
    <row r="104" spans="6:15" s="1" customFormat="1">
      <c r="F104" s="3"/>
      <c r="G104" s="3"/>
      <c r="H104" s="3"/>
      <c r="I104" s="3"/>
      <c r="J104" s="3"/>
      <c r="K104" s="3"/>
    </row>
    <row r="105" spans="6:15" s="1" customFormat="1">
      <c r="F105" s="3"/>
      <c r="G105" s="3"/>
      <c r="H105" s="3"/>
      <c r="I105" s="3"/>
      <c r="J105" s="3"/>
      <c r="K105" s="3"/>
    </row>
    <row r="106" spans="6:15" s="1" customFormat="1" ht="23.25">
      <c r="F106" s="3"/>
      <c r="G106" s="3"/>
      <c r="H106" s="86"/>
      <c r="I106" s="3"/>
      <c r="J106" s="3"/>
      <c r="K106" s="3"/>
      <c r="M106" s="74"/>
      <c r="N106" s="74"/>
      <c r="O106" s="74"/>
    </row>
    <row r="107" spans="6:15" s="1" customFormat="1">
      <c r="F107" s="3"/>
      <c r="G107" s="3"/>
      <c r="H107" s="3"/>
      <c r="I107" s="3"/>
      <c r="J107" s="3"/>
      <c r="K107" s="3"/>
      <c r="M107" s="74"/>
      <c r="N107" s="74"/>
      <c r="O107" s="74"/>
    </row>
    <row r="108" spans="6:15" s="1" customFormat="1">
      <c r="F108" s="3"/>
      <c r="G108" s="3"/>
      <c r="H108" s="3"/>
      <c r="I108" s="3"/>
      <c r="J108" s="3"/>
      <c r="K108" s="3"/>
      <c r="M108" s="74"/>
      <c r="N108" s="74"/>
      <c r="O108" s="74"/>
    </row>
    <row r="109" spans="6:15" s="1" customFormat="1">
      <c r="F109" s="3"/>
      <c r="G109" s="3"/>
      <c r="H109" s="3"/>
      <c r="I109" s="3"/>
      <c r="J109" s="3"/>
      <c r="K109" s="3"/>
      <c r="M109" s="74"/>
      <c r="N109" s="74"/>
      <c r="O109" s="74"/>
    </row>
    <row r="110" spans="6:15" s="1" customFormat="1">
      <c r="F110" s="3"/>
      <c r="G110" s="3"/>
      <c r="H110" s="3"/>
      <c r="I110" s="3"/>
      <c r="J110" s="3"/>
      <c r="K110" s="26"/>
      <c r="M110" s="74"/>
      <c r="N110" s="74"/>
      <c r="O110" s="74"/>
    </row>
    <row r="111" spans="6:15" s="1" customFormat="1">
      <c r="F111" s="3"/>
      <c r="G111" s="3"/>
      <c r="H111" s="72"/>
      <c r="I111" s="3"/>
      <c r="J111" s="3"/>
      <c r="K111" s="3"/>
      <c r="M111" s="74"/>
      <c r="N111" s="74"/>
      <c r="O111" s="74"/>
    </row>
    <row r="112" spans="6:15">
      <c r="K112" s="26"/>
      <c r="M112" s="75"/>
      <c r="N112" s="64"/>
      <c r="O112" s="74"/>
    </row>
    <row r="113" spans="8:16">
      <c r="M113" s="64"/>
      <c r="N113" s="64"/>
      <c r="O113" s="74"/>
    </row>
    <row r="114" spans="8:16">
      <c r="M114" s="64"/>
      <c r="N114" s="64"/>
      <c r="O114" s="74"/>
    </row>
    <row r="115" spans="8:16">
      <c r="M115" s="64"/>
      <c r="N115" s="87"/>
      <c r="O115" s="74"/>
    </row>
    <row r="116" spans="8:16">
      <c r="M116" s="64"/>
      <c r="N116" s="64"/>
      <c r="O116" s="74"/>
    </row>
    <row r="117" spans="8:16">
      <c r="M117" s="64"/>
      <c r="N117" s="64"/>
      <c r="O117" s="74"/>
    </row>
    <row r="118" spans="8:16">
      <c r="M118" s="64"/>
      <c r="N118" s="64"/>
      <c r="O118" s="74"/>
    </row>
    <row r="119" spans="8:16">
      <c r="M119" s="64"/>
      <c r="N119" s="75"/>
      <c r="O119" s="74"/>
    </row>
    <row r="120" spans="8:16">
      <c r="N120" s="64"/>
      <c r="O120" s="74"/>
    </row>
    <row r="121" spans="8:16">
      <c r="H121" s="63"/>
      <c r="I121" s="61"/>
      <c r="J121" s="62"/>
      <c r="N121" s="68"/>
      <c r="O121" s="74"/>
    </row>
    <row r="122" spans="8:16">
      <c r="H122" s="63"/>
      <c r="I122" s="61"/>
      <c r="J122" s="62"/>
      <c r="O122" s="74"/>
    </row>
    <row r="123" spans="8:16">
      <c r="H123" s="62"/>
      <c r="I123" s="61"/>
      <c r="J123" s="62"/>
      <c r="O123" s="74"/>
    </row>
    <row r="124" spans="8:16">
      <c r="H124" s="62"/>
      <c r="I124" s="61"/>
      <c r="J124" s="62"/>
      <c r="O124" s="74"/>
    </row>
    <row r="125" spans="8:16">
      <c r="H125" s="62"/>
      <c r="I125" s="61"/>
      <c r="J125" s="62"/>
      <c r="O125" s="88"/>
      <c r="P125" s="64"/>
    </row>
    <row r="126" spans="8:16">
      <c r="H126" s="62"/>
      <c r="I126" s="61"/>
      <c r="J126" s="62"/>
      <c r="O126" s="74"/>
    </row>
    <row r="127" spans="8:16">
      <c r="H127" s="62"/>
      <c r="I127" s="61"/>
      <c r="J127" s="62"/>
      <c r="O127" s="74"/>
    </row>
    <row r="128" spans="8:16">
      <c r="H128" s="62"/>
      <c r="I128" s="61"/>
      <c r="J128" s="62"/>
      <c r="O128" s="74"/>
    </row>
    <row r="129" spans="9:9">
      <c r="I129" s="64"/>
    </row>
    <row r="130" spans="9:9">
      <c r="I130" s="64"/>
    </row>
    <row r="131" spans="9:9">
      <c r="I131" s="64"/>
    </row>
  </sheetData>
  <mergeCells count="4">
    <mergeCell ref="A89:G89"/>
    <mergeCell ref="A7:P7"/>
    <mergeCell ref="F9:P9"/>
    <mergeCell ref="A11:P11"/>
  </mergeCells>
  <printOptions horizontalCentered="1"/>
  <pageMargins left="0.11811023622047245" right="0.11811023622047245" top="0.55118110236220474" bottom="0.15748031496062992" header="0.31496062992125984" footer="0.31496062992125984"/>
  <pageSetup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EDO.DEL EJERC.PRESUP.A SEP.2016</vt:lpstr>
      <vt:lpstr>'EDO.DEL EJERC.PRESUP.A SEP.2016'!Área_de_impresión</vt:lpstr>
      <vt:lpstr>'EDO.DEL EJERC.PRESUP.A SEP.2016'!Títulos_a_imprimir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Angelica Velasco Espinoza</dc:creator>
  <cp:lastModifiedBy>Claudia Angelica Velasco Espinoza</cp:lastModifiedBy>
  <dcterms:created xsi:type="dcterms:W3CDTF">2016-05-20T21:31:24Z</dcterms:created>
  <dcterms:modified xsi:type="dcterms:W3CDTF">2016-12-05T19:09:13Z</dcterms:modified>
</cp:coreProperties>
</file>