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INICIAL" sheetId="1" r:id="rId1"/>
  </sheets>
  <definedNames>
    <definedName name="_xlnm.Print_Area" localSheetId="0">'INICIAL'!$A$1:$S$69</definedName>
    <definedName name="_xlnm.Print_Titles" localSheetId="0">'INICIAL'!$1:$5</definedName>
  </definedNames>
  <calcPr fullCalcOnLoad="1"/>
</workbook>
</file>

<file path=xl/sharedStrings.xml><?xml version="1.0" encoding="utf-8"?>
<sst xmlns="http://schemas.openxmlformats.org/spreadsheetml/2006/main" count="73" uniqueCount="72">
  <si>
    <t>GRUPO</t>
  </si>
  <si>
    <t>PRESUPUESTO</t>
  </si>
  <si>
    <t>EJERCIDO</t>
  </si>
  <si>
    <t>EJERCER</t>
  </si>
  <si>
    <t>PORCENTAJE</t>
  </si>
  <si>
    <t>Sueldo Base</t>
  </si>
  <si>
    <t>Prima Quinquenal por Años de Servicios Efectivos Prestados</t>
  </si>
  <si>
    <t>Prima Vacacional y Dominical</t>
  </si>
  <si>
    <t>Aguinaldo</t>
  </si>
  <si>
    <t>Cuotas IMSS</t>
  </si>
  <si>
    <t>Cuotas para la Vivienda</t>
  </si>
  <si>
    <t>Cuotas a Pensiones</t>
  </si>
  <si>
    <t>Cuotas para el Sistema de Ahorro para el Retiro (SAR)</t>
  </si>
  <si>
    <t>Cuotas para el seguro de vida del  personal</t>
  </si>
  <si>
    <t>Indemnizaciones por separación</t>
  </si>
  <si>
    <t>Ayuda para Despensa</t>
  </si>
  <si>
    <t>Ayuda para Pasajes</t>
  </si>
  <si>
    <t>Estimulo por el día del servidor público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</si>
  <si>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</si>
  <si>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</si>
  <si>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</si>
  <si>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</si>
  <si>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</si>
  <si>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Utencilios para el Servicio de Alimentacion</t>
  </si>
  <si>
    <t>Material Eléctrico y Electrónico</t>
  </si>
  <si>
    <t>Combustibles, lubricantes y aditivos p/  vehiculos terrestres, aereos, maritimos, lacustres y fluvia</t>
  </si>
  <si>
    <t>Servicio de Energía Electrica</t>
  </si>
  <si>
    <t>Servicio de Agua</t>
  </si>
  <si>
    <t>Servicio telefonico tradicional</t>
  </si>
  <si>
    <t>Servicio de telefonia celular</t>
  </si>
  <si>
    <t>Servicio de Telecomunicaciones y satelitales</t>
  </si>
  <si>
    <t>Servicios de internet</t>
  </si>
  <si>
    <t>Servicio Postal</t>
  </si>
  <si>
    <t>Arrendamiento de mobiliario y equipo de administración, educacional y recreativo</t>
  </si>
  <si>
    <t>Servicios legales, de contabilidad, auditoría y relacionados</t>
  </si>
  <si>
    <t>Servicios de diseño, arquitectura, ingenieria y actividades relacionadas</t>
  </si>
  <si>
    <t>Servicios de apoyo administrativo</t>
  </si>
  <si>
    <t>Servicio de impresion de documentos y papeleria oficial</t>
  </si>
  <si>
    <t>Seguros de bienes patrimoniales</t>
  </si>
  <si>
    <t>Mantenimiento y conservación de inmuebles p/ la prestación de servicios administrativos</t>
  </si>
  <si>
    <t>Mantenimiento y conservación de mobiliario y equipo de administración , educacional y recreativo</t>
  </si>
  <si>
    <t>Instalación, reparación y mantenimiento de mobiliario de computo y tecnologías de la información</t>
  </si>
  <si>
    <t>Mantenimiento y conservación de vehiculos terrestres, aéreos, marítimos, lacustres, y fluviales</t>
  </si>
  <si>
    <t>Servicio de limpieza y manejo de desechos</t>
  </si>
  <si>
    <t>Servicio de jardineria  y fumigación</t>
  </si>
  <si>
    <t>Difusión por radio, televisión y otros medios de mensajes, s/programas y activ. gubernamentales</t>
  </si>
  <si>
    <t>Pasajes aereos nacionales</t>
  </si>
  <si>
    <t>Pasajes Terrestres nacionales</t>
  </si>
  <si>
    <t>Viaticos en el país</t>
  </si>
  <si>
    <t>Otros servicios de traslado y hospedaje</t>
  </si>
  <si>
    <t>Gastos de Ceremonial</t>
  </si>
  <si>
    <t>Otros Impuestos y Derechos</t>
  </si>
  <si>
    <t>Penas, multas, accesorios y actualizaciones</t>
  </si>
  <si>
    <t>Gastos Menores</t>
  </si>
  <si>
    <t>Muebles de oficina y estantería</t>
  </si>
  <si>
    <t>Equipo de computo y de tecnologia de la información</t>
  </si>
  <si>
    <t>Otros mobiliarios y equipos de administración</t>
  </si>
  <si>
    <t>Vehiculos y equipo terrestre, destinados a servicios administrativos</t>
  </si>
  <si>
    <t>Sistemas de aire acondicionado, calefacción y de refrigeración</t>
  </si>
  <si>
    <t>Equipo de comunicación y telecomunicación</t>
  </si>
  <si>
    <t>Licencias informaticas e intelectuales</t>
  </si>
  <si>
    <t>Infraestructura para oficinas y edificios públicos</t>
  </si>
  <si>
    <t>PRESUPUESTO
AMPLIACIONES</t>
  </si>
  <si>
    <t>PRESUPUESTO
FINAL</t>
  </si>
  <si>
    <t xml:space="preserve">NOMBRE DE LA PARTIDA </t>
  </si>
  <si>
    <t>PARTIDA GENERICA</t>
  </si>
  <si>
    <t>PARTIDA ESPECIFICA</t>
  </si>
  <si>
    <t>AMPLIACION</t>
  </si>
  <si>
    <t>PRESUPUESTO FINAL</t>
  </si>
  <si>
    <t>PRESUPUESTO INICIAL</t>
  </si>
  <si>
    <t>RECURSO FALTANTE PARA CIERRE DE AÑO</t>
  </si>
  <si>
    <t>PRESUPUESTO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</si>
</sst>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11" fontId="37" fillId="0" borderId="0" xfId="0" applyNumberFormat="1" applyFont="1" applyAlignment="1">
      <alignment/>
    </xf>
    <xf numFmtId="0" fontId="0" fillId="0" borderId="0" xfId="0" applyAlignment="1">
      <alignment horizontal="center"/>
    </xf>
    <xf numFmtId="44" fontId="0" fillId="0" borderId="0" xfId="48" applyFont="1" applyAlignment="1">
      <alignment/>
    </xf>
    <xf numFmtId="44" fontId="38" fillId="0" borderId="0" xfId="48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8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4" fontId="38" fillId="34" borderId="10" xfId="48" applyFont="1" applyFill="1" applyBorder="1" applyAlignment="1">
      <alignment/>
    </xf>
    <xf numFmtId="44" fontId="36" fillId="34" borderId="10" xfId="48" applyFont="1" applyFill="1" applyBorder="1" applyAlignment="1">
      <alignment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4" fontId="38" fillId="33" borderId="10" xfId="48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44" fontId="39" fillId="24" borderId="10" xfId="48" applyFont="1" applyFill="1" applyBorder="1" applyAlignment="1">
      <alignment horizontal="center" vertical="center" wrapText="1"/>
    </xf>
    <xf numFmtId="44" fontId="37" fillId="0" borderId="10" xfId="48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39" fillId="24" borderId="10" xfId="48" applyFont="1" applyFill="1" applyBorder="1" applyAlignment="1">
      <alignment/>
    </xf>
    <xf numFmtId="44" fontId="24" fillId="24" borderId="10" xfId="48" applyFont="1" applyFill="1" applyBorder="1" applyAlignment="1">
      <alignment/>
    </xf>
    <xf numFmtId="44" fontId="0" fillId="0" borderId="0" xfId="48" applyFont="1" applyAlignment="1">
      <alignment/>
    </xf>
    <xf numFmtId="44" fontId="37" fillId="35" borderId="10" xfId="48" applyFont="1" applyFill="1" applyBorder="1" applyAlignment="1">
      <alignment/>
    </xf>
    <xf numFmtId="44" fontId="0" fillId="0" borderId="0" xfId="48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44" fontId="39" fillId="0" borderId="10" xfId="48" applyFont="1" applyFill="1" applyBorder="1" applyAlignment="1">
      <alignment horizontal="center" vertical="center" wrapText="1"/>
    </xf>
    <xf numFmtId="44" fontId="39" fillId="0" borderId="10" xfId="48" applyFont="1" applyFill="1" applyBorder="1" applyAlignment="1">
      <alignment/>
    </xf>
    <xf numFmtId="44" fontId="38" fillId="0" borderId="10" xfId="48" applyFont="1" applyFill="1" applyBorder="1" applyAlignment="1">
      <alignment/>
    </xf>
    <xf numFmtId="44" fontId="24" fillId="0" borderId="10" xfId="48" applyFont="1" applyFill="1" applyBorder="1" applyAlignment="1">
      <alignment/>
    </xf>
    <xf numFmtId="44" fontId="0" fillId="0" borderId="0" xfId="48" applyFont="1" applyFill="1" applyAlignment="1">
      <alignment/>
    </xf>
    <xf numFmtId="44" fontId="0" fillId="0" borderId="0" xfId="48" applyFont="1" applyFill="1" applyAlignment="1">
      <alignment/>
    </xf>
    <xf numFmtId="44" fontId="0" fillId="0" borderId="0" xfId="48" applyFont="1" applyAlignment="1">
      <alignment/>
    </xf>
    <xf numFmtId="44" fontId="0" fillId="0" borderId="11" xfId="48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8</xdr:col>
      <xdr:colOff>1285875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048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B1">
      <pane ySplit="5" topLeftCell="A6" activePane="bottomLeft" state="frozen"/>
      <selection pane="topLeft" activeCell="B1" sqref="B1"/>
      <selection pane="bottomLeft" activeCell="D12" sqref="D12"/>
    </sheetView>
  </sheetViews>
  <sheetFormatPr defaultColWidth="11.421875" defaultRowHeight="15"/>
  <cols>
    <col min="1" max="1" width="0" style="0" hidden="1" customWidth="1"/>
    <col min="2" max="2" width="10.421875" style="4" customWidth="1"/>
    <col min="3" max="3" width="10.8515625" style="4" customWidth="1"/>
    <col min="4" max="4" width="50.421875" style="0" customWidth="1"/>
    <col min="5" max="5" width="15.140625" style="5" hidden="1" customWidth="1"/>
    <col min="6" max="6" width="14.8515625" style="5" hidden="1" customWidth="1"/>
    <col min="7" max="7" width="15.140625" style="5" hidden="1" customWidth="1"/>
    <col min="8" max="8" width="0" style="0" hidden="1" customWidth="1"/>
    <col min="9" max="9" width="19.7109375" style="0" customWidth="1"/>
    <col min="10" max="11" width="17.421875" style="0" hidden="1" customWidth="1"/>
    <col min="12" max="12" width="1.8515625" style="0" hidden="1" customWidth="1"/>
    <col min="13" max="13" width="2.140625" style="0" hidden="1" customWidth="1"/>
    <col min="14" max="14" width="15.140625" style="0" hidden="1" customWidth="1"/>
    <col min="15" max="15" width="11.421875" style="0" hidden="1" customWidth="1"/>
    <col min="16" max="17" width="19.7109375" style="0" hidden="1" customWidth="1"/>
    <col min="18" max="18" width="5.00390625" style="28" hidden="1" customWidth="1"/>
    <col min="19" max="19" width="19.7109375" style="0" hidden="1" customWidth="1"/>
    <col min="20" max="20" width="17.421875" style="36" customWidth="1"/>
    <col min="21" max="21" width="21.57421875" style="0" customWidth="1"/>
  </cols>
  <sheetData>
    <row r="1" spans="1:11" ht="37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0.75" customHeight="1" hidden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5.25" customHeight="1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20" ht="24.75" customHeight="1">
      <c r="A4" s="14"/>
      <c r="B4" s="46" t="s">
        <v>71</v>
      </c>
      <c r="C4" s="46"/>
      <c r="D4" s="46"/>
      <c r="E4" s="46"/>
      <c r="F4" s="46"/>
      <c r="G4" s="46"/>
      <c r="H4" s="46"/>
      <c r="I4" s="46"/>
      <c r="J4" s="46"/>
      <c r="K4" s="47"/>
      <c r="L4" s="22"/>
      <c r="M4" s="21"/>
      <c r="P4" s="21"/>
      <c r="T4" s="37"/>
    </row>
    <row r="5" spans="1:19" ht="22.5">
      <c r="A5" s="2" t="s">
        <v>0</v>
      </c>
      <c r="B5" s="16" t="s">
        <v>65</v>
      </c>
      <c r="C5" s="16" t="s">
        <v>66</v>
      </c>
      <c r="D5" s="16" t="s">
        <v>64</v>
      </c>
      <c r="E5" s="17" t="s">
        <v>1</v>
      </c>
      <c r="F5" s="17" t="s">
        <v>2</v>
      </c>
      <c r="G5" s="17" t="s">
        <v>3</v>
      </c>
      <c r="H5" s="18" t="s">
        <v>4</v>
      </c>
      <c r="I5" s="19" t="s">
        <v>69</v>
      </c>
      <c r="J5" s="19" t="s">
        <v>62</v>
      </c>
      <c r="K5" s="19" t="s">
        <v>63</v>
      </c>
      <c r="P5" s="19" t="s">
        <v>67</v>
      </c>
      <c r="Q5" s="19" t="s">
        <v>68</v>
      </c>
      <c r="R5" s="30"/>
      <c r="S5" s="19" t="s">
        <v>70</v>
      </c>
    </row>
    <row r="6" spans="1:19" ht="15">
      <c r="A6" s="1">
        <v>1</v>
      </c>
      <c r="B6" s="7">
        <v>113</v>
      </c>
      <c r="C6" s="7">
        <v>1131</v>
      </c>
      <c r="D6" s="8" t="s">
        <v>5</v>
      </c>
      <c r="E6" s="9">
        <v>25700000</v>
      </c>
      <c r="F6" s="9">
        <v>25359351.2</v>
      </c>
      <c r="G6" s="9">
        <v>340648.800000004</v>
      </c>
      <c r="H6" s="1">
        <v>1.32548171206227</v>
      </c>
      <c r="I6" s="20">
        <v>21728922.95</v>
      </c>
      <c r="J6" s="20"/>
      <c r="K6" s="20"/>
      <c r="L6" s="28"/>
      <c r="M6" s="28"/>
      <c r="N6" s="29"/>
      <c r="O6" s="28"/>
      <c r="P6" s="20"/>
      <c r="Q6" s="20">
        <f>+I6+P6</f>
        <v>21728922.95</v>
      </c>
      <c r="R6" s="20"/>
      <c r="S6" s="20"/>
    </row>
    <row r="7" spans="1:19" ht="15">
      <c r="A7" s="1">
        <v>1</v>
      </c>
      <c r="B7" s="7">
        <v>131</v>
      </c>
      <c r="C7" s="7">
        <v>1311</v>
      </c>
      <c r="D7" s="8" t="s">
        <v>6</v>
      </c>
      <c r="E7" s="9">
        <v>185000</v>
      </c>
      <c r="F7" s="9">
        <v>160423.85</v>
      </c>
      <c r="G7" s="9">
        <v>24576.1499999999</v>
      </c>
      <c r="H7" s="1">
        <v>13.2844054054054</v>
      </c>
      <c r="I7" s="20">
        <v>180000</v>
      </c>
      <c r="J7" s="20"/>
      <c r="K7" s="20"/>
      <c r="L7" s="28"/>
      <c r="M7" s="28"/>
      <c r="N7" s="28"/>
      <c r="O7" s="28"/>
      <c r="P7" s="20"/>
      <c r="Q7" s="20">
        <f aca="true" t="shared" si="0" ref="Q7:Q19">+I7+P7</f>
        <v>180000</v>
      </c>
      <c r="R7" s="20"/>
      <c r="S7" s="20"/>
    </row>
    <row r="8" spans="1:19" ht="15">
      <c r="A8" s="1">
        <v>1</v>
      </c>
      <c r="B8" s="7">
        <v>132</v>
      </c>
      <c r="C8" s="7">
        <v>1321</v>
      </c>
      <c r="D8" s="8" t="s">
        <v>7</v>
      </c>
      <c r="E8" s="9">
        <v>380000</v>
      </c>
      <c r="F8" s="9">
        <v>345767.39</v>
      </c>
      <c r="G8" s="9">
        <v>34232.61</v>
      </c>
      <c r="H8" s="1">
        <v>9.00858157894738</v>
      </c>
      <c r="I8" s="20">
        <v>354000</v>
      </c>
      <c r="J8" s="20"/>
      <c r="K8" s="20"/>
      <c r="L8" s="28"/>
      <c r="M8" s="28"/>
      <c r="N8" s="28"/>
      <c r="O8" s="28"/>
      <c r="P8" s="20"/>
      <c r="Q8" s="20">
        <f t="shared" si="0"/>
        <v>354000</v>
      </c>
      <c r="R8" s="20"/>
      <c r="S8" s="20"/>
    </row>
    <row r="9" spans="1:19" ht="15">
      <c r="A9" s="1">
        <v>1</v>
      </c>
      <c r="B9" s="7">
        <v>132</v>
      </c>
      <c r="C9" s="7">
        <v>1322</v>
      </c>
      <c r="D9" s="8" t="s">
        <v>8</v>
      </c>
      <c r="E9" s="9">
        <v>4500000</v>
      </c>
      <c r="F9" s="9">
        <v>4271351.5</v>
      </c>
      <c r="G9" s="9">
        <v>228648.5</v>
      </c>
      <c r="H9" s="1">
        <v>5.08107777777778</v>
      </c>
      <c r="I9" s="20">
        <f>4100000-1308971.95</f>
        <v>2791028.05</v>
      </c>
      <c r="J9" s="20"/>
      <c r="K9" s="20"/>
      <c r="L9" s="28"/>
      <c r="M9" s="28"/>
      <c r="N9" s="28"/>
      <c r="O9" s="28"/>
      <c r="P9" s="20"/>
      <c r="Q9" s="26">
        <f t="shared" si="0"/>
        <v>2791028.05</v>
      </c>
      <c r="R9" s="20"/>
      <c r="S9" s="26">
        <v>1300000</v>
      </c>
    </row>
    <row r="10" spans="1:19" ht="15">
      <c r="A10" s="1">
        <v>1</v>
      </c>
      <c r="B10" s="7">
        <v>141</v>
      </c>
      <c r="C10" s="7">
        <v>1412</v>
      </c>
      <c r="D10" s="8" t="s">
        <v>9</v>
      </c>
      <c r="E10" s="9">
        <v>1510000</v>
      </c>
      <c r="F10" s="9">
        <v>1418821.83</v>
      </c>
      <c r="G10" s="9">
        <v>91178.1700000002</v>
      </c>
      <c r="H10" s="1">
        <v>6.03828940397352</v>
      </c>
      <c r="I10" s="20">
        <v>1400000</v>
      </c>
      <c r="J10" s="20"/>
      <c r="K10" s="20"/>
      <c r="L10" s="28"/>
      <c r="M10" s="28"/>
      <c r="N10" s="28"/>
      <c r="O10" s="28"/>
      <c r="P10" s="20"/>
      <c r="Q10" s="20">
        <f t="shared" si="0"/>
        <v>1400000</v>
      </c>
      <c r="R10" s="20"/>
      <c r="S10" s="20"/>
    </row>
    <row r="11" spans="1:19" ht="15">
      <c r="A11" s="1">
        <v>1</v>
      </c>
      <c r="B11" s="7">
        <v>142</v>
      </c>
      <c r="C11" s="7">
        <v>1421</v>
      </c>
      <c r="D11" s="8" t="s">
        <v>10</v>
      </c>
      <c r="E11" s="9">
        <v>830000</v>
      </c>
      <c r="F11" s="9">
        <v>758582.41</v>
      </c>
      <c r="G11" s="9">
        <v>71417.59</v>
      </c>
      <c r="H11" s="1">
        <v>8.60452891566265</v>
      </c>
      <c r="I11" s="20">
        <v>750000</v>
      </c>
      <c r="J11" s="20"/>
      <c r="K11" s="20"/>
      <c r="L11" s="28"/>
      <c r="M11" s="28"/>
      <c r="N11" s="28"/>
      <c r="O11" s="28"/>
      <c r="P11" s="20"/>
      <c r="Q11" s="20">
        <f t="shared" si="0"/>
        <v>750000</v>
      </c>
      <c r="R11" s="20"/>
      <c r="S11" s="20"/>
    </row>
    <row r="12" spans="1:19" ht="15">
      <c r="A12" s="1">
        <v>1</v>
      </c>
      <c r="B12" s="7">
        <v>143</v>
      </c>
      <c r="C12" s="7">
        <v>1431</v>
      </c>
      <c r="D12" s="8" t="s">
        <v>11</v>
      </c>
      <c r="E12" s="9">
        <v>3550000</v>
      </c>
      <c r="F12" s="9">
        <v>3413576.96</v>
      </c>
      <c r="G12" s="9">
        <v>136423.04</v>
      </c>
      <c r="H12" s="1">
        <v>3.84290253521125</v>
      </c>
      <c r="I12" s="20">
        <v>3750000</v>
      </c>
      <c r="J12" s="20"/>
      <c r="K12" s="20"/>
      <c r="L12" s="28"/>
      <c r="M12" s="28"/>
      <c r="N12" s="29">
        <f>3440000-I12</f>
        <v>-310000</v>
      </c>
      <c r="O12" s="28"/>
      <c r="P12" s="20"/>
      <c r="Q12" s="20">
        <f t="shared" si="0"/>
        <v>3750000</v>
      </c>
      <c r="R12" s="20"/>
      <c r="S12" s="20"/>
    </row>
    <row r="13" spans="1:19" ht="15">
      <c r="A13" s="1">
        <v>1</v>
      </c>
      <c r="B13" s="7">
        <v>143</v>
      </c>
      <c r="C13" s="7">
        <v>1432</v>
      </c>
      <c r="D13" s="8" t="s">
        <v>12</v>
      </c>
      <c r="E13" s="9">
        <v>550000</v>
      </c>
      <c r="F13" s="9">
        <v>502686.39</v>
      </c>
      <c r="G13" s="9">
        <v>47313.61</v>
      </c>
      <c r="H13" s="1">
        <v>8.60247454545454</v>
      </c>
      <c r="I13" s="20">
        <v>500000</v>
      </c>
      <c r="J13" s="20"/>
      <c r="K13" s="20"/>
      <c r="L13" s="28"/>
      <c r="M13" s="28"/>
      <c r="N13" s="28"/>
      <c r="O13" s="28"/>
      <c r="P13" s="20"/>
      <c r="Q13" s="20">
        <f t="shared" si="0"/>
        <v>500000</v>
      </c>
      <c r="R13" s="20"/>
      <c r="S13" s="20"/>
    </row>
    <row r="14" spans="1:19" ht="15">
      <c r="A14" s="1">
        <v>1</v>
      </c>
      <c r="B14" s="7">
        <v>144</v>
      </c>
      <c r="C14" s="7">
        <v>1441</v>
      </c>
      <c r="D14" s="8" t="s">
        <v>13</v>
      </c>
      <c r="E14" s="9">
        <v>60000</v>
      </c>
      <c r="F14" s="9">
        <v>49808.26</v>
      </c>
      <c r="G14" s="9">
        <v>10191.74</v>
      </c>
      <c r="H14" s="1">
        <v>16.9862333333333</v>
      </c>
      <c r="I14" s="20">
        <v>60000</v>
      </c>
      <c r="J14" s="20"/>
      <c r="K14" s="20"/>
      <c r="L14" s="28"/>
      <c r="M14" s="28"/>
      <c r="N14" s="28"/>
      <c r="O14" s="28"/>
      <c r="P14" s="20"/>
      <c r="Q14" s="20">
        <f t="shared" si="0"/>
        <v>60000</v>
      </c>
      <c r="R14" s="20"/>
      <c r="S14" s="20"/>
    </row>
    <row r="15" spans="1:19" ht="15" hidden="1">
      <c r="A15" s="1">
        <v>1</v>
      </c>
      <c r="B15" s="7">
        <v>1521</v>
      </c>
      <c r="C15" s="7">
        <v>1521</v>
      </c>
      <c r="D15" s="8" t="s">
        <v>14</v>
      </c>
      <c r="E15" s="9">
        <v>200000</v>
      </c>
      <c r="F15" s="9">
        <v>190179.47</v>
      </c>
      <c r="G15" s="9">
        <v>9820.53</v>
      </c>
      <c r="H15" s="1">
        <v>4.910265</v>
      </c>
      <c r="I15" s="20">
        <v>0</v>
      </c>
      <c r="J15" s="20"/>
      <c r="K15" s="20"/>
      <c r="L15" s="28"/>
      <c r="M15" s="28"/>
      <c r="N15" s="28"/>
      <c r="O15" s="28"/>
      <c r="P15" s="20"/>
      <c r="Q15" s="20">
        <f t="shared" si="0"/>
        <v>0</v>
      </c>
      <c r="R15" s="20"/>
      <c r="S15" s="20"/>
    </row>
    <row r="16" spans="1:19" ht="15">
      <c r="A16" s="1"/>
      <c r="B16" s="7">
        <v>152</v>
      </c>
      <c r="C16" s="7">
        <v>1521</v>
      </c>
      <c r="D16" s="8" t="s">
        <v>14</v>
      </c>
      <c r="E16" s="9"/>
      <c r="F16" s="9"/>
      <c r="G16" s="9"/>
      <c r="H16" s="1"/>
      <c r="I16" s="20">
        <v>100000</v>
      </c>
      <c r="J16" s="20"/>
      <c r="K16" s="20"/>
      <c r="L16" s="28"/>
      <c r="M16" s="28"/>
      <c r="N16" s="28"/>
      <c r="O16" s="28"/>
      <c r="P16" s="20"/>
      <c r="Q16" s="20">
        <f t="shared" si="0"/>
        <v>100000</v>
      </c>
      <c r="R16" s="20"/>
      <c r="S16" s="20"/>
    </row>
    <row r="17" spans="1:19" ht="15">
      <c r="A17" s="1">
        <v>1</v>
      </c>
      <c r="B17" s="7">
        <v>171</v>
      </c>
      <c r="C17" s="7">
        <v>1712</v>
      </c>
      <c r="D17" s="8" t="s">
        <v>15</v>
      </c>
      <c r="E17" s="9">
        <v>1880810</v>
      </c>
      <c r="F17" s="9">
        <v>1788971.07</v>
      </c>
      <c r="G17" s="9">
        <v>91838.93</v>
      </c>
      <c r="H17" s="1">
        <v>4.88294564575901</v>
      </c>
      <c r="I17" s="20">
        <v>1780000</v>
      </c>
      <c r="J17" s="20"/>
      <c r="K17" s="20"/>
      <c r="L17" s="28"/>
      <c r="M17" s="28"/>
      <c r="N17" s="28"/>
      <c r="O17" s="28"/>
      <c r="P17" s="20"/>
      <c r="Q17" s="20">
        <f t="shared" si="0"/>
        <v>1780000</v>
      </c>
      <c r="R17" s="20"/>
      <c r="S17" s="20"/>
    </row>
    <row r="18" spans="1:19" ht="15">
      <c r="A18" s="1">
        <v>1</v>
      </c>
      <c r="B18" s="7">
        <v>171</v>
      </c>
      <c r="C18" s="7">
        <v>1713</v>
      </c>
      <c r="D18" s="8" t="s">
        <v>16</v>
      </c>
      <c r="E18" s="9">
        <v>1246330</v>
      </c>
      <c r="F18" s="9">
        <v>1162418.8</v>
      </c>
      <c r="G18" s="9">
        <v>83911.2</v>
      </c>
      <c r="H18" s="1">
        <v>6.73266309885824</v>
      </c>
      <c r="I18" s="20">
        <v>1165000</v>
      </c>
      <c r="J18" s="20"/>
      <c r="K18" s="20"/>
      <c r="L18" s="28"/>
      <c r="M18" s="28"/>
      <c r="N18" s="28"/>
      <c r="O18" s="28"/>
      <c r="P18" s="20"/>
      <c r="Q18" s="20">
        <f t="shared" si="0"/>
        <v>1165000</v>
      </c>
      <c r="R18" s="20"/>
      <c r="S18" s="20"/>
    </row>
    <row r="19" spans="1:19" ht="15">
      <c r="A19" s="1">
        <v>1</v>
      </c>
      <c r="B19" s="7">
        <v>171</v>
      </c>
      <c r="C19" s="7">
        <v>1715</v>
      </c>
      <c r="D19" s="8" t="s">
        <v>17</v>
      </c>
      <c r="E19" s="9">
        <v>1240000</v>
      </c>
      <c r="F19" s="9">
        <v>1141719.27</v>
      </c>
      <c r="G19" s="9">
        <v>98280.73</v>
      </c>
      <c r="H19" s="1">
        <v>7.92586532258064</v>
      </c>
      <c r="I19" s="20">
        <v>50000</v>
      </c>
      <c r="J19" s="20"/>
      <c r="K19" s="20"/>
      <c r="L19" s="29"/>
      <c r="M19" s="28"/>
      <c r="N19" s="28"/>
      <c r="O19" s="28"/>
      <c r="P19" s="20"/>
      <c r="Q19" s="26">
        <f t="shared" si="0"/>
        <v>50000</v>
      </c>
      <c r="R19" s="20"/>
      <c r="S19" s="26">
        <v>950000</v>
      </c>
    </row>
    <row r="20" spans="1:21" ht="15">
      <c r="A20" s="1"/>
      <c r="B20" s="7"/>
      <c r="C20" s="7"/>
      <c r="D20" s="8"/>
      <c r="E20" s="12">
        <f>SUM(E6:E19)</f>
        <v>41832140</v>
      </c>
      <c r="F20" s="12">
        <f>SUM(F6:F19)</f>
        <v>40563658.4</v>
      </c>
      <c r="G20" s="12">
        <f>SUM(G6:G19)</f>
        <v>1268481.600000004</v>
      </c>
      <c r="H20" s="1"/>
      <c r="I20" s="23">
        <f>SUM(I6:I19)</f>
        <v>34608951</v>
      </c>
      <c r="J20" s="12">
        <f>SUM(J6:J19)</f>
        <v>0</v>
      </c>
      <c r="K20" s="12">
        <f>SUM(K6:K19)</f>
        <v>0</v>
      </c>
      <c r="L20" s="15"/>
      <c r="P20" s="23">
        <f>SUM(P6:P19)</f>
        <v>0</v>
      </c>
      <c r="Q20" s="23">
        <f>SUM(Q6:Q19)</f>
        <v>34608951</v>
      </c>
      <c r="R20" s="31"/>
      <c r="S20" s="23">
        <f>SUM(S6:S19)</f>
        <v>2250000</v>
      </c>
      <c r="U20" s="15"/>
    </row>
    <row r="21" spans="1:19" ht="15">
      <c r="A21" s="1">
        <v>2</v>
      </c>
      <c r="B21" s="7">
        <v>211</v>
      </c>
      <c r="C21" s="7">
        <v>2111</v>
      </c>
      <c r="D21" s="8" t="s">
        <v>18</v>
      </c>
      <c r="E21" s="9">
        <v>350000</v>
      </c>
      <c r="F21" s="9">
        <v>305061.634</v>
      </c>
      <c r="G21" s="9">
        <v>44938.366</v>
      </c>
      <c r="H21" s="1">
        <v>12.8395331428571</v>
      </c>
      <c r="I21" s="20">
        <f>200000+105080</f>
        <v>305080</v>
      </c>
      <c r="J21" s="9"/>
      <c r="K21" s="9"/>
      <c r="P21" s="20">
        <v>150000</v>
      </c>
      <c r="Q21" s="26">
        <f>+I21+P21</f>
        <v>455080</v>
      </c>
      <c r="R21" s="20"/>
      <c r="S21" s="26">
        <v>100000</v>
      </c>
    </row>
    <row r="22" spans="1:19" ht="15" hidden="1">
      <c r="A22" s="1">
        <v>2</v>
      </c>
      <c r="B22" s="7">
        <v>2121</v>
      </c>
      <c r="C22" s="7">
        <v>2121</v>
      </c>
      <c r="D22" s="8" t="s">
        <v>19</v>
      </c>
      <c r="E22" s="9">
        <v>5000</v>
      </c>
      <c r="F22" s="9">
        <v>0</v>
      </c>
      <c r="G22" s="9">
        <v>5000</v>
      </c>
      <c r="H22" s="1">
        <v>100</v>
      </c>
      <c r="I22" s="20"/>
      <c r="J22" s="9"/>
      <c r="K22" s="9"/>
      <c r="P22" s="20"/>
      <c r="Q22" s="20">
        <f aca="true" t="shared" si="1" ref="Q22:Q28">+I22+P22</f>
        <v>0</v>
      </c>
      <c r="R22" s="20"/>
      <c r="S22" s="20"/>
    </row>
    <row r="23" spans="1:19" ht="15">
      <c r="A23" s="1">
        <v>2</v>
      </c>
      <c r="B23" s="7">
        <v>214</v>
      </c>
      <c r="C23" s="7">
        <v>2141</v>
      </c>
      <c r="D23" s="8" t="s">
        <v>20</v>
      </c>
      <c r="E23" s="9">
        <v>200000</v>
      </c>
      <c r="F23" s="9">
        <v>200288.8116</v>
      </c>
      <c r="G23" s="9">
        <v>-288.811599999957</v>
      </c>
      <c r="H23" s="1">
        <v>-0.144405799999979</v>
      </c>
      <c r="I23" s="20">
        <v>200000</v>
      </c>
      <c r="J23" s="9"/>
      <c r="K23" s="9"/>
      <c r="P23" s="20">
        <v>50000</v>
      </c>
      <c r="Q23" s="26">
        <f t="shared" si="1"/>
        <v>250000</v>
      </c>
      <c r="R23" s="20"/>
      <c r="S23" s="26">
        <v>100000</v>
      </c>
    </row>
    <row r="24" spans="1:19" ht="15">
      <c r="A24" s="1">
        <v>2</v>
      </c>
      <c r="B24" s="7">
        <v>216</v>
      </c>
      <c r="C24" s="7">
        <v>2161</v>
      </c>
      <c r="D24" s="8" t="s">
        <v>21</v>
      </c>
      <c r="E24" s="9">
        <v>15000</v>
      </c>
      <c r="F24" s="9">
        <v>5754.57</v>
      </c>
      <c r="G24" s="9">
        <v>9245.43</v>
      </c>
      <c r="H24" s="1">
        <v>61.6362</v>
      </c>
      <c r="I24" s="20">
        <v>6000</v>
      </c>
      <c r="J24" s="9"/>
      <c r="K24" s="9"/>
      <c r="P24" s="20"/>
      <c r="Q24" s="20">
        <f t="shared" si="1"/>
        <v>6000</v>
      </c>
      <c r="R24" s="20"/>
      <c r="S24" s="20"/>
    </row>
    <row r="25" spans="1:19" ht="15">
      <c r="A25" s="1">
        <v>2</v>
      </c>
      <c r="B25" s="7">
        <v>221</v>
      </c>
      <c r="C25" s="7">
        <v>2214</v>
      </c>
      <c r="D25" s="8" t="s">
        <v>22</v>
      </c>
      <c r="E25" s="9">
        <v>100000</v>
      </c>
      <c r="F25" s="9">
        <v>112888.02</v>
      </c>
      <c r="G25" s="9">
        <v>-12888.02</v>
      </c>
      <c r="H25" s="1">
        <v>-12.88802</v>
      </c>
      <c r="I25" s="20">
        <v>100000</v>
      </c>
      <c r="J25" s="9"/>
      <c r="K25" s="9"/>
      <c r="P25" s="20">
        <v>50000</v>
      </c>
      <c r="Q25" s="20">
        <f t="shared" si="1"/>
        <v>150000</v>
      </c>
      <c r="R25" s="20"/>
      <c r="S25" s="20"/>
    </row>
    <row r="26" spans="1:19" ht="15">
      <c r="A26" s="1">
        <v>2</v>
      </c>
      <c r="B26" s="7">
        <v>223</v>
      </c>
      <c r="C26" s="7">
        <v>2231</v>
      </c>
      <c r="D26" s="8" t="s">
        <v>23</v>
      </c>
      <c r="E26" s="9">
        <v>6000</v>
      </c>
      <c r="F26" s="9">
        <v>723.5</v>
      </c>
      <c r="G26" s="9">
        <v>5276.5</v>
      </c>
      <c r="H26" s="1">
        <v>87.9416666666667</v>
      </c>
      <c r="I26" s="20">
        <v>2000</v>
      </c>
      <c r="J26" s="9"/>
      <c r="K26" s="9"/>
      <c r="P26" s="20"/>
      <c r="Q26" s="20">
        <f t="shared" si="1"/>
        <v>2000</v>
      </c>
      <c r="R26" s="20"/>
      <c r="S26" s="20"/>
    </row>
    <row r="27" spans="1:19" ht="15">
      <c r="A27" s="1">
        <v>2</v>
      </c>
      <c r="B27" s="7">
        <v>246</v>
      </c>
      <c r="C27" s="7">
        <v>2461</v>
      </c>
      <c r="D27" s="8" t="s">
        <v>24</v>
      </c>
      <c r="E27" s="9">
        <v>17000</v>
      </c>
      <c r="F27" s="9">
        <v>10204.66</v>
      </c>
      <c r="G27" s="9">
        <v>6795.34</v>
      </c>
      <c r="H27" s="1">
        <v>39.9725882352941</v>
      </c>
      <c r="I27" s="20">
        <v>13000</v>
      </c>
      <c r="J27" s="9"/>
      <c r="K27" s="9"/>
      <c r="P27" s="20"/>
      <c r="Q27" s="20">
        <f t="shared" si="1"/>
        <v>13000</v>
      </c>
      <c r="R27" s="20"/>
      <c r="S27" s="20"/>
    </row>
    <row r="28" spans="1:19" ht="15">
      <c r="A28" s="1">
        <v>2</v>
      </c>
      <c r="B28" s="7">
        <v>261</v>
      </c>
      <c r="C28" s="7">
        <v>2612</v>
      </c>
      <c r="D28" s="8" t="s">
        <v>25</v>
      </c>
      <c r="E28" s="9">
        <v>850080</v>
      </c>
      <c r="F28" s="9">
        <v>977658.57</v>
      </c>
      <c r="G28" s="9">
        <v>-127578.57</v>
      </c>
      <c r="H28" s="1">
        <v>-15.007831027668</v>
      </c>
      <c r="I28" s="20">
        <v>500000</v>
      </c>
      <c r="J28" s="9"/>
      <c r="K28" s="9"/>
      <c r="P28" s="20">
        <v>300000</v>
      </c>
      <c r="Q28" s="26">
        <f t="shared" si="1"/>
        <v>800000</v>
      </c>
      <c r="R28" s="20"/>
      <c r="S28" s="26">
        <v>1200000</v>
      </c>
    </row>
    <row r="29" spans="1:21" ht="15">
      <c r="A29" s="1"/>
      <c r="B29" s="7"/>
      <c r="C29" s="7"/>
      <c r="D29" s="8"/>
      <c r="E29" s="12">
        <f>SUM(E21:E28)</f>
        <v>1543080</v>
      </c>
      <c r="F29" s="12">
        <f>SUM(F21:F28)</f>
        <v>1612579.7656</v>
      </c>
      <c r="G29" s="12">
        <f>SUM(G21:G28)</f>
        <v>-69499.76559999997</v>
      </c>
      <c r="H29" s="1"/>
      <c r="I29" s="23">
        <f>SUM(I21:I28)</f>
        <v>1126080</v>
      </c>
      <c r="J29" s="12">
        <f>SUM(J21:J28)</f>
        <v>0</v>
      </c>
      <c r="K29" s="12">
        <f>SUM(K21:K28)</f>
        <v>0</v>
      </c>
      <c r="P29" s="23">
        <f>SUM(P21:P28)</f>
        <v>550000</v>
      </c>
      <c r="Q29" s="23">
        <f>SUM(Q21:Q28)</f>
        <v>1676080</v>
      </c>
      <c r="R29" s="31"/>
      <c r="S29" s="23">
        <f>SUM(S21:S28)</f>
        <v>1400000</v>
      </c>
      <c r="U29" s="15"/>
    </row>
    <row r="30" spans="1:19" ht="15">
      <c r="A30" s="1">
        <v>3</v>
      </c>
      <c r="B30" s="7">
        <v>311</v>
      </c>
      <c r="C30" s="7">
        <v>3111</v>
      </c>
      <c r="D30" s="8" t="s">
        <v>26</v>
      </c>
      <c r="E30" s="9">
        <v>423945.61</v>
      </c>
      <c r="F30" s="9">
        <v>404341</v>
      </c>
      <c r="G30" s="9">
        <v>19604.61</v>
      </c>
      <c r="H30" s="1">
        <v>4.62432197375507</v>
      </c>
      <c r="I30" s="20">
        <v>480000</v>
      </c>
      <c r="J30" s="9"/>
      <c r="K30" s="9"/>
      <c r="P30" s="20">
        <v>100000</v>
      </c>
      <c r="Q30" s="26">
        <f>+I30+P30</f>
        <v>580000</v>
      </c>
      <c r="R30" s="20"/>
      <c r="S30" s="26">
        <v>250000</v>
      </c>
    </row>
    <row r="31" spans="1:19" ht="15">
      <c r="A31" s="1">
        <v>3</v>
      </c>
      <c r="B31" s="7">
        <v>313</v>
      </c>
      <c r="C31" s="7">
        <v>3131</v>
      </c>
      <c r="D31" s="8" t="s">
        <v>27</v>
      </c>
      <c r="E31" s="9">
        <v>79500</v>
      </c>
      <c r="F31" s="9">
        <v>64963</v>
      </c>
      <c r="G31" s="9">
        <v>14537</v>
      </c>
      <c r="H31" s="1">
        <v>18.285534591195</v>
      </c>
      <c r="I31" s="20">
        <v>65000</v>
      </c>
      <c r="J31" s="9"/>
      <c r="K31" s="9"/>
      <c r="L31" s="15"/>
      <c r="P31" s="20"/>
      <c r="Q31" s="20">
        <f aca="true" t="shared" si="2" ref="Q31:Q57">+I31+P31</f>
        <v>65000</v>
      </c>
      <c r="R31" s="20"/>
      <c r="S31" s="20"/>
    </row>
    <row r="32" spans="1:19" ht="15">
      <c r="A32" s="1">
        <v>3</v>
      </c>
      <c r="B32" s="7">
        <v>314</v>
      </c>
      <c r="C32" s="7">
        <v>3141</v>
      </c>
      <c r="D32" s="8" t="s">
        <v>28</v>
      </c>
      <c r="E32" s="9">
        <v>150000</v>
      </c>
      <c r="F32" s="9">
        <v>113810.24</v>
      </c>
      <c r="G32" s="9">
        <v>36189.76</v>
      </c>
      <c r="H32" s="1">
        <v>24.1265066666667</v>
      </c>
      <c r="I32" s="20">
        <v>15000</v>
      </c>
      <c r="J32" s="9"/>
      <c r="K32" s="9"/>
      <c r="L32" s="15"/>
      <c r="P32" s="20">
        <v>100000</v>
      </c>
      <c r="Q32" s="20">
        <f t="shared" si="2"/>
        <v>115000</v>
      </c>
      <c r="R32" s="20"/>
      <c r="S32" s="20"/>
    </row>
    <row r="33" spans="1:19" ht="15">
      <c r="A33" s="1">
        <v>3</v>
      </c>
      <c r="B33" s="7">
        <v>315</v>
      </c>
      <c r="C33" s="7">
        <v>3151</v>
      </c>
      <c r="D33" s="8" t="s">
        <v>29</v>
      </c>
      <c r="E33" s="9">
        <v>240000</v>
      </c>
      <c r="F33" s="9">
        <v>219487</v>
      </c>
      <c r="G33" s="9">
        <v>20513</v>
      </c>
      <c r="H33" s="1">
        <v>8.54708333333333</v>
      </c>
      <c r="I33" s="20">
        <v>220000</v>
      </c>
      <c r="J33" s="9"/>
      <c r="K33" s="9"/>
      <c r="P33" s="20"/>
      <c r="Q33" s="20">
        <f t="shared" si="2"/>
        <v>220000</v>
      </c>
      <c r="R33" s="20"/>
      <c r="S33" s="20"/>
    </row>
    <row r="34" spans="1:19" ht="15" hidden="1">
      <c r="A34" s="1">
        <v>3</v>
      </c>
      <c r="B34" s="7">
        <v>3161</v>
      </c>
      <c r="C34" s="7">
        <v>3161</v>
      </c>
      <c r="D34" s="8" t="s">
        <v>30</v>
      </c>
      <c r="E34" s="9">
        <v>484839.61</v>
      </c>
      <c r="F34" s="9">
        <v>484839.61</v>
      </c>
      <c r="G34" s="9">
        <v>0</v>
      </c>
      <c r="H34" s="1">
        <v>0</v>
      </c>
      <c r="I34" s="9">
        <v>0</v>
      </c>
      <c r="J34" s="9"/>
      <c r="K34" s="9"/>
      <c r="P34" s="9"/>
      <c r="Q34" s="20">
        <f t="shared" si="2"/>
        <v>0</v>
      </c>
      <c r="R34" s="20"/>
      <c r="S34" s="20"/>
    </row>
    <row r="35" spans="1:19" ht="15">
      <c r="A35" s="1">
        <v>3</v>
      </c>
      <c r="B35" s="7">
        <v>317</v>
      </c>
      <c r="C35" s="7">
        <v>3171</v>
      </c>
      <c r="D35" s="8" t="s">
        <v>31</v>
      </c>
      <c r="E35" s="9">
        <v>144000</v>
      </c>
      <c r="F35" s="9">
        <v>131598.16</v>
      </c>
      <c r="G35" s="9">
        <v>12401.84</v>
      </c>
      <c r="H35" s="1">
        <v>8.61238888888891</v>
      </c>
      <c r="I35" s="9">
        <v>145000</v>
      </c>
      <c r="J35" s="9"/>
      <c r="K35" s="9"/>
      <c r="P35" s="9"/>
      <c r="Q35" s="20">
        <f t="shared" si="2"/>
        <v>145000</v>
      </c>
      <c r="R35" s="20"/>
      <c r="S35" s="20"/>
    </row>
    <row r="36" spans="1:19" ht="15">
      <c r="A36" s="1">
        <v>3</v>
      </c>
      <c r="B36" s="7">
        <v>318</v>
      </c>
      <c r="C36" s="7">
        <v>3181</v>
      </c>
      <c r="D36" s="8" t="s">
        <v>32</v>
      </c>
      <c r="E36" s="9">
        <v>22500</v>
      </c>
      <c r="F36" s="9">
        <v>23640.73</v>
      </c>
      <c r="G36" s="9">
        <v>-1140.73</v>
      </c>
      <c r="H36" s="1">
        <v>-5.06991111111113</v>
      </c>
      <c r="I36" s="9">
        <v>30000</v>
      </c>
      <c r="J36" s="9"/>
      <c r="K36" s="9"/>
      <c r="P36" s="9"/>
      <c r="Q36" s="20">
        <f t="shared" si="2"/>
        <v>30000</v>
      </c>
      <c r="R36" s="20"/>
      <c r="S36" s="20"/>
    </row>
    <row r="37" spans="1:19" ht="15">
      <c r="A37" s="1">
        <v>3</v>
      </c>
      <c r="B37" s="7">
        <v>323</v>
      </c>
      <c r="C37" s="7">
        <v>3231</v>
      </c>
      <c r="D37" s="8" t="s">
        <v>33</v>
      </c>
      <c r="E37" s="9">
        <v>250000</v>
      </c>
      <c r="F37" s="9">
        <v>248365.02</v>
      </c>
      <c r="G37" s="9">
        <v>1634.98000000001</v>
      </c>
      <c r="H37" s="1">
        <v>0.653992000000004</v>
      </c>
      <c r="I37" s="9">
        <v>270000</v>
      </c>
      <c r="J37" s="9"/>
      <c r="K37" s="9"/>
      <c r="P37" s="9">
        <v>160000</v>
      </c>
      <c r="Q37" s="20">
        <f t="shared" si="2"/>
        <v>430000</v>
      </c>
      <c r="R37" s="20"/>
      <c r="S37" s="20"/>
    </row>
    <row r="38" spans="1:19" ht="15">
      <c r="A38" s="1">
        <v>3</v>
      </c>
      <c r="B38" s="7">
        <v>331</v>
      </c>
      <c r="C38" s="7">
        <v>3311</v>
      </c>
      <c r="D38" s="8" t="s">
        <v>34</v>
      </c>
      <c r="E38" s="9">
        <v>958988.24</v>
      </c>
      <c r="F38" s="9">
        <v>958988.24</v>
      </c>
      <c r="G38" s="9">
        <v>0</v>
      </c>
      <c r="H38" s="1">
        <v>0</v>
      </c>
      <c r="I38" s="9">
        <v>600000</v>
      </c>
      <c r="J38" s="9"/>
      <c r="K38" s="9"/>
      <c r="P38" s="9">
        <v>200000</v>
      </c>
      <c r="Q38" s="26">
        <f t="shared" si="2"/>
        <v>800000</v>
      </c>
      <c r="R38" s="20"/>
      <c r="S38" s="26">
        <v>600000</v>
      </c>
    </row>
    <row r="39" spans="1:19" ht="15" hidden="1">
      <c r="A39" s="1">
        <v>3</v>
      </c>
      <c r="B39" s="7">
        <v>3321</v>
      </c>
      <c r="C39" s="7">
        <v>3321</v>
      </c>
      <c r="D39" s="8" t="s">
        <v>35</v>
      </c>
      <c r="E39" s="9">
        <v>506770.02</v>
      </c>
      <c r="F39" s="9">
        <v>506770.02</v>
      </c>
      <c r="G39" s="9">
        <v>0</v>
      </c>
      <c r="H39" s="1">
        <v>0</v>
      </c>
      <c r="I39" s="9">
        <v>0</v>
      </c>
      <c r="J39" s="9"/>
      <c r="K39" s="9"/>
      <c r="P39" s="9"/>
      <c r="Q39" s="20">
        <f t="shared" si="2"/>
        <v>0</v>
      </c>
      <c r="R39" s="20"/>
      <c r="S39" s="20"/>
    </row>
    <row r="40" spans="1:19" ht="15" hidden="1">
      <c r="A40" s="1">
        <v>3</v>
      </c>
      <c r="B40" s="7">
        <v>3361</v>
      </c>
      <c r="C40" s="7">
        <v>3361</v>
      </c>
      <c r="D40" s="8" t="s">
        <v>36</v>
      </c>
      <c r="E40" s="9">
        <v>160000</v>
      </c>
      <c r="F40" s="9">
        <v>160000</v>
      </c>
      <c r="G40" s="9">
        <v>0</v>
      </c>
      <c r="H40" s="1">
        <v>0</v>
      </c>
      <c r="I40" s="9">
        <v>0</v>
      </c>
      <c r="J40" s="9"/>
      <c r="K40" s="9"/>
      <c r="P40" s="9"/>
      <c r="Q40" s="20">
        <f t="shared" si="2"/>
        <v>0</v>
      </c>
      <c r="R40" s="20"/>
      <c r="S40" s="20"/>
    </row>
    <row r="41" spans="1:19" ht="15">
      <c r="A41" s="1">
        <v>3</v>
      </c>
      <c r="B41" s="7">
        <v>336</v>
      </c>
      <c r="C41" s="7">
        <v>3362</v>
      </c>
      <c r="D41" s="8" t="s">
        <v>37</v>
      </c>
      <c r="E41" s="9">
        <v>27500</v>
      </c>
      <c r="F41" s="9">
        <v>25910</v>
      </c>
      <c r="G41" s="9">
        <v>1590</v>
      </c>
      <c r="H41" s="1">
        <v>5.78181818181818</v>
      </c>
      <c r="I41" s="9">
        <v>26000</v>
      </c>
      <c r="J41" s="9"/>
      <c r="K41" s="9"/>
      <c r="P41" s="9"/>
      <c r="Q41" s="20">
        <f t="shared" si="2"/>
        <v>26000</v>
      </c>
      <c r="R41" s="20"/>
      <c r="S41" s="20"/>
    </row>
    <row r="42" spans="1:19" ht="15">
      <c r="A42" s="1">
        <v>3</v>
      </c>
      <c r="B42" s="7">
        <v>345</v>
      </c>
      <c r="C42" s="7">
        <v>3451</v>
      </c>
      <c r="D42" s="8" t="s">
        <v>38</v>
      </c>
      <c r="E42" s="9">
        <v>500000</v>
      </c>
      <c r="F42" s="9">
        <v>407387.62</v>
      </c>
      <c r="G42" s="9">
        <v>92612.38</v>
      </c>
      <c r="H42" s="1">
        <v>18.522476</v>
      </c>
      <c r="I42" s="20">
        <v>550000</v>
      </c>
      <c r="J42" s="9"/>
      <c r="K42" s="9"/>
      <c r="P42" s="20">
        <v>250000</v>
      </c>
      <c r="Q42" s="20">
        <f t="shared" si="2"/>
        <v>800000</v>
      </c>
      <c r="R42" s="20"/>
      <c r="S42" s="20"/>
    </row>
    <row r="43" spans="1:19" ht="15">
      <c r="A43" s="1">
        <v>3</v>
      </c>
      <c r="B43" s="7">
        <v>351</v>
      </c>
      <c r="C43" s="7">
        <v>3511</v>
      </c>
      <c r="D43" s="8" t="s">
        <v>39</v>
      </c>
      <c r="E43" s="9">
        <v>900000</v>
      </c>
      <c r="F43" s="9">
        <v>478257.4164</v>
      </c>
      <c r="G43" s="9">
        <v>421742.5836</v>
      </c>
      <c r="H43" s="1">
        <v>46.8602870666667</v>
      </c>
      <c r="I43" s="20">
        <v>350000</v>
      </c>
      <c r="J43" s="9"/>
      <c r="K43" s="9"/>
      <c r="P43" s="20">
        <v>300000</v>
      </c>
      <c r="Q43" s="26">
        <f t="shared" si="2"/>
        <v>650000</v>
      </c>
      <c r="R43" s="20"/>
      <c r="S43" s="26">
        <v>600000</v>
      </c>
    </row>
    <row r="44" spans="1:19" ht="15">
      <c r="A44" s="1">
        <v>3</v>
      </c>
      <c r="B44" s="7">
        <v>352</v>
      </c>
      <c r="C44" s="7">
        <v>3521</v>
      </c>
      <c r="D44" s="8" t="s">
        <v>40</v>
      </c>
      <c r="E44" s="9">
        <v>20000</v>
      </c>
      <c r="F44" s="9">
        <v>22088.65</v>
      </c>
      <c r="G44" s="9">
        <v>-2088.65</v>
      </c>
      <c r="H44" s="1">
        <v>-10.44325</v>
      </c>
      <c r="I44" s="9">
        <v>25000</v>
      </c>
      <c r="J44" s="9"/>
      <c r="K44" s="9"/>
      <c r="P44" s="9"/>
      <c r="Q44" s="20">
        <f t="shared" si="2"/>
        <v>25000</v>
      </c>
      <c r="R44" s="20"/>
      <c r="S44" s="20"/>
    </row>
    <row r="45" spans="1:19" ht="15">
      <c r="A45" s="1">
        <v>3</v>
      </c>
      <c r="B45" s="7">
        <v>353</v>
      </c>
      <c r="C45" s="7">
        <v>3531</v>
      </c>
      <c r="D45" s="8" t="s">
        <v>41</v>
      </c>
      <c r="E45" s="9">
        <v>250000</v>
      </c>
      <c r="F45" s="9">
        <v>112903.89</v>
      </c>
      <c r="G45" s="9">
        <v>137096.11</v>
      </c>
      <c r="H45" s="1">
        <v>54.838444</v>
      </c>
      <c r="I45" s="9">
        <v>50000</v>
      </c>
      <c r="J45" s="9"/>
      <c r="K45" s="9"/>
      <c r="P45" s="9">
        <v>100000</v>
      </c>
      <c r="Q45" s="20">
        <f t="shared" si="2"/>
        <v>150000</v>
      </c>
      <c r="R45" s="20"/>
      <c r="S45" s="20"/>
    </row>
    <row r="46" spans="1:19" ht="15">
      <c r="A46" s="1">
        <v>3</v>
      </c>
      <c r="B46" s="7">
        <v>355</v>
      </c>
      <c r="C46" s="7">
        <v>3551</v>
      </c>
      <c r="D46" s="8" t="s">
        <v>42</v>
      </c>
      <c r="E46" s="9">
        <v>527810.61</v>
      </c>
      <c r="F46" s="9">
        <v>519165.3132</v>
      </c>
      <c r="G46" s="9">
        <v>8645.29679999989</v>
      </c>
      <c r="H46" s="1">
        <v>1.63795434123613</v>
      </c>
      <c r="I46" s="20">
        <v>350000</v>
      </c>
      <c r="J46" s="9"/>
      <c r="K46" s="9"/>
      <c r="P46" s="20">
        <v>150000</v>
      </c>
      <c r="Q46" s="26">
        <f t="shared" si="2"/>
        <v>500000</v>
      </c>
      <c r="R46" s="20"/>
      <c r="S46" s="26">
        <v>350000</v>
      </c>
    </row>
    <row r="47" spans="1:19" ht="15">
      <c r="A47" s="1">
        <v>3</v>
      </c>
      <c r="B47" s="7">
        <v>358</v>
      </c>
      <c r="C47" s="7">
        <v>3581</v>
      </c>
      <c r="D47" s="8" t="s">
        <v>43</v>
      </c>
      <c r="E47" s="9">
        <v>501074.05</v>
      </c>
      <c r="F47" s="9">
        <v>310588.25</v>
      </c>
      <c r="G47" s="9">
        <v>190485.8</v>
      </c>
      <c r="H47" s="1">
        <v>38.0154989067983</v>
      </c>
      <c r="I47" s="20">
        <v>50000</v>
      </c>
      <c r="J47" s="9"/>
      <c r="K47" s="9"/>
      <c r="P47" s="20">
        <v>150000</v>
      </c>
      <c r="Q47" s="26">
        <f t="shared" si="2"/>
        <v>200000</v>
      </c>
      <c r="R47" s="20"/>
      <c r="S47" s="26">
        <v>350000</v>
      </c>
    </row>
    <row r="48" spans="1:19" ht="15">
      <c r="A48" s="1">
        <v>3</v>
      </c>
      <c r="B48" s="7">
        <v>359</v>
      </c>
      <c r="C48" s="7">
        <v>3591</v>
      </c>
      <c r="D48" s="8" t="s">
        <v>44</v>
      </c>
      <c r="E48" s="9">
        <v>37000</v>
      </c>
      <c r="F48" s="9">
        <v>37646.33</v>
      </c>
      <c r="G48" s="9">
        <v>-646.329999999994</v>
      </c>
      <c r="H48" s="1">
        <v>-1.74683783783782</v>
      </c>
      <c r="I48" s="9">
        <v>40000</v>
      </c>
      <c r="J48" s="9"/>
      <c r="K48" s="9"/>
      <c r="P48" s="9"/>
      <c r="Q48" s="20">
        <f t="shared" si="2"/>
        <v>40000</v>
      </c>
      <c r="R48" s="20"/>
      <c r="S48" s="20"/>
    </row>
    <row r="49" spans="1:19" ht="15">
      <c r="A49" s="1">
        <v>3</v>
      </c>
      <c r="B49" s="7">
        <v>361</v>
      </c>
      <c r="C49" s="7">
        <v>3611</v>
      </c>
      <c r="D49" s="8" t="s">
        <v>45</v>
      </c>
      <c r="E49" s="9">
        <v>883582.3</v>
      </c>
      <c r="F49" s="9">
        <v>826676.08</v>
      </c>
      <c r="G49" s="9">
        <v>56906.22</v>
      </c>
      <c r="H49" s="1">
        <v>6.44039836470241</v>
      </c>
      <c r="I49" s="20">
        <f>100000+261476</f>
        <v>361476</v>
      </c>
      <c r="J49" s="9"/>
      <c r="K49" s="9"/>
      <c r="P49" s="20">
        <v>50000</v>
      </c>
      <c r="Q49" s="26">
        <f t="shared" si="2"/>
        <v>411476</v>
      </c>
      <c r="R49" s="20"/>
      <c r="S49" s="26">
        <v>700000</v>
      </c>
    </row>
    <row r="50" spans="1:19" ht="15">
      <c r="A50" s="1">
        <v>3</v>
      </c>
      <c r="B50" s="7">
        <v>371</v>
      </c>
      <c r="C50" s="7">
        <v>3711</v>
      </c>
      <c r="D50" s="8" t="s">
        <v>46</v>
      </c>
      <c r="E50" s="9">
        <v>153500</v>
      </c>
      <c r="F50" s="9">
        <v>144451.1</v>
      </c>
      <c r="G50" s="9">
        <v>9048.90000000002</v>
      </c>
      <c r="H50" s="1">
        <v>5.89504885993487</v>
      </c>
      <c r="I50" s="9">
        <v>60000</v>
      </c>
      <c r="J50" s="9"/>
      <c r="K50" s="9"/>
      <c r="P50" s="9">
        <v>100000</v>
      </c>
      <c r="Q50" s="20">
        <f t="shared" si="2"/>
        <v>160000</v>
      </c>
      <c r="R50" s="20"/>
      <c r="S50" s="20"/>
    </row>
    <row r="51" spans="1:19" ht="15">
      <c r="A51" s="1">
        <v>3</v>
      </c>
      <c r="B51" s="7">
        <v>372</v>
      </c>
      <c r="C51" s="7">
        <v>3721</v>
      </c>
      <c r="D51" s="8" t="s">
        <v>47</v>
      </c>
      <c r="E51" s="9">
        <v>24000</v>
      </c>
      <c r="F51" s="9">
        <v>25161.47</v>
      </c>
      <c r="G51" s="9">
        <v>-1161.47</v>
      </c>
      <c r="H51" s="1">
        <v>-4.83945833333334</v>
      </c>
      <c r="I51" s="9">
        <v>28000</v>
      </c>
      <c r="J51" s="9"/>
      <c r="K51" s="9"/>
      <c r="P51" s="9"/>
      <c r="Q51" s="20">
        <f t="shared" si="2"/>
        <v>28000</v>
      </c>
      <c r="R51" s="20"/>
      <c r="S51" s="20"/>
    </row>
    <row r="52" spans="1:19" ht="15">
      <c r="A52" s="1">
        <v>3</v>
      </c>
      <c r="B52" s="7">
        <v>375</v>
      </c>
      <c r="C52" s="7">
        <v>3751</v>
      </c>
      <c r="D52" s="8" t="s">
        <v>48</v>
      </c>
      <c r="E52" s="9">
        <v>500000</v>
      </c>
      <c r="F52" s="9">
        <v>551761.11</v>
      </c>
      <c r="G52" s="9">
        <v>-51761.11</v>
      </c>
      <c r="H52" s="1">
        <v>-10.352222</v>
      </c>
      <c r="I52" s="20">
        <v>100000</v>
      </c>
      <c r="J52" s="9"/>
      <c r="K52" s="9"/>
      <c r="P52" s="20">
        <v>200000</v>
      </c>
      <c r="Q52" s="26">
        <f t="shared" si="2"/>
        <v>300000</v>
      </c>
      <c r="R52" s="20"/>
      <c r="S52" s="26">
        <v>250000</v>
      </c>
    </row>
    <row r="53" spans="1:19" ht="15">
      <c r="A53" s="1">
        <v>3</v>
      </c>
      <c r="B53" s="7">
        <v>379</v>
      </c>
      <c r="C53" s="7">
        <v>3791</v>
      </c>
      <c r="D53" s="8" t="s">
        <v>49</v>
      </c>
      <c r="E53" s="9">
        <v>15000</v>
      </c>
      <c r="F53" s="9">
        <v>12293.56</v>
      </c>
      <c r="G53" s="9">
        <v>2706.44</v>
      </c>
      <c r="H53" s="1">
        <v>18.0429333333333</v>
      </c>
      <c r="I53" s="9">
        <v>15000</v>
      </c>
      <c r="J53" s="9"/>
      <c r="K53" s="9"/>
      <c r="P53" s="9"/>
      <c r="Q53" s="20">
        <f t="shared" si="2"/>
        <v>15000</v>
      </c>
      <c r="R53" s="20"/>
      <c r="S53" s="20"/>
    </row>
    <row r="54" spans="1:19" ht="15">
      <c r="A54" s="1">
        <v>3</v>
      </c>
      <c r="B54" s="7">
        <v>381</v>
      </c>
      <c r="C54" s="7">
        <v>3811</v>
      </c>
      <c r="D54" s="8" t="s">
        <v>50</v>
      </c>
      <c r="E54" s="9">
        <v>72000</v>
      </c>
      <c r="F54" s="9">
        <v>72000.01</v>
      </c>
      <c r="G54" s="9">
        <v>-0.00999999999476131</v>
      </c>
      <c r="H54" s="3">
        <v>-1.38888888816129E-05</v>
      </c>
      <c r="I54" s="9">
        <v>75000</v>
      </c>
      <c r="J54" s="9"/>
      <c r="K54" s="9"/>
      <c r="P54" s="9"/>
      <c r="Q54" s="20">
        <f t="shared" si="2"/>
        <v>75000</v>
      </c>
      <c r="R54" s="20"/>
      <c r="S54" s="20"/>
    </row>
    <row r="55" spans="1:19" ht="15">
      <c r="A55" s="1">
        <v>3</v>
      </c>
      <c r="B55" s="7">
        <v>392</v>
      </c>
      <c r="C55" s="7">
        <v>3921</v>
      </c>
      <c r="D55" s="8" t="s">
        <v>51</v>
      </c>
      <c r="E55" s="9">
        <v>145000</v>
      </c>
      <c r="F55" s="9">
        <v>99357</v>
      </c>
      <c r="G55" s="9">
        <v>45643</v>
      </c>
      <c r="H55" s="1">
        <v>31.4779310344828</v>
      </c>
      <c r="I55" s="9">
        <v>10000</v>
      </c>
      <c r="J55" s="9"/>
      <c r="K55" s="9"/>
      <c r="P55" s="9">
        <v>100000</v>
      </c>
      <c r="Q55" s="20">
        <f t="shared" si="2"/>
        <v>110000</v>
      </c>
      <c r="R55" s="20"/>
      <c r="S55" s="20"/>
    </row>
    <row r="56" spans="1:19" ht="15">
      <c r="A56" s="1">
        <v>3</v>
      </c>
      <c r="B56" s="7">
        <v>395</v>
      </c>
      <c r="C56" s="7">
        <v>3951</v>
      </c>
      <c r="D56" s="8" t="s">
        <v>52</v>
      </c>
      <c r="E56" s="9">
        <v>1000</v>
      </c>
      <c r="F56" s="9">
        <v>0</v>
      </c>
      <c r="G56" s="9">
        <v>1000</v>
      </c>
      <c r="H56" s="1">
        <v>100</v>
      </c>
      <c r="I56" s="9">
        <v>1000</v>
      </c>
      <c r="J56" s="9"/>
      <c r="K56" s="9"/>
      <c r="P56" s="9"/>
      <c r="Q56" s="20">
        <f t="shared" si="2"/>
        <v>1000</v>
      </c>
      <c r="R56" s="20"/>
      <c r="S56" s="20"/>
    </row>
    <row r="57" spans="1:19" ht="15">
      <c r="A57" s="1">
        <v>3</v>
      </c>
      <c r="B57" s="7">
        <v>399</v>
      </c>
      <c r="C57" s="7">
        <v>3993</v>
      </c>
      <c r="D57" s="8" t="s">
        <v>53</v>
      </c>
      <c r="E57" s="9">
        <v>1000</v>
      </c>
      <c r="F57" s="9">
        <v>0</v>
      </c>
      <c r="G57" s="9">
        <v>1000</v>
      </c>
      <c r="H57" s="1">
        <v>100</v>
      </c>
      <c r="I57" s="9">
        <v>1000</v>
      </c>
      <c r="J57" s="9"/>
      <c r="K57" s="9"/>
      <c r="P57" s="9"/>
      <c r="Q57" s="20">
        <f t="shared" si="2"/>
        <v>1000</v>
      </c>
      <c r="R57" s="20"/>
      <c r="S57" s="20"/>
    </row>
    <row r="58" spans="1:21" ht="12" customHeight="1">
      <c r="A58" s="1"/>
      <c r="B58" s="7"/>
      <c r="C58" s="7"/>
      <c r="D58" s="8"/>
      <c r="E58" s="12">
        <f>SUM(E30:E57)</f>
        <v>7979010.44</v>
      </c>
      <c r="F58" s="12">
        <f>SUM(F30:F57)</f>
        <v>6962450.819599999</v>
      </c>
      <c r="G58" s="12">
        <f>SUM(G30:G57)</f>
        <v>1016559.6204</v>
      </c>
      <c r="H58" s="1"/>
      <c r="I58" s="23">
        <f>SUM(I30:I57)</f>
        <v>3917476</v>
      </c>
      <c r="J58" s="12">
        <f>SUM(J30:J57)</f>
        <v>0</v>
      </c>
      <c r="K58" s="12">
        <f>SUM(K30:K57)</f>
        <v>0</v>
      </c>
      <c r="L58" s="15"/>
      <c r="M58" s="15"/>
      <c r="N58" s="15"/>
      <c r="P58" s="23">
        <f>SUM(P30:P57)</f>
        <v>1960000</v>
      </c>
      <c r="Q58" s="23">
        <f>SUM(Q30:Q57)</f>
        <v>5877476</v>
      </c>
      <c r="R58" s="31"/>
      <c r="S58" s="23">
        <f>SUM(S30:S57)</f>
        <v>3100000</v>
      </c>
      <c r="U58" s="15"/>
    </row>
    <row r="59" spans="1:19" ht="15">
      <c r="A59" s="1">
        <v>5</v>
      </c>
      <c r="B59" s="7">
        <v>511</v>
      </c>
      <c r="C59" s="7">
        <v>5111</v>
      </c>
      <c r="D59" s="8" t="s">
        <v>54</v>
      </c>
      <c r="E59" s="9">
        <v>100000</v>
      </c>
      <c r="F59" s="9">
        <v>95804.44</v>
      </c>
      <c r="G59" s="9">
        <v>4195.56</v>
      </c>
      <c r="H59" s="1">
        <v>4.19556</v>
      </c>
      <c r="I59" s="9">
        <v>250000</v>
      </c>
      <c r="J59" s="9"/>
      <c r="K59" s="9"/>
      <c r="N59" s="15"/>
      <c r="P59" s="9">
        <v>50000</v>
      </c>
      <c r="Q59" s="9">
        <f>+I59+P59</f>
        <v>300000</v>
      </c>
      <c r="R59" s="20"/>
      <c r="S59" s="9"/>
    </row>
    <row r="60" spans="1:19" ht="15">
      <c r="A60" s="1">
        <v>5</v>
      </c>
      <c r="B60" s="7">
        <v>515</v>
      </c>
      <c r="C60" s="7">
        <v>5151</v>
      </c>
      <c r="D60" s="8" t="s">
        <v>55</v>
      </c>
      <c r="E60" s="9">
        <v>146000</v>
      </c>
      <c r="F60" s="9">
        <v>123129.37</v>
      </c>
      <c r="G60" s="9">
        <v>22870.63</v>
      </c>
      <c r="H60" s="1">
        <v>15.6648150684931</v>
      </c>
      <c r="I60" s="9">
        <v>202078</v>
      </c>
      <c r="J60" s="9"/>
      <c r="K60" s="9"/>
      <c r="M60" s="15"/>
      <c r="N60" s="25"/>
      <c r="P60" s="9">
        <v>50000</v>
      </c>
      <c r="Q60" s="9">
        <f aca="true" t="shared" si="3" ref="Q60:Q65">+I60+P60</f>
        <v>252078</v>
      </c>
      <c r="R60" s="20"/>
      <c r="S60" s="9"/>
    </row>
    <row r="61" spans="1:19" ht="15" hidden="1">
      <c r="A61" s="1">
        <v>5</v>
      </c>
      <c r="B61" s="7">
        <v>519</v>
      </c>
      <c r="C61" s="7">
        <v>5191</v>
      </c>
      <c r="D61" s="8" t="s">
        <v>56</v>
      </c>
      <c r="E61" s="9">
        <v>55628.96</v>
      </c>
      <c r="F61" s="9">
        <v>55628.96</v>
      </c>
      <c r="G61" s="9">
        <v>0</v>
      </c>
      <c r="H61" s="1">
        <v>0</v>
      </c>
      <c r="I61" s="9">
        <v>0</v>
      </c>
      <c r="J61" s="9"/>
      <c r="K61" s="9"/>
      <c r="N61" s="15"/>
      <c r="P61" s="9"/>
      <c r="Q61" s="9">
        <f t="shared" si="3"/>
        <v>0</v>
      </c>
      <c r="R61" s="20"/>
      <c r="S61" s="9"/>
    </row>
    <row r="62" spans="1:19" ht="15" hidden="1">
      <c r="A62" s="1">
        <v>5</v>
      </c>
      <c r="B62" s="7">
        <v>541</v>
      </c>
      <c r="C62" s="7">
        <v>5412</v>
      </c>
      <c r="D62" s="8" t="s">
        <v>57</v>
      </c>
      <c r="E62" s="9">
        <v>420000.01</v>
      </c>
      <c r="F62" s="9">
        <v>397893</v>
      </c>
      <c r="G62" s="9">
        <v>22107.01</v>
      </c>
      <c r="H62" s="1">
        <v>5.26357368420063</v>
      </c>
      <c r="I62" s="9">
        <v>0</v>
      </c>
      <c r="J62" s="9"/>
      <c r="K62" s="9"/>
      <c r="L62" s="15"/>
      <c r="P62" s="9"/>
      <c r="Q62" s="9">
        <f t="shared" si="3"/>
        <v>0</v>
      </c>
      <c r="R62" s="20"/>
      <c r="S62" s="9"/>
    </row>
    <row r="63" spans="1:19" ht="15">
      <c r="A63" s="1">
        <v>5</v>
      </c>
      <c r="B63" s="7">
        <v>564</v>
      </c>
      <c r="C63" s="7">
        <v>5641</v>
      </c>
      <c r="D63" s="8" t="s">
        <v>58</v>
      </c>
      <c r="E63" s="9">
        <v>25000</v>
      </c>
      <c r="F63" s="9">
        <v>11484</v>
      </c>
      <c r="G63" s="9">
        <v>13516</v>
      </c>
      <c r="H63" s="1">
        <v>54.064</v>
      </c>
      <c r="I63" s="9">
        <v>100000</v>
      </c>
      <c r="J63" s="9"/>
      <c r="K63" s="9"/>
      <c r="P63" s="9"/>
      <c r="Q63" s="9">
        <f t="shared" si="3"/>
        <v>100000</v>
      </c>
      <c r="R63" s="20"/>
      <c r="S63" s="9"/>
    </row>
    <row r="64" spans="1:19" ht="15" hidden="1">
      <c r="A64" s="1">
        <v>5</v>
      </c>
      <c r="B64" s="7">
        <v>565</v>
      </c>
      <c r="C64" s="7">
        <v>5651</v>
      </c>
      <c r="D64" s="8" t="s">
        <v>59</v>
      </c>
      <c r="E64" s="9">
        <v>0</v>
      </c>
      <c r="F64" s="9">
        <v>0</v>
      </c>
      <c r="G64" s="9">
        <v>0</v>
      </c>
      <c r="H64" s="1">
        <v>0</v>
      </c>
      <c r="I64" s="9">
        <v>0</v>
      </c>
      <c r="J64" s="9"/>
      <c r="K64" s="9"/>
      <c r="P64" s="9"/>
      <c r="Q64" s="9">
        <f t="shared" si="3"/>
        <v>0</v>
      </c>
      <c r="R64" s="20"/>
      <c r="S64" s="9"/>
    </row>
    <row r="65" spans="1:19" ht="15">
      <c r="A65" s="1">
        <v>5</v>
      </c>
      <c r="B65" s="7">
        <v>597</v>
      </c>
      <c r="C65" s="7">
        <v>5971</v>
      </c>
      <c r="D65" s="8" t="s">
        <v>60</v>
      </c>
      <c r="E65" s="9">
        <v>144000</v>
      </c>
      <c r="F65" s="9">
        <v>139896</v>
      </c>
      <c r="G65" s="9">
        <v>4104</v>
      </c>
      <c r="H65" s="1">
        <v>2.85</v>
      </c>
      <c r="I65" s="9">
        <v>160000</v>
      </c>
      <c r="J65" s="9"/>
      <c r="K65" s="9"/>
      <c r="P65" s="9">
        <v>42443.05</v>
      </c>
      <c r="Q65" s="9">
        <f t="shared" si="3"/>
        <v>202443.05</v>
      </c>
      <c r="R65" s="20"/>
      <c r="S65" s="9"/>
    </row>
    <row r="66" spans="1:21" ht="12" customHeight="1">
      <c r="A66" s="1"/>
      <c r="B66" s="41"/>
      <c r="C66" s="42"/>
      <c r="D66" s="43"/>
      <c r="E66" s="12">
        <f aca="true" t="shared" si="4" ref="E66:K66">SUM(E59:E65)</f>
        <v>890628.97</v>
      </c>
      <c r="F66" s="12">
        <f t="shared" si="4"/>
        <v>823835.77</v>
      </c>
      <c r="G66" s="12">
        <f t="shared" si="4"/>
        <v>66793.2</v>
      </c>
      <c r="H66" s="6">
        <f t="shared" si="4"/>
        <v>82.03794875269372</v>
      </c>
      <c r="I66" s="23">
        <f t="shared" si="4"/>
        <v>712078</v>
      </c>
      <c r="J66" s="12">
        <f t="shared" si="4"/>
        <v>0</v>
      </c>
      <c r="K66" s="12">
        <f t="shared" si="4"/>
        <v>0</v>
      </c>
      <c r="P66" s="23">
        <f>SUM(P59:P65)</f>
        <v>142443.05</v>
      </c>
      <c r="Q66" s="23">
        <f>SUM(Q59:Q65)</f>
        <v>854521.05</v>
      </c>
      <c r="R66" s="31"/>
      <c r="S66" s="23">
        <f>SUM(S59:S65)</f>
        <v>0</v>
      </c>
      <c r="U66" s="15"/>
    </row>
    <row r="67" spans="1:19" ht="15" hidden="1">
      <c r="A67" s="1">
        <v>6</v>
      </c>
      <c r="B67" s="7">
        <v>6223</v>
      </c>
      <c r="C67" s="7">
        <v>6223</v>
      </c>
      <c r="D67" s="8" t="s">
        <v>61</v>
      </c>
      <c r="E67" s="9">
        <v>221138.45</v>
      </c>
      <c r="F67" s="9">
        <v>178649.09</v>
      </c>
      <c r="G67" s="9">
        <v>42489.36</v>
      </c>
      <c r="H67" s="1">
        <v>19.2139177967468</v>
      </c>
      <c r="I67" s="9">
        <v>0</v>
      </c>
      <c r="J67" s="9"/>
      <c r="K67" s="9"/>
      <c r="P67" s="9">
        <v>0</v>
      </c>
      <c r="Q67" s="9">
        <v>0</v>
      </c>
      <c r="R67" s="20"/>
      <c r="S67" s="9"/>
    </row>
    <row r="68" spans="2:19" ht="15" hidden="1">
      <c r="B68" s="10"/>
      <c r="C68" s="10"/>
      <c r="D68" s="11"/>
      <c r="E68" s="12">
        <f>SUM(E67)</f>
        <v>221138.45</v>
      </c>
      <c r="F68" s="12">
        <f>SUM(F67)</f>
        <v>178649.09</v>
      </c>
      <c r="G68" s="12">
        <f>SUM(G67)</f>
        <v>42489.36</v>
      </c>
      <c r="I68" s="12">
        <f>SUM(I67)</f>
        <v>0</v>
      </c>
      <c r="J68" s="12">
        <f>SUM(J67)</f>
        <v>0</v>
      </c>
      <c r="K68" s="12">
        <f>SUM(K67)</f>
        <v>0</v>
      </c>
      <c r="P68" s="12">
        <f>SUM(P67)</f>
        <v>0</v>
      </c>
      <c r="Q68" s="12">
        <f>SUM(Q67)</f>
        <v>0</v>
      </c>
      <c r="R68" s="32"/>
      <c r="S68" s="12"/>
    </row>
    <row r="69" spans="2:19" ht="15">
      <c r="B69" s="38"/>
      <c r="C69" s="39"/>
      <c r="D69" s="40"/>
      <c r="E69" s="13">
        <f>+E68+E66+E58+E29+E20</f>
        <v>52465997.86</v>
      </c>
      <c r="F69" s="13">
        <f>+F68+F66+F58+F29+F20</f>
        <v>50141173.8452</v>
      </c>
      <c r="G69" s="13">
        <f>+G68+G66+G58+G29+G20</f>
        <v>2324824.0148000037</v>
      </c>
      <c r="I69" s="24">
        <f>+I66+I58+I29+I20</f>
        <v>40364585</v>
      </c>
      <c r="J69" s="13">
        <f>+J68+J66+J58+J29+J20</f>
        <v>0</v>
      </c>
      <c r="K69" s="13">
        <f>+K68+K66+K58+K29+K20</f>
        <v>0</v>
      </c>
      <c r="P69" s="24">
        <f>+P68+P66+P58+P29+P20</f>
        <v>2652443.05</v>
      </c>
      <c r="Q69" s="24">
        <f>+Q68+Q66+Q58+Q29+Q20</f>
        <v>43017028.05</v>
      </c>
      <c r="R69" s="33"/>
      <c r="S69" s="24">
        <f>+S66+S58+S29+S20</f>
        <v>6750000</v>
      </c>
    </row>
    <row r="70" spans="9:19" ht="15">
      <c r="I70" s="27"/>
      <c r="P70" s="27"/>
      <c r="Q70" s="27"/>
      <c r="R70" s="34"/>
      <c r="S70" s="27"/>
    </row>
    <row r="71" spans="9:19" ht="15">
      <c r="I71" s="15"/>
      <c r="P71" s="15"/>
      <c r="Q71" s="15"/>
      <c r="R71" s="29"/>
      <c r="S71" s="15"/>
    </row>
    <row r="72" spans="9:19" ht="15">
      <c r="I72" s="5"/>
      <c r="P72" s="25"/>
      <c r="Q72" s="25"/>
      <c r="R72" s="35"/>
      <c r="S72" s="25"/>
    </row>
  </sheetData>
  <sheetProtection/>
  <mergeCells count="6">
    <mergeCell ref="B69:D69"/>
    <mergeCell ref="B66:D66"/>
    <mergeCell ref="A1:K1"/>
    <mergeCell ref="A2:K2"/>
    <mergeCell ref="A3:L3"/>
    <mergeCell ref="B4:K4"/>
  </mergeCells>
  <printOptions horizontalCentered="1"/>
  <pageMargins left="0.7480314960629921" right="0.7480314960629921" top="0" bottom="0" header="0.5118110236220472" footer="0.5118110236220472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de la Torre Cotez</dc:creator>
  <cp:keywords/>
  <dc:description/>
  <cp:lastModifiedBy>Eiko Yoma Kiu Tenorio Acosta</cp:lastModifiedBy>
  <cp:lastPrinted>2016-02-29T17:41:23Z</cp:lastPrinted>
  <dcterms:created xsi:type="dcterms:W3CDTF">2016-01-08T17:45:09Z</dcterms:created>
  <dcterms:modified xsi:type="dcterms:W3CDTF">2016-09-01T18:26:44Z</dcterms:modified>
  <cp:category/>
  <cp:version/>
  <cp:contentType/>
  <cp:contentStatus/>
</cp:coreProperties>
</file>